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38055" windowHeight="18075" tabRatio="816" firstSheet="7" activeTab="17"/>
  </bookViews>
  <sheets>
    <sheet name="Rekapitulácia stavby" sheetId="1" r:id="rId1"/>
    <sheet name="a - Stavebná časť" sheetId="2" r:id="rId2"/>
    <sheet name="4 - Zdravotechnika - vodo..." sheetId="3" r:id="rId3"/>
    <sheet name="c - Filtračná technológia..." sheetId="4" r:id="rId4"/>
    <sheet name="d - Ústredné kúrenie" sheetId="5" r:id="rId5"/>
    <sheet name="e - Vzduchotechnika" sheetId="6" r:id="rId6"/>
    <sheet name="SO-02 - Prístrešok skladu..." sheetId="7" r:id="rId7"/>
    <sheet name="1 - Vonkajšie rozvody vod..." sheetId="8" r:id="rId8"/>
    <sheet name="SO-04 - Prípojka NN" sheetId="9" r:id="rId9"/>
    <sheet name="SO-05 - Záložný dieselagr..." sheetId="10" r:id="rId10"/>
    <sheet name="SO-06 - Hala - elektroinš..." sheetId="11" r:id="rId11"/>
    <sheet name="SO-06. - Hala - bleskozvod " sheetId="12" r:id="rId12"/>
    <sheet name="SO-07 - Areálové osvetlenie " sheetId="13" r:id="rId13"/>
    <sheet name="SO-08 - Spevnené plochy" sheetId="14" r:id="rId14"/>
    <sheet name="SO-09 - Oplotenie areálu" sheetId="15" r:id="rId15"/>
    <sheet name="SO-10 - Rekonštrukcia TS ..." sheetId="16" r:id="rId16"/>
    <sheet name="3 - Dažďová kanalizácia" sheetId="17" r:id="rId17"/>
    <sheet name="2 - Splašková kanalizácia" sheetId="18" r:id="rId18"/>
  </sheets>
  <definedNames>
    <definedName name="_xlnm._FilterDatabase" localSheetId="7" hidden="1">'1 - Vonkajšie rozvody vod...'!$C$116:$K$254</definedName>
    <definedName name="_xlnm._FilterDatabase" localSheetId="17" hidden="1">'2 - Splašková kanalizácia'!$C$116:$K$166</definedName>
    <definedName name="_xlnm._FilterDatabase" localSheetId="16" hidden="1">'3 - Dažďová kanalizácia'!$C$116:$K$178</definedName>
    <definedName name="_xlnm._FilterDatabase" localSheetId="2" hidden="1">'4 - Zdravotechnika - vodo...'!$C$120:$K$274</definedName>
    <definedName name="_xlnm._FilterDatabase" localSheetId="1" hidden="1">'a - Stavebná časť'!$C$143:$K$1308</definedName>
    <definedName name="_xlnm._FilterDatabase" localSheetId="3" hidden="1">'c - Filtračná technológia...'!$C$119:$K$127</definedName>
    <definedName name="_xlnm._FilterDatabase" localSheetId="4" hidden="1">'d - Ústredné kúrenie'!$C$128:$K$213</definedName>
    <definedName name="_xlnm._FilterDatabase" localSheetId="5" hidden="1">'e - Vzduchotechnika'!$C$124:$K$185</definedName>
    <definedName name="_xlnm._FilterDatabase" localSheetId="6" hidden="1">'SO-02 - Prístrešok skladu...'!$C$128:$K$282</definedName>
    <definedName name="_xlnm._FilterDatabase" localSheetId="8" hidden="1">'SO-04 - Prípojka NN'!$C$122:$K$158</definedName>
    <definedName name="_xlnm._FilterDatabase" localSheetId="9" hidden="1">'SO-05 - Záložný dieselagr...'!$C$123:$K$199</definedName>
    <definedName name="_xlnm._FilterDatabase" localSheetId="10" hidden="1">'SO-06 - Hala - elektroinš...'!$C$120:$K$259</definedName>
    <definedName name="_xlnm._FilterDatabase" localSheetId="11" hidden="1">'SO-06. - Hala - bleskozvod '!$C$119:$K$171</definedName>
    <definedName name="_xlnm._FilterDatabase" localSheetId="12" hidden="1">'SO-07 - Areálové osvetlenie '!$C$117:$K$121</definedName>
    <definedName name="_xlnm._FilterDatabase" localSheetId="13" hidden="1">'SO-08 - Spevnené plochy'!$C$122:$K$242</definedName>
    <definedName name="_xlnm._FilterDatabase" localSheetId="14" hidden="1">'SO-09 - Oplotenie areálu'!$C$123:$K$157</definedName>
    <definedName name="_xlnm._FilterDatabase" localSheetId="15" hidden="1">'SO-10 - Rekonštrukcia TS ...'!$C$117:$K$121</definedName>
    <definedName name="_xlnm.Print_Titles" localSheetId="7">'1 - Vonkajšie rozvody vod...'!$116:$116</definedName>
    <definedName name="_xlnm.Print_Titles" localSheetId="17">'2 - Splašková kanalizácia'!$116:$116</definedName>
    <definedName name="_xlnm.Print_Titles" localSheetId="16">'3 - Dažďová kanalizácia'!$116:$116</definedName>
    <definedName name="_xlnm.Print_Titles" localSheetId="2">'4 - Zdravotechnika - vodo...'!$120:$120</definedName>
    <definedName name="_xlnm.Print_Titles" localSheetId="1">'a - Stavebná časť'!$143:$143</definedName>
    <definedName name="_xlnm.Print_Titles" localSheetId="3">'c - Filtračná technológia...'!$119:$119</definedName>
    <definedName name="_xlnm.Print_Titles" localSheetId="4">'d - Ústredné kúrenie'!$128:$128</definedName>
    <definedName name="_xlnm.Print_Titles" localSheetId="5">'e - Vzduchotechnika'!$124:$124</definedName>
    <definedName name="_xlnm.Print_Titles" localSheetId="0">'Rekapitulácia stavby'!$92:$92</definedName>
    <definedName name="_xlnm.Print_Titles" localSheetId="6">'SO-02 - Prístrešok skladu...'!$128:$128</definedName>
    <definedName name="_xlnm.Print_Titles" localSheetId="8">'SO-04 - Prípojka NN'!$122:$122</definedName>
    <definedName name="_xlnm.Print_Titles" localSheetId="9">'SO-05 - Záložný dieselagr...'!$123:$123</definedName>
    <definedName name="_xlnm.Print_Titles" localSheetId="10">'SO-06 - Hala - elektroinš...'!$120:$120</definedName>
    <definedName name="_xlnm.Print_Titles" localSheetId="11">'SO-06. - Hala - bleskozvod '!$119:$119</definedName>
    <definedName name="_xlnm.Print_Titles" localSheetId="12">'SO-07 - Areálové osvetlenie '!$117:$117</definedName>
    <definedName name="_xlnm.Print_Titles" localSheetId="13">'SO-08 - Spevnené plochy'!$122:$122</definedName>
    <definedName name="_xlnm.Print_Titles" localSheetId="14">'SO-09 - Oplotenie areálu'!$123:$123</definedName>
    <definedName name="_xlnm.Print_Titles" localSheetId="15">'SO-10 - Rekonštrukcia TS ...'!$117:$117</definedName>
    <definedName name="_xlnm.Print_Area" localSheetId="7">'1 - Vonkajšie rozvody vod...'!$C$4:$J$76,'1 - Vonkajšie rozvody vod...'!$C$82:$J$98,'1 - Vonkajšie rozvody vod...'!$C$104:$J$254</definedName>
    <definedName name="_xlnm.Print_Area" localSheetId="17">'2 - Splašková kanalizácia'!$C$4:$J$76,'2 - Splašková kanalizácia'!$C$82:$J$98,'2 - Splašková kanalizácia'!$C$104:$J$166</definedName>
    <definedName name="_xlnm.Print_Area" localSheetId="16">'3 - Dažďová kanalizácia'!$C$4:$J$76,'3 - Dažďová kanalizácia'!$C$82:$J$98,'3 - Dažďová kanalizácia'!$C$104:$J$178</definedName>
    <definedName name="_xlnm.Print_Area" localSheetId="2">'4 - Zdravotechnika - vodo...'!$C$4:$J$76,'4 - Zdravotechnika - vodo...'!$C$82:$J$100,'4 - Zdravotechnika - vodo...'!$C$106:$J$274</definedName>
    <definedName name="_xlnm.Print_Area" localSheetId="1">'a - Stavebná časť'!$C$4:$J$76,'a - Stavebná časť'!$C$82:$J$123,'a - Stavebná časť'!$C$129:$J$1308</definedName>
    <definedName name="_xlnm.Print_Area" localSheetId="3">'c - Filtračná technológia...'!$C$4:$J$76,'c - Filtračná technológia...'!$C$82:$J$99,'c - Filtračná technológia...'!$C$105:$J$127</definedName>
    <definedName name="_xlnm.Print_Area" localSheetId="4">'d - Ústredné kúrenie'!$C$4:$J$76,'d - Ústredné kúrenie'!$C$82:$J$108,'d - Ústredné kúrenie'!$C$114:$J$213</definedName>
    <definedName name="_xlnm.Print_Area" localSheetId="5">'e - Vzduchotechnika'!$C$4:$J$76,'e - Vzduchotechnika'!$C$82:$J$104,'e - Vzduchotechnika'!$C$110:$J$185</definedName>
    <definedName name="_xlnm.Print_Area" localSheetId="0">'Rekapitulácia stavby'!$D$4:$AO$76,'Rekapitulácia stavby'!$C$82:$AQ$114</definedName>
    <definedName name="_xlnm.Print_Area" localSheetId="6">'SO-02 - Prístrešok skladu...'!$C$4:$J$76,'SO-02 - Prístrešok skladu...'!$C$82:$J$110,'SO-02 - Prístrešok skladu...'!$C$116:$J$282</definedName>
    <definedName name="_xlnm.Print_Area" localSheetId="8">'SO-04 - Prípojka NN'!$C$4:$J$76,'SO-04 - Prípojka NN'!$C$82:$J$104,'SO-04 - Prípojka NN'!$C$110:$J$158</definedName>
    <definedName name="_xlnm.Print_Area" localSheetId="9">'SO-05 - Záložný dieselagr...'!$C$4:$J$76,'SO-05 - Záložný dieselagr...'!$C$82:$J$105,'SO-05 - Záložný dieselagr...'!$C$111:$J$199</definedName>
    <definedName name="_xlnm.Print_Area" localSheetId="10">'SO-06 - Hala - elektroinš...'!$C$4:$J$76,'SO-06 - Hala - elektroinš...'!$C$82:$J$102,'SO-06 - Hala - elektroinš...'!$C$108:$J$259</definedName>
    <definedName name="_xlnm.Print_Area" localSheetId="11">'SO-06. - Hala - bleskozvod '!$C$4:$J$76,'SO-06. - Hala - bleskozvod '!$C$82:$J$101,'SO-06. - Hala - bleskozvod '!$C$107:$J$171</definedName>
    <definedName name="_xlnm.Print_Area" localSheetId="12">'SO-07 - Areálové osvetlenie '!$C$4:$J$76,'SO-07 - Areálové osvetlenie '!$C$82:$J$99,'SO-07 - Areálové osvetlenie '!$C$105:$J$121</definedName>
    <definedName name="_xlnm.Print_Area" localSheetId="13">'SO-08 - Spevnené plochy'!$C$4:$J$76,'SO-08 - Spevnené plochy'!$C$82:$J$104,'SO-08 - Spevnené plochy'!$C$110:$J$242</definedName>
    <definedName name="_xlnm.Print_Area" localSheetId="14">'SO-09 - Oplotenie areálu'!$C$4:$J$76,'SO-09 - Oplotenie areálu'!$C$82:$J$105,'SO-09 - Oplotenie areálu'!$C$111:$J$157</definedName>
    <definedName name="_xlnm.Print_Area" localSheetId="15">'SO-10 - Rekonštrukcia TS ...'!$C$4:$J$76,'SO-10 - Rekonštrukcia TS ...'!$C$82:$J$99,'SO-10 - Rekonštrukcia TS ...'!$C$105:$J$121</definedName>
  </definedNames>
  <calcPr calcId="124519"/>
</workbook>
</file>

<file path=xl/calcChain.xml><?xml version="1.0" encoding="utf-8"?>
<calcChain xmlns="http://schemas.openxmlformats.org/spreadsheetml/2006/main">
  <c r="J37" i="18"/>
  <c r="J36"/>
  <c r="AY113" i="1"/>
  <c r="J35" i="18"/>
  <c r="AX113" i="1"/>
  <c r="BI166" i="18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J114"/>
  <c r="J113"/>
  <c r="F113"/>
  <c r="F111"/>
  <c r="E109"/>
  <c r="J92"/>
  <c r="J91"/>
  <c r="F91"/>
  <c r="F89"/>
  <c r="E87"/>
  <c r="J18"/>
  <c r="E18"/>
  <c r="F114" s="1"/>
  <c r="J17"/>
  <c r="J12"/>
  <c r="J111" s="1"/>
  <c r="E7"/>
  <c r="E107" s="1"/>
  <c r="J37" i="17"/>
  <c r="J36"/>
  <c r="AY112" i="1"/>
  <c r="J35" i="17"/>
  <c r="AX112" i="1" s="1"/>
  <c r="BI178" i="17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89" s="1"/>
  <c r="E7"/>
  <c r="E107" s="1"/>
  <c r="J37" i="16"/>
  <c r="J36"/>
  <c r="AY111" i="1"/>
  <c r="J35" i="16"/>
  <c r="AX111" i="1" s="1"/>
  <c r="BI121" i="16"/>
  <c r="BH121"/>
  <c r="BG121"/>
  <c r="BE121"/>
  <c r="T121"/>
  <c r="T120"/>
  <c r="T119" s="1"/>
  <c r="T118" s="1"/>
  <c r="R121"/>
  <c r="R120"/>
  <c r="R119" s="1"/>
  <c r="R118" s="1"/>
  <c r="P121"/>
  <c r="P120"/>
  <c r="P119" s="1"/>
  <c r="P118" s="1"/>
  <c r="AU111" i="1" s="1"/>
  <c r="J115" i="16"/>
  <c r="J114"/>
  <c r="F114"/>
  <c r="F112"/>
  <c r="E110"/>
  <c r="J92"/>
  <c r="J91"/>
  <c r="F91"/>
  <c r="F89"/>
  <c r="E87"/>
  <c r="J18"/>
  <c r="E18"/>
  <c r="F115"/>
  <c r="J17"/>
  <c r="J12"/>
  <c r="J112" s="1"/>
  <c r="E7"/>
  <c r="E108" s="1"/>
  <c r="J37" i="15"/>
  <c r="J36"/>
  <c r="AY110" i="1"/>
  <c r="J35" i="15"/>
  <c r="AX110" i="1" s="1"/>
  <c r="BI157" i="15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4"/>
  <c r="BH144"/>
  <c r="BG144"/>
  <c r="BE144"/>
  <c r="T144"/>
  <c r="T143"/>
  <c r="R144"/>
  <c r="R143" s="1"/>
  <c r="P144"/>
  <c r="P143"/>
  <c r="BI142"/>
  <c r="BH142"/>
  <c r="BG142"/>
  <c r="BE142"/>
  <c r="T142"/>
  <c r="R142"/>
  <c r="P142"/>
  <c r="BI141"/>
  <c r="BH141"/>
  <c r="BG141"/>
  <c r="BE141"/>
  <c r="T141"/>
  <c r="R141"/>
  <c r="P141"/>
  <c r="BI136"/>
  <c r="BH136"/>
  <c r="BG136"/>
  <c r="BE136"/>
  <c r="T136"/>
  <c r="T135"/>
  <c r="R136"/>
  <c r="R135" s="1"/>
  <c r="P136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7"/>
  <c r="BH127"/>
  <c r="BG127"/>
  <c r="BE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89" s="1"/>
  <c r="E7"/>
  <c r="E85"/>
  <c r="J37" i="14"/>
  <c r="J36"/>
  <c r="AY109" i="1"/>
  <c r="J35" i="14"/>
  <c r="AX109" i="1" s="1"/>
  <c r="BI242" i="14"/>
  <c r="BH242"/>
  <c r="BG242"/>
  <c r="BE242"/>
  <c r="T242"/>
  <c r="R242"/>
  <c r="P242"/>
  <c r="BI241"/>
  <c r="BH241"/>
  <c r="BG241"/>
  <c r="BE241"/>
  <c r="T241"/>
  <c r="R241"/>
  <c r="P241"/>
  <c r="BI239"/>
  <c r="BH239"/>
  <c r="BG239"/>
  <c r="BE239"/>
  <c r="T239"/>
  <c r="T238"/>
  <c r="R239"/>
  <c r="R238"/>
  <c r="P239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6"/>
  <c r="BH226"/>
  <c r="BG226"/>
  <c r="BE226"/>
  <c r="T226"/>
  <c r="R226"/>
  <c r="P226"/>
  <c r="BI222"/>
  <c r="BH222"/>
  <c r="BG222"/>
  <c r="BE222"/>
  <c r="T222"/>
  <c r="R222"/>
  <c r="P222"/>
  <c r="BI217"/>
  <c r="BH217"/>
  <c r="BG217"/>
  <c r="BE217"/>
  <c r="T217"/>
  <c r="R217"/>
  <c r="P217"/>
  <c r="BI215"/>
  <c r="BH215"/>
  <c r="BG215"/>
  <c r="BE215"/>
  <c r="T215"/>
  <c r="R215"/>
  <c r="P215"/>
  <c r="BI210"/>
  <c r="BH210"/>
  <c r="BG210"/>
  <c r="BE210"/>
  <c r="T210"/>
  <c r="R210"/>
  <c r="P210"/>
  <c r="BI208"/>
  <c r="BH208"/>
  <c r="BG208"/>
  <c r="BE208"/>
  <c r="T208"/>
  <c r="R208"/>
  <c r="P208"/>
  <c r="BI202"/>
  <c r="BH202"/>
  <c r="BG202"/>
  <c r="BE202"/>
  <c r="T202"/>
  <c r="R202"/>
  <c r="P202"/>
  <c r="BI196"/>
  <c r="BH196"/>
  <c r="BG196"/>
  <c r="BE196"/>
  <c r="T196"/>
  <c r="R196"/>
  <c r="P196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76"/>
  <c r="BH176"/>
  <c r="BG176"/>
  <c r="BE176"/>
  <c r="T176"/>
  <c r="R176"/>
  <c r="P176"/>
  <c r="BI172"/>
  <c r="BH172"/>
  <c r="BG172"/>
  <c r="BE172"/>
  <c r="T172"/>
  <c r="R172"/>
  <c r="P172"/>
  <c r="BI169"/>
  <c r="BH169"/>
  <c r="BG169"/>
  <c r="BE169"/>
  <c r="T169"/>
  <c r="R169"/>
  <c r="P169"/>
  <c r="BI164"/>
  <c r="BH164"/>
  <c r="BG164"/>
  <c r="BE164"/>
  <c r="T164"/>
  <c r="R164"/>
  <c r="P164"/>
  <c r="BI154"/>
  <c r="BH154"/>
  <c r="BG154"/>
  <c r="BE154"/>
  <c r="T154"/>
  <c r="R154"/>
  <c r="P154"/>
  <c r="BI152"/>
  <c r="BH152"/>
  <c r="BG152"/>
  <c r="BE152"/>
  <c r="T152"/>
  <c r="R152"/>
  <c r="P152"/>
  <c r="BI148"/>
  <c r="BH148"/>
  <c r="BG148"/>
  <c r="BE148"/>
  <c r="T148"/>
  <c r="R148"/>
  <c r="P148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6"/>
  <c r="BH136"/>
  <c r="BG136"/>
  <c r="BE136"/>
  <c r="T136"/>
  <c r="R136"/>
  <c r="P136"/>
  <c r="BI135"/>
  <c r="BH135"/>
  <c r="BG135"/>
  <c r="BE135"/>
  <c r="T135"/>
  <c r="R135"/>
  <c r="P135"/>
  <c r="BI131"/>
  <c r="BH131"/>
  <c r="BG131"/>
  <c r="BE131"/>
  <c r="T131"/>
  <c r="R131"/>
  <c r="P131"/>
  <c r="BI130"/>
  <c r="BH130"/>
  <c r="BG130"/>
  <c r="BE130"/>
  <c r="T130"/>
  <c r="R130"/>
  <c r="P130"/>
  <c r="BI126"/>
  <c r="BH126"/>
  <c r="BG126"/>
  <c r="BE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89"/>
  <c r="E7"/>
  <c r="E85" s="1"/>
  <c r="J37" i="13"/>
  <c r="J36"/>
  <c r="AY108" i="1"/>
  <c r="J35" i="13"/>
  <c r="AX108" i="1"/>
  <c r="BI121" i="13"/>
  <c r="BH121"/>
  <c r="BG121"/>
  <c r="BE121"/>
  <c r="T121"/>
  <c r="T120"/>
  <c r="T119" s="1"/>
  <c r="T118" s="1"/>
  <c r="R121"/>
  <c r="R120"/>
  <c r="R119" s="1"/>
  <c r="R118" s="1"/>
  <c r="P121"/>
  <c r="P120"/>
  <c r="P119" s="1"/>
  <c r="P118" s="1"/>
  <c r="AU108" i="1" s="1"/>
  <c r="J115" i="13"/>
  <c r="J114"/>
  <c r="F114"/>
  <c r="F112"/>
  <c r="E110"/>
  <c r="J92"/>
  <c r="J91"/>
  <c r="F91"/>
  <c r="F89"/>
  <c r="E87"/>
  <c r="J18"/>
  <c r="E18"/>
  <c r="F115"/>
  <c r="J17"/>
  <c r="J12"/>
  <c r="J112"/>
  <c r="E7"/>
  <c r="E108" s="1"/>
  <c r="J37" i="12"/>
  <c r="J36"/>
  <c r="AY107" i="1"/>
  <c r="J35" i="12"/>
  <c r="AX107" i="1" s="1"/>
  <c r="BI171" i="12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114"/>
  <c r="E7"/>
  <c r="E110" s="1"/>
  <c r="J37" i="11"/>
  <c r="J36"/>
  <c r="AY106" i="1"/>
  <c r="J35" i="11"/>
  <c r="AX106" i="1" s="1"/>
  <c r="BI259" i="11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3"/>
  <c r="BH253"/>
  <c r="BG253"/>
  <c r="BE253"/>
  <c r="T253"/>
  <c r="R253"/>
  <c r="P253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8"/>
  <c r="J117"/>
  <c r="F117"/>
  <c r="F115"/>
  <c r="E113"/>
  <c r="J92"/>
  <c r="J91"/>
  <c r="F91"/>
  <c r="F89"/>
  <c r="E87"/>
  <c r="J18"/>
  <c r="E18"/>
  <c r="F118" s="1"/>
  <c r="J17"/>
  <c r="J12"/>
  <c r="J89" s="1"/>
  <c r="E7"/>
  <c r="E111"/>
  <c r="J37" i="10"/>
  <c r="J36"/>
  <c r="AY105" i="1" s="1"/>
  <c r="J35" i="10"/>
  <c r="AX105" i="1"/>
  <c r="BI199" i="10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8"/>
  <c r="BH128"/>
  <c r="BG128"/>
  <c r="BE128"/>
  <c r="T128"/>
  <c r="R128"/>
  <c r="P128"/>
  <c r="BI127"/>
  <c r="BH127"/>
  <c r="BG127"/>
  <c r="BE127"/>
  <c r="T127"/>
  <c r="R127"/>
  <c r="P127"/>
  <c r="J121"/>
  <c r="J120"/>
  <c r="F120"/>
  <c r="F118"/>
  <c r="E116"/>
  <c r="J92"/>
  <c r="J91"/>
  <c r="F91"/>
  <c r="F89"/>
  <c r="E87"/>
  <c r="J18"/>
  <c r="E18"/>
  <c r="F121" s="1"/>
  <c r="J17"/>
  <c r="J12"/>
  <c r="J89" s="1"/>
  <c r="E7"/>
  <c r="E114" s="1"/>
  <c r="J37" i="9"/>
  <c r="J36"/>
  <c r="AY104" i="1"/>
  <c r="J35" i="9"/>
  <c r="AX104" i="1"/>
  <c r="BI158" i="9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2"/>
  <c r="J91"/>
  <c r="F91"/>
  <c r="F89"/>
  <c r="E87"/>
  <c r="J18"/>
  <c r="E18"/>
  <c r="F120" s="1"/>
  <c r="J17"/>
  <c r="J12"/>
  <c r="J117"/>
  <c r="E7"/>
  <c r="E113" s="1"/>
  <c r="J37" i="8"/>
  <c r="J36"/>
  <c r="AY103" i="1" s="1"/>
  <c r="J35" i="8"/>
  <c r="AX103" i="1"/>
  <c r="BI254" i="8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J114"/>
  <c r="J113"/>
  <c r="F113"/>
  <c r="F111"/>
  <c r="E109"/>
  <c r="J92"/>
  <c r="J91"/>
  <c r="F91"/>
  <c r="F89"/>
  <c r="E87"/>
  <c r="J18"/>
  <c r="E18"/>
  <c r="F114" s="1"/>
  <c r="J17"/>
  <c r="J12"/>
  <c r="J111"/>
  <c r="E7"/>
  <c r="E85" s="1"/>
  <c r="J37" i="7"/>
  <c r="J36"/>
  <c r="AY102" i="1" s="1"/>
  <c r="J35" i="7"/>
  <c r="AX102" i="1"/>
  <c r="BI282" i="7"/>
  <c r="BH282"/>
  <c r="BG282"/>
  <c r="BE282"/>
  <c r="T282"/>
  <c r="R282"/>
  <c r="P282"/>
  <c r="BI281"/>
  <c r="BH281"/>
  <c r="BG281"/>
  <c r="BE281"/>
  <c r="T281"/>
  <c r="R281"/>
  <c r="P281"/>
  <c r="BI279"/>
  <c r="BH279"/>
  <c r="BG279"/>
  <c r="BE279"/>
  <c r="T279"/>
  <c r="R279"/>
  <c r="P279"/>
  <c r="BI277"/>
  <c r="BH277"/>
  <c r="BG277"/>
  <c r="BE277"/>
  <c r="T277"/>
  <c r="R277"/>
  <c r="P277"/>
  <c r="BI274"/>
  <c r="BH274"/>
  <c r="BG274"/>
  <c r="BE274"/>
  <c r="T274"/>
  <c r="R274"/>
  <c r="P274"/>
  <c r="BI272"/>
  <c r="BH272"/>
  <c r="BG272"/>
  <c r="BE272"/>
  <c r="T272"/>
  <c r="R272"/>
  <c r="P272"/>
  <c r="BI269"/>
  <c r="BH269"/>
  <c r="BG269"/>
  <c r="BE269"/>
  <c r="T269"/>
  <c r="R269"/>
  <c r="P269"/>
  <c r="BI266"/>
  <c r="BH266"/>
  <c r="BG266"/>
  <c r="BE266"/>
  <c r="T266"/>
  <c r="R266"/>
  <c r="P266"/>
  <c r="BI264"/>
  <c r="BH264"/>
  <c r="BG264"/>
  <c r="BE264"/>
  <c r="T264"/>
  <c r="R264"/>
  <c r="P264"/>
  <c r="BI263"/>
  <c r="BH263"/>
  <c r="BG263"/>
  <c r="BE263"/>
  <c r="T263"/>
  <c r="R263"/>
  <c r="P263"/>
  <c r="BI261"/>
  <c r="BH261"/>
  <c r="BG261"/>
  <c r="BE261"/>
  <c r="T261"/>
  <c r="R261"/>
  <c r="P261"/>
  <c r="BI259"/>
  <c r="BH259"/>
  <c r="BG259"/>
  <c r="BE259"/>
  <c r="T259"/>
  <c r="T258" s="1"/>
  <c r="R259"/>
  <c r="R258"/>
  <c r="P259"/>
  <c r="P258" s="1"/>
  <c r="BI257"/>
  <c r="BH257"/>
  <c r="BG257"/>
  <c r="BE257"/>
  <c r="T257"/>
  <c r="R257"/>
  <c r="P257"/>
  <c r="BI256"/>
  <c r="BH256"/>
  <c r="BG256"/>
  <c r="BE256"/>
  <c r="T256"/>
  <c r="R256"/>
  <c r="P256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3"/>
  <c r="BH243"/>
  <c r="BG243"/>
  <c r="BE243"/>
  <c r="T243"/>
  <c r="R243"/>
  <c r="P243"/>
  <c r="BI241"/>
  <c r="BH241"/>
  <c r="BG241"/>
  <c r="BE241"/>
  <c r="T241"/>
  <c r="R241"/>
  <c r="P241"/>
  <c r="BI239"/>
  <c r="BH239"/>
  <c r="BG239"/>
  <c r="BE239"/>
  <c r="T239"/>
  <c r="R239"/>
  <c r="P239"/>
  <c r="BI237"/>
  <c r="BH237"/>
  <c r="BG237"/>
  <c r="BE237"/>
  <c r="T237"/>
  <c r="R237"/>
  <c r="P237"/>
  <c r="BI235"/>
  <c r="BH235"/>
  <c r="BG235"/>
  <c r="BE235"/>
  <c r="T235"/>
  <c r="R235"/>
  <c r="P235"/>
  <c r="BI233"/>
  <c r="BH233"/>
  <c r="BG233"/>
  <c r="BE233"/>
  <c r="T233"/>
  <c r="R233"/>
  <c r="P233"/>
  <c r="BI229"/>
  <c r="BH229"/>
  <c r="BG229"/>
  <c r="BE229"/>
  <c r="T229"/>
  <c r="R229"/>
  <c r="P229"/>
  <c r="BI226"/>
  <c r="BH226"/>
  <c r="BG226"/>
  <c r="BE226"/>
  <c r="T226"/>
  <c r="T225" s="1"/>
  <c r="R226"/>
  <c r="R225" s="1"/>
  <c r="P226"/>
  <c r="P225" s="1"/>
  <c r="BI223"/>
  <c r="BH223"/>
  <c r="BG223"/>
  <c r="BE223"/>
  <c r="T223"/>
  <c r="R223"/>
  <c r="P223"/>
  <c r="BI220"/>
  <c r="BH220"/>
  <c r="BG220"/>
  <c r="BE220"/>
  <c r="T220"/>
  <c r="R220"/>
  <c r="P220"/>
  <c r="BI217"/>
  <c r="BH217"/>
  <c r="BG217"/>
  <c r="BE217"/>
  <c r="T217"/>
  <c r="R217"/>
  <c r="P217"/>
  <c r="BI213"/>
  <c r="BH213"/>
  <c r="BG213"/>
  <c r="BE213"/>
  <c r="T213"/>
  <c r="R213"/>
  <c r="P213"/>
  <c r="BI209"/>
  <c r="BH209"/>
  <c r="BG209"/>
  <c r="BE209"/>
  <c r="T209"/>
  <c r="R209"/>
  <c r="P209"/>
  <c r="BI208"/>
  <c r="BH208"/>
  <c r="BG208"/>
  <c r="BE208"/>
  <c r="T208"/>
  <c r="R208"/>
  <c r="P208"/>
  <c r="BI204"/>
  <c r="BH204"/>
  <c r="BG204"/>
  <c r="BE204"/>
  <c r="T204"/>
  <c r="R204"/>
  <c r="P204"/>
  <c r="BI203"/>
  <c r="BH203"/>
  <c r="BG203"/>
  <c r="BE203"/>
  <c r="T203"/>
  <c r="R203"/>
  <c r="P203"/>
  <c r="BI199"/>
  <c r="BH199"/>
  <c r="BG199"/>
  <c r="BE199"/>
  <c r="T199"/>
  <c r="R199"/>
  <c r="P199"/>
  <c r="BI196"/>
  <c r="BH196"/>
  <c r="BG196"/>
  <c r="BE196"/>
  <c r="T196"/>
  <c r="R196"/>
  <c r="P196"/>
  <c r="BI192"/>
  <c r="BH192"/>
  <c r="BG192"/>
  <c r="BE192"/>
  <c r="T192"/>
  <c r="R192"/>
  <c r="P192"/>
  <c r="BI190"/>
  <c r="BH190"/>
  <c r="BG190"/>
  <c r="BE190"/>
  <c r="T190"/>
  <c r="R190"/>
  <c r="P190"/>
  <c r="BI184"/>
  <c r="BH184"/>
  <c r="BG184"/>
  <c r="BE184"/>
  <c r="T184"/>
  <c r="R184"/>
  <c r="P184"/>
  <c r="BI181"/>
  <c r="BH181"/>
  <c r="BG181"/>
  <c r="BE181"/>
  <c r="T181"/>
  <c r="R181"/>
  <c r="P181"/>
  <c r="BI178"/>
  <c r="BH178"/>
  <c r="BG178"/>
  <c r="BE178"/>
  <c r="T178"/>
  <c r="R178"/>
  <c r="P178"/>
  <c r="BI174"/>
  <c r="BH174"/>
  <c r="BG174"/>
  <c r="BE174"/>
  <c r="T174"/>
  <c r="R174"/>
  <c r="P174"/>
  <c r="BI171"/>
  <c r="BH171"/>
  <c r="BG171"/>
  <c r="BE171"/>
  <c r="T171"/>
  <c r="R171"/>
  <c r="P171"/>
  <c r="BI170"/>
  <c r="BH170"/>
  <c r="BG170"/>
  <c r="BE170"/>
  <c r="T170"/>
  <c r="R170"/>
  <c r="P170"/>
  <c r="BI167"/>
  <c r="BH167"/>
  <c r="BG167"/>
  <c r="BE167"/>
  <c r="T167"/>
  <c r="R167"/>
  <c r="P167"/>
  <c r="BI164"/>
  <c r="BH164"/>
  <c r="BG164"/>
  <c r="BE164"/>
  <c r="T164"/>
  <c r="R164"/>
  <c r="P164"/>
  <c r="BI159"/>
  <c r="BH159"/>
  <c r="BG159"/>
  <c r="BE159"/>
  <c r="T159"/>
  <c r="R159"/>
  <c r="P159"/>
  <c r="BI156"/>
  <c r="BH156"/>
  <c r="BG156"/>
  <c r="BE156"/>
  <c r="T156"/>
  <c r="R156"/>
  <c r="P156"/>
  <c r="BI155"/>
  <c r="BH155"/>
  <c r="BG155"/>
  <c r="BE155"/>
  <c r="T155"/>
  <c r="R155"/>
  <c r="P155"/>
  <c r="BI152"/>
  <c r="BH152"/>
  <c r="BG152"/>
  <c r="BE152"/>
  <c r="T152"/>
  <c r="R152"/>
  <c r="P152"/>
  <c r="BI149"/>
  <c r="BH149"/>
  <c r="BG149"/>
  <c r="BE149"/>
  <c r="T149"/>
  <c r="R149"/>
  <c r="P149"/>
  <c r="BI145"/>
  <c r="BH145"/>
  <c r="BG145"/>
  <c r="BE145"/>
  <c r="T145"/>
  <c r="R145"/>
  <c r="P145"/>
  <c r="BI141"/>
  <c r="BH141"/>
  <c r="BG141"/>
  <c r="BE141"/>
  <c r="T141"/>
  <c r="R141"/>
  <c r="P141"/>
  <c r="BI140"/>
  <c r="BH140"/>
  <c r="BG140"/>
  <c r="BE140"/>
  <c r="T140"/>
  <c r="R140"/>
  <c r="P140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2"/>
  <c r="BH132"/>
  <c r="BG132"/>
  <c r="BE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123" s="1"/>
  <c r="E7"/>
  <c r="E119" s="1"/>
  <c r="J39" i="6"/>
  <c r="J38"/>
  <c r="AY101" i="1"/>
  <c r="J37" i="6"/>
  <c r="AX101" i="1"/>
  <c r="BI185" i="6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2"/>
  <c r="J121"/>
  <c r="F121"/>
  <c r="F119"/>
  <c r="E117"/>
  <c r="J94"/>
  <c r="J93"/>
  <c r="F93"/>
  <c r="F91"/>
  <c r="E89"/>
  <c r="J20"/>
  <c r="E20"/>
  <c r="F122" s="1"/>
  <c r="J19"/>
  <c r="J14"/>
  <c r="J91" s="1"/>
  <c r="E7"/>
  <c r="E85" s="1"/>
  <c r="J39" i="5"/>
  <c r="J38"/>
  <c r="AY100" i="1" s="1"/>
  <c r="J37" i="5"/>
  <c r="AX100" i="1"/>
  <c r="BI213" i="5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T208"/>
  <c r="R209"/>
  <c r="R208" s="1"/>
  <c r="P209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0"/>
  <c r="BH130"/>
  <c r="BG130"/>
  <c r="BE130"/>
  <c r="T130"/>
  <c r="R130"/>
  <c r="P130"/>
  <c r="J126"/>
  <c r="J125"/>
  <c r="F125"/>
  <c r="F123"/>
  <c r="E121"/>
  <c r="J94"/>
  <c r="J93"/>
  <c r="F93"/>
  <c r="F91"/>
  <c r="E89"/>
  <c r="J20"/>
  <c r="E20"/>
  <c r="F126"/>
  <c r="J19"/>
  <c r="J14"/>
  <c r="J123"/>
  <c r="E7"/>
  <c r="E117" s="1"/>
  <c r="J39" i="4"/>
  <c r="J38"/>
  <c r="AY99" i="1"/>
  <c r="J37" i="4"/>
  <c r="AX99" i="1" s="1"/>
  <c r="BI127" i="4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7"/>
  <c r="J116"/>
  <c r="F116"/>
  <c r="F114"/>
  <c r="E112"/>
  <c r="J94"/>
  <c r="J93"/>
  <c r="F93"/>
  <c r="F91"/>
  <c r="E89"/>
  <c r="J20"/>
  <c r="E20"/>
  <c r="F117"/>
  <c r="J19"/>
  <c r="J14"/>
  <c r="J114"/>
  <c r="E7"/>
  <c r="E108" s="1"/>
  <c r="J39" i="3"/>
  <c r="J38"/>
  <c r="AY98" i="1"/>
  <c r="J37" i="3"/>
  <c r="AX98" i="1"/>
  <c r="BI274" i="3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8"/>
  <c r="J117"/>
  <c r="F117"/>
  <c r="F115"/>
  <c r="E113"/>
  <c r="J94"/>
  <c r="J93"/>
  <c r="F93"/>
  <c r="F91"/>
  <c r="E89"/>
  <c r="J20"/>
  <c r="E20"/>
  <c r="F118"/>
  <c r="J19"/>
  <c r="J14"/>
  <c r="J91" s="1"/>
  <c r="E7"/>
  <c r="E109" s="1"/>
  <c r="J39" i="2"/>
  <c r="J38"/>
  <c r="AY97" i="1"/>
  <c r="J37" i="2"/>
  <c r="AX97" i="1"/>
  <c r="BI1308" i="2"/>
  <c r="BH1308"/>
  <c r="BG1308"/>
  <c r="BE1308"/>
  <c r="T1308"/>
  <c r="R1308"/>
  <c r="P1308"/>
  <c r="BI1307"/>
  <c r="BH1307"/>
  <c r="BG1307"/>
  <c r="BE1307"/>
  <c r="T1307"/>
  <c r="R1307"/>
  <c r="P1307"/>
  <c r="BI1305"/>
  <c r="BH1305"/>
  <c r="BG1305"/>
  <c r="BE1305"/>
  <c r="T1305"/>
  <c r="T1304" s="1"/>
  <c r="R1305"/>
  <c r="R1304"/>
  <c r="P1305"/>
  <c r="P1304" s="1"/>
  <c r="BI1293"/>
  <c r="BH1293"/>
  <c r="BG1293"/>
  <c r="BE1293"/>
  <c r="T1293"/>
  <c r="R1293"/>
  <c r="P1293"/>
  <c r="BI1282"/>
  <c r="BH1282"/>
  <c r="BG1282"/>
  <c r="BE1282"/>
  <c r="T1282"/>
  <c r="R1282"/>
  <c r="P1282"/>
  <c r="BI1281"/>
  <c r="BH1281"/>
  <c r="BG1281"/>
  <c r="BE1281"/>
  <c r="T1281"/>
  <c r="R1281"/>
  <c r="P1281"/>
  <c r="BI1274"/>
  <c r="BH1274"/>
  <c r="BG1274"/>
  <c r="BE1274"/>
  <c r="T1274"/>
  <c r="R1274"/>
  <c r="P1274"/>
  <c r="BI1273"/>
  <c r="BH1273"/>
  <c r="BG1273"/>
  <c r="BE1273"/>
  <c r="T1273"/>
  <c r="R1273"/>
  <c r="P1273"/>
  <c r="BI1266"/>
  <c r="BH1266"/>
  <c r="BG1266"/>
  <c r="BE1266"/>
  <c r="T1266"/>
  <c r="R1266"/>
  <c r="P1266"/>
  <c r="BI1264"/>
  <c r="BH1264"/>
  <c r="BG1264"/>
  <c r="BE1264"/>
  <c r="T1264"/>
  <c r="R1264"/>
  <c r="P1264"/>
  <c r="BI1262"/>
  <c r="BH1262"/>
  <c r="BG1262"/>
  <c r="BE1262"/>
  <c r="T1262"/>
  <c r="R1262"/>
  <c r="P1262"/>
  <c r="BI1256"/>
  <c r="BH1256"/>
  <c r="BG1256"/>
  <c r="BE1256"/>
  <c r="T1256"/>
  <c r="R1256"/>
  <c r="P1256"/>
  <c r="BI1255"/>
  <c r="BH1255"/>
  <c r="BG1255"/>
  <c r="BE1255"/>
  <c r="T1255"/>
  <c r="R1255"/>
  <c r="P1255"/>
  <c r="BI1253"/>
  <c r="BH1253"/>
  <c r="BG1253"/>
  <c r="BE1253"/>
  <c r="T1253"/>
  <c r="R1253"/>
  <c r="P1253"/>
  <c r="BI1251"/>
  <c r="BH1251"/>
  <c r="BG1251"/>
  <c r="BE1251"/>
  <c r="T1251"/>
  <c r="R1251"/>
  <c r="P1251"/>
  <c r="BI1237"/>
  <c r="BH1237"/>
  <c r="BG1237"/>
  <c r="BE1237"/>
  <c r="T1237"/>
  <c r="R1237"/>
  <c r="P1237"/>
  <c r="BI1235"/>
  <c r="BH1235"/>
  <c r="BG1235"/>
  <c r="BE1235"/>
  <c r="T1235"/>
  <c r="R1235"/>
  <c r="P1235"/>
  <c r="BI1233"/>
  <c r="BH1233"/>
  <c r="BG1233"/>
  <c r="BE1233"/>
  <c r="T1233"/>
  <c r="R1233"/>
  <c r="P1233"/>
  <c r="BI1227"/>
  <c r="BH1227"/>
  <c r="BG1227"/>
  <c r="BE1227"/>
  <c r="T1227"/>
  <c r="R1227"/>
  <c r="P1227"/>
  <c r="BI1225"/>
  <c r="BH1225"/>
  <c r="BG1225"/>
  <c r="BE1225"/>
  <c r="T1225"/>
  <c r="R1225"/>
  <c r="P1225"/>
  <c r="BI1221"/>
  <c r="BH1221"/>
  <c r="BG1221"/>
  <c r="BE1221"/>
  <c r="T1221"/>
  <c r="R1221"/>
  <c r="P1221"/>
  <c r="BI1208"/>
  <c r="BH1208"/>
  <c r="BG1208"/>
  <c r="BE1208"/>
  <c r="T1208"/>
  <c r="R1208"/>
  <c r="P1208"/>
  <c r="BI1203"/>
  <c r="BH1203"/>
  <c r="BG1203"/>
  <c r="BE1203"/>
  <c r="T1203"/>
  <c r="R1203"/>
  <c r="P1203"/>
  <c r="BI1194"/>
  <c r="BH1194"/>
  <c r="BG1194"/>
  <c r="BE1194"/>
  <c r="T1194"/>
  <c r="R1194"/>
  <c r="P1194"/>
  <c r="BI1173"/>
  <c r="BH1173"/>
  <c r="BG1173"/>
  <c r="BE1173"/>
  <c r="T1173"/>
  <c r="R1173"/>
  <c r="P1173"/>
  <c r="BI1136"/>
  <c r="BH1136"/>
  <c r="BG1136"/>
  <c r="BE1136"/>
  <c r="T1136"/>
  <c r="R1136"/>
  <c r="P1136"/>
  <c r="BI1088"/>
  <c r="BH1088"/>
  <c r="BG1088"/>
  <c r="BE1088"/>
  <c r="T1088"/>
  <c r="R1088"/>
  <c r="P1088"/>
  <c r="BI1079"/>
  <c r="BH1079"/>
  <c r="BG1079"/>
  <c r="BE1079"/>
  <c r="T1079"/>
  <c r="R1079"/>
  <c r="P1079"/>
  <c r="BI1068"/>
  <c r="BH1068"/>
  <c r="BG1068"/>
  <c r="BE1068"/>
  <c r="T1068"/>
  <c r="R1068"/>
  <c r="P1068"/>
  <c r="BI1039"/>
  <c r="BH1039"/>
  <c r="BG1039"/>
  <c r="BE1039"/>
  <c r="T1039"/>
  <c r="R1039"/>
  <c r="P1039"/>
  <c r="BI1035"/>
  <c r="BH1035"/>
  <c r="BG1035"/>
  <c r="BE1035"/>
  <c r="T1035"/>
  <c r="R1035"/>
  <c r="P1035"/>
  <c r="BI1034"/>
  <c r="BH1034"/>
  <c r="BG1034"/>
  <c r="BE1034"/>
  <c r="T1034"/>
  <c r="R1034"/>
  <c r="P1034"/>
  <c r="BI1033"/>
  <c r="BH1033"/>
  <c r="BG1033"/>
  <c r="BE1033"/>
  <c r="T1033"/>
  <c r="R1033"/>
  <c r="P1033"/>
  <c r="BI1032"/>
  <c r="BH1032"/>
  <c r="BG1032"/>
  <c r="BE1032"/>
  <c r="T1032"/>
  <c r="R1032"/>
  <c r="P1032"/>
  <c r="BI1031"/>
  <c r="BH1031"/>
  <c r="BG1031"/>
  <c r="BE1031"/>
  <c r="T1031"/>
  <c r="R1031"/>
  <c r="P1031"/>
  <c r="BI1030"/>
  <c r="BH1030"/>
  <c r="BG1030"/>
  <c r="BE1030"/>
  <c r="T1030"/>
  <c r="R1030"/>
  <c r="P1030"/>
  <c r="BI1029"/>
  <c r="BH1029"/>
  <c r="BG1029"/>
  <c r="BE1029"/>
  <c r="T1029"/>
  <c r="R1029"/>
  <c r="P1029"/>
  <c r="BI1028"/>
  <c r="BH1028"/>
  <c r="BG1028"/>
  <c r="BE1028"/>
  <c r="T1028"/>
  <c r="R1028"/>
  <c r="P1028"/>
  <c r="BI1027"/>
  <c r="BH1027"/>
  <c r="BG1027"/>
  <c r="BE1027"/>
  <c r="T1027"/>
  <c r="R1027"/>
  <c r="P1027"/>
  <c r="BI1026"/>
  <c r="BH1026"/>
  <c r="BG1026"/>
  <c r="BE1026"/>
  <c r="T1026"/>
  <c r="R1026"/>
  <c r="P1026"/>
  <c r="BI1025"/>
  <c r="BH1025"/>
  <c r="BG1025"/>
  <c r="BE1025"/>
  <c r="T1025"/>
  <c r="R1025"/>
  <c r="P1025"/>
  <c r="BI1024"/>
  <c r="BH1024"/>
  <c r="BG1024"/>
  <c r="BE1024"/>
  <c r="T1024"/>
  <c r="R1024"/>
  <c r="P1024"/>
  <c r="BI1023"/>
  <c r="BH1023"/>
  <c r="BG1023"/>
  <c r="BE1023"/>
  <c r="T1023"/>
  <c r="R1023"/>
  <c r="P1023"/>
  <c r="BI1022"/>
  <c r="BH1022"/>
  <c r="BG1022"/>
  <c r="BE1022"/>
  <c r="T1022"/>
  <c r="R1022"/>
  <c r="P1022"/>
  <c r="BI1021"/>
  <c r="BH1021"/>
  <c r="BG1021"/>
  <c r="BE1021"/>
  <c r="T1021"/>
  <c r="R1021"/>
  <c r="P1021"/>
  <c r="BI1020"/>
  <c r="BH1020"/>
  <c r="BG1020"/>
  <c r="BE1020"/>
  <c r="T1020"/>
  <c r="R1020"/>
  <c r="P1020"/>
  <c r="BI1017"/>
  <c r="BH1017"/>
  <c r="BG1017"/>
  <c r="BE1017"/>
  <c r="T1017"/>
  <c r="R1017"/>
  <c r="P1017"/>
  <c r="BI1014"/>
  <c r="BH1014"/>
  <c r="BG1014"/>
  <c r="BE1014"/>
  <c r="T1014"/>
  <c r="R1014"/>
  <c r="P1014"/>
  <c r="BI1011"/>
  <c r="BH1011"/>
  <c r="BG1011"/>
  <c r="BE1011"/>
  <c r="T1011"/>
  <c r="R1011"/>
  <c r="P1011"/>
  <c r="BI985"/>
  <c r="BH985"/>
  <c r="BG985"/>
  <c r="BE985"/>
  <c r="T985"/>
  <c r="R985"/>
  <c r="P985"/>
  <c r="BI982"/>
  <c r="BH982"/>
  <c r="BG982"/>
  <c r="BE982"/>
  <c r="T982"/>
  <c r="R982"/>
  <c r="P982"/>
  <c r="BI980"/>
  <c r="BH980"/>
  <c r="BG980"/>
  <c r="BE980"/>
  <c r="T980"/>
  <c r="R980"/>
  <c r="P980"/>
  <c r="BI954"/>
  <c r="BH954"/>
  <c r="BG954"/>
  <c r="BE954"/>
  <c r="T954"/>
  <c r="R954"/>
  <c r="P954"/>
  <c r="BI952"/>
  <c r="BH952"/>
  <c r="BG952"/>
  <c r="BE952"/>
  <c r="T952"/>
  <c r="R952"/>
  <c r="P952"/>
  <c r="BI950"/>
  <c r="BH950"/>
  <c r="BG950"/>
  <c r="BE950"/>
  <c r="T950"/>
  <c r="R950"/>
  <c r="P950"/>
  <c r="BI944"/>
  <c r="BH944"/>
  <c r="BG944"/>
  <c r="BE944"/>
  <c r="T944"/>
  <c r="R944"/>
  <c r="P944"/>
  <c r="BI941"/>
  <c r="BH941"/>
  <c r="BG941"/>
  <c r="BE941"/>
  <c r="T941"/>
  <c r="R941"/>
  <c r="P941"/>
  <c r="BI939"/>
  <c r="BH939"/>
  <c r="BG939"/>
  <c r="BE939"/>
  <c r="T939"/>
  <c r="R939"/>
  <c r="P939"/>
  <c r="BI938"/>
  <c r="BH938"/>
  <c r="BG938"/>
  <c r="BE938"/>
  <c r="T938"/>
  <c r="R938"/>
  <c r="P938"/>
  <c r="BI937"/>
  <c r="BH937"/>
  <c r="BG937"/>
  <c r="BE937"/>
  <c r="T937"/>
  <c r="R937"/>
  <c r="P937"/>
  <c r="BI936"/>
  <c r="BH936"/>
  <c r="BG936"/>
  <c r="BE936"/>
  <c r="T936"/>
  <c r="R936"/>
  <c r="P936"/>
  <c r="BI934"/>
  <c r="BH934"/>
  <c r="BG934"/>
  <c r="BE934"/>
  <c r="T934"/>
  <c r="R934"/>
  <c r="P934"/>
  <c r="BI930"/>
  <c r="BH930"/>
  <c r="BG930"/>
  <c r="BE930"/>
  <c r="T930"/>
  <c r="R930"/>
  <c r="P930"/>
  <c r="BI928"/>
  <c r="BH928"/>
  <c r="BG928"/>
  <c r="BE928"/>
  <c r="T928"/>
  <c r="R928"/>
  <c r="P928"/>
  <c r="BI925"/>
  <c r="BH925"/>
  <c r="BG925"/>
  <c r="BE925"/>
  <c r="T925"/>
  <c r="R925"/>
  <c r="P925"/>
  <c r="BI924"/>
  <c r="BH924"/>
  <c r="BG924"/>
  <c r="BE924"/>
  <c r="T924"/>
  <c r="R924"/>
  <c r="P924"/>
  <c r="BI921"/>
  <c r="BH921"/>
  <c r="BG921"/>
  <c r="BE921"/>
  <c r="T921"/>
  <c r="R921"/>
  <c r="P921"/>
  <c r="BI920"/>
  <c r="BH920"/>
  <c r="BG920"/>
  <c r="BE920"/>
  <c r="T920"/>
  <c r="R920"/>
  <c r="P920"/>
  <c r="BI919"/>
  <c r="BH919"/>
  <c r="BG919"/>
  <c r="BE919"/>
  <c r="T919"/>
  <c r="R919"/>
  <c r="P919"/>
  <c r="BI918"/>
  <c r="BH918"/>
  <c r="BG918"/>
  <c r="BE918"/>
  <c r="T918"/>
  <c r="R918"/>
  <c r="P918"/>
  <c r="BI916"/>
  <c r="BH916"/>
  <c r="BG916"/>
  <c r="BE916"/>
  <c r="T916"/>
  <c r="R916"/>
  <c r="P916"/>
  <c r="BI915"/>
  <c r="BH915"/>
  <c r="BG915"/>
  <c r="BE915"/>
  <c r="T915"/>
  <c r="R915"/>
  <c r="P915"/>
  <c r="BI914"/>
  <c r="BH914"/>
  <c r="BG914"/>
  <c r="BE914"/>
  <c r="T914"/>
  <c r="R914"/>
  <c r="P914"/>
  <c r="BI912"/>
  <c r="BH912"/>
  <c r="BG912"/>
  <c r="BE912"/>
  <c r="T912"/>
  <c r="R912"/>
  <c r="P912"/>
  <c r="BI911"/>
  <c r="BH911"/>
  <c r="BG911"/>
  <c r="BE911"/>
  <c r="T911"/>
  <c r="R911"/>
  <c r="P911"/>
  <c r="BI910"/>
  <c r="BH910"/>
  <c r="BG910"/>
  <c r="BE910"/>
  <c r="T910"/>
  <c r="R910"/>
  <c r="P910"/>
  <c r="BI909"/>
  <c r="BH909"/>
  <c r="BG909"/>
  <c r="BE909"/>
  <c r="T909"/>
  <c r="R909"/>
  <c r="P909"/>
  <c r="BI907"/>
  <c r="BH907"/>
  <c r="BG907"/>
  <c r="BE907"/>
  <c r="T907"/>
  <c r="R907"/>
  <c r="P907"/>
  <c r="BI898"/>
  <c r="BH898"/>
  <c r="BG898"/>
  <c r="BE898"/>
  <c r="T898"/>
  <c r="R898"/>
  <c r="P898"/>
  <c r="BI889"/>
  <c r="BH889"/>
  <c r="BG889"/>
  <c r="BE889"/>
  <c r="T889"/>
  <c r="R889"/>
  <c r="P889"/>
  <c r="BI885"/>
  <c r="BH885"/>
  <c r="BG885"/>
  <c r="BE885"/>
  <c r="T885"/>
  <c r="R885"/>
  <c r="P885"/>
  <c r="BI882"/>
  <c r="BH882"/>
  <c r="BG882"/>
  <c r="BE882"/>
  <c r="T882"/>
  <c r="R882"/>
  <c r="P882"/>
  <c r="BI875"/>
  <c r="BH875"/>
  <c r="BG875"/>
  <c r="BE875"/>
  <c r="T875"/>
  <c r="R875"/>
  <c r="P875"/>
  <c r="BI873"/>
  <c r="BH873"/>
  <c r="BG873"/>
  <c r="BE873"/>
  <c r="T873"/>
  <c r="R873"/>
  <c r="P873"/>
  <c r="BI869"/>
  <c r="BH869"/>
  <c r="BG869"/>
  <c r="BE869"/>
  <c r="T869"/>
  <c r="R869"/>
  <c r="P869"/>
  <c r="BI867"/>
  <c r="BH867"/>
  <c r="BG867"/>
  <c r="BE867"/>
  <c r="T867"/>
  <c r="R867"/>
  <c r="P867"/>
  <c r="BI866"/>
  <c r="BH866"/>
  <c r="BG866"/>
  <c r="BE866"/>
  <c r="T866"/>
  <c r="R866"/>
  <c r="P866"/>
  <c r="BI864"/>
  <c r="BH864"/>
  <c r="BG864"/>
  <c r="BE864"/>
  <c r="T864"/>
  <c r="R864"/>
  <c r="P864"/>
  <c r="BI862"/>
  <c r="BH862"/>
  <c r="BG862"/>
  <c r="BE862"/>
  <c r="T862"/>
  <c r="R862"/>
  <c r="P862"/>
  <c r="BI858"/>
  <c r="BH858"/>
  <c r="BG858"/>
  <c r="BE858"/>
  <c r="T858"/>
  <c r="R858"/>
  <c r="P858"/>
  <c r="BI856"/>
  <c r="BH856"/>
  <c r="BG856"/>
  <c r="BE856"/>
  <c r="T856"/>
  <c r="R856"/>
  <c r="P856"/>
  <c r="BI852"/>
  <c r="BH852"/>
  <c r="BG852"/>
  <c r="BE852"/>
  <c r="T852"/>
  <c r="R852"/>
  <c r="P852"/>
  <c r="BI850"/>
  <c r="BH850"/>
  <c r="BG850"/>
  <c r="BE850"/>
  <c r="T850"/>
  <c r="R850"/>
  <c r="P850"/>
  <c r="BI841"/>
  <c r="BH841"/>
  <c r="BG841"/>
  <c r="BE841"/>
  <c r="T841"/>
  <c r="R841"/>
  <c r="P841"/>
  <c r="BI839"/>
  <c r="BH839"/>
  <c r="BG839"/>
  <c r="BE839"/>
  <c r="T839"/>
  <c r="R839"/>
  <c r="P839"/>
  <c r="BI838"/>
  <c r="BH838"/>
  <c r="BG838"/>
  <c r="BE838"/>
  <c r="T838"/>
  <c r="R838"/>
  <c r="P838"/>
  <c r="BI834"/>
  <c r="BH834"/>
  <c r="BG834"/>
  <c r="BE834"/>
  <c r="T834"/>
  <c r="R834"/>
  <c r="P834"/>
  <c r="BI833"/>
  <c r="BH833"/>
  <c r="BG833"/>
  <c r="BE833"/>
  <c r="T833"/>
  <c r="R833"/>
  <c r="P833"/>
  <c r="BI832"/>
  <c r="BH832"/>
  <c r="BG832"/>
  <c r="BE832"/>
  <c r="T832"/>
  <c r="R832"/>
  <c r="P832"/>
  <c r="BI830"/>
  <c r="BH830"/>
  <c r="BG830"/>
  <c r="BE830"/>
  <c r="T830"/>
  <c r="R830"/>
  <c r="P830"/>
  <c r="BI820"/>
  <c r="BH820"/>
  <c r="BG820"/>
  <c r="BE820"/>
  <c r="T820"/>
  <c r="R820"/>
  <c r="P820"/>
  <c r="BI819"/>
  <c r="BH819"/>
  <c r="BG819"/>
  <c r="BE819"/>
  <c r="T819"/>
  <c r="R819"/>
  <c r="P819"/>
  <c r="BI818"/>
  <c r="BH818"/>
  <c r="BG818"/>
  <c r="BE818"/>
  <c r="T818"/>
  <c r="R818"/>
  <c r="P818"/>
  <c r="BI817"/>
  <c r="BH817"/>
  <c r="BG817"/>
  <c r="BE817"/>
  <c r="T817"/>
  <c r="R817"/>
  <c r="P817"/>
  <c r="BI813"/>
  <c r="BH813"/>
  <c r="BG813"/>
  <c r="BE813"/>
  <c r="T813"/>
  <c r="R813"/>
  <c r="P813"/>
  <c r="BI797"/>
  <c r="BH797"/>
  <c r="BG797"/>
  <c r="BE797"/>
  <c r="T797"/>
  <c r="R797"/>
  <c r="P797"/>
  <c r="BI791"/>
  <c r="BH791"/>
  <c r="BG791"/>
  <c r="BE791"/>
  <c r="T791"/>
  <c r="R791"/>
  <c r="P791"/>
  <c r="BI788"/>
  <c r="BH788"/>
  <c r="BG788"/>
  <c r="BE788"/>
  <c r="T788"/>
  <c r="R788"/>
  <c r="P788"/>
  <c r="BI785"/>
  <c r="BH785"/>
  <c r="BG785"/>
  <c r="BE785"/>
  <c r="T785"/>
  <c r="R785"/>
  <c r="P785"/>
  <c r="BI783"/>
  <c r="BH783"/>
  <c r="BG783"/>
  <c r="BE783"/>
  <c r="T783"/>
  <c r="R783"/>
  <c r="P783"/>
  <c r="BI765"/>
  <c r="BH765"/>
  <c r="BG765"/>
  <c r="BE765"/>
  <c r="T765"/>
  <c r="R765"/>
  <c r="P765"/>
  <c r="BI763"/>
  <c r="BH763"/>
  <c r="BG763"/>
  <c r="BE763"/>
  <c r="T763"/>
  <c r="R763"/>
  <c r="P763"/>
  <c r="BI759"/>
  <c r="BH759"/>
  <c r="BG759"/>
  <c r="BE759"/>
  <c r="T759"/>
  <c r="R759"/>
  <c r="P759"/>
  <c r="BI756"/>
  <c r="BH756"/>
  <c r="BG756"/>
  <c r="BE756"/>
  <c r="T756"/>
  <c r="T755"/>
  <c r="R756"/>
  <c r="R755" s="1"/>
  <c r="P756"/>
  <c r="P755"/>
  <c r="BI752"/>
  <c r="BH752"/>
  <c r="BG752"/>
  <c r="BE752"/>
  <c r="T752"/>
  <c r="R752"/>
  <c r="P752"/>
  <c r="BI749"/>
  <c r="BH749"/>
  <c r="BG749"/>
  <c r="BE749"/>
  <c r="T749"/>
  <c r="R749"/>
  <c r="P749"/>
  <c r="BI746"/>
  <c r="BH746"/>
  <c r="BG746"/>
  <c r="BE746"/>
  <c r="T746"/>
  <c r="R746"/>
  <c r="P746"/>
  <c r="BI743"/>
  <c r="BH743"/>
  <c r="BG743"/>
  <c r="BE743"/>
  <c r="T743"/>
  <c r="R743"/>
  <c r="P743"/>
  <c r="BI739"/>
  <c r="BH739"/>
  <c r="BG739"/>
  <c r="BE739"/>
  <c r="T739"/>
  <c r="R739"/>
  <c r="P739"/>
  <c r="BI726"/>
  <c r="BH726"/>
  <c r="BG726"/>
  <c r="BE726"/>
  <c r="T726"/>
  <c r="R726"/>
  <c r="P726"/>
  <c r="BI721"/>
  <c r="BH721"/>
  <c r="BG721"/>
  <c r="BE721"/>
  <c r="T721"/>
  <c r="R721"/>
  <c r="P721"/>
  <c r="BI705"/>
  <c r="BH705"/>
  <c r="BG705"/>
  <c r="BE705"/>
  <c r="T705"/>
  <c r="R705"/>
  <c r="P705"/>
  <c r="BI701"/>
  <c r="BH701"/>
  <c r="BG701"/>
  <c r="BE701"/>
  <c r="T701"/>
  <c r="R701"/>
  <c r="P701"/>
  <c r="BI691"/>
  <c r="BH691"/>
  <c r="BG691"/>
  <c r="BE691"/>
  <c r="T691"/>
  <c r="R691"/>
  <c r="P691"/>
  <c r="BI685"/>
  <c r="BH685"/>
  <c r="BG685"/>
  <c r="BE685"/>
  <c r="T685"/>
  <c r="R685"/>
  <c r="P685"/>
  <c r="BI682"/>
  <c r="BH682"/>
  <c r="BG682"/>
  <c r="BE682"/>
  <c r="T682"/>
  <c r="R682"/>
  <c r="P682"/>
  <c r="BI670"/>
  <c r="BH670"/>
  <c r="BG670"/>
  <c r="BE670"/>
  <c r="T670"/>
  <c r="R670"/>
  <c r="P670"/>
  <c r="BI669"/>
  <c r="BH669"/>
  <c r="BG669"/>
  <c r="BE669"/>
  <c r="T669"/>
  <c r="R669"/>
  <c r="P669"/>
  <c r="BI668"/>
  <c r="BH668"/>
  <c r="BG668"/>
  <c r="BE668"/>
  <c r="T668"/>
  <c r="R668"/>
  <c r="P668"/>
  <c r="BI667"/>
  <c r="BH667"/>
  <c r="BG667"/>
  <c r="BE667"/>
  <c r="T667"/>
  <c r="R667"/>
  <c r="P667"/>
  <c r="BI666"/>
  <c r="BH666"/>
  <c r="BG666"/>
  <c r="BE666"/>
  <c r="T666"/>
  <c r="R666"/>
  <c r="P666"/>
  <c r="BI665"/>
  <c r="BH665"/>
  <c r="BG665"/>
  <c r="BE665"/>
  <c r="T665"/>
  <c r="R665"/>
  <c r="P665"/>
  <c r="BI664"/>
  <c r="BH664"/>
  <c r="BG664"/>
  <c r="BE664"/>
  <c r="T664"/>
  <c r="R664"/>
  <c r="P664"/>
  <c r="BI663"/>
  <c r="BH663"/>
  <c r="BG663"/>
  <c r="BE663"/>
  <c r="T663"/>
  <c r="R663"/>
  <c r="P663"/>
  <c r="BI662"/>
  <c r="BH662"/>
  <c r="BG662"/>
  <c r="BE662"/>
  <c r="T662"/>
  <c r="R662"/>
  <c r="P662"/>
  <c r="BI661"/>
  <c r="BH661"/>
  <c r="BG661"/>
  <c r="BE661"/>
  <c r="T661"/>
  <c r="R661"/>
  <c r="P661"/>
  <c r="BI660"/>
  <c r="BH660"/>
  <c r="BG660"/>
  <c r="BE660"/>
  <c r="T660"/>
  <c r="R660"/>
  <c r="P660"/>
  <c r="BI656"/>
  <c r="BH656"/>
  <c r="BG656"/>
  <c r="BE656"/>
  <c r="T656"/>
  <c r="R656"/>
  <c r="P656"/>
  <c r="BI655"/>
  <c r="BH655"/>
  <c r="BG655"/>
  <c r="BE655"/>
  <c r="T655"/>
  <c r="R655"/>
  <c r="P655"/>
  <c r="BI600"/>
  <c r="BH600"/>
  <c r="BG600"/>
  <c r="BE600"/>
  <c r="T600"/>
  <c r="R600"/>
  <c r="P600"/>
  <c r="BI583"/>
  <c r="BH583"/>
  <c r="BG583"/>
  <c r="BE583"/>
  <c r="T583"/>
  <c r="R583"/>
  <c r="P583"/>
  <c r="BI579"/>
  <c r="BH579"/>
  <c r="BG579"/>
  <c r="BE579"/>
  <c r="T579"/>
  <c r="R579"/>
  <c r="P579"/>
  <c r="BI578"/>
  <c r="BH578"/>
  <c r="BG578"/>
  <c r="BE578"/>
  <c r="T578"/>
  <c r="R578"/>
  <c r="P578"/>
  <c r="BI577"/>
  <c r="BH577"/>
  <c r="BG577"/>
  <c r="BE577"/>
  <c r="T577"/>
  <c r="R577"/>
  <c r="P577"/>
  <c r="BI561"/>
  <c r="BH561"/>
  <c r="BG561"/>
  <c r="BE561"/>
  <c r="T561"/>
  <c r="R561"/>
  <c r="P561"/>
  <c r="BI551"/>
  <c r="BH551"/>
  <c r="BG551"/>
  <c r="BE551"/>
  <c r="T551"/>
  <c r="R551"/>
  <c r="P551"/>
  <c r="BI547"/>
  <c r="BH547"/>
  <c r="BG547"/>
  <c r="BE547"/>
  <c r="T547"/>
  <c r="R547"/>
  <c r="P547"/>
  <c r="BI498"/>
  <c r="BH498"/>
  <c r="BG498"/>
  <c r="BE498"/>
  <c r="T498"/>
  <c r="R498"/>
  <c r="P498"/>
  <c r="BI493"/>
  <c r="BH493"/>
  <c r="BG493"/>
  <c r="BE493"/>
  <c r="T493"/>
  <c r="R493"/>
  <c r="P493"/>
  <c r="BI491"/>
  <c r="BH491"/>
  <c r="BG491"/>
  <c r="BE491"/>
  <c r="T491"/>
  <c r="R491"/>
  <c r="P491"/>
  <c r="BI485"/>
  <c r="BH485"/>
  <c r="BG485"/>
  <c r="BE485"/>
  <c r="T485"/>
  <c r="R485"/>
  <c r="P485"/>
  <c r="BI462"/>
  <c r="BH462"/>
  <c r="BG462"/>
  <c r="BE462"/>
  <c r="T462"/>
  <c r="R462"/>
  <c r="P462"/>
  <c r="BI461"/>
  <c r="BH461"/>
  <c r="BG461"/>
  <c r="BE461"/>
  <c r="T461"/>
  <c r="R461"/>
  <c r="P461"/>
  <c r="BI434"/>
  <c r="BH434"/>
  <c r="BG434"/>
  <c r="BE434"/>
  <c r="T434"/>
  <c r="R434"/>
  <c r="P434"/>
  <c r="BI426"/>
  <c r="BH426"/>
  <c r="BG426"/>
  <c r="BE426"/>
  <c r="T426"/>
  <c r="R426"/>
  <c r="P426"/>
  <c r="BI405"/>
  <c r="BH405"/>
  <c r="BG405"/>
  <c r="BE405"/>
  <c r="T405"/>
  <c r="R405"/>
  <c r="P405"/>
  <c r="BI402"/>
  <c r="BH402"/>
  <c r="BG402"/>
  <c r="BE402"/>
  <c r="T402"/>
  <c r="R402"/>
  <c r="P402"/>
  <c r="BI397"/>
  <c r="BH397"/>
  <c r="BG397"/>
  <c r="BE397"/>
  <c r="T397"/>
  <c r="R397"/>
  <c r="P397"/>
  <c r="BI391"/>
  <c r="BH391"/>
  <c r="BG391"/>
  <c r="BE391"/>
  <c r="T391"/>
  <c r="R391"/>
  <c r="P391"/>
  <c r="BI380"/>
  <c r="BH380"/>
  <c r="BG380"/>
  <c r="BE380"/>
  <c r="T380"/>
  <c r="R380"/>
  <c r="P380"/>
  <c r="BI379"/>
  <c r="BH379"/>
  <c r="BG379"/>
  <c r="BE379"/>
  <c r="T379"/>
  <c r="R379"/>
  <c r="P379"/>
  <c r="BI368"/>
  <c r="BH368"/>
  <c r="BG368"/>
  <c r="BE368"/>
  <c r="T368"/>
  <c r="R368"/>
  <c r="P368"/>
  <c r="BI356"/>
  <c r="BH356"/>
  <c r="BG356"/>
  <c r="BE356"/>
  <c r="T356"/>
  <c r="R356"/>
  <c r="P356"/>
  <c r="BI350"/>
  <c r="BH350"/>
  <c r="BG350"/>
  <c r="BE350"/>
  <c r="T350"/>
  <c r="R350"/>
  <c r="P350"/>
  <c r="BI349"/>
  <c r="BH349"/>
  <c r="BG349"/>
  <c r="BE349"/>
  <c r="T349"/>
  <c r="R349"/>
  <c r="P349"/>
  <c r="BI343"/>
  <c r="BH343"/>
  <c r="BG343"/>
  <c r="BE343"/>
  <c r="T343"/>
  <c r="R343"/>
  <c r="P343"/>
  <c r="BI336"/>
  <c r="BH336"/>
  <c r="BG336"/>
  <c r="BE336"/>
  <c r="T336"/>
  <c r="R336"/>
  <c r="P336"/>
  <c r="BI331"/>
  <c r="BH331"/>
  <c r="BG331"/>
  <c r="BE331"/>
  <c r="T331"/>
  <c r="R331"/>
  <c r="P331"/>
  <c r="BI330"/>
  <c r="BH330"/>
  <c r="BG330"/>
  <c r="BE330"/>
  <c r="T330"/>
  <c r="R330"/>
  <c r="P330"/>
  <c r="BI321"/>
  <c r="BH321"/>
  <c r="BG321"/>
  <c r="BE321"/>
  <c r="T321"/>
  <c r="R321"/>
  <c r="P321"/>
  <c r="BI315"/>
  <c r="BH315"/>
  <c r="BG315"/>
  <c r="BE315"/>
  <c r="T315"/>
  <c r="R315"/>
  <c r="P315"/>
  <c r="BI311"/>
  <c r="BH311"/>
  <c r="BG311"/>
  <c r="BE311"/>
  <c r="T311"/>
  <c r="R311"/>
  <c r="P311"/>
  <c r="BI278"/>
  <c r="BH278"/>
  <c r="BG278"/>
  <c r="BE278"/>
  <c r="T278"/>
  <c r="R278"/>
  <c r="P278"/>
  <c r="BI276"/>
  <c r="BH276"/>
  <c r="BG276"/>
  <c r="BE276"/>
  <c r="T276"/>
  <c r="R276"/>
  <c r="P276"/>
  <c r="BI274"/>
  <c r="BH274"/>
  <c r="BG274"/>
  <c r="BE274"/>
  <c r="T274"/>
  <c r="R274"/>
  <c r="P274"/>
  <c r="BI271"/>
  <c r="BH271"/>
  <c r="BG271"/>
  <c r="BE271"/>
  <c r="T271"/>
  <c r="R271"/>
  <c r="P271"/>
  <c r="BI216"/>
  <c r="BH216"/>
  <c r="BG216"/>
  <c r="BE216"/>
  <c r="T216"/>
  <c r="R216"/>
  <c r="P216"/>
  <c r="BI211"/>
  <c r="BH211"/>
  <c r="BG211"/>
  <c r="BE211"/>
  <c r="T211"/>
  <c r="R211"/>
  <c r="P211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199"/>
  <c r="BH199"/>
  <c r="BG199"/>
  <c r="BE199"/>
  <c r="T199"/>
  <c r="R199"/>
  <c r="P199"/>
  <c r="BI198"/>
  <c r="BH198"/>
  <c r="BG198"/>
  <c r="BE198"/>
  <c r="T198"/>
  <c r="R198"/>
  <c r="P198"/>
  <c r="BI187"/>
  <c r="BH187"/>
  <c r="BG187"/>
  <c r="BE187"/>
  <c r="T187"/>
  <c r="R187"/>
  <c r="P187"/>
  <c r="BI186"/>
  <c r="BH186"/>
  <c r="BG186"/>
  <c r="BE186"/>
  <c r="T186"/>
  <c r="R186"/>
  <c r="P186"/>
  <c r="BI172"/>
  <c r="BH172"/>
  <c r="BG172"/>
  <c r="BE172"/>
  <c r="T172"/>
  <c r="R172"/>
  <c r="P172"/>
  <c r="BI171"/>
  <c r="BH171"/>
  <c r="BG171"/>
  <c r="BE171"/>
  <c r="T171"/>
  <c r="R171"/>
  <c r="P171"/>
  <c r="BI147"/>
  <c r="BH147"/>
  <c r="BG147"/>
  <c r="BE147"/>
  <c r="T147"/>
  <c r="R147"/>
  <c r="P147"/>
  <c r="J141"/>
  <c r="J140"/>
  <c r="F140"/>
  <c r="F138"/>
  <c r="E136"/>
  <c r="J94"/>
  <c r="J93"/>
  <c r="F93"/>
  <c r="F91"/>
  <c r="E89"/>
  <c r="J20"/>
  <c r="E20"/>
  <c r="F141" s="1"/>
  <c r="J19"/>
  <c r="J14"/>
  <c r="J91" s="1"/>
  <c r="E7"/>
  <c r="E85" s="1"/>
  <c r="L90" i="1"/>
  <c r="AM90"/>
  <c r="AM89"/>
  <c r="L89"/>
  <c r="AM87"/>
  <c r="L87"/>
  <c r="L85"/>
  <c r="L84"/>
  <c r="BK952" i="2"/>
  <c r="J928"/>
  <c r="J921"/>
  <c r="BK915"/>
  <c r="J875"/>
  <c r="J869"/>
  <c r="BK858"/>
  <c r="BK833"/>
  <c r="BK820"/>
  <c r="J791"/>
  <c r="J743"/>
  <c r="BK705"/>
  <c r="BK670"/>
  <c r="BK666"/>
  <c r="J656"/>
  <c r="BK577"/>
  <c r="BK547"/>
  <c r="J391"/>
  <c r="BK350"/>
  <c r="J315"/>
  <c r="BK204"/>
  <c r="BK172"/>
  <c r="J1266"/>
  <c r="J1256"/>
  <c r="J1237"/>
  <c r="J1203"/>
  <c r="BK1034"/>
  <c r="J1031"/>
  <c r="J1021"/>
  <c r="J980"/>
  <c r="BK939"/>
  <c r="J934"/>
  <c r="BK918"/>
  <c r="J907"/>
  <c r="BK856"/>
  <c r="BK839"/>
  <c r="BK819"/>
  <c r="J785"/>
  <c r="BK749"/>
  <c r="J701"/>
  <c r="BK664"/>
  <c r="J579"/>
  <c r="BK493"/>
  <c r="J461"/>
  <c r="J402"/>
  <c r="J349"/>
  <c r="BK315"/>
  <c r="J271"/>
  <c r="BK199"/>
  <c r="BK171"/>
  <c r="BK1281"/>
  <c r="BK1266"/>
  <c r="BK1255"/>
  <c r="BK1237"/>
  <c r="J1225"/>
  <c r="J1136"/>
  <c r="BK1032"/>
  <c r="BK1027"/>
  <c r="J1017"/>
  <c r="J950"/>
  <c r="J930"/>
  <c r="BK912"/>
  <c r="BK885"/>
  <c r="J862"/>
  <c r="BK838"/>
  <c r="BK791"/>
  <c r="J691"/>
  <c r="J669"/>
  <c r="BK662"/>
  <c r="BK578"/>
  <c r="J493"/>
  <c r="BK434"/>
  <c r="BK397"/>
  <c r="BK368"/>
  <c r="BK343"/>
  <c r="J311"/>
  <c r="J216"/>
  <c r="BK203"/>
  <c r="J171"/>
  <c r="J1307"/>
  <c r="J1293"/>
  <c r="BK1273"/>
  <c r="BK1203"/>
  <c r="BK1136"/>
  <c r="J1035"/>
  <c r="BK1029"/>
  <c r="BK1025"/>
  <c r="J1023"/>
  <c r="BK1017"/>
  <c r="J954"/>
  <c r="BK937"/>
  <c r="BK920"/>
  <c r="J912"/>
  <c r="J889"/>
  <c r="BK873"/>
  <c r="BK852"/>
  <c r="J820"/>
  <c r="BK813"/>
  <c r="J765"/>
  <c r="J749"/>
  <c r="BK721"/>
  <c r="J667"/>
  <c r="J600"/>
  <c r="J272" i="3"/>
  <c r="BK267"/>
  <c r="BK265"/>
  <c r="J263"/>
  <c r="BK261"/>
  <c r="J259"/>
  <c r="J257"/>
  <c r="BK254"/>
  <c r="J253"/>
  <c r="J251"/>
  <c r="J249"/>
  <c r="J248"/>
  <c r="BK243"/>
  <c r="BK230"/>
  <c r="BK224"/>
  <c r="BK219"/>
  <c r="J216"/>
  <c r="J211"/>
  <c r="J205"/>
  <c r="J194"/>
  <c r="J188"/>
  <c r="J182"/>
  <c r="BK175"/>
  <c r="J169"/>
  <c r="BK164"/>
  <c r="J159"/>
  <c r="BK154"/>
  <c r="BK148"/>
  <c r="BK134"/>
  <c r="BK130"/>
  <c r="BK126"/>
  <c r="J123"/>
  <c r="J271"/>
  <c r="J267"/>
  <c r="J242"/>
  <c r="BK238"/>
  <c r="BK235"/>
  <c r="J228"/>
  <c r="BK222"/>
  <c r="BK215"/>
  <c r="J203"/>
  <c r="J199"/>
  <c r="BK195"/>
  <c r="J190"/>
  <c r="J187"/>
  <c r="J184"/>
  <c r="J179"/>
  <c r="J174"/>
  <c r="J171"/>
  <c r="BK167"/>
  <c r="J162"/>
  <c r="J160"/>
  <c r="J153"/>
  <c r="BK149"/>
  <c r="J142"/>
  <c r="J138"/>
  <c r="BK135"/>
  <c r="J130"/>
  <c r="J126"/>
  <c r="J245"/>
  <c r="BK241"/>
  <c r="BK236"/>
  <c r="J232"/>
  <c r="J226"/>
  <c r="BK217"/>
  <c r="J212"/>
  <c r="BK207"/>
  <c r="BK199"/>
  <c r="J195"/>
  <c r="BK181"/>
  <c r="BK165"/>
  <c r="BK158"/>
  <c r="BK146"/>
  <c r="J141"/>
  <c r="J139"/>
  <c r="BK124" i="4"/>
  <c r="BK125"/>
  <c r="J125"/>
  <c r="J213" i="5"/>
  <c r="BK211"/>
  <c r="BK204"/>
  <c r="BK200"/>
  <c r="J174"/>
  <c r="BK212"/>
  <c r="J207"/>
  <c r="J200"/>
  <c r="J197"/>
  <c r="J193"/>
  <c r="J189"/>
  <c r="J183"/>
  <c r="BK178"/>
  <c r="BK175"/>
  <c r="J171"/>
  <c r="BK166"/>
  <c r="BK164"/>
  <c r="J162"/>
  <c r="J160"/>
  <c r="J157"/>
  <c r="J155"/>
  <c r="J153"/>
  <c r="J151"/>
  <c r="J149"/>
  <c r="J147"/>
  <c r="J144"/>
  <c r="J142"/>
  <c r="BK140"/>
  <c r="BK137"/>
  <c r="J136"/>
  <c r="BK134"/>
  <c r="J204"/>
  <c r="J203"/>
  <c r="J201"/>
  <c r="BK197"/>
  <c r="J196"/>
  <c r="BK195"/>
  <c r="J194"/>
  <c r="BK193"/>
  <c r="BK190"/>
  <c r="BK189"/>
  <c r="BK187"/>
  <c r="BK185"/>
  <c r="J182"/>
  <c r="J178"/>
  <c r="J175"/>
  <c r="BK171"/>
  <c r="BK167"/>
  <c r="J180" i="6"/>
  <c r="BK173"/>
  <c r="BK170"/>
  <c r="J166"/>
  <c r="J164"/>
  <c r="BK161"/>
  <c r="BK157"/>
  <c r="J153"/>
  <c r="BK150"/>
  <c r="BK134"/>
  <c r="J132"/>
  <c r="BK127"/>
  <c r="BK177"/>
  <c r="BK172"/>
  <c r="J169"/>
  <c r="BK164"/>
  <c r="J155"/>
  <c r="BK153"/>
  <c r="BK143"/>
  <c r="J141"/>
  <c r="J138"/>
  <c r="J135"/>
  <c r="J129"/>
  <c r="BK181"/>
  <c r="J177"/>
  <c r="BK174"/>
  <c r="BK169"/>
  <c r="BK163"/>
  <c r="J160"/>
  <c r="J158"/>
  <c r="BK154"/>
  <c r="BK151"/>
  <c r="BK146"/>
  <c r="BK144"/>
  <c r="BK138"/>
  <c r="BK131"/>
  <c r="J184"/>
  <c r="J181"/>
  <c r="J149"/>
  <c r="J146"/>
  <c r="BK140"/>
  <c r="BK135"/>
  <c r="J130"/>
  <c r="J281" i="7"/>
  <c r="J272"/>
  <c r="BK266"/>
  <c r="BK257"/>
  <c r="BK251"/>
  <c r="BK239"/>
  <c r="BK204"/>
  <c r="BK178"/>
  <c r="BK155"/>
  <c r="J136"/>
  <c r="J132"/>
  <c r="BK279"/>
  <c r="J274"/>
  <c r="J266"/>
  <c r="BK229"/>
  <c r="J213"/>
  <c r="J199"/>
  <c r="J181"/>
  <c r="BK167"/>
  <c r="J149"/>
  <c r="J264"/>
  <c r="J257"/>
  <c r="J248"/>
  <c r="BK235"/>
  <c r="BK217"/>
  <c r="BK196"/>
  <c r="J178"/>
  <c r="BK156"/>
  <c r="BK259"/>
  <c r="J251"/>
  <c r="BK248"/>
  <c r="J239"/>
  <c r="BK226"/>
  <c r="BK213"/>
  <c r="J196"/>
  <c r="BK174"/>
  <c r="BK159"/>
  <c r="BK145"/>
  <c r="BK135"/>
  <c r="J254" i="8"/>
  <c r="BK252"/>
  <c r="J249"/>
  <c r="BK247"/>
  <c r="J244"/>
  <c r="J239"/>
  <c r="BK234"/>
  <c r="BK230"/>
  <c r="J226"/>
  <c r="J186"/>
  <c r="BK177"/>
  <c r="BK171"/>
  <c r="BK163"/>
  <c r="J157"/>
  <c r="BK152"/>
  <c r="J142"/>
  <c r="J135"/>
  <c r="J127"/>
  <c r="J252"/>
  <c r="J245"/>
  <c r="BK240"/>
  <c r="BK229"/>
  <c r="J167"/>
  <c r="BK158"/>
  <c r="J149"/>
  <c r="BK135"/>
  <c r="J121"/>
  <c r="J247"/>
  <c r="BK238"/>
  <c r="J229"/>
  <c r="J224"/>
  <c r="J216"/>
  <c r="J213"/>
  <c r="J208"/>
  <c r="J201"/>
  <c r="J194"/>
  <c r="BK189"/>
  <c r="J178"/>
  <c r="J172"/>
  <c r="J158"/>
  <c r="BK147"/>
  <c r="BK133"/>
  <c r="BK129"/>
  <c r="BK123"/>
  <c r="J243"/>
  <c r="J238"/>
  <c r="BK233"/>
  <c r="BK214"/>
  <c r="BK206"/>
  <c r="BK197"/>
  <c r="BK193"/>
  <c r="J189"/>
  <c r="J183"/>
  <c r="BK178"/>
  <c r="J173"/>
  <c r="J166"/>
  <c r="J161"/>
  <c r="J154"/>
  <c r="J148"/>
  <c r="J140"/>
  <c r="J134"/>
  <c r="BK127"/>
  <c r="J120"/>
  <c r="J148" i="9"/>
  <c r="BK138"/>
  <c r="J132"/>
  <c r="BK151"/>
  <c r="J145"/>
  <c r="J135"/>
  <c r="J157"/>
  <c r="BK149"/>
  <c r="BK141"/>
  <c r="BK136"/>
  <c r="BK132"/>
  <c r="BK155"/>
  <c r="BK140"/>
  <c r="BK127"/>
  <c r="BK196" i="10"/>
  <c r="BK189"/>
  <c r="BK180"/>
  <c r="BK173"/>
  <c r="J167"/>
  <c r="J161"/>
  <c r="BK152"/>
  <c r="J148"/>
  <c r="J138"/>
  <c r="BK134"/>
  <c r="J128"/>
  <c r="BK191"/>
  <c r="J181"/>
  <c r="J173"/>
  <c r="BK167"/>
  <c r="J157"/>
  <c r="J152"/>
  <c r="BK142"/>
  <c r="BK183"/>
  <c r="J172"/>
  <c r="BK163"/>
  <c r="J156"/>
  <c r="BK150"/>
  <c r="BK145"/>
  <c r="BK136"/>
  <c r="BK197"/>
  <c r="J191"/>
  <c r="BK187"/>
  <c r="BK172"/>
  <c r="BK161"/>
  <c r="J144"/>
  <c r="BK140"/>
  <c r="BK133"/>
  <c r="J259" i="11"/>
  <c r="J246"/>
  <c r="BK236"/>
  <c r="BK225"/>
  <c r="J217"/>
  <c r="BK207"/>
  <c r="J203"/>
  <c r="J196"/>
  <c r="BK189"/>
  <c r="BK179"/>
  <c r="J173"/>
  <c r="BK149"/>
  <c r="BK138"/>
  <c r="J133"/>
  <c r="BK128"/>
  <c r="J257"/>
  <c r="BK245"/>
  <c r="BK239"/>
  <c r="J235"/>
  <c r="J226"/>
  <c r="BK221"/>
  <c r="BK213"/>
  <c r="J201"/>
  <c r="J189"/>
  <c r="J179"/>
  <c r="J171"/>
  <c r="BK167"/>
  <c r="J161"/>
  <c r="J154"/>
  <c r="J145"/>
  <c r="BK140"/>
  <c r="J132"/>
  <c r="BK256"/>
  <c r="J247"/>
  <c r="J239"/>
  <c r="BK234"/>
  <c r="BK222"/>
  <c r="J213"/>
  <c r="J208"/>
  <c r="BK201"/>
  <c r="BK196"/>
  <c r="J187"/>
  <c r="BK182"/>
  <c r="J172"/>
  <c r="J159"/>
  <c r="BK151"/>
  <c r="J144"/>
  <c r="BK141"/>
  <c r="J135"/>
  <c r="J128"/>
  <c r="BK253"/>
  <c r="J248"/>
  <c r="J232"/>
  <c r="J225"/>
  <c r="J218"/>
  <c r="BK209"/>
  <c r="BK202"/>
  <c r="BK192"/>
  <c r="BK187"/>
  <c r="J180"/>
  <c r="BK169"/>
  <c r="BK161"/>
  <c r="BK157"/>
  <c r="J151"/>
  <c r="BK143"/>
  <c r="J127"/>
  <c r="J161" i="12"/>
  <c r="BK156"/>
  <c r="BK149"/>
  <c r="BK144"/>
  <c r="BK131"/>
  <c r="BK125"/>
  <c r="J170"/>
  <c r="BK162"/>
  <c r="J150"/>
  <c r="J142"/>
  <c r="J131"/>
  <c r="BK171"/>
  <c r="J147"/>
  <c r="BK138"/>
  <c r="BK133"/>
  <c r="J128"/>
  <c r="BK123"/>
  <c r="BK166"/>
  <c r="J159"/>
  <c r="J152"/>
  <c r="BK145"/>
  <c r="J140"/>
  <c r="BK137"/>
  <c r="J121" i="13"/>
  <c r="F35"/>
  <c r="BB108" i="1" s="1"/>
  <c r="J236" i="14"/>
  <c r="J222"/>
  <c r="J208"/>
  <c r="BK181"/>
  <c r="BK130"/>
  <c r="J239"/>
  <c r="J202"/>
  <c r="BK164"/>
  <c r="BK136"/>
  <c r="BK236"/>
  <c r="J231"/>
  <c r="J196"/>
  <c r="J185"/>
  <c r="BK172"/>
  <c r="BK142"/>
  <c r="J242"/>
  <c r="BK231"/>
  <c r="BK208"/>
  <c r="BK185"/>
  <c r="BK148"/>
  <c r="BK131"/>
  <c r="J154" i="15"/>
  <c r="J150"/>
  <c r="BK144"/>
  <c r="BK130"/>
  <c r="BK153"/>
  <c r="BK136"/>
  <c r="BK156"/>
  <c r="J136"/>
  <c r="J141"/>
  <c r="J121" i="16"/>
  <c r="F37"/>
  <c r="BD111" i="1"/>
  <c r="BK177" i="17"/>
  <c r="J174"/>
  <c r="J163"/>
  <c r="BK150"/>
  <c r="J145"/>
  <c r="BK138"/>
  <c r="J128"/>
  <c r="J122"/>
  <c r="BK176"/>
  <c r="J171"/>
  <c r="BK166"/>
  <c r="BK161"/>
  <c r="J149"/>
  <c r="J138"/>
  <c r="BK123"/>
  <c r="BK173"/>
  <c r="BK165"/>
  <c r="J159"/>
  <c r="BK154"/>
  <c r="BK151"/>
  <c r="BK142"/>
  <c r="BK135"/>
  <c r="J130"/>
  <c r="BK175"/>
  <c r="J164"/>
  <c r="BK156"/>
  <c r="BK144"/>
  <c r="BK137"/>
  <c r="BK131"/>
  <c r="BK125"/>
  <c r="J119"/>
  <c r="BK157" i="18"/>
  <c r="BK147"/>
  <c r="BK139"/>
  <c r="BK130"/>
  <c r="BK122"/>
  <c r="J163"/>
  <c r="J159"/>
  <c r="J153"/>
  <c r="J147"/>
  <c r="BK135"/>
  <c r="J127"/>
  <c r="J119"/>
  <c r="J151"/>
  <c r="J145"/>
  <c r="BK140"/>
  <c r="J134"/>
  <c r="J122"/>
  <c r="BK165"/>
  <c r="BK159"/>
  <c r="BK152"/>
  <c r="J146"/>
  <c r="BK136"/>
  <c r="BK127"/>
  <c r="J1282" i="2"/>
  <c r="J936"/>
  <c r="J919"/>
  <c r="J885"/>
  <c r="BK866"/>
  <c r="J856"/>
  <c r="J832"/>
  <c r="J813"/>
  <c r="J752"/>
  <c r="BK739"/>
  <c r="BK691"/>
  <c r="BK669"/>
  <c r="J661"/>
  <c r="J561"/>
  <c r="BK491"/>
  <c r="BK380"/>
  <c r="J331"/>
  <c r="BK278"/>
  <c r="BK187"/>
  <c r="BK1308"/>
  <c r="J1262"/>
  <c r="J1251"/>
  <c r="J1233"/>
  <c r="J1194"/>
  <c r="BK1033"/>
  <c r="J1030"/>
  <c r="BK1014"/>
  <c r="BK954"/>
  <c r="J938"/>
  <c r="BK930"/>
  <c r="J920"/>
  <c r="BK867"/>
  <c r="J850"/>
  <c r="J833"/>
  <c r="BK788"/>
  <c r="BK756"/>
  <c r="J721"/>
  <c r="BK668"/>
  <c r="BK600"/>
  <c r="J578"/>
  <c r="J491"/>
  <c r="BK405"/>
  <c r="BK356"/>
  <c r="BK330"/>
  <c r="J274"/>
  <c r="J203"/>
  <c r="J172"/>
  <c r="AS96" i="1"/>
  <c r="BK1227" i="2"/>
  <c r="BK1088"/>
  <c r="BK1030"/>
  <c r="BK1026"/>
  <c r="J985"/>
  <c r="J939"/>
  <c r="BK919"/>
  <c r="J910"/>
  <c r="J882"/>
  <c r="BK864"/>
  <c r="J841"/>
  <c r="BK765"/>
  <c r="BK746"/>
  <c r="J670"/>
  <c r="J663"/>
  <c r="J655"/>
  <c r="J498"/>
  <c r="BK461"/>
  <c r="BK402"/>
  <c r="J379"/>
  <c r="BK349"/>
  <c r="BK321"/>
  <c r="BK274"/>
  <c r="BK205"/>
  <c r="BK198"/>
  <c r="BK1307"/>
  <c r="J1305"/>
  <c r="BK1225"/>
  <c r="BK1194"/>
  <c r="J1079"/>
  <c r="BK1031"/>
  <c r="J1026"/>
  <c r="BK1021"/>
  <c r="J1014"/>
  <c r="BK982"/>
  <c r="J941"/>
  <c r="BK924"/>
  <c r="J916"/>
  <c r="BK909"/>
  <c r="BK882"/>
  <c r="J864"/>
  <c r="BK830"/>
  <c r="BK797"/>
  <c r="BK763"/>
  <c r="BK743"/>
  <c r="BK701"/>
  <c r="J665"/>
  <c r="J577"/>
  <c r="BK271" i="3"/>
  <c r="BK270"/>
  <c r="BK266"/>
  <c r="BK263"/>
  <c r="J261"/>
  <c r="BK259"/>
  <c r="BK257"/>
  <c r="BK255"/>
  <c r="BK253"/>
  <c r="J252"/>
  <c r="BK250"/>
  <c r="J247"/>
  <c r="BK234"/>
  <c r="BK229"/>
  <c r="BK225"/>
  <c r="BK220"/>
  <c r="J213"/>
  <c r="BK208"/>
  <c r="BK203"/>
  <c r="J191"/>
  <c r="J183"/>
  <c r="J177"/>
  <c r="BK171"/>
  <c r="BK166"/>
  <c r="BK160"/>
  <c r="J155"/>
  <c r="BK150"/>
  <c r="J136"/>
  <c r="J132"/>
  <c r="BK127"/>
  <c r="J124"/>
  <c r="J273"/>
  <c r="J269"/>
  <c r="BK245"/>
  <c r="J241"/>
  <c r="BK237"/>
  <c r="BK233"/>
  <c r="J223"/>
  <c r="BK216"/>
  <c r="BK209"/>
  <c r="BK202"/>
  <c r="BK198"/>
  <c r="BK194"/>
  <c r="BK188"/>
  <c r="J186"/>
  <c r="J181"/>
  <c r="BK176"/>
  <c r="BK170"/>
  <c r="J166"/>
  <c r="J161"/>
  <c r="J157"/>
  <c r="J154"/>
  <c r="J150"/>
  <c r="J145"/>
  <c r="J137"/>
  <c r="BK132"/>
  <c r="J129"/>
  <c r="J264"/>
  <c r="J243"/>
  <c r="J239"/>
  <c r="J234"/>
  <c r="J229"/>
  <c r="BK227"/>
  <c r="J220"/>
  <c r="BK213"/>
  <c r="J208"/>
  <c r="BK201"/>
  <c r="BK196"/>
  <c r="BK190"/>
  <c r="BK179"/>
  <c r="J164"/>
  <c r="J148"/>
  <c r="BK145"/>
  <c r="BK142"/>
  <c r="BK139"/>
  <c r="J127" i="4"/>
  <c r="BK127"/>
  <c r="J126"/>
  <c r="BK121"/>
  <c r="J212" i="5"/>
  <c r="J202"/>
  <c r="BK183"/>
  <c r="J168"/>
  <c r="J209"/>
  <c r="BK206"/>
  <c r="J199"/>
  <c r="BK194"/>
  <c r="J190"/>
  <c r="J186"/>
  <c r="BK182"/>
  <c r="J177"/>
  <c r="BK173"/>
  <c r="J167"/>
  <c r="J165"/>
  <c r="BK163"/>
  <c r="BK161"/>
  <c r="BK158"/>
  <c r="J156"/>
  <c r="J154"/>
  <c r="BK152"/>
  <c r="BK150"/>
  <c r="BK148"/>
  <c r="J146"/>
  <c r="J143"/>
  <c r="J140"/>
  <c r="J137"/>
  <c r="BK135"/>
  <c r="J134"/>
  <c r="BK130"/>
  <c r="BK205"/>
  <c r="BK191"/>
  <c r="BK186"/>
  <c r="BK180"/>
  <c r="BK177"/>
  <c r="J173"/>
  <c r="J170"/>
  <c r="BK184" i="6"/>
  <c r="J174"/>
  <c r="BK168"/>
  <c r="J165"/>
  <c r="J162"/>
  <c r="BK160"/>
  <c r="BK155"/>
  <c r="J151"/>
  <c r="J144"/>
  <c r="J133"/>
  <c r="BK130"/>
  <c r="BK178"/>
  <c r="J173"/>
  <c r="J168"/>
  <c r="BK162"/>
  <c r="J154"/>
  <c r="BK149"/>
  <c r="BK142"/>
  <c r="J139"/>
  <c r="BK133"/>
  <c r="J128"/>
  <c r="BK180"/>
  <c r="BK171"/>
  <c r="BK166"/>
  <c r="J161"/>
  <c r="J157"/>
  <c r="J150"/>
  <c r="J145"/>
  <c r="J136"/>
  <c r="BK129"/>
  <c r="J127"/>
  <c r="J183"/>
  <c r="J179"/>
  <c r="J148"/>
  <c r="J147"/>
  <c r="BK145"/>
  <c r="J142"/>
  <c r="BK139"/>
  <c r="BK128"/>
  <c r="BK277" i="7"/>
  <c r="J269"/>
  <c r="BK261"/>
  <c r="J256"/>
  <c r="BK247"/>
  <c r="J237"/>
  <c r="J209"/>
  <c r="BK184"/>
  <c r="J159"/>
  <c r="J140"/>
  <c r="J135"/>
  <c r="J282"/>
  <c r="J279"/>
  <c r="BK272"/>
  <c r="BK264"/>
  <c r="BK237"/>
  <c r="J226"/>
  <c r="J208"/>
  <c r="J192"/>
  <c r="BK190"/>
  <c r="BK170"/>
  <c r="J155"/>
  <c r="J141"/>
  <c r="J263"/>
  <c r="BK250"/>
  <c r="J247"/>
  <c r="J229"/>
  <c r="BK209"/>
  <c r="BK181"/>
  <c r="J167"/>
  <c r="J152"/>
  <c r="BK256"/>
  <c r="J250"/>
  <c r="J243"/>
  <c r="J235"/>
  <c r="J217"/>
  <c r="J203"/>
  <c r="J190"/>
  <c r="J170"/>
  <c r="BK149"/>
  <c r="J137"/>
  <c r="BK132"/>
  <c r="BK253" i="8"/>
  <c r="J251"/>
  <c r="BK248"/>
  <c r="BK241"/>
  <c r="J236"/>
  <c r="J233"/>
  <c r="J227"/>
  <c r="J225"/>
  <c r="BK184"/>
  <c r="BK174"/>
  <c r="BK167"/>
  <c r="BK161"/>
  <c r="J153"/>
  <c r="J141"/>
  <c r="J133"/>
  <c r="J123"/>
  <c r="J253"/>
  <c r="J248"/>
  <c r="J241"/>
  <c r="J234"/>
  <c r="BK223"/>
  <c r="BK166"/>
  <c r="J156"/>
  <c r="J145"/>
  <c r="BK136"/>
  <c r="BK125"/>
  <c r="J119"/>
  <c r="BK244"/>
  <c r="BK232"/>
  <c r="BK227"/>
  <c r="J222"/>
  <c r="J217"/>
  <c r="J214"/>
  <c r="BK209"/>
  <c r="J203"/>
  <c r="BK198"/>
  <c r="J191"/>
  <c r="J182"/>
  <c r="BK173"/>
  <c r="J160"/>
  <c r="BK150"/>
  <c r="J139"/>
  <c r="J132"/>
  <c r="BK122"/>
  <c r="J240"/>
  <c r="BK235"/>
  <c r="J221"/>
  <c r="BK202"/>
  <c r="J196"/>
  <c r="J192"/>
  <c r="J187"/>
  <c r="BK180"/>
  <c r="J175"/>
  <c r="J171"/>
  <c r="BK168"/>
  <c r="BK162"/>
  <c r="BK156"/>
  <c r="J152"/>
  <c r="J144"/>
  <c r="BK139"/>
  <c r="BK131"/>
  <c r="BK124"/>
  <c r="BK157" i="9"/>
  <c r="BK142"/>
  <c r="BK134"/>
  <c r="BK158"/>
  <c r="BK148"/>
  <c r="BK137"/>
  <c r="BK126"/>
  <c r="BK153"/>
  <c r="J151"/>
  <c r="J140"/>
  <c r="J134"/>
  <c r="J130"/>
  <c r="BK152"/>
  <c r="J142"/>
  <c r="BK135"/>
  <c r="BK198" i="10"/>
  <c r="J190"/>
  <c r="J183"/>
  <c r="J175"/>
  <c r="J168"/>
  <c r="J163"/>
  <c r="J160"/>
  <c r="J150"/>
  <c r="J145"/>
  <c r="J135"/>
  <c r="J132"/>
  <c r="J127"/>
  <c r="J188"/>
  <c r="J179"/>
  <c r="BK171"/>
  <c r="J166"/>
  <c r="BK154"/>
  <c r="BK149"/>
  <c r="J199"/>
  <c r="BK186"/>
  <c r="J180"/>
  <c r="BK169"/>
  <c r="J158"/>
  <c r="J154"/>
  <c r="J147"/>
  <c r="J141"/>
  <c r="BK135"/>
  <c r="J196"/>
  <c r="J189"/>
  <c r="J174"/>
  <c r="BK162"/>
  <c r="BK147"/>
  <c r="BK141"/>
  <c r="J134"/>
  <c r="BK259" i="11"/>
  <c r="BK257"/>
  <c r="J242"/>
  <c r="BK230"/>
  <c r="BK219"/>
  <c r="J209"/>
  <c r="BK199"/>
  <c r="BK191"/>
  <c r="J181"/>
  <c r="BK175"/>
  <c r="BK165"/>
  <c r="J160"/>
  <c r="BK152"/>
  <c r="BK145"/>
  <c r="J131"/>
  <c r="J126"/>
  <c r="J253"/>
  <c r="BK246"/>
  <c r="J243"/>
  <c r="J236"/>
  <c r="BK231"/>
  <c r="J229"/>
  <c r="BK218"/>
  <c r="J207"/>
  <c r="J198"/>
  <c r="BK183"/>
  <c r="J175"/>
  <c r="J170"/>
  <c r="BK158"/>
  <c r="J148"/>
  <c r="BK142"/>
  <c r="J136"/>
  <c r="BK127"/>
  <c r="BK251"/>
  <c r="BK244"/>
  <c r="BK237"/>
  <c r="BK232"/>
  <c r="BK215"/>
  <c r="BK211"/>
  <c r="J206"/>
  <c r="BK200"/>
  <c r="BK188"/>
  <c r="J183"/>
  <c r="BK174"/>
  <c r="BK166"/>
  <c r="J158"/>
  <c r="J150"/>
  <c r="J143"/>
  <c r="BK137"/>
  <c r="BK131"/>
  <c r="BK254"/>
  <c r="J249"/>
  <c r="BK238"/>
  <c r="BK228"/>
  <c r="J222"/>
  <c r="J215"/>
  <c r="J205"/>
  <c r="J195"/>
  <c r="J191"/>
  <c r="BK186"/>
  <c r="J178"/>
  <c r="BK168"/>
  <c r="BK160"/>
  <c r="J155"/>
  <c r="J147"/>
  <c r="J140"/>
  <c r="J163" i="12"/>
  <c r="J157"/>
  <c r="BK151"/>
  <c r="J145"/>
  <c r="J136"/>
  <c r="J127"/>
  <c r="J123"/>
  <c r="J156"/>
  <c r="BK153"/>
  <c r="J139"/>
  <c r="BK128"/>
  <c r="J167"/>
  <c r="J160"/>
  <c r="BK146"/>
  <c r="J137"/>
  <c r="J129"/>
  <c r="BK126"/>
  <c r="BK170"/>
  <c r="BK161"/>
  <c r="J155"/>
  <c r="BK150"/>
  <c r="BK143"/>
  <c r="BK139"/>
  <c r="BK129"/>
  <c r="F36" i="13"/>
  <c r="BC108" i="1" s="1"/>
  <c r="BK237" i="14"/>
  <c r="J230"/>
  <c r="BK210"/>
  <c r="BK192"/>
  <c r="J136"/>
  <c r="BK242"/>
  <c r="BK230"/>
  <c r="BK183"/>
  <c r="BK152"/>
  <c r="J131"/>
  <c r="BK235"/>
  <c r="BK222"/>
  <c r="J192"/>
  <c r="BK176"/>
  <c r="J148"/>
  <c r="J130"/>
  <c r="J232"/>
  <c r="J217"/>
  <c r="BK190"/>
  <c r="J172"/>
  <c r="J153" i="15"/>
  <c r="J148"/>
  <c r="J133"/>
  <c r="BK129"/>
  <c r="J147"/>
  <c r="BK131"/>
  <c r="J142"/>
  <c r="J127"/>
  <c r="BK121" i="16"/>
  <c r="F35"/>
  <c r="BB111" i="1" s="1"/>
  <c r="J176" i="17"/>
  <c r="BK168"/>
  <c r="BK153"/>
  <c r="BK147"/>
  <c r="J139"/>
  <c r="BK130"/>
  <c r="BK124"/>
  <c r="J177"/>
  <c r="BK172"/>
  <c r="BK167"/>
  <c r="BK162"/>
  <c r="J154"/>
  <c r="J141"/>
  <c r="J132"/>
  <c r="BK122"/>
  <c r="J172"/>
  <c r="BK163"/>
  <c r="J157"/>
  <c r="BK148"/>
  <c r="J140"/>
  <c r="J131"/>
  <c r="J178"/>
  <c r="J173"/>
  <c r="J161"/>
  <c r="J150"/>
  <c r="J142"/>
  <c r="J136"/>
  <c r="BK132"/>
  <c r="J126"/>
  <c r="BK120"/>
  <c r="BK161" i="18"/>
  <c r="BK148"/>
  <c r="J140"/>
  <c r="BK134"/>
  <c r="J123"/>
  <c r="J165"/>
  <c r="J160"/>
  <c r="J154"/>
  <c r="J149"/>
  <c r="J142"/>
  <c r="J130"/>
  <c r="BK125"/>
  <c r="BK121"/>
  <c r="BK156"/>
  <c r="J144"/>
  <c r="BK138"/>
  <c r="BK132"/>
  <c r="J121"/>
  <c r="BK164"/>
  <c r="J158"/>
  <c r="BK153"/>
  <c r="J148"/>
  <c r="J141"/>
  <c r="J132"/>
  <c r="BK124"/>
  <c r="J186" i="2"/>
  <c r="J1264"/>
  <c r="J1253"/>
  <c r="J1227"/>
  <c r="BK1079"/>
  <c r="J1032"/>
  <c r="BK1022"/>
  <c r="J1011"/>
  <c r="J944"/>
  <c r="J937"/>
  <c r="BK921"/>
  <c r="J909"/>
  <c r="J858"/>
  <c r="BK841"/>
  <c r="BK817"/>
  <c r="J759"/>
  <c r="J746"/>
  <c r="BK682"/>
  <c r="BK663"/>
  <c r="J583"/>
  <c r="BK498"/>
  <c r="J462"/>
  <c r="J426"/>
  <c r="J368"/>
  <c r="J343"/>
  <c r="BK311"/>
  <c r="J211"/>
  <c r="J198"/>
  <c r="J147"/>
  <c r="BK1282"/>
  <c r="J1273"/>
  <c r="BK1262"/>
  <c r="BK1253"/>
  <c r="BK1235"/>
  <c r="BK1221"/>
  <c r="BK1068"/>
  <c r="J1029"/>
  <c r="J1025"/>
  <c r="BK980"/>
  <c r="BK936"/>
  <c r="BK916"/>
  <c r="BK911"/>
  <c r="J867"/>
  <c r="BK850"/>
  <c r="J830"/>
  <c r="J763"/>
  <c r="J685"/>
  <c r="BK665"/>
  <c r="BK661"/>
  <c r="BK583"/>
  <c r="J547"/>
  <c r="BK462"/>
  <c r="J405"/>
  <c r="J380"/>
  <c r="J350"/>
  <c r="BK331"/>
  <c r="J276"/>
  <c r="BK211"/>
  <c r="J199"/>
  <c r="AT95" i="1"/>
  <c r="BK1208" i="2"/>
  <c r="J1088"/>
  <c r="J1068"/>
  <c r="J1034"/>
  <c r="J1027"/>
  <c r="J1022"/>
  <c r="J1020"/>
  <c r="BK985"/>
  <c r="J952"/>
  <c r="BK934"/>
  <c r="J918"/>
  <c r="J911"/>
  <c r="BK898"/>
  <c r="BK875"/>
  <c r="J834"/>
  <c r="J819"/>
  <c r="BK785"/>
  <c r="J756"/>
  <c r="J739"/>
  <c r="J668"/>
  <c r="BK660"/>
  <c r="J274" i="3"/>
  <c r="BK269"/>
  <c r="J266"/>
  <c r="BK262"/>
  <c r="BK260"/>
  <c r="BK258"/>
  <c r="BK256"/>
  <c r="J255"/>
  <c r="BK252"/>
  <c r="BK249"/>
  <c r="BK247"/>
  <c r="J235"/>
  <c r="J227"/>
  <c r="J222"/>
  <c r="J218"/>
  <c r="BK214"/>
  <c r="BK210"/>
  <c r="J204"/>
  <c r="J200"/>
  <c r="BK189"/>
  <c r="BK184"/>
  <c r="BK178"/>
  <c r="J173"/>
  <c r="J170"/>
  <c r="J167"/>
  <c r="BK157"/>
  <c r="BK153"/>
  <c r="J149"/>
  <c r="J135"/>
  <c r="J131"/>
  <c r="J128"/>
  <c r="BK124"/>
  <c r="BK272"/>
  <c r="BK268"/>
  <c r="BK244"/>
  <c r="BK239"/>
  <c r="J236"/>
  <c r="J225"/>
  <c r="J219"/>
  <c r="BK211"/>
  <c r="J206"/>
  <c r="BK200"/>
  <c r="J197"/>
  <c r="J193"/>
  <c r="BK186"/>
  <c r="BK183"/>
  <c r="J178"/>
  <c r="J175"/>
  <c r="BK172"/>
  <c r="BK168"/>
  <c r="J163"/>
  <c r="BK159"/>
  <c r="J156"/>
  <c r="J152"/>
  <c r="J147"/>
  <c r="BK141"/>
  <c r="BK137"/>
  <c r="J134"/>
  <c r="BK131"/>
  <c r="J127"/>
  <c r="J265"/>
  <c r="BK242"/>
  <c r="J238"/>
  <c r="J231"/>
  <c r="BK228"/>
  <c r="BK221"/>
  <c r="J214"/>
  <c r="J209"/>
  <c r="BK204"/>
  <c r="J198"/>
  <c r="BK193"/>
  <c r="J189"/>
  <c r="J176"/>
  <c r="BK162"/>
  <c r="J151"/>
  <c r="J146"/>
  <c r="BK143"/>
  <c r="J140"/>
  <c r="BK123"/>
  <c r="J123" i="4"/>
  <c r="J124"/>
  <c r="BK123"/>
  <c r="BK213" i="5"/>
  <c r="BK209"/>
  <c r="BK203"/>
  <c r="BK199"/>
  <c r="BK169"/>
  <c r="BK207"/>
  <c r="BK202"/>
  <c r="BK196"/>
  <c r="J191"/>
  <c r="J187"/>
  <c r="BK184"/>
  <c r="J179"/>
  <c r="BK174"/>
  <c r="J169"/>
  <c r="J166"/>
  <c r="J164"/>
  <c r="BK162"/>
  <c r="BK160"/>
  <c r="BK157"/>
  <c r="BK155"/>
  <c r="BK153"/>
  <c r="BK151"/>
  <c r="BK149"/>
  <c r="J148"/>
  <c r="BK146"/>
  <c r="BK143"/>
  <c r="BK141"/>
  <c r="J139"/>
  <c r="J135"/>
  <c r="J133"/>
  <c r="J204" i="8"/>
  <c r="BK201"/>
  <c r="BK199"/>
  <c r="BK195"/>
  <c r="BK191"/>
  <c r="BK187"/>
  <c r="BK185"/>
  <c r="BK176"/>
  <c r="BK170"/>
  <c r="BK164"/>
  <c r="BK159"/>
  <c r="BK154"/>
  <c r="J143"/>
  <c r="J137"/>
  <c r="J128"/>
  <c r="BK121"/>
  <c r="J250"/>
  <c r="BK242"/>
  <c r="BK228"/>
  <c r="BK220"/>
  <c r="BK160"/>
  <c r="BK151"/>
  <c r="J146"/>
  <c r="BK140"/>
  <c r="BK128"/>
  <c r="BK249"/>
  <c r="BK246"/>
  <c r="J237"/>
  <c r="J230"/>
  <c r="BK225"/>
  <c r="J220"/>
  <c r="BK218"/>
  <c r="J212"/>
  <c r="J205"/>
  <c r="J202"/>
  <c r="J197"/>
  <c r="J185"/>
  <c r="BK181"/>
  <c r="BK169"/>
  <c r="BK155"/>
  <c r="BK148"/>
  <c r="BK144"/>
  <c r="BK134"/>
  <c r="J126"/>
  <c r="J246"/>
  <c r="BK239"/>
  <c r="BK226"/>
  <c r="J207"/>
  <c r="J198"/>
  <c r="BK194"/>
  <c r="J188"/>
  <c r="BK182"/>
  <c r="J179"/>
  <c r="J174"/>
  <c r="J170"/>
  <c r="J165"/>
  <c r="J159"/>
  <c r="J150"/>
  <c r="BK142"/>
  <c r="J136"/>
  <c r="J130"/>
  <c r="J122"/>
  <c r="J155" i="9"/>
  <c r="J141"/>
  <c r="J133"/>
  <c r="J156"/>
  <c r="J150"/>
  <c r="J143"/>
  <c r="BK130"/>
  <c r="BK156"/>
  <c r="J147"/>
  <c r="BK139"/>
  <c r="BK133"/>
  <c r="J127"/>
  <c r="BK145"/>
  <c r="J197" i="10"/>
  <c r="J186"/>
  <c r="J177"/>
  <c r="J171"/>
  <c r="BK166"/>
  <c r="BK153"/>
  <c r="J146"/>
  <c r="J137"/>
  <c r="J133"/>
  <c r="BK195"/>
  <c r="J187"/>
  <c r="BK177"/>
  <c r="BK170"/>
  <c r="J162"/>
  <c r="J155"/>
  <c r="BK151"/>
  <c r="BK127"/>
  <c r="J195"/>
  <c r="BK181"/>
  <c r="J170"/>
  <c r="BK160"/>
  <c r="BK155"/>
  <c r="BK148"/>
  <c r="BK143"/>
  <c r="BK138"/>
  <c r="BK199"/>
  <c r="J192"/>
  <c r="BK175"/>
  <c r="BK164"/>
  <c r="BK156"/>
  <c r="J142"/>
  <c r="BK137"/>
  <c r="J131"/>
  <c r="J258" i="11"/>
  <c r="BK243"/>
  <c r="BK229"/>
  <c r="J214"/>
  <c r="BK206"/>
  <c r="J200"/>
  <c r="J194"/>
  <c r="BK185"/>
  <c r="BK177"/>
  <c r="BK171"/>
  <c r="J164"/>
  <c r="BK156"/>
  <c r="BK146"/>
  <c r="BK135"/>
  <c r="J130"/>
  <c r="J125"/>
  <c r="BK250"/>
  <c r="J244"/>
  <c r="J237"/>
  <c r="J233"/>
  <c r="J227"/>
  <c r="BK223"/>
  <c r="BK216"/>
  <c r="BK205"/>
  <c r="J190"/>
  <c r="BK180"/>
  <c r="BK172"/>
  <c r="J168"/>
  <c r="BK162"/>
  <c r="BK155"/>
  <c r="J149"/>
  <c r="J139"/>
  <c r="BK130"/>
  <c r="J124"/>
  <c r="BK248"/>
  <c r="BK241"/>
  <c r="BK235"/>
  <c r="BK226"/>
  <c r="BK214"/>
  <c r="J210"/>
  <c r="J202"/>
  <c r="BK195"/>
  <c r="J185"/>
  <c r="J177"/>
  <c r="BK173"/>
  <c r="J165"/>
  <c r="J152"/>
  <c r="J146"/>
  <c r="J138"/>
  <c r="BK134"/>
  <c r="BK125"/>
  <c r="J251"/>
  <c r="BK242"/>
  <c r="J234"/>
  <c r="BK227"/>
  <c r="J224"/>
  <c r="J216"/>
  <c r="BK208"/>
  <c r="BK198"/>
  <c r="BK193"/>
  <c r="J188"/>
  <c r="BK181"/>
  <c r="BK176"/>
  <c r="BK164"/>
  <c r="BK159"/>
  <c r="BK153"/>
  <c r="J141"/>
  <c r="BK126"/>
  <c r="BK160" i="12"/>
  <c r="J153"/>
  <c r="J148"/>
  <c r="BK140"/>
  <c r="J134"/>
  <c r="BK124"/>
  <c r="J166"/>
  <c r="BK154"/>
  <c r="J146"/>
  <c r="BK134"/>
  <c r="J125"/>
  <c r="BK163"/>
  <c r="J158"/>
  <c r="J144"/>
  <c r="BK136"/>
  <c r="BK132"/>
  <c r="J124"/>
  <c r="BK169"/>
  <c r="J162"/>
  <c r="J154"/>
  <c r="J149"/>
  <c r="BK141"/>
  <c r="J132"/>
  <c r="BK121" i="13"/>
  <c r="F33"/>
  <c r="AZ108" i="1" s="1"/>
  <c r="BK241" i="14"/>
  <c r="BK233"/>
  <c r="BK202"/>
  <c r="BK154"/>
  <c r="J126"/>
  <c r="J233"/>
  <c r="J187"/>
  <c r="J154"/>
  <c r="J135"/>
  <c r="BK232"/>
  <c r="J215"/>
  <c r="J190"/>
  <c r="J181"/>
  <c r="J152"/>
  <c r="BK135"/>
  <c r="J237"/>
  <c r="J210"/>
  <c r="BK187"/>
  <c r="J164"/>
  <c r="J140"/>
  <c r="J156" i="15"/>
  <c r="J152"/>
  <c r="BK147"/>
  <c r="BK132"/>
  <c r="BK152"/>
  <c r="BK142"/>
  <c r="BK127"/>
  <c r="J144"/>
  <c r="J132"/>
  <c r="J130"/>
  <c r="J33" i="16"/>
  <c r="AV111" i="1" s="1"/>
  <c r="BK170" i="17"/>
  <c r="BK160"/>
  <c r="J152"/>
  <c r="J144"/>
  <c r="J137"/>
  <c r="BK126"/>
  <c r="BK178"/>
  <c r="J168"/>
  <c r="BK164"/>
  <c r="BK155"/>
  <c r="BK145"/>
  <c r="BK133"/>
  <c r="BK128"/>
  <c r="J120"/>
  <c r="J166"/>
  <c r="J160"/>
  <c r="J156"/>
  <c r="BK152"/>
  <c r="BK146"/>
  <c r="BK139"/>
  <c r="BK121"/>
  <c r="J167"/>
  <c r="BK158"/>
  <c r="J151"/>
  <c r="J143"/>
  <c r="BK140"/>
  <c r="J134"/>
  <c r="J129"/>
  <c r="J124"/>
  <c r="BK155" i="18"/>
  <c r="BK145"/>
  <c r="J138"/>
  <c r="J129"/>
  <c r="J120"/>
  <c r="J162"/>
  <c r="J156"/>
  <c r="BK150"/>
  <c r="BK144"/>
  <c r="BK131"/>
  <c r="J126"/>
  <c r="BK123"/>
  <c r="BK160"/>
  <c r="J150"/>
  <c r="BK141"/>
  <c r="J135"/>
  <c r="J131"/>
  <c r="BK120"/>
  <c r="BK163"/>
  <c r="J157"/>
  <c r="BK151"/>
  <c r="BK142"/>
  <c r="J133"/>
  <c r="BK126"/>
  <c r="J1281" i="2"/>
  <c r="BK938"/>
  <c r="J924"/>
  <c r="BK914"/>
  <c r="J873"/>
  <c r="BK862"/>
  <c r="BK834"/>
  <c r="BK818"/>
  <c r="J788"/>
  <c r="J726"/>
  <c r="BK685"/>
  <c r="J662"/>
  <c r="BK579"/>
  <c r="J551"/>
  <c r="J397"/>
  <c r="J336"/>
  <c r="J330"/>
  <c r="BK216"/>
  <c r="BK147"/>
  <c r="BK1274"/>
  <c r="J1255"/>
  <c r="J1235"/>
  <c r="J1208"/>
  <c r="BK1039"/>
  <c r="BK1023"/>
  <c r="J982"/>
  <c r="BK941"/>
  <c r="BK925"/>
  <c r="BK910"/>
  <c r="BK889"/>
  <c r="J852"/>
  <c r="J838"/>
  <c r="J797"/>
  <c r="BK783"/>
  <c r="J705"/>
  <c r="BK667"/>
  <c r="J660"/>
  <c r="BK551"/>
  <c r="BK485"/>
  <c r="J434"/>
  <c r="BK379"/>
  <c r="J321"/>
  <c r="BK276"/>
  <c r="J205"/>
  <c r="J187"/>
  <c r="BK1293"/>
  <c r="BK1264"/>
  <c r="BK1256"/>
  <c r="BK1251"/>
  <c r="BK1233"/>
  <c r="BK1173"/>
  <c r="BK1035"/>
  <c r="BK1028"/>
  <c r="J1024"/>
  <c r="BK944"/>
  <c r="J925"/>
  <c r="J915"/>
  <c r="J898"/>
  <c r="J866"/>
  <c r="J839"/>
  <c r="J817"/>
  <c r="BK759"/>
  <c r="J682"/>
  <c r="J664"/>
  <c r="BK656"/>
  <c r="BK561"/>
  <c r="J485"/>
  <c r="BK426"/>
  <c r="BK391"/>
  <c r="J356"/>
  <c r="BK336"/>
  <c r="J278"/>
  <c r="BK271"/>
  <c r="J204"/>
  <c r="BK186"/>
  <c r="J1308"/>
  <c r="BK1305"/>
  <c r="J1274"/>
  <c r="J1221"/>
  <c r="J1173"/>
  <c r="J1039"/>
  <c r="J1033"/>
  <c r="J1028"/>
  <c r="BK1024"/>
  <c r="BK1020"/>
  <c r="BK1011"/>
  <c r="BK950"/>
  <c r="BK928"/>
  <c r="J914"/>
  <c r="BK907"/>
  <c r="BK869"/>
  <c r="BK832"/>
  <c r="J818"/>
  <c r="J783"/>
  <c r="BK752"/>
  <c r="BK726"/>
  <c r="J666"/>
  <c r="BK655"/>
  <c r="BK273" i="3"/>
  <c r="J268"/>
  <c r="BK264"/>
  <c r="J262"/>
  <c r="J260"/>
  <c r="J258"/>
  <c r="J256"/>
  <c r="J254"/>
  <c r="BK251"/>
  <c r="J250"/>
  <c r="BK248"/>
  <c r="BK246"/>
  <c r="BK232"/>
  <c r="BK226"/>
  <c r="J221"/>
  <c r="J217"/>
  <c r="BK212"/>
  <c r="BK206"/>
  <c r="J202"/>
  <c r="J192"/>
  <c r="J185"/>
  <c r="BK180"/>
  <c r="J172"/>
  <c r="J168"/>
  <c r="BK163"/>
  <c r="BK156"/>
  <c r="BK152"/>
  <c r="BK144"/>
  <c r="BK133"/>
  <c r="BK129"/>
  <c r="BK125"/>
  <c r="BK274"/>
  <c r="J270"/>
  <c r="J246"/>
  <c r="BK240"/>
  <c r="J237"/>
  <c r="BK231"/>
  <c r="J224"/>
  <c r="BK218"/>
  <c r="J207"/>
  <c r="J201"/>
  <c r="J196"/>
  <c r="BK192"/>
  <c r="BK187"/>
  <c r="BK185"/>
  <c r="J180"/>
  <c r="BK177"/>
  <c r="BK173"/>
  <c r="BK169"/>
  <c r="J165"/>
  <c r="J158"/>
  <c r="BK155"/>
  <c r="BK151"/>
  <c r="J143"/>
  <c r="BK136"/>
  <c r="J133"/>
  <c r="BK128"/>
  <c r="J125"/>
  <c r="J244"/>
  <c r="J240"/>
  <c r="J233"/>
  <c r="J230"/>
  <c r="BK223"/>
  <c r="J215"/>
  <c r="J210"/>
  <c r="BK205"/>
  <c r="BK197"/>
  <c r="BK191"/>
  <c r="BK182"/>
  <c r="BK174"/>
  <c r="BK161"/>
  <c r="BK147"/>
  <c r="J144"/>
  <c r="BK140"/>
  <c r="BK138"/>
  <c r="BK126" i="4"/>
  <c r="J122"/>
  <c r="J121"/>
  <c r="BK122"/>
  <c r="J206" i="5"/>
  <c r="BK201"/>
  <c r="J198"/>
  <c r="J172"/>
  <c r="J211"/>
  <c r="J205"/>
  <c r="BK198"/>
  <c r="J195"/>
  <c r="J188"/>
  <c r="J185"/>
  <c r="J180"/>
  <c r="J176"/>
  <c r="BK170"/>
  <c r="BK165"/>
  <c r="J163"/>
  <c r="J161"/>
  <c r="J158"/>
  <c r="BK156"/>
  <c r="BK154"/>
  <c r="J152"/>
  <c r="J150"/>
  <c r="BK147"/>
  <c r="BK144"/>
  <c r="BK142"/>
  <c r="J141"/>
  <c r="BK139"/>
  <c r="BK136"/>
  <c r="BK133"/>
  <c r="J130"/>
  <c r="BK188"/>
  <c r="J184"/>
  <c r="BK179"/>
  <c r="BK176"/>
  <c r="BK172"/>
  <c r="BK168"/>
  <c r="J185" i="6"/>
  <c r="J178"/>
  <c r="J172"/>
  <c r="J167"/>
  <c r="J163"/>
  <c r="J159"/>
  <c r="BK152"/>
  <c r="BK148"/>
  <c r="BK141"/>
  <c r="J131"/>
  <c r="BK183"/>
  <c r="BK175"/>
  <c r="J171"/>
  <c r="BK167"/>
  <c r="BK158"/>
  <c r="J152"/>
  <c r="BK147"/>
  <c r="J140"/>
  <c r="BK136"/>
  <c r="BK132"/>
  <c r="BK185"/>
  <c r="BK179"/>
  <c r="J175"/>
  <c r="J170"/>
  <c r="BK165"/>
  <c r="BK159"/>
  <c r="J143"/>
  <c r="J134"/>
  <c r="BK274" i="7"/>
  <c r="J259"/>
  <c r="J252"/>
  <c r="BK241"/>
  <c r="BK220"/>
  <c r="BK199"/>
  <c r="J164"/>
  <c r="J156"/>
  <c r="BK137"/>
  <c r="BK282"/>
  <c r="BK281"/>
  <c r="J277"/>
  <c r="BK269"/>
  <c r="BK263"/>
  <c r="J233"/>
  <c r="J220"/>
  <c r="BK203"/>
  <c r="BK171"/>
  <c r="BK164"/>
  <c r="J145"/>
  <c r="J261"/>
  <c r="J249"/>
  <c r="BK243"/>
  <c r="J223"/>
  <c r="J204"/>
  <c r="J184"/>
  <c r="J174"/>
  <c r="BK141"/>
  <c r="BK252"/>
  <c r="BK249"/>
  <c r="J241"/>
  <c r="BK233"/>
  <c r="BK223"/>
  <c r="BK208"/>
  <c r="BK192"/>
  <c r="J171"/>
  <c r="BK152"/>
  <c r="BK140"/>
  <c r="BK136"/>
  <c r="J232" i="8"/>
  <c r="BK224"/>
  <c r="BK221"/>
  <c r="J219"/>
  <c r="J218"/>
  <c r="BK217"/>
  <c r="BK216"/>
  <c r="J215"/>
  <c r="BK213"/>
  <c r="BK212"/>
  <c r="J211"/>
  <c r="BK210"/>
  <c r="J209"/>
  <c r="BK208"/>
  <c r="BK207"/>
  <c r="J206"/>
  <c r="BK205"/>
  <c r="BK203"/>
  <c r="J200"/>
  <c r="BK196"/>
  <c r="J193"/>
  <c r="BK190"/>
  <c r="BK188"/>
  <c r="BK183"/>
  <c r="J180"/>
  <c r="BK179"/>
  <c r="BK175"/>
  <c r="J168"/>
  <c r="J162"/>
  <c r="J155"/>
  <c r="BK145"/>
  <c r="J138"/>
  <c r="BK130"/>
  <c r="BK126"/>
  <c r="BK254"/>
  <c r="BK251"/>
  <c r="BK243"/>
  <c r="BK236"/>
  <c r="J231"/>
  <c r="BK222"/>
  <c r="J163"/>
  <c r="BK153"/>
  <c r="J147"/>
  <c r="BK143"/>
  <c r="J129"/>
  <c r="BK120"/>
  <c r="BK245"/>
  <c r="J235"/>
  <c r="J228"/>
  <c r="J223"/>
  <c r="BK219"/>
  <c r="BK215"/>
  <c r="BK211"/>
  <c r="BK204"/>
  <c r="J199"/>
  <c r="BK192"/>
  <c r="J184"/>
  <c r="J176"/>
  <c r="BK165"/>
  <c r="J151"/>
  <c r="BK146"/>
  <c r="BK137"/>
  <c r="J131"/>
  <c r="J124"/>
  <c r="BK250"/>
  <c r="J242"/>
  <c r="BK237"/>
  <c r="BK231"/>
  <c r="J210"/>
  <c r="BK200"/>
  <c r="J195"/>
  <c r="J190"/>
  <c r="BK186"/>
  <c r="J181"/>
  <c r="J177"/>
  <c r="BK172"/>
  <c r="J169"/>
  <c r="J164"/>
  <c r="BK157"/>
  <c r="BK149"/>
  <c r="BK141"/>
  <c r="BK138"/>
  <c r="BK132"/>
  <c r="J125"/>
  <c r="BK119"/>
  <c r="BK150" i="9"/>
  <c r="J137"/>
  <c r="BK131"/>
  <c r="J149"/>
  <c r="J136"/>
  <c r="J158"/>
  <c r="J152"/>
  <c r="BK143"/>
  <c r="J138"/>
  <c r="J131"/>
  <c r="J153"/>
  <c r="BK147"/>
  <c r="J139"/>
  <c r="J126"/>
  <c r="BK192" i="10"/>
  <c r="BK184"/>
  <c r="J176"/>
  <c r="J169"/>
  <c r="BK165"/>
  <c r="J159"/>
  <c r="J149"/>
  <c r="J140"/>
  <c r="J136"/>
  <c r="BK131"/>
  <c r="BK194"/>
  <c r="J184"/>
  <c r="BK176"/>
  <c r="BK168"/>
  <c r="BK158"/>
  <c r="J153"/>
  <c r="BK144"/>
  <c r="J198"/>
  <c r="BK188"/>
  <c r="BK174"/>
  <c r="J164"/>
  <c r="BK157"/>
  <c r="J151"/>
  <c r="BK146"/>
  <c r="BK139"/>
  <c r="BK128"/>
  <c r="J194"/>
  <c r="BK190"/>
  <c r="BK179"/>
  <c r="J165"/>
  <c r="BK159"/>
  <c r="J143"/>
  <c r="J139"/>
  <c r="BK132"/>
  <c r="BK258" i="11"/>
  <c r="BK247"/>
  <c r="J240"/>
  <c r="J228"/>
  <c r="J223"/>
  <c r="BK212"/>
  <c r="BK204"/>
  <c r="BK197"/>
  <c r="J192"/>
  <c r="BK184"/>
  <c r="J174"/>
  <c r="J166"/>
  <c r="J162"/>
  <c r="BK154"/>
  <c r="J142"/>
  <c r="J134"/>
  <c r="J129"/>
  <c r="BK124"/>
  <c r="BK249"/>
  <c r="J241"/>
  <c r="J230"/>
  <c r="BK224"/>
  <c r="BK217"/>
  <c r="J211"/>
  <c r="J199"/>
  <c r="J186"/>
  <c r="BK178"/>
  <c r="J169"/>
  <c r="J163"/>
  <c r="J157"/>
  <c r="BK150"/>
  <c r="BK144"/>
  <c r="J137"/>
  <c r="BK129"/>
  <c r="J254"/>
  <c r="J245"/>
  <c r="J238"/>
  <c r="BK233"/>
  <c r="J221"/>
  <c r="J212"/>
  <c r="J204"/>
  <c r="J197"/>
  <c r="J193"/>
  <c r="J184"/>
  <c r="J176"/>
  <c r="J167"/>
  <c r="J153"/>
  <c r="BK147"/>
  <c r="BK139"/>
  <c r="BK136"/>
  <c r="BK133"/>
  <c r="J256"/>
  <c r="J250"/>
  <c r="BK240"/>
  <c r="J231"/>
  <c r="J219"/>
  <c r="BK210"/>
  <c r="BK203"/>
  <c r="BK194"/>
  <c r="BK190"/>
  <c r="J182"/>
  <c r="BK170"/>
  <c r="BK163"/>
  <c r="J156"/>
  <c r="BK148"/>
  <c r="BK132"/>
  <c r="J164" i="12"/>
  <c r="BK158"/>
  <c r="BK152"/>
  <c r="BK147"/>
  <c r="BK135"/>
  <c r="J126"/>
  <c r="BK167"/>
  <c r="BK155"/>
  <c r="BK148"/>
  <c r="J141"/>
  <c r="J133"/>
  <c r="J169"/>
  <c r="BK159"/>
  <c r="J143"/>
  <c r="J135"/>
  <c r="BK130"/>
  <c r="BK127"/>
  <c r="J171"/>
  <c r="BK164"/>
  <c r="BK157"/>
  <c r="J151"/>
  <c r="BK142"/>
  <c r="J138"/>
  <c r="J130"/>
  <c r="F37" i="13"/>
  <c r="BD108" i="1"/>
  <c r="J235" i="14"/>
  <c r="BK215"/>
  <c r="BK196"/>
  <c r="BK143"/>
  <c r="J241"/>
  <c r="BK217"/>
  <c r="J169"/>
  <c r="J142"/>
  <c r="BK126"/>
  <c r="BK226"/>
  <c r="BK194"/>
  <c r="J183"/>
  <c r="BK169"/>
  <c r="BK140"/>
  <c r="BK239"/>
  <c r="J226"/>
  <c r="J194"/>
  <c r="J176"/>
  <c r="J143"/>
  <c r="BK157" i="15"/>
  <c r="BK148"/>
  <c r="BK141"/>
  <c r="J157"/>
  <c r="BK150"/>
  <c r="J129"/>
  <c r="BK154"/>
  <c r="BK133"/>
  <c r="J131"/>
  <c r="F36" i="16"/>
  <c r="BC111" i="1" s="1"/>
  <c r="J175" i="17"/>
  <c r="BK169"/>
  <c r="J155"/>
  <c r="BK149"/>
  <c r="BK143"/>
  <c r="BK136"/>
  <c r="J125"/>
  <c r="J121"/>
  <c r="BK174"/>
  <c r="J170"/>
  <c r="J165"/>
  <c r="BK157"/>
  <c r="J146"/>
  <c r="J135"/>
  <c r="BK127"/>
  <c r="BK119"/>
  <c r="BK171"/>
  <c r="J162"/>
  <c r="J158"/>
  <c r="J153"/>
  <c r="J147"/>
  <c r="BK134"/>
  <c r="BK129"/>
  <c r="J169"/>
  <c r="BK159"/>
  <c r="J148"/>
  <c r="BK141"/>
  <c r="J133"/>
  <c r="J127"/>
  <c r="J123"/>
  <c r="J164" i="18"/>
  <c r="J152"/>
  <c r="J143"/>
  <c r="BK137"/>
  <c r="BK128"/>
  <c r="BK166"/>
  <c r="J161"/>
  <c r="J155"/>
  <c r="BK146"/>
  <c r="J139"/>
  <c r="J128"/>
  <c r="J124"/>
  <c r="BK158"/>
  <c r="BK143"/>
  <c r="J136"/>
  <c r="BK133"/>
  <c r="J125"/>
  <c r="J166"/>
  <c r="BK162"/>
  <c r="BK154"/>
  <c r="BK149"/>
  <c r="J137"/>
  <c r="BK129"/>
  <c r="BK119"/>
  <c r="T146" i="2" l="1"/>
  <c r="T270"/>
  <c r="BK404"/>
  <c r="J404" s="1"/>
  <c r="J102" s="1"/>
  <c r="BK484"/>
  <c r="J484" s="1"/>
  <c r="J103" s="1"/>
  <c r="P492"/>
  <c r="BK684"/>
  <c r="J684" s="1"/>
  <c r="J105" s="1"/>
  <c r="P758"/>
  <c r="R840"/>
  <c r="R865"/>
  <c r="BK874"/>
  <c r="J874"/>
  <c r="J112" s="1"/>
  <c r="BK908"/>
  <c r="J908" s="1"/>
  <c r="J113" s="1"/>
  <c r="R929"/>
  <c r="P940"/>
  <c r="R1226"/>
  <c r="R1236"/>
  <c r="BK1254"/>
  <c r="J1254" s="1"/>
  <c r="J118" s="1"/>
  <c r="BK1265"/>
  <c r="J1265" s="1"/>
  <c r="J119" s="1"/>
  <c r="BK1280"/>
  <c r="J1280"/>
  <c r="J120" s="1"/>
  <c r="T1306"/>
  <c r="P122" i="3"/>
  <c r="P121"/>
  <c r="AU98" i="1" s="1"/>
  <c r="BK120" i="4"/>
  <c r="J120" s="1"/>
  <c r="P120"/>
  <c r="AU99" i="1" s="1"/>
  <c r="T132" i="5"/>
  <c r="R138"/>
  <c r="R145"/>
  <c r="T159"/>
  <c r="R181"/>
  <c r="R192"/>
  <c r="T210"/>
  <c r="R126" i="6"/>
  <c r="T137"/>
  <c r="P156"/>
  <c r="BK176"/>
  <c r="J176" s="1"/>
  <c r="J102" s="1"/>
  <c r="P182"/>
  <c r="R131" i="7"/>
  <c r="R144"/>
  <c r="R177"/>
  <c r="R191"/>
  <c r="R216"/>
  <c r="R228"/>
  <c r="T260"/>
  <c r="T273"/>
  <c r="T280"/>
  <c r="T118" i="8"/>
  <c r="T117" s="1"/>
  <c r="P125" i="9"/>
  <c r="P124" s="1"/>
  <c r="R129"/>
  <c r="R128" s="1"/>
  <c r="T146"/>
  <c r="T144" s="1"/>
  <c r="BK154"/>
  <c r="J154" s="1"/>
  <c r="J103" s="1"/>
  <c r="T126" i="10"/>
  <c r="T125" s="1"/>
  <c r="T130"/>
  <c r="T129"/>
  <c r="T178"/>
  <c r="T185"/>
  <c r="T182" s="1"/>
  <c r="T193"/>
  <c r="BK123" i="11"/>
  <c r="J123" s="1"/>
  <c r="J98" s="1"/>
  <c r="R220"/>
  <c r="R252"/>
  <c r="T255"/>
  <c r="BK122" i="12"/>
  <c r="J122"/>
  <c r="J98" s="1"/>
  <c r="BK165"/>
  <c r="J165" s="1"/>
  <c r="J99" s="1"/>
  <c r="T165"/>
  <c r="BK125" i="14"/>
  <c r="BK147"/>
  <c r="J147"/>
  <c r="J99" s="1"/>
  <c r="R171"/>
  <c r="R195"/>
  <c r="BK240"/>
  <c r="J240" s="1"/>
  <c r="J103" s="1"/>
  <c r="R126" i="15"/>
  <c r="BK140"/>
  <c r="J140" s="1"/>
  <c r="J100" s="1"/>
  <c r="T146"/>
  <c r="T145"/>
  <c r="P155"/>
  <c r="P118" i="17"/>
  <c r="P117" s="1"/>
  <c r="AU112" i="1" s="1"/>
  <c r="BK146" i="2"/>
  <c r="J146" s="1"/>
  <c r="J100" s="1"/>
  <c r="R270"/>
  <c r="T404"/>
  <c r="T484"/>
  <c r="T492"/>
  <c r="T684"/>
  <c r="BK758"/>
  <c r="J758"/>
  <c r="J108" s="1"/>
  <c r="BK840"/>
  <c r="J840" s="1"/>
  <c r="J109" s="1"/>
  <c r="BK865"/>
  <c r="J865" s="1"/>
  <c r="J110" s="1"/>
  <c r="BK868"/>
  <c r="J868" s="1"/>
  <c r="J111" s="1"/>
  <c r="R868"/>
  <c r="R874"/>
  <c r="R908"/>
  <c r="P929"/>
  <c r="BK940"/>
  <c r="J940"/>
  <c r="J115" s="1"/>
  <c r="BK1226"/>
  <c r="J1226" s="1"/>
  <c r="J116" s="1"/>
  <c r="BK1236"/>
  <c r="J1236" s="1"/>
  <c r="J117" s="1"/>
  <c r="R1254"/>
  <c r="P1265"/>
  <c r="T1280"/>
  <c r="P1306"/>
  <c r="BK122" i="3"/>
  <c r="J122" s="1"/>
  <c r="J99" s="1"/>
  <c r="T122"/>
  <c r="T121" s="1"/>
  <c r="R120" i="4"/>
  <c r="BK132" i="5"/>
  <c r="J132"/>
  <c r="J100" s="1"/>
  <c r="T138"/>
  <c r="P145"/>
  <c r="P159"/>
  <c r="P181"/>
  <c r="BK192"/>
  <c r="J192" s="1"/>
  <c r="J105" s="1"/>
  <c r="R210"/>
  <c r="BK126" i="6"/>
  <c r="J126" s="1"/>
  <c r="J99" s="1"/>
  <c r="P137"/>
  <c r="P125" s="1"/>
  <c r="AU101" i="1" s="1"/>
  <c r="T156" i="6"/>
  <c r="T176"/>
  <c r="R182"/>
  <c r="P131" i="7"/>
  <c r="BK144"/>
  <c r="J144" s="1"/>
  <c r="J99" s="1"/>
  <c r="T177"/>
  <c r="T191"/>
  <c r="P216"/>
  <c r="T228"/>
  <c r="T227" s="1"/>
  <c r="R260"/>
  <c r="R273"/>
  <c r="BK280"/>
  <c r="J280" s="1"/>
  <c r="J109" s="1"/>
  <c r="R118" i="8"/>
  <c r="R117"/>
  <c r="BK125" i="9"/>
  <c r="J125" s="1"/>
  <c r="J98" s="1"/>
  <c r="BK129"/>
  <c r="J129" s="1"/>
  <c r="J100" s="1"/>
  <c r="P146"/>
  <c r="P144"/>
  <c r="P154"/>
  <c r="BK126" i="10"/>
  <c r="J126"/>
  <c r="J98"/>
  <c r="P130"/>
  <c r="BK178"/>
  <c r="J178"/>
  <c r="J101"/>
  <c r="BK185"/>
  <c r="J185" s="1"/>
  <c r="J103" s="1"/>
  <c r="P193"/>
  <c r="R123" i="11"/>
  <c r="R122" s="1"/>
  <c r="T220"/>
  <c r="T252"/>
  <c r="P255"/>
  <c r="T122" i="12"/>
  <c r="T121"/>
  <c r="BK168"/>
  <c r="J168" s="1"/>
  <c r="J100" s="1"/>
  <c r="T168"/>
  <c r="T120" s="1"/>
  <c r="T125" i="14"/>
  <c r="P147"/>
  <c r="BK171"/>
  <c r="J171"/>
  <c r="J100" s="1"/>
  <c r="BK195"/>
  <c r="J195"/>
  <c r="J101"/>
  <c r="P240"/>
  <c r="P126" i="15"/>
  <c r="R140"/>
  <c r="P146"/>
  <c r="P145" s="1"/>
  <c r="R155"/>
  <c r="BK118" i="17"/>
  <c r="J118"/>
  <c r="J97" s="1"/>
  <c r="T118"/>
  <c r="T117"/>
  <c r="BK118" i="18"/>
  <c r="J118" s="1"/>
  <c r="J97" s="1"/>
  <c r="P146" i="2"/>
  <c r="BK270"/>
  <c r="J270" s="1"/>
  <c r="J101" s="1"/>
  <c r="P404"/>
  <c r="R484"/>
  <c r="R492"/>
  <c r="P684"/>
  <c r="R758"/>
  <c r="P840"/>
  <c r="P865"/>
  <c r="P868"/>
  <c r="T868"/>
  <c r="T874"/>
  <c r="T908"/>
  <c r="T929"/>
  <c r="T940"/>
  <c r="T1226"/>
  <c r="T1236"/>
  <c r="P1254"/>
  <c r="T1265"/>
  <c r="P1280"/>
  <c r="BK1306"/>
  <c r="J1306" s="1"/>
  <c r="J122" s="1"/>
  <c r="P132" i="5"/>
  <c r="P138"/>
  <c r="T145"/>
  <c r="R159"/>
  <c r="BK181"/>
  <c r="J181" s="1"/>
  <c r="J104" s="1"/>
  <c r="T192"/>
  <c r="P210"/>
  <c r="T126" i="6"/>
  <c r="R137"/>
  <c r="BK156"/>
  <c r="J156"/>
  <c r="J101" s="1"/>
  <c r="R176"/>
  <c r="BK182"/>
  <c r="J182"/>
  <c r="J103" s="1"/>
  <c r="T131" i="7"/>
  <c r="P144"/>
  <c r="BK177"/>
  <c r="J177" s="1"/>
  <c r="J100" s="1"/>
  <c r="BK191"/>
  <c r="J191"/>
  <c r="J101" s="1"/>
  <c r="BK216"/>
  <c r="J216"/>
  <c r="J102"/>
  <c r="BK228"/>
  <c r="J228" s="1"/>
  <c r="J105" s="1"/>
  <c r="BK260"/>
  <c r="J260"/>
  <c r="J107"/>
  <c r="BK273"/>
  <c r="J273" s="1"/>
  <c r="J108" s="1"/>
  <c r="R280"/>
  <c r="BK118" i="8"/>
  <c r="J118" s="1"/>
  <c r="J97" s="1"/>
  <c r="T125" i="9"/>
  <c r="T124" s="1"/>
  <c r="T129"/>
  <c r="T128"/>
  <c r="BK146"/>
  <c r="BK144" s="1"/>
  <c r="J144" s="1"/>
  <c r="J101" s="1"/>
  <c r="T154"/>
  <c r="P126" i="10"/>
  <c r="P125" s="1"/>
  <c r="BK130"/>
  <c r="J130"/>
  <c r="J100" s="1"/>
  <c r="P178"/>
  <c r="R185"/>
  <c r="R182"/>
  <c r="R193"/>
  <c r="T123" i="11"/>
  <c r="T122"/>
  <c r="T121"/>
  <c r="BK220"/>
  <c r="J220" s="1"/>
  <c r="J99" s="1"/>
  <c r="BK252"/>
  <c r="J252" s="1"/>
  <c r="J100" s="1"/>
  <c r="R255"/>
  <c r="P122" i="12"/>
  <c r="P121" s="1"/>
  <c r="P165"/>
  <c r="R168"/>
  <c r="P125" i="14"/>
  <c r="R147"/>
  <c r="T171"/>
  <c r="T195"/>
  <c r="R240"/>
  <c r="BK126" i="15"/>
  <c r="J126" s="1"/>
  <c r="J98" s="1"/>
  <c r="T140"/>
  <c r="BK146"/>
  <c r="J146" s="1"/>
  <c r="J103" s="1"/>
  <c r="BK155"/>
  <c r="J155" s="1"/>
  <c r="J104" s="1"/>
  <c r="R118" i="17"/>
  <c r="R117"/>
  <c r="R118" i="18"/>
  <c r="R117" s="1"/>
  <c r="R146" i="2"/>
  <c r="P270"/>
  <c r="R404"/>
  <c r="P484"/>
  <c r="BK492"/>
  <c r="J492"/>
  <c r="J104" s="1"/>
  <c r="R684"/>
  <c r="T758"/>
  <c r="T840"/>
  <c r="T865"/>
  <c r="P874"/>
  <c r="P908"/>
  <c r="BK929"/>
  <c r="J929" s="1"/>
  <c r="J114" s="1"/>
  <c r="R940"/>
  <c r="P1226"/>
  <c r="P1236"/>
  <c r="T1254"/>
  <c r="R1265"/>
  <c r="R1280"/>
  <c r="R1306"/>
  <c r="R122" i="3"/>
  <c r="R121"/>
  <c r="T120" i="4"/>
  <c r="R132" i="5"/>
  <c r="R131" s="1"/>
  <c r="R129" s="1"/>
  <c r="BK138"/>
  <c r="J138" s="1"/>
  <c r="J101" s="1"/>
  <c r="BK145"/>
  <c r="J145"/>
  <c r="J102" s="1"/>
  <c r="BK159"/>
  <c r="J159"/>
  <c r="J103"/>
  <c r="T181"/>
  <c r="P192"/>
  <c r="BK210"/>
  <c r="J210"/>
  <c r="J107" s="1"/>
  <c r="P126" i="6"/>
  <c r="BK137"/>
  <c r="J137" s="1"/>
  <c r="J100" s="1"/>
  <c r="R156"/>
  <c r="P176"/>
  <c r="T182"/>
  <c r="BK131" i="7"/>
  <c r="J131"/>
  <c r="J98" s="1"/>
  <c r="T144"/>
  <c r="P177"/>
  <c r="P191"/>
  <c r="T216"/>
  <c r="P228"/>
  <c r="P260"/>
  <c r="P273"/>
  <c r="P280"/>
  <c r="P118" i="8"/>
  <c r="P117"/>
  <c r="AU103" i="1"/>
  <c r="R125" i="9"/>
  <c r="R124" s="1"/>
  <c r="P129"/>
  <c r="P128"/>
  <c r="R146"/>
  <c r="R144" s="1"/>
  <c r="R154"/>
  <c r="R126" i="10"/>
  <c r="R125" s="1"/>
  <c r="R130"/>
  <c r="R178"/>
  <c r="R129" s="1"/>
  <c r="P185"/>
  <c r="P182" s="1"/>
  <c r="BK193"/>
  <c r="J193"/>
  <c r="J104" s="1"/>
  <c r="P123" i="11"/>
  <c r="P122"/>
  <c r="P121"/>
  <c r="AU106" i="1" s="1"/>
  <c r="P220" i="11"/>
  <c r="P252"/>
  <c r="BK255"/>
  <c r="J255" s="1"/>
  <c r="J101" s="1"/>
  <c r="R122" i="12"/>
  <c r="R121"/>
  <c r="R120" s="1"/>
  <c r="R165"/>
  <c r="P168"/>
  <c r="R125" i="14"/>
  <c r="R124" s="1"/>
  <c r="R123" s="1"/>
  <c r="T147"/>
  <c r="P171"/>
  <c r="P195"/>
  <c r="T240"/>
  <c r="T126" i="15"/>
  <c r="T125"/>
  <c r="P140"/>
  <c r="R146"/>
  <c r="R145"/>
  <c r="T155"/>
  <c r="P118" i="18"/>
  <c r="P117" s="1"/>
  <c r="AU113" i="1" s="1"/>
  <c r="T118" i="18"/>
  <c r="T117" s="1"/>
  <c r="BK120" i="13"/>
  <c r="J120"/>
  <c r="J98"/>
  <c r="BK135" i="15"/>
  <c r="J135" s="1"/>
  <c r="J99" s="1"/>
  <c r="BK120" i="16"/>
  <c r="J120" s="1"/>
  <c r="J98" s="1"/>
  <c r="BK755" i="2"/>
  <c r="J755"/>
  <c r="J106" s="1"/>
  <c r="BK1304"/>
  <c r="J1304"/>
  <c r="J121"/>
  <c r="BK225" i="7"/>
  <c r="J225" s="1"/>
  <c r="J103" s="1"/>
  <c r="BK258"/>
  <c r="J258" s="1"/>
  <c r="J106" s="1"/>
  <c r="BK208" i="5"/>
  <c r="J208"/>
  <c r="J106" s="1"/>
  <c r="BK238" i="14"/>
  <c r="J238" s="1"/>
  <c r="J102" s="1"/>
  <c r="BK143" i="15"/>
  <c r="J143" s="1"/>
  <c r="J101" s="1"/>
  <c r="J89" i="18"/>
  <c r="BF120"/>
  <c r="BF121"/>
  <c r="BF124"/>
  <c r="BF127"/>
  <c r="BF129"/>
  <c r="BF132"/>
  <c r="BF133"/>
  <c r="BF136"/>
  <c r="BF138"/>
  <c r="BF140"/>
  <c r="BF143"/>
  <c r="BF145"/>
  <c r="BF149"/>
  <c r="BF150"/>
  <c r="BF151"/>
  <c r="BF153"/>
  <c r="BF156"/>
  <c r="E85"/>
  <c r="F92"/>
  <c r="BF130"/>
  <c r="BF131"/>
  <c r="BF134"/>
  <c r="BF135"/>
  <c r="BF152"/>
  <c r="BF157"/>
  <c r="BF159"/>
  <c r="BF165"/>
  <c r="BF166"/>
  <c r="BF123"/>
  <c r="BF126"/>
  <c r="BF141"/>
  <c r="BF144"/>
  <c r="BF146"/>
  <c r="BF148"/>
  <c r="BF154"/>
  <c r="BF155"/>
  <c r="BF158"/>
  <c r="BF161"/>
  <c r="BF162"/>
  <c r="BF164"/>
  <c r="BF119"/>
  <c r="BF122"/>
  <c r="BF125"/>
  <c r="BF128"/>
  <c r="BF137"/>
  <c r="BF139"/>
  <c r="BF142"/>
  <c r="BF147"/>
  <c r="BF160"/>
  <c r="BF163"/>
  <c r="E85" i="17"/>
  <c r="BF122"/>
  <c r="BF123"/>
  <c r="BF125"/>
  <c r="BF126"/>
  <c r="BF129"/>
  <c r="BF132"/>
  <c r="BF133"/>
  <c r="BF135"/>
  <c r="BF138"/>
  <c r="BF141"/>
  <c r="BF142"/>
  <c r="BF148"/>
  <c r="BF155"/>
  <c r="BF160"/>
  <c r="BF162"/>
  <c r="BF166"/>
  <c r="BF173"/>
  <c r="BF178"/>
  <c r="F92"/>
  <c r="J111"/>
  <c r="BF130"/>
  <c r="BF137"/>
  <c r="BF139"/>
  <c r="BF146"/>
  <c r="BF147"/>
  <c r="BF158"/>
  <c r="BF159"/>
  <c r="BF161"/>
  <c r="BF172"/>
  <c r="BF119"/>
  <c r="BF124"/>
  <c r="BF131"/>
  <c r="BF134"/>
  <c r="BF140"/>
  <c r="BF145"/>
  <c r="BF149"/>
  <c r="BF153"/>
  <c r="BF156"/>
  <c r="BF164"/>
  <c r="BF167"/>
  <c r="BF168"/>
  <c r="BF169"/>
  <c r="BF170"/>
  <c r="BF174"/>
  <c r="BF176"/>
  <c r="BF120"/>
  <c r="BF121"/>
  <c r="BF127"/>
  <c r="BF128"/>
  <c r="BF136"/>
  <c r="BF143"/>
  <c r="BF144"/>
  <c r="BF150"/>
  <c r="BF151"/>
  <c r="BF152"/>
  <c r="BF154"/>
  <c r="BF157"/>
  <c r="BF163"/>
  <c r="BF165"/>
  <c r="BF171"/>
  <c r="BF175"/>
  <c r="BF177"/>
  <c r="E85" i="16"/>
  <c r="J89"/>
  <c r="BF121"/>
  <c r="F92"/>
  <c r="E114" i="15"/>
  <c r="J118"/>
  <c r="BF129"/>
  <c r="BF130"/>
  <c r="BF136"/>
  <c r="BF131"/>
  <c r="BF132"/>
  <c r="BF141"/>
  <c r="BF157"/>
  <c r="J125" i="14"/>
  <c r="J98"/>
  <c r="F92" i="15"/>
  <c r="BF144"/>
  <c r="BF148"/>
  <c r="BF152"/>
  <c r="BF153"/>
  <c r="BF156"/>
  <c r="BF127"/>
  <c r="BF133"/>
  <c r="BF142"/>
  <c r="BF147"/>
  <c r="BF150"/>
  <c r="BF154"/>
  <c r="J117" i="14"/>
  <c r="BF135"/>
  <c r="BF136"/>
  <c r="BF140"/>
  <c r="BF164"/>
  <c r="BF169"/>
  <c r="BF172"/>
  <c r="BF192"/>
  <c r="BF208"/>
  <c r="BF215"/>
  <c r="BF217"/>
  <c r="BF230"/>
  <c r="BF236"/>
  <c r="BF237"/>
  <c r="BF239"/>
  <c r="BF241"/>
  <c r="BF242"/>
  <c r="E113"/>
  <c r="BF142"/>
  <c r="BF148"/>
  <c r="BF181"/>
  <c r="BF183"/>
  <c r="BF194"/>
  <c r="BF210"/>
  <c r="BF130"/>
  <c r="BF131"/>
  <c r="BF143"/>
  <c r="BF152"/>
  <c r="BF154"/>
  <c r="BF185"/>
  <c r="BF187"/>
  <c r="BF231"/>
  <c r="BF232"/>
  <c r="BF235"/>
  <c r="F92"/>
  <c r="BF126"/>
  <c r="BF176"/>
  <c r="BF190"/>
  <c r="BF196"/>
  <c r="BF202"/>
  <c r="BF222"/>
  <c r="BF226"/>
  <c r="BF233"/>
  <c r="E85" i="13"/>
  <c r="J89"/>
  <c r="F92"/>
  <c r="BF121"/>
  <c r="J89" i="12"/>
  <c r="BF130"/>
  <c r="BF137"/>
  <c r="BF139"/>
  <c r="BF145"/>
  <c r="BF148"/>
  <c r="BF150"/>
  <c r="BF151"/>
  <c r="BF154"/>
  <c r="BF155"/>
  <c r="BF161"/>
  <c r="BF167"/>
  <c r="F92"/>
  <c r="BF123"/>
  <c r="BF124"/>
  <c r="BF127"/>
  <c r="BF128"/>
  <c r="BF131"/>
  <c r="BF136"/>
  <c r="BF143"/>
  <c r="BF146"/>
  <c r="BF157"/>
  <c r="BF159"/>
  <c r="BF164"/>
  <c r="BF170"/>
  <c r="BF171"/>
  <c r="E85"/>
  <c r="BF132"/>
  <c r="BF138"/>
  <c r="BF140"/>
  <c r="BF141"/>
  <c r="BF158"/>
  <c r="BF166"/>
  <c r="BF169"/>
  <c r="BF125"/>
  <c r="BF126"/>
  <c r="BF129"/>
  <c r="BF133"/>
  <c r="BF134"/>
  <c r="BF135"/>
  <c r="BF142"/>
  <c r="BF144"/>
  <c r="BF147"/>
  <c r="BF149"/>
  <c r="BF152"/>
  <c r="BF153"/>
  <c r="BF156"/>
  <c r="BF160"/>
  <c r="BF162"/>
  <c r="BF163"/>
  <c r="BF139" i="11"/>
  <c r="BF140"/>
  <c r="BF142"/>
  <c r="BF150"/>
  <c r="BF154"/>
  <c r="BF155"/>
  <c r="BF165"/>
  <c r="BF170"/>
  <c r="BF175"/>
  <c r="BF178"/>
  <c r="BF179"/>
  <c r="BF181"/>
  <c r="BF186"/>
  <c r="BF187"/>
  <c r="BF190"/>
  <c r="BF192"/>
  <c r="BF205"/>
  <c r="BF215"/>
  <c r="BF216"/>
  <c r="BF219"/>
  <c r="BF221"/>
  <c r="BF223"/>
  <c r="BF224"/>
  <c r="BF226"/>
  <c r="BF230"/>
  <c r="BF232"/>
  <c r="BF241"/>
  <c r="BF250"/>
  <c r="BF251"/>
  <c r="E85"/>
  <c r="J115"/>
  <c r="BF127"/>
  <c r="BF128"/>
  <c r="BF137"/>
  <c r="BF143"/>
  <c r="BF145"/>
  <c r="BF146"/>
  <c r="BF149"/>
  <c r="BF151"/>
  <c r="BF152"/>
  <c r="BF157"/>
  <c r="BF158"/>
  <c r="BF161"/>
  <c r="BF164"/>
  <c r="BF166"/>
  <c r="BF171"/>
  <c r="BF174"/>
  <c r="BF176"/>
  <c r="BF182"/>
  <c r="BF183"/>
  <c r="BF191"/>
  <c r="BF198"/>
  <c r="BF199"/>
  <c r="BF201"/>
  <c r="BF204"/>
  <c r="BF207"/>
  <c r="BF209"/>
  <c r="BF214"/>
  <c r="BF229"/>
  <c r="BF231"/>
  <c r="BF236"/>
  <c r="BF237"/>
  <c r="BF238"/>
  <c r="BF244"/>
  <c r="BF246"/>
  <c r="BF247"/>
  <c r="BF253"/>
  <c r="BK125" i="10"/>
  <c r="J125" s="1"/>
  <c r="J97" s="1"/>
  <c r="F92" i="11"/>
  <c r="BF129"/>
  <c r="BF131"/>
  <c r="BF135"/>
  <c r="BF136"/>
  <c r="BF138"/>
  <c r="BF144"/>
  <c r="BF147"/>
  <c r="BF156"/>
  <c r="BF162"/>
  <c r="BF167"/>
  <c r="BF168"/>
  <c r="BF169"/>
  <c r="BF177"/>
  <c r="BF180"/>
  <c r="BF185"/>
  <c r="BF188"/>
  <c r="BF189"/>
  <c r="BF194"/>
  <c r="BF197"/>
  <c r="BF200"/>
  <c r="BF210"/>
  <c r="BF211"/>
  <c r="BF212"/>
  <c r="BF225"/>
  <c r="BF228"/>
  <c r="BF233"/>
  <c r="BF234"/>
  <c r="BF240"/>
  <c r="BF243"/>
  <c r="BF245"/>
  <c r="BF248"/>
  <c r="BF249"/>
  <c r="BF256"/>
  <c r="BF124"/>
  <c r="BF125"/>
  <c r="BF126"/>
  <c r="BF130"/>
  <c r="BF132"/>
  <c r="BF133"/>
  <c r="BF134"/>
  <c r="BF141"/>
  <c r="BF148"/>
  <c r="BF153"/>
  <c r="BF159"/>
  <c r="BF160"/>
  <c r="BF163"/>
  <c r="BF172"/>
  <c r="BF173"/>
  <c r="BF184"/>
  <c r="BF193"/>
  <c r="BF195"/>
  <c r="BF196"/>
  <c r="BF202"/>
  <c r="BF203"/>
  <c r="BF206"/>
  <c r="BF208"/>
  <c r="BF213"/>
  <c r="BF217"/>
  <c r="BF218"/>
  <c r="BF222"/>
  <c r="BF227"/>
  <c r="BF235"/>
  <c r="BF239"/>
  <c r="BF242"/>
  <c r="BF254"/>
  <c r="BF257"/>
  <c r="BF258"/>
  <c r="BF259"/>
  <c r="J146" i="9"/>
  <c r="J102" s="1"/>
  <c r="BF141" i="10"/>
  <c r="BF142"/>
  <c r="BF143"/>
  <c r="BF154"/>
  <c r="BF162"/>
  <c r="BF164"/>
  <c r="BF168"/>
  <c r="BF187"/>
  <c r="BF190"/>
  <c r="BF192"/>
  <c r="BF199"/>
  <c r="F92"/>
  <c r="J118"/>
  <c r="BF138"/>
  <c r="BF139"/>
  <c r="BF146"/>
  <c r="BF150"/>
  <c r="BF152"/>
  <c r="BF153"/>
  <c r="BF155"/>
  <c r="BF157"/>
  <c r="BF163"/>
  <c r="BF167"/>
  <c r="BF169"/>
  <c r="BF171"/>
  <c r="BF181"/>
  <c r="BF194"/>
  <c r="BF198"/>
  <c r="E85"/>
  <c r="BF140"/>
  <c r="BF149"/>
  <c r="BF151"/>
  <c r="BF156"/>
  <c r="BF158"/>
  <c r="BF170"/>
  <c r="BF172"/>
  <c r="BF173"/>
  <c r="BF177"/>
  <c r="BF180"/>
  <c r="BF186"/>
  <c r="BF188"/>
  <c r="BF127"/>
  <c r="BF128"/>
  <c r="BF131"/>
  <c r="BF132"/>
  <c r="BF133"/>
  <c r="BF134"/>
  <c r="BF135"/>
  <c r="BF136"/>
  <c r="BF137"/>
  <c r="BF144"/>
  <c r="BF145"/>
  <c r="BF147"/>
  <c r="BF148"/>
  <c r="BF159"/>
  <c r="BF160"/>
  <c r="BF161"/>
  <c r="BF165"/>
  <c r="BF166"/>
  <c r="BF174"/>
  <c r="BF175"/>
  <c r="BF176"/>
  <c r="BF179"/>
  <c r="BF183"/>
  <c r="BF184"/>
  <c r="BF189"/>
  <c r="BF191"/>
  <c r="BF195"/>
  <c r="BF196"/>
  <c r="BF197"/>
  <c r="J89" i="9"/>
  <c r="BF131"/>
  <c r="BF138"/>
  <c r="BF141"/>
  <c r="BF151"/>
  <c r="BF153"/>
  <c r="BF127"/>
  <c r="BF130"/>
  <c r="BF132"/>
  <c r="BF139"/>
  <c r="BF140"/>
  <c r="BF156"/>
  <c r="BF157"/>
  <c r="BF158"/>
  <c r="E85"/>
  <c r="BF126"/>
  <c r="BF135"/>
  <c r="BF142"/>
  <c r="BF143"/>
  <c r="BF145"/>
  <c r="BF148"/>
  <c r="BF149"/>
  <c r="BF150"/>
  <c r="BF155"/>
  <c r="F92"/>
  <c r="BF133"/>
  <c r="BF134"/>
  <c r="BF136"/>
  <c r="BF137"/>
  <c r="BF147"/>
  <c r="BF152"/>
  <c r="BK130" i="7"/>
  <c r="J130" s="1"/>
  <c r="J97" s="1"/>
  <c r="F92" i="8"/>
  <c r="BF121"/>
  <c r="BF123"/>
  <c r="BF127"/>
  <c r="BF128"/>
  <c r="BF133"/>
  <c r="BF135"/>
  <c r="BF143"/>
  <c r="BF144"/>
  <c r="BF147"/>
  <c r="BF149"/>
  <c r="BF156"/>
  <c r="BF157"/>
  <c r="BF158"/>
  <c r="BF160"/>
  <c r="BF163"/>
  <c r="BF165"/>
  <c r="BF167"/>
  <c r="BF169"/>
  <c r="BF175"/>
  <c r="BF183"/>
  <c r="BF184"/>
  <c r="BF190"/>
  <c r="BF197"/>
  <c r="BF198"/>
  <c r="BF200"/>
  <c r="BF202"/>
  <c r="BF203"/>
  <c r="BF204"/>
  <c r="BF207"/>
  <c r="BF208"/>
  <c r="BF210"/>
  <c r="BF211"/>
  <c r="BF214"/>
  <c r="BF216"/>
  <c r="BF220"/>
  <c r="BF230"/>
  <c r="BF237"/>
  <c r="BF239"/>
  <c r="BF245"/>
  <c r="BF248"/>
  <c r="J89"/>
  <c r="E107"/>
  <c r="BF120"/>
  <c r="BF125"/>
  <c r="BF136"/>
  <c r="BF138"/>
  <c r="BF159"/>
  <c r="BF164"/>
  <c r="BF166"/>
  <c r="BF170"/>
  <c r="BF173"/>
  <c r="BF176"/>
  <c r="BF178"/>
  <c r="BF179"/>
  <c r="BF182"/>
  <c r="BF185"/>
  <c r="BF187"/>
  <c r="BF189"/>
  <c r="BF192"/>
  <c r="BF194"/>
  <c r="BF195"/>
  <c r="BF199"/>
  <c r="BF205"/>
  <c r="BF206"/>
  <c r="BF209"/>
  <c r="BF212"/>
  <c r="BF215"/>
  <c r="BF222"/>
  <c r="BF223"/>
  <c r="BF225"/>
  <c r="BF227"/>
  <c r="BF228"/>
  <c r="BF234"/>
  <c r="BF244"/>
  <c r="BF246"/>
  <c r="BF249"/>
  <c r="BF251"/>
  <c r="BF252"/>
  <c r="BF124"/>
  <c r="BF126"/>
  <c r="BF131"/>
  <c r="BF134"/>
  <c r="BF139"/>
  <c r="BF142"/>
  <c r="BF145"/>
  <c r="BF148"/>
  <c r="BF150"/>
  <c r="BF152"/>
  <c r="BF155"/>
  <c r="BF221"/>
  <c r="BF233"/>
  <c r="BF236"/>
  <c r="BF240"/>
  <c r="BF242"/>
  <c r="BF119"/>
  <c r="BF122"/>
  <c r="BF129"/>
  <c r="BF130"/>
  <c r="BF132"/>
  <c r="BF137"/>
  <c r="BF140"/>
  <c r="BF141"/>
  <c r="BF146"/>
  <c r="BF151"/>
  <c r="BF153"/>
  <c r="BF154"/>
  <c r="BF161"/>
  <c r="BF162"/>
  <c r="BF168"/>
  <c r="BF171"/>
  <c r="BF172"/>
  <c r="BF174"/>
  <c r="BF177"/>
  <c r="BF180"/>
  <c r="BF181"/>
  <c r="BF186"/>
  <c r="BF188"/>
  <c r="BF191"/>
  <c r="BF193"/>
  <c r="BF196"/>
  <c r="BF201"/>
  <c r="BF213"/>
  <c r="BF217"/>
  <c r="BF218"/>
  <c r="BF219"/>
  <c r="BF224"/>
  <c r="BF226"/>
  <c r="BF229"/>
  <c r="BF231"/>
  <c r="BF232"/>
  <c r="BF235"/>
  <c r="BF238"/>
  <c r="BF241"/>
  <c r="BF243"/>
  <c r="BF247"/>
  <c r="BF250"/>
  <c r="BF253"/>
  <c r="BF254"/>
  <c r="BF136" i="7"/>
  <c r="BF171"/>
  <c r="BF184"/>
  <c r="BF192"/>
  <c r="BF199"/>
  <c r="BF203"/>
  <c r="BF233"/>
  <c r="BF241"/>
  <c r="BF243"/>
  <c r="BF250"/>
  <c r="BF263"/>
  <c r="BF140"/>
  <c r="BF149"/>
  <c r="BF164"/>
  <c r="BF178"/>
  <c r="BF213"/>
  <c r="BF247"/>
  <c r="BF248"/>
  <c r="BF256"/>
  <c r="BF259"/>
  <c r="BF261"/>
  <c r="E85"/>
  <c r="J89"/>
  <c r="F92"/>
  <c r="BF132"/>
  <c r="BF141"/>
  <c r="BF145"/>
  <c r="BF152"/>
  <c r="BF155"/>
  <c r="BF167"/>
  <c r="BF170"/>
  <c r="BF181"/>
  <c r="BF190"/>
  <c r="BF196"/>
  <c r="BF204"/>
  <c r="BF208"/>
  <c r="BF209"/>
  <c r="BF217"/>
  <c r="BF229"/>
  <c r="BF235"/>
  <c r="BF237"/>
  <c r="BF249"/>
  <c r="BF257"/>
  <c r="BF272"/>
  <c r="BF274"/>
  <c r="BF277"/>
  <c r="BF279"/>
  <c r="BF282"/>
  <c r="BF135"/>
  <c r="BF137"/>
  <c r="BF156"/>
  <c r="BF159"/>
  <c r="BF174"/>
  <c r="BF220"/>
  <c r="BF223"/>
  <c r="BF226"/>
  <c r="BF239"/>
  <c r="BF251"/>
  <c r="BF252"/>
  <c r="BF264"/>
  <c r="BF266"/>
  <c r="BF269"/>
  <c r="BF281"/>
  <c r="J119" i="6"/>
  <c r="BF127"/>
  <c r="BF133"/>
  <c r="BF134"/>
  <c r="BF138"/>
  <c r="BF141"/>
  <c r="BF142"/>
  <c r="BF145"/>
  <c r="BF147"/>
  <c r="BF148"/>
  <c r="BF174"/>
  <c r="BF178"/>
  <c r="E113"/>
  <c r="BF128"/>
  <c r="BF135"/>
  <c r="BF144"/>
  <c r="BF152"/>
  <c r="BF154"/>
  <c r="BF158"/>
  <c r="BF159"/>
  <c r="BF160"/>
  <c r="BF161"/>
  <c r="BF162"/>
  <c r="BF163"/>
  <c r="BF166"/>
  <c r="BF167"/>
  <c r="BF171"/>
  <c r="BF179"/>
  <c r="BF183"/>
  <c r="F94"/>
  <c r="BF129"/>
  <c r="BF136"/>
  <c r="BF139"/>
  <c r="BF140"/>
  <c r="BF146"/>
  <c r="BF149"/>
  <c r="BF151"/>
  <c r="BF164"/>
  <c r="BF165"/>
  <c r="BF169"/>
  <c r="BF173"/>
  <c r="BF175"/>
  <c r="BF181"/>
  <c r="BF184"/>
  <c r="BF130"/>
  <c r="BF131"/>
  <c r="BF132"/>
  <c r="BF143"/>
  <c r="BF150"/>
  <c r="BF153"/>
  <c r="BF155"/>
  <c r="BF157"/>
  <c r="BF168"/>
  <c r="BF170"/>
  <c r="BF172"/>
  <c r="BF177"/>
  <c r="BF180"/>
  <c r="BF185"/>
  <c r="BF167" i="5"/>
  <c r="BF168"/>
  <c r="BF171"/>
  <c r="BF176"/>
  <c r="BF177"/>
  <c r="BF182"/>
  <c r="BF185"/>
  <c r="BF191"/>
  <c r="BF195"/>
  <c r="BF196"/>
  <c r="BF200"/>
  <c r="BF201"/>
  <c r="BF202"/>
  <c r="BF205"/>
  <c r="BF206"/>
  <c r="E85"/>
  <c r="J91"/>
  <c r="F94"/>
  <c r="BF130"/>
  <c r="BF133"/>
  <c r="BF134"/>
  <c r="BF135"/>
  <c r="BF136"/>
  <c r="BF137"/>
  <c r="BF139"/>
  <c r="BF140"/>
  <c r="BF141"/>
  <c r="BF142"/>
  <c r="BF143"/>
  <c r="BF144"/>
  <c r="BF146"/>
  <c r="BF147"/>
  <c r="BF148"/>
  <c r="BF149"/>
  <c r="BF150"/>
  <c r="BF151"/>
  <c r="BF152"/>
  <c r="BF153"/>
  <c r="BF154"/>
  <c r="BF155"/>
  <c r="BF156"/>
  <c r="BF157"/>
  <c r="BF158"/>
  <c r="BF160"/>
  <c r="BF161"/>
  <c r="BF162"/>
  <c r="BF163"/>
  <c r="BF164"/>
  <c r="BF165"/>
  <c r="BF166"/>
  <c r="BF170"/>
  <c r="BF174"/>
  <c r="BF175"/>
  <c r="BF178"/>
  <c r="BF184"/>
  <c r="BF186"/>
  <c r="BF187"/>
  <c r="BF188"/>
  <c r="BF189"/>
  <c r="BF190"/>
  <c r="BF194"/>
  <c r="BF199"/>
  <c r="BF203"/>
  <c r="BF207"/>
  <c r="BF209"/>
  <c r="BF211"/>
  <c r="BF169"/>
  <c r="BF172"/>
  <c r="BF173"/>
  <c r="BF179"/>
  <c r="BF180"/>
  <c r="BF183"/>
  <c r="BF193"/>
  <c r="BF197"/>
  <c r="BF198"/>
  <c r="BF204"/>
  <c r="BF212"/>
  <c r="BF213"/>
  <c r="E85" i="4"/>
  <c r="J91"/>
  <c r="F94"/>
  <c r="BF123"/>
  <c r="BF127"/>
  <c r="BF121"/>
  <c r="BF122"/>
  <c r="BF125"/>
  <c r="BF124"/>
  <c r="BF126"/>
  <c r="E85" i="3"/>
  <c r="F94"/>
  <c r="J115"/>
  <c r="BF140"/>
  <c r="BF142"/>
  <c r="BF143"/>
  <c r="BF144"/>
  <c r="BF145"/>
  <c r="BF146"/>
  <c r="BF150"/>
  <c r="BF151"/>
  <c r="BF152"/>
  <c r="BF154"/>
  <c r="BF158"/>
  <c r="BF159"/>
  <c r="BF160"/>
  <c r="BF163"/>
  <c r="BF164"/>
  <c r="BF175"/>
  <c r="BF179"/>
  <c r="BF180"/>
  <c r="BF181"/>
  <c r="BF191"/>
  <c r="BF192"/>
  <c r="BF197"/>
  <c r="BF199"/>
  <c r="BF201"/>
  <c r="BF202"/>
  <c r="BF205"/>
  <c r="BF206"/>
  <c r="BF210"/>
  <c r="BF215"/>
  <c r="BF217"/>
  <c r="BF223"/>
  <c r="BF224"/>
  <c r="BF267"/>
  <c r="BF268"/>
  <c r="BF269"/>
  <c r="BF272"/>
  <c r="BF125"/>
  <c r="BF128"/>
  <c r="BF129"/>
  <c r="BF131"/>
  <c r="BF132"/>
  <c r="BF133"/>
  <c r="BF135"/>
  <c r="BF137"/>
  <c r="BF138"/>
  <c r="BF139"/>
  <c r="BF141"/>
  <c r="BF147"/>
  <c r="BF153"/>
  <c r="BF156"/>
  <c r="BF157"/>
  <c r="BF161"/>
  <c r="BF162"/>
  <c r="BF166"/>
  <c r="BF174"/>
  <c r="BF182"/>
  <c r="BF184"/>
  <c r="BF186"/>
  <c r="BF187"/>
  <c r="BF189"/>
  <c r="BF194"/>
  <c r="BF195"/>
  <c r="BF200"/>
  <c r="BF203"/>
  <c r="BF204"/>
  <c r="BF207"/>
  <c r="BF208"/>
  <c r="BF211"/>
  <c r="BF212"/>
  <c r="BF213"/>
  <c r="BF214"/>
  <c r="BF216"/>
  <c r="BF219"/>
  <c r="BF220"/>
  <c r="BF225"/>
  <c r="BF227"/>
  <c r="BF228"/>
  <c r="BF229"/>
  <c r="BF231"/>
  <c r="BF233"/>
  <c r="BF234"/>
  <c r="BF235"/>
  <c r="BF236"/>
  <c r="BF237"/>
  <c r="BF238"/>
  <c r="BF239"/>
  <c r="BF240"/>
  <c r="BF241"/>
  <c r="BF242"/>
  <c r="BF243"/>
  <c r="BF245"/>
  <c r="BF265"/>
  <c r="BF266"/>
  <c r="BF273"/>
  <c r="BF274"/>
  <c r="BF123"/>
  <c r="BF124"/>
  <c r="BF126"/>
  <c r="BF127"/>
  <c r="BF130"/>
  <c r="BF134"/>
  <c r="BF136"/>
  <c r="BF148"/>
  <c r="BF149"/>
  <c r="BF155"/>
  <c r="BF165"/>
  <c r="BF167"/>
  <c r="BF168"/>
  <c r="BF169"/>
  <c r="BF170"/>
  <c r="BF171"/>
  <c r="BF172"/>
  <c r="BF173"/>
  <c r="BF176"/>
  <c r="BF177"/>
  <c r="BF178"/>
  <c r="BF183"/>
  <c r="BF185"/>
  <c r="BF188"/>
  <c r="BF190"/>
  <c r="BF193"/>
  <c r="BF196"/>
  <c r="BF198"/>
  <c r="BF209"/>
  <c r="BF218"/>
  <c r="BF221"/>
  <c r="BF222"/>
  <c r="BF226"/>
  <c r="BF230"/>
  <c r="BF232"/>
  <c r="BF244"/>
  <c r="BF246"/>
  <c r="BF247"/>
  <c r="BF248"/>
  <c r="BF249"/>
  <c r="BF250"/>
  <c r="BF251"/>
  <c r="BF252"/>
  <c r="BF253"/>
  <c r="BF254"/>
  <c r="BF255"/>
  <c r="BF256"/>
  <c r="BF257"/>
  <c r="BF258"/>
  <c r="BF259"/>
  <c r="BF260"/>
  <c r="BF261"/>
  <c r="BF262"/>
  <c r="BF263"/>
  <c r="BF264"/>
  <c r="BF270"/>
  <c r="BF271"/>
  <c r="BF561" i="2"/>
  <c r="BF665"/>
  <c r="BF666"/>
  <c r="BF667"/>
  <c r="BF726"/>
  <c r="BF739"/>
  <c r="BF746"/>
  <c r="BF752"/>
  <c r="BF765"/>
  <c r="BF817"/>
  <c r="BF818"/>
  <c r="BF819"/>
  <c r="BF833"/>
  <c r="BF841"/>
  <c r="BF850"/>
  <c r="BF862"/>
  <c r="BF869"/>
  <c r="BF873"/>
  <c r="BF882"/>
  <c r="BF889"/>
  <c r="BF910"/>
  <c r="BF911"/>
  <c r="BF912"/>
  <c r="BF920"/>
  <c r="BF921"/>
  <c r="BF930"/>
  <c r="BF936"/>
  <c r="BF939"/>
  <c r="BF944"/>
  <c r="BF950"/>
  <c r="BF980"/>
  <c r="BF1014"/>
  <c r="BF1023"/>
  <c r="BF1027"/>
  <c r="BF1029"/>
  <c r="BF1033"/>
  <c r="BF1034"/>
  <c r="BF1039"/>
  <c r="BF1221"/>
  <c r="BF1225"/>
  <c r="BF1273"/>
  <c r="BF1293"/>
  <c r="BF1305"/>
  <c r="BF1307"/>
  <c r="F94"/>
  <c r="E132"/>
  <c r="J138"/>
  <c r="BF187"/>
  <c r="BF216"/>
  <c r="BF271"/>
  <c r="BF336"/>
  <c r="BF391"/>
  <c r="BF461"/>
  <c r="BF551"/>
  <c r="BF664"/>
  <c r="BF668"/>
  <c r="BF669"/>
  <c r="BF682"/>
  <c r="BF685"/>
  <c r="BF743"/>
  <c r="BF756"/>
  <c r="BF783"/>
  <c r="BF813"/>
  <c r="BF820"/>
  <c r="BF830"/>
  <c r="BF834"/>
  <c r="BF856"/>
  <c r="BF864"/>
  <c r="BF866"/>
  <c r="BF875"/>
  <c r="BF909"/>
  <c r="BF914"/>
  <c r="BF915"/>
  <c r="BF924"/>
  <c r="BF925"/>
  <c r="BF938"/>
  <c r="BF941"/>
  <c r="BF985"/>
  <c r="BF1011"/>
  <c r="BF1017"/>
  <c r="BF1020"/>
  <c r="BF1021"/>
  <c r="BF1022"/>
  <c r="BF1030"/>
  <c r="BF1032"/>
  <c r="BF1035"/>
  <c r="BF1068"/>
  <c r="BF1088"/>
  <c r="BF1136"/>
  <c r="BF1173"/>
  <c r="BF1194"/>
  <c r="BF1203"/>
  <c r="BF1235"/>
  <c r="BF1256"/>
  <c r="BF1262"/>
  <c r="BF1266"/>
  <c r="BF147"/>
  <c r="BF204"/>
  <c r="BF211"/>
  <c r="BF274"/>
  <c r="BF278"/>
  <c r="BF349"/>
  <c r="BF350"/>
  <c r="BF379"/>
  <c r="BF405"/>
  <c r="BF462"/>
  <c r="BF491"/>
  <c r="BF493"/>
  <c r="BF498"/>
  <c r="BF577"/>
  <c r="BF578"/>
  <c r="BF600"/>
  <c r="BF656"/>
  <c r="BF670"/>
  <c r="BF691"/>
  <c r="BF701"/>
  <c r="BF705"/>
  <c r="BF721"/>
  <c r="BF759"/>
  <c r="BF763"/>
  <c r="BF797"/>
  <c r="BF832"/>
  <c r="BF838"/>
  <c r="BF839"/>
  <c r="BF885"/>
  <c r="BF898"/>
  <c r="BF907"/>
  <c r="BF916"/>
  <c r="BF919"/>
  <c r="BF928"/>
  <c r="BF937"/>
  <c r="BF952"/>
  <c r="BF954"/>
  <c r="BF982"/>
  <c r="BF1024"/>
  <c r="BF1025"/>
  <c r="BF1026"/>
  <c r="BF1028"/>
  <c r="BF1031"/>
  <c r="BF1079"/>
  <c r="BF1208"/>
  <c r="BF1227"/>
  <c r="BF1233"/>
  <c r="BF1237"/>
  <c r="BF1251"/>
  <c r="BF1253"/>
  <c r="BF1255"/>
  <c r="BF1264"/>
  <c r="BF1308"/>
  <c r="AN95" i="1"/>
  <c r="BF171" i="2"/>
  <c r="BF172"/>
  <c r="BF186"/>
  <c r="BF198"/>
  <c r="BF199"/>
  <c r="BF203"/>
  <c r="BF205"/>
  <c r="BF276"/>
  <c r="BF311"/>
  <c r="BF315"/>
  <c r="BF321"/>
  <c r="BF330"/>
  <c r="BF331"/>
  <c r="BF343"/>
  <c r="BF356"/>
  <c r="BF368"/>
  <c r="BF380"/>
  <c r="BF397"/>
  <c r="BF402"/>
  <c r="BF426"/>
  <c r="BF434"/>
  <c r="BF485"/>
  <c r="BF547"/>
  <c r="BF579"/>
  <c r="BF583"/>
  <c r="BF655"/>
  <c r="BF660"/>
  <c r="BF661"/>
  <c r="BF662"/>
  <c r="BF663"/>
  <c r="BF749"/>
  <c r="BF785"/>
  <c r="BF788"/>
  <c r="BF791"/>
  <c r="BF852"/>
  <c r="BF858"/>
  <c r="BF867"/>
  <c r="BF918"/>
  <c r="BF934"/>
  <c r="BF1274"/>
  <c r="BF1281"/>
  <c r="BF1282"/>
  <c r="J35"/>
  <c r="AV97" i="1" s="1"/>
  <c r="F37" i="3"/>
  <c r="BB98" i="1"/>
  <c r="J35" i="4"/>
  <c r="AV99" i="1" s="1"/>
  <c r="F39" i="4"/>
  <c r="BD99" i="1"/>
  <c r="J35" i="5"/>
  <c r="AV100" i="1" s="1"/>
  <c r="F38" i="5"/>
  <c r="BC100" i="1" s="1"/>
  <c r="J35" i="6"/>
  <c r="AV101" i="1"/>
  <c r="F33" i="7"/>
  <c r="AZ102" i="1" s="1"/>
  <c r="F37" i="7"/>
  <c r="BD102" i="1"/>
  <c r="F36" i="8"/>
  <c r="BC103" i="1" s="1"/>
  <c r="F37" i="9"/>
  <c r="BD104" i="1"/>
  <c r="F33" i="10"/>
  <c r="AZ105" i="1" s="1"/>
  <c r="F35" i="11"/>
  <c r="BB106" i="1"/>
  <c r="F33" i="12"/>
  <c r="AZ107" i="1" s="1"/>
  <c r="F36" i="12"/>
  <c r="BC107" i="1"/>
  <c r="F37" i="14"/>
  <c r="BD109" i="1" s="1"/>
  <c r="F37" i="15"/>
  <c r="BD110" i="1"/>
  <c r="F36" i="15"/>
  <c r="BC110" i="1" s="1"/>
  <c r="J33" i="17"/>
  <c r="AV112" i="1"/>
  <c r="F35" i="18"/>
  <c r="BB113" i="1" s="1"/>
  <c r="F39" i="2"/>
  <c r="BD97" i="1"/>
  <c r="F39" i="3"/>
  <c r="BD98" i="1" s="1"/>
  <c r="F38" i="3"/>
  <c r="BC98" i="1"/>
  <c r="F37" i="5"/>
  <c r="BB100" i="1" s="1"/>
  <c r="F38" i="6"/>
  <c r="BC101" i="1"/>
  <c r="F39" i="6"/>
  <c r="BD101" i="1" s="1"/>
  <c r="F35" i="7"/>
  <c r="BB102" i="1" s="1"/>
  <c r="F35" i="8"/>
  <c r="BB103" i="1" s="1"/>
  <c r="F37" i="8"/>
  <c r="BD103" i="1" s="1"/>
  <c r="J33" i="10"/>
  <c r="AV105" i="1" s="1"/>
  <c r="F33" i="11"/>
  <c r="AZ106" i="1" s="1"/>
  <c r="F35" i="12"/>
  <c r="BB107" i="1" s="1"/>
  <c r="J33" i="12"/>
  <c r="AV107" i="1" s="1"/>
  <c r="J33" i="13"/>
  <c r="AV108" i="1" s="1"/>
  <c r="F35" i="14"/>
  <c r="BB109" i="1" s="1"/>
  <c r="F33" i="15"/>
  <c r="AZ110" i="1" s="1"/>
  <c r="F35" i="15"/>
  <c r="BB110" i="1" s="1"/>
  <c r="F35" i="17"/>
  <c r="BB112" i="1" s="1"/>
  <c r="J33" i="18"/>
  <c r="AV113" i="1" s="1"/>
  <c r="F37" i="2"/>
  <c r="BB97" i="1" s="1"/>
  <c r="F35" i="3"/>
  <c r="AZ98" i="1" s="1"/>
  <c r="J35" i="3"/>
  <c r="AV98" i="1" s="1"/>
  <c r="F35" i="4"/>
  <c r="AZ99" i="1" s="1"/>
  <c r="F37" i="4"/>
  <c r="BB99" i="1" s="1"/>
  <c r="F38" i="4"/>
  <c r="BC99" i="1" s="1"/>
  <c r="F35" i="5"/>
  <c r="AZ100" i="1" s="1"/>
  <c r="F39" i="5"/>
  <c r="BD100" i="1" s="1"/>
  <c r="F37" i="6"/>
  <c r="BB101" i="1" s="1"/>
  <c r="F36" i="7"/>
  <c r="BC102" i="1" s="1"/>
  <c r="J33" i="8"/>
  <c r="AV103" i="1" s="1"/>
  <c r="F35" i="9"/>
  <c r="BB104" i="1" s="1"/>
  <c r="F36" i="9"/>
  <c r="BC104" i="1" s="1"/>
  <c r="F36" i="10"/>
  <c r="BC105" i="1" s="1"/>
  <c r="F37" i="10"/>
  <c r="BD105" i="1" s="1"/>
  <c r="F37" i="11"/>
  <c r="BD106" i="1" s="1"/>
  <c r="F37" i="12"/>
  <c r="BD107" i="1" s="1"/>
  <c r="F34" i="13"/>
  <c r="BA108" i="1" s="1"/>
  <c r="F33" i="14"/>
  <c r="AZ109" i="1" s="1"/>
  <c r="J33" i="15"/>
  <c r="AV110" i="1" s="1"/>
  <c r="F33" i="16"/>
  <c r="AZ111" i="1" s="1"/>
  <c r="J34" i="16"/>
  <c r="AW111" i="1" s="1"/>
  <c r="AT111" s="1"/>
  <c r="F36" i="17"/>
  <c r="BC112" i="1" s="1"/>
  <c r="F37" i="18"/>
  <c r="BD113" i="1"/>
  <c r="F33" i="18"/>
  <c r="AZ113" i="1" s="1"/>
  <c r="AS94"/>
  <c r="F35" i="2"/>
  <c r="AZ97" i="1" s="1"/>
  <c r="F38" i="2"/>
  <c r="BC97" i="1" s="1"/>
  <c r="F35" i="6"/>
  <c r="AZ101" i="1" s="1"/>
  <c r="J33" i="7"/>
  <c r="AV102" i="1" s="1"/>
  <c r="F33" i="8"/>
  <c r="AZ103" i="1" s="1"/>
  <c r="F33" i="9"/>
  <c r="AZ104" i="1" s="1"/>
  <c r="J33" i="9"/>
  <c r="AV104" i="1" s="1"/>
  <c r="F35" i="10"/>
  <c r="BB105" i="1" s="1"/>
  <c r="J33" i="11"/>
  <c r="AV106" i="1" s="1"/>
  <c r="F36" i="11"/>
  <c r="BC106" i="1" s="1"/>
  <c r="J33" i="14"/>
  <c r="AV109" i="1" s="1"/>
  <c r="F36" i="14"/>
  <c r="BC109" i="1" s="1"/>
  <c r="F33" i="17"/>
  <c r="AZ112" i="1" s="1"/>
  <c r="F37" i="17"/>
  <c r="BD112" i="1" s="1"/>
  <c r="F36" i="18"/>
  <c r="BC113" i="1" s="1"/>
  <c r="J32" i="4" l="1"/>
  <c r="AG99" i="1" s="1"/>
  <c r="J98" i="4"/>
  <c r="BK121" i="3"/>
  <c r="J121" s="1"/>
  <c r="BK124" i="9"/>
  <c r="BK182" i="10"/>
  <c r="J182" s="1"/>
  <c r="J102" s="1"/>
  <c r="P227" i="7"/>
  <c r="P124" i="14"/>
  <c r="P123" s="1"/>
  <c r="AU109" i="1" s="1"/>
  <c r="T123" i="9"/>
  <c r="R125" i="6"/>
  <c r="P131" i="5"/>
  <c r="P129"/>
  <c r="AU100" i="1" s="1"/>
  <c r="R757" i="2"/>
  <c r="R125" i="15"/>
  <c r="R124"/>
  <c r="T131" i="5"/>
  <c r="T129"/>
  <c r="T124" i="15"/>
  <c r="R145" i="2"/>
  <c r="R144" s="1"/>
  <c r="P120" i="12"/>
  <c r="AU107" i="1" s="1"/>
  <c r="P129" i="10"/>
  <c r="P124" s="1"/>
  <c r="AU105" i="1" s="1"/>
  <c r="P130" i="7"/>
  <c r="P129"/>
  <c r="AU102" i="1" s="1"/>
  <c r="BK145" i="2"/>
  <c r="J145" s="1"/>
  <c r="J99" s="1"/>
  <c r="R130" i="7"/>
  <c r="P757" i="2"/>
  <c r="T145"/>
  <c r="R124" i="10"/>
  <c r="R123" i="9"/>
  <c r="T125" i="6"/>
  <c r="P145" i="2"/>
  <c r="P144"/>
  <c r="AU97" i="1" s="1"/>
  <c r="T124" i="14"/>
  <c r="T123" s="1"/>
  <c r="BK124"/>
  <c r="J124" s="1"/>
  <c r="J97" s="1"/>
  <c r="T124" i="10"/>
  <c r="R227" i="7"/>
  <c r="T757" i="2"/>
  <c r="BK227" i="7"/>
  <c r="J227" s="1"/>
  <c r="J104" s="1"/>
  <c r="T130"/>
  <c r="T129"/>
  <c r="P125" i="15"/>
  <c r="P124"/>
  <c r="AU110" i="1" s="1"/>
  <c r="R121" i="11"/>
  <c r="P123" i="9"/>
  <c r="AU104" i="1"/>
  <c r="BK117" i="8"/>
  <c r="J117"/>
  <c r="J96" s="1"/>
  <c r="BK119" i="13"/>
  <c r="J119" s="1"/>
  <c r="J97" s="1"/>
  <c r="BK128" i="9"/>
  <c r="J128"/>
  <c r="J99" s="1"/>
  <c r="BK122" i="11"/>
  <c r="J122" s="1"/>
  <c r="J97" s="1"/>
  <c r="BK125" i="15"/>
  <c r="J125"/>
  <c r="J97" s="1"/>
  <c r="BK129" i="10"/>
  <c r="BK124" s="1"/>
  <c r="J124" s="1"/>
  <c r="J96" s="1"/>
  <c r="BK119" i="16"/>
  <c r="J119"/>
  <c r="J97" s="1"/>
  <c r="BK117" i="17"/>
  <c r="J117" s="1"/>
  <c r="J96" s="1"/>
  <c r="BK117" i="18"/>
  <c r="J117"/>
  <c r="J96" s="1"/>
  <c r="BK757" i="2"/>
  <c r="J757" s="1"/>
  <c r="J107" s="1"/>
  <c r="BK131" i="5"/>
  <c r="J131"/>
  <c r="J99" s="1"/>
  <c r="BK125" i="6"/>
  <c r="J125" s="1"/>
  <c r="J98" s="1"/>
  <c r="BK121" i="12"/>
  <c r="J121"/>
  <c r="J97" s="1"/>
  <c r="BK145" i="15"/>
  <c r="J145" s="1"/>
  <c r="J102" s="1"/>
  <c r="J124" i="9"/>
  <c r="J97" s="1"/>
  <c r="BK129" i="7"/>
  <c r="J129" s="1"/>
  <c r="J30" s="1"/>
  <c r="AG102" i="1" s="1"/>
  <c r="J36" i="3"/>
  <c r="AW98" i="1" s="1"/>
  <c r="AT98" s="1"/>
  <c r="F36" i="4"/>
  <c r="BA99" i="1" s="1"/>
  <c r="J36" i="5"/>
  <c r="AW100" i="1" s="1"/>
  <c r="AT100" s="1"/>
  <c r="BB96"/>
  <c r="F36" i="6"/>
  <c r="BA101" i="1" s="1"/>
  <c r="BC96"/>
  <c r="BD96"/>
  <c r="J34" i="7"/>
  <c r="AW102" i="1" s="1"/>
  <c r="AT102" s="1"/>
  <c r="J34" i="8"/>
  <c r="AW103" i="1"/>
  <c r="AT103" s="1"/>
  <c r="J34" i="11"/>
  <c r="AW106" i="1" s="1"/>
  <c r="AT106" s="1"/>
  <c r="F34" i="12"/>
  <c r="BA107" i="1"/>
  <c r="J34" i="14"/>
  <c r="AW109" i="1"/>
  <c r="AT109" s="1"/>
  <c r="F34" i="18"/>
  <c r="BA113" i="1" s="1"/>
  <c r="F36" i="3"/>
  <c r="BA98" i="1" s="1"/>
  <c r="J36" i="4"/>
  <c r="AW99" i="1" s="1"/>
  <c r="AT99" s="1"/>
  <c r="F36" i="5"/>
  <c r="BA100" i="1" s="1"/>
  <c r="J36" i="6"/>
  <c r="AW101" i="1" s="1"/>
  <c r="AT101" s="1"/>
  <c r="AZ96"/>
  <c r="F34" i="7"/>
  <c r="BA102" i="1" s="1"/>
  <c r="F34" i="8"/>
  <c r="BA103" i="1" s="1"/>
  <c r="J34" i="10"/>
  <c r="AW105" i="1" s="1"/>
  <c r="AT105" s="1"/>
  <c r="J34" i="13"/>
  <c r="AW108" i="1"/>
  <c r="AT108" s="1"/>
  <c r="F34" i="14"/>
  <c r="BA109" i="1" s="1"/>
  <c r="J34" i="18"/>
  <c r="AW113" i="1" s="1"/>
  <c r="AT113" s="1"/>
  <c r="F36" i="2"/>
  <c r="BA97" i="1"/>
  <c r="F34" i="9"/>
  <c r="BA104" i="1"/>
  <c r="F34" i="10"/>
  <c r="BA105" i="1"/>
  <c r="J34" i="12"/>
  <c r="AW107" i="1"/>
  <c r="AT107" s="1"/>
  <c r="F34" i="15"/>
  <c r="BA110" i="1" s="1"/>
  <c r="F34" i="16"/>
  <c r="BA111" i="1" s="1"/>
  <c r="J34" i="17"/>
  <c r="AW112" i="1" s="1"/>
  <c r="AT112" s="1"/>
  <c r="J36" i="2"/>
  <c r="AW97" i="1" s="1"/>
  <c r="AT97" s="1"/>
  <c r="J34" i="9"/>
  <c r="AW104" i="1"/>
  <c r="AT104" s="1"/>
  <c r="F34" i="11"/>
  <c r="BA106" i="1"/>
  <c r="J34" i="15"/>
  <c r="AW110" i="1" s="1"/>
  <c r="AT110" s="1"/>
  <c r="F34" i="17"/>
  <c r="BA112" i="1"/>
  <c r="AN99" l="1"/>
  <c r="J129" i="10"/>
  <c r="J99" s="1"/>
  <c r="J98" i="3"/>
  <c r="J32"/>
  <c r="AG98" i="1" s="1"/>
  <c r="AN98" s="1"/>
  <c r="T144" i="2"/>
  <c r="R129" i="7"/>
  <c r="BK118" i="13"/>
  <c r="J118" s="1"/>
  <c r="J30" s="1"/>
  <c r="AG108" i="1" s="1"/>
  <c r="BK144" i="2"/>
  <c r="J144" s="1"/>
  <c r="J32" s="1"/>
  <c r="AG97" i="1" s="1"/>
  <c r="BK121" i="11"/>
  <c r="J121" s="1"/>
  <c r="J96" s="1"/>
  <c r="BK129" i="5"/>
  <c r="J129" s="1"/>
  <c r="J32" s="1"/>
  <c r="AG100" i="1" s="1"/>
  <c r="BK123" i="14"/>
  <c r="J123"/>
  <c r="J96" s="1"/>
  <c r="BK123" i="9"/>
  <c r="J123" s="1"/>
  <c r="J30" s="1"/>
  <c r="AG104" i="1" s="1"/>
  <c r="BK120" i="12"/>
  <c r="J120" s="1"/>
  <c r="J96" s="1"/>
  <c r="BK118" i="16"/>
  <c r="J118"/>
  <c r="J96" s="1"/>
  <c r="BK124" i="15"/>
  <c r="J124" s="1"/>
  <c r="J96" s="1"/>
  <c r="AN102" i="1"/>
  <c r="J96" i="7"/>
  <c r="J39"/>
  <c r="J41" i="4"/>
  <c r="J41" i="3"/>
  <c r="AU96" i="1"/>
  <c r="AU94" s="1"/>
  <c r="AZ94"/>
  <c r="AV94" s="1"/>
  <c r="AK29" s="1"/>
  <c r="J32" i="6"/>
  <c r="AG101" i="1"/>
  <c r="J30" i="18"/>
  <c r="AG113" i="1"/>
  <c r="J30" i="17"/>
  <c r="AG112" i="1"/>
  <c r="BA96"/>
  <c r="BB94"/>
  <c r="AX94" s="1"/>
  <c r="J30" i="8"/>
  <c r="AG103" i="1" s="1"/>
  <c r="AV96"/>
  <c r="AY96"/>
  <c r="BD94"/>
  <c r="W33" s="1"/>
  <c r="AX96"/>
  <c r="BC94"/>
  <c r="AY94"/>
  <c r="J30" i="10"/>
  <c r="AG105" i="1"/>
  <c r="AN105" s="1"/>
  <c r="J39" i="9" l="1"/>
  <c r="J39" i="18"/>
  <c r="J39" i="17"/>
  <c r="J39" i="13"/>
  <c r="J39" i="8"/>
  <c r="J41" i="2"/>
  <c r="J41" i="6"/>
  <c r="J41" i="5"/>
  <c r="J98"/>
  <c r="J98" i="2"/>
  <c r="J96" i="9"/>
  <c r="J96" i="13"/>
  <c r="J39" i="10"/>
  <c r="AN100" i="1"/>
  <c r="AN103"/>
  <c r="AN101"/>
  <c r="AN108"/>
  <c r="AN113"/>
  <c r="AN112"/>
  <c r="AN97"/>
  <c r="AN104"/>
  <c r="W32"/>
  <c r="W31"/>
  <c r="BA94"/>
  <c r="AW94"/>
  <c r="AK30" s="1"/>
  <c r="J30" i="16"/>
  <c r="J39" s="1"/>
  <c r="J30" i="14"/>
  <c r="AG109" i="1" s="1"/>
  <c r="AN109" s="1"/>
  <c r="AW96"/>
  <c r="AT96"/>
  <c r="W29"/>
  <c r="J30" i="15"/>
  <c r="AG110" i="1" s="1"/>
  <c r="J30" i="11"/>
  <c r="AG106" i="1" s="1"/>
  <c r="J30" i="12"/>
  <c r="AG107" i="1" s="1"/>
  <c r="AG96"/>
  <c r="J39" i="11" l="1"/>
  <c r="J39" i="15"/>
  <c r="J39" i="12"/>
  <c r="AG111" i="1"/>
  <c r="AN111"/>
  <c r="J39" i="14"/>
  <c r="AN106" i="1"/>
  <c r="AN107"/>
  <c r="AN110"/>
  <c r="AN96"/>
  <c r="AG94"/>
  <c r="AK26" s="1"/>
  <c r="AK35" s="1"/>
  <c r="AT94"/>
  <c r="AN94" s="1"/>
  <c r="W30"/>
</calcChain>
</file>

<file path=xl/sharedStrings.xml><?xml version="1.0" encoding="utf-8"?>
<sst xmlns="http://schemas.openxmlformats.org/spreadsheetml/2006/main" count="28684" uniqueCount="4008">
  <si>
    <t>Export Komplet</t>
  </si>
  <si>
    <t/>
  </si>
  <si>
    <t>2.0</t>
  </si>
  <si>
    <t>False</t>
  </si>
  <si>
    <t>{ec0a2f71-3a6a-4aaf-93ae-c4df7ff90e6a}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</si>
  <si>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</si>
  <si>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</si>
  <si>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</si>
  <si>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</si>
  <si>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</si>
  <si>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</si>
  <si>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</si>
  <si>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</si>
  <si>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0055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</si>
  <si>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</si>
  <si>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</si>
  <si>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Chovná hala pre kury s voľným výbehom</t>
  </si>
  <si>
    <t>JKSO:</t>
  </si>
  <si>
    <t>KS:</t>
  </si>
  <si>
    <t>Miesto:</t>
  </si>
  <si>
    <t>Dolné Trhovište 224, 920 61 Dolné Trhovište</t>
  </si>
  <si>
    <t>Dátum:</t>
  </si>
  <si>
    <t>19. 3. 2023</t>
  </si>
  <si>
    <t>Objednávateľ:</t>
  </si>
  <si>
    <t>IČO:</t>
  </si>
  <si>
    <t>FOOD FARM s.r.o., Piešťanská 3, 917 03 Trnava</t>
  </si>
  <si>
    <t>IČ DPH:</t>
  </si>
  <si>
    <t>Zhotoviteľ:</t>
  </si>
  <si>
    <t>Vyplň údaj</t>
  </si>
  <si>
    <t>Projektant:</t>
  </si>
  <si>
    <t>ALLA ARCHITEKTI</t>
  </si>
  <si>
    <t>True</t>
  </si>
  <si>
    <t>Spracovateľ:</t>
  </si>
  <si>
    <t>Stanislav Hlubina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</si>
  <si>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</si>
  <si>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</si>
  <si>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</si>
  <si>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</si>
  <si>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</si>
  <si>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</si>
  <si>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</si>
  <si>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</si>
  <si>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</si>
  <si>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</si>
  <si>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</si>
  <si>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</si>
  <si>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</si>
  <si>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</si>
  <si>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</si>
  <si>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</si>
  <si>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</si>
  <si>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</si>
  <si>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</si>
  <si>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</si>
  <si>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</si>
  <si>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</si>
  <si>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</si>
  <si>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</si>
  <si>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</si>
  <si>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</si>
  <si>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</si>
  <si>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</si>
  <si>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</si>
  <si>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</si>
  <si>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</si>
  <si>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</si>
  <si>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</si>
  <si>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</si>
  <si>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</si>
  <si>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</si>
  <si>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</si>
  <si>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</si>
  <si>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</si>
  <si>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</si>
  <si>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</si>
  <si>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</si>
  <si>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</si>
  <si>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</si>
  <si>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STA</t>
  </si>
  <si>
    <t>1</t>
  </si>
  <si>
    <t>###NOINSERT###</t>
  </si>
  <si>
    <t>SO-01</t>
  </si>
  <si>
    <t>Chovná hala, základ pre kŕmne silá teleso zemného násypu</t>
  </si>
  <si>
    <t>###NOIMPORT###</t>
  </si>
  <si>
    <t>{8f9baf49-6c47-4ae0-a003-edc41d2115de}</t>
  </si>
  <si>
    <t>/</t>
  </si>
  <si>
    <t>a</t>
  </si>
  <si>
    <t>Stavebná časť</t>
  </si>
  <si>
    <t>Časť</t>
  </si>
  <si>
    <t>2</t>
  </si>
  <si>
    <t>{1b33c029-549b-41d3-a890-e66420f3721f}</t>
  </si>
  <si>
    <t>4</t>
  </si>
  <si>
    <t>Zdravotechnika - vodovod a kanalizácia</t>
  </si>
  <si>
    <t>{1b34e496-2234-4f05-b857-170892f2df13}</t>
  </si>
  <si>
    <t>c</t>
  </si>
  <si>
    <t>Filtračná technológia na úpravu vody zo studne</t>
  </si>
  <si>
    <t>{291c8b63-a7dc-467b-8f5c-03f924d11696}</t>
  </si>
  <si>
    <t>d</t>
  </si>
  <si>
    <t>Ústredné kúrenie</t>
  </si>
  <si>
    <t>{3b52071a-9322-4401-a4d7-5b09c45de3fd}</t>
  </si>
  <si>
    <t>e</t>
  </si>
  <si>
    <t>Vzduchotechnika</t>
  </si>
  <si>
    <t>{d2d9920c-1dab-41c6-90c6-6a5cd16f8346}</t>
  </si>
  <si>
    <t>SO-02</t>
  </si>
  <si>
    <t>Prístrešok skladu trusu</t>
  </si>
  <si>
    <t>{afd07127-2a24-4a48-8445-636c5ef55358}</t>
  </si>
  <si>
    <t>Vonkajšie rozvody vody pitná + požiarna</t>
  </si>
  <si>
    <t>{c8486824-0e6f-41d0-beb0-23fc46f75e30}</t>
  </si>
  <si>
    <t>SO-04</t>
  </si>
  <si>
    <t>Prípojka NN</t>
  </si>
  <si>
    <t>{1592e074-ff65-4bd4-ace8-05414ea7e166}</t>
  </si>
  <si>
    <t>SO-05</t>
  </si>
  <si>
    <t>Záložný dieselagregát</t>
  </si>
  <si>
    <t>{1440e5a8-d202-4e48-a61b-b730c7d5902b}</t>
  </si>
  <si>
    <t>SO-06</t>
  </si>
  <si>
    <t>Hala - elektroinštalácia</t>
  </si>
  <si>
    <t>{01d4eaa1-7ae7-4268-9998-d42343709fa5}</t>
  </si>
  <si>
    <t>SO-06.</t>
  </si>
  <si>
    <t xml:space="preserve">Hala - bleskozvod </t>
  </si>
  <si>
    <t>{670002bd-8708-4a9e-b142-1a04d4e1a5ea}</t>
  </si>
  <si>
    <t>SO-07</t>
  </si>
  <si>
    <t xml:space="preserve">Areálové osvetlenie </t>
  </si>
  <si>
    <t>{c8a180f0-3690-4e46-a6db-2d6b17a1e20a}</t>
  </si>
  <si>
    <t>SO-08</t>
  </si>
  <si>
    <t>Spevnené plochy</t>
  </si>
  <si>
    <t>{47710d71-4d5e-4acd-bb37-3d53dd26e747}</t>
  </si>
  <si>
    <t>SO-09</t>
  </si>
  <si>
    <t>Oplotenie areálu</t>
  </si>
  <si>
    <t>{9d14b778-37ff-41a3-ac19-71d46fa0c9a5}</t>
  </si>
  <si>
    <t>SO-10</t>
  </si>
  <si>
    <t>Rekonštrukcia TS 0022-004</t>
  </si>
  <si>
    <t>{974c23a7-7d11-4814-978e-9c20666db2ab}</t>
  </si>
  <si>
    <t>3</t>
  </si>
  <si>
    <t>Dažďová kanalizácia</t>
  </si>
  <si>
    <t>{74e4b128-1c69-4ab4-b3d5-68d76de43a6e}</t>
  </si>
  <si>
    <t>Splašková kanalizácia</t>
  </si>
  <si>
    <t>{2959e82b-ea5c-4358-9ea0-63629ece7915}</t>
  </si>
  <si>
    <t>KRYCÍ LIST ROZPOČTU</t>
  </si>
  <si>
    <t>Objekt:</t>
  </si>
  <si>
    <t>SO-01 - Chovná hala, základ pre kŕmne silá teleso zemného násypu</t>
  </si>
  <si>
    <t>Časť:</t>
  </si>
  <si>
    <t>a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</si>
  <si>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</si>
  <si>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</si>
  <si>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</si>
  <si>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</si>
  <si>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</si>
  <si>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</si>
  <si>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</si>
  <si>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</si>
  <si>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</si>
  <si>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</si>
  <si>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</si>
  <si>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</si>
  <si>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</si>
  <si>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</si>
  <si>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</si>
  <si>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</si>
  <si>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</si>
  <si>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</si>
  <si>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</si>
  <si>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</si>
  <si>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</si>
  <si>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</si>
  <si>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</si>
  <si>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</si>
  <si>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</si>
  <si>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</si>
  <si>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</si>
  <si>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</si>
  <si>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</si>
  <si>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</si>
  <si>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</si>
  <si>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</si>
  <si>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</si>
  <si>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</si>
  <si>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</si>
  <si>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</si>
  <si>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</si>
  <si>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</si>
  <si>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</si>
  <si>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</si>
  <si>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</si>
  <si>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</si>
  <si>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</si>
  <si>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</si>
  <si>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</si>
  <si>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191</t>
  </si>
  <si>
    <t>K</t>
  </si>
  <si>
    <t>131201103.S</t>
  </si>
  <si>
    <t>Výkop nezapaženej jamy v hornine 3, nad 1000 do 10000 m3</t>
  </si>
  <si>
    <t>m3</t>
  </si>
  <si>
    <t>-365920411</t>
  </si>
  <si>
    <t>VV</t>
  </si>
  <si>
    <t>odkop - vyrovnanie jestvujúceho terénu pre zemnú pláň, 50% objemu</t>
  </si>
  <si>
    <t>(87,20+0,20*2)*(28,53+0,20*2)*0,65*0,5</t>
  </si>
  <si>
    <t>(7,33+0,20*2)*1,268*0,65*0,5</t>
  </si>
  <si>
    <t>4,06*0,24*0,65*0,5</t>
  </si>
  <si>
    <t>7,088*5,235*0,65*0,5</t>
  </si>
  <si>
    <t>Medzisúčet</t>
  </si>
  <si>
    <t>odkopávka pre štrkové lôžko hr.400mm - 50% objemu</t>
  </si>
  <si>
    <t>(87,20+0,20*2)*(28,53+0,20*2)*0,40*0,5</t>
  </si>
  <si>
    <t>(7,33+0,20*2)*1,268*0,40*0,5</t>
  </si>
  <si>
    <t>4,06*0,24*0,40*0,5</t>
  </si>
  <si>
    <t>7,088*5,235*0,40*0,5</t>
  </si>
  <si>
    <t>odpočet pätiek</t>
  </si>
  <si>
    <t>"ZP1" -2,00*2,00*0,40*23*0,5</t>
  </si>
  <si>
    <t>"ZP2" -1,70*1,90*0,40*10*0,5</t>
  </si>
  <si>
    <t>"ZP3" -1,50*1,50*0,40*4*0,5</t>
  </si>
  <si>
    <t>"ZP4" -1,10*1,40*0,40*3*0,5</t>
  </si>
  <si>
    <t>"ZP5" -1,30*1,30*0,40*4*0,5</t>
  </si>
  <si>
    <t>"ZP6" -1,50*1,70*0,40*2*0,5</t>
  </si>
  <si>
    <t>"ZP7" -1,70*1,90*0,40*3*0,5-0,35*0,35*0,40*3*0,5</t>
  </si>
  <si>
    <t>"ZP8" -1,10*1,10*0,40*41*0,5</t>
  </si>
  <si>
    <t>"ZP9" -1,50*1,50*0,40*6*0,5-0,35*0,35*0,40*6*0,5</t>
  </si>
  <si>
    <t>Súčet</t>
  </si>
  <si>
    <t>131201109.S</t>
  </si>
  <si>
    <t>Hĺbenie nezapažených jám a zárezov. Príplatok za lepivosť horniny 3</t>
  </si>
  <si>
    <t>906545770</t>
  </si>
  <si>
    <t>131201201.S</t>
  </si>
  <si>
    <t>Výkop zapaženej jamy v hornine 3, do 100 m3</t>
  </si>
  <si>
    <t>988280625</t>
  </si>
  <si>
    <t>odkop pätiek a podkladného betónu - 75% objemu betonáže</t>
  </si>
  <si>
    <t>"ZP1" 2,00*2,00*0,80*23*0,75</t>
  </si>
  <si>
    <t>"ZP2" 1,70*1,90*0,80*10*0,75</t>
  </si>
  <si>
    <t>"ZP3" 1,50*1,50*0,80*4*0,75</t>
  </si>
  <si>
    <t>"ZP4" 1,10*1,40*0,80*3*0,75</t>
  </si>
  <si>
    <t>"ZP5" 1,30*1,30*0,80*4*0,75</t>
  </si>
  <si>
    <t>"ZP6" 1,50*1,70*0,80*2*0,75</t>
  </si>
  <si>
    <t>"ZP7" 1,70*1,90*0,80*3*0,75+0,35*0,35*0,90*3*0,75</t>
  </si>
  <si>
    <t>"ZP8" 1,10*1,10*0,80*41*0,75</t>
  </si>
  <si>
    <t>"ZP9" 1,50*1,50*0,80*6*0,75+0,35*0,35*0,90*6*0,75</t>
  </si>
  <si>
    <t>odkop trusného kanála - 75% objemu</t>
  </si>
  <si>
    <t>(29,709+0,60)*(1,80+0,60*2)*(0,77+0,20+0,10+0,20)*0,75+(4,28+0,60*2)*(2,10+0,60*2)*(1,50+0,10+0,20)*0,75+(0,80+0,60*2)*(0,80+0,60*2)*0,60</t>
  </si>
  <si>
    <t>131201209.S</t>
  </si>
  <si>
    <t>Príplatok za lepivosť pri hĺbení zapažených jám a zárezov s urovnaním dna v hornine 3</t>
  </si>
  <si>
    <t>1266614617</t>
  </si>
  <si>
    <t>5</t>
  </si>
  <si>
    <t>132201101.S</t>
  </si>
  <si>
    <t>Výkop ryhy do šírky 600 mm v horn.3 do 100 m3</t>
  </si>
  <si>
    <t>165503154</t>
  </si>
  <si>
    <t>výkop - 75% objemu</t>
  </si>
  <si>
    <t>"ZS1" 4,35*0,40*0,65*2*0,75</t>
  </si>
  <si>
    <t>"ZS2" 3,75*0,40*0,65*2*0,75</t>
  </si>
  <si>
    <t>"ZS3" 3,45*0,40*0,65*2*0,75</t>
  </si>
  <si>
    <t>"ZS4" 2,61*0,40*0,65*2*0,75</t>
  </si>
  <si>
    <t>"T2+T27+T29" (9,40+6,76+5,24)*0,165*1,15</t>
  </si>
  <si>
    <t>"T4+T1" (4,175+3,905+3,91)*0,25*1,15+1,20*0,25*1,15+3,00*0,42*1,15</t>
  </si>
  <si>
    <t>"odkop pre drenáž pri Zt27" (1,07+10,95)*0,30*0,50</t>
  </si>
  <si>
    <t>"exteriérové schodisko" (0,30+1,70)*0,30*0,80*2+0,90*0,30*0,80*2</t>
  </si>
  <si>
    <t>6</t>
  </si>
  <si>
    <t>132201109.S</t>
  </si>
  <si>
    <t>Príplatok k cene za lepivosť pri hĺbení rýh šírky do 600 mm zapažených i nezapažených s urovnaním dna v hornine 3</t>
  </si>
  <si>
    <t>612652998</t>
  </si>
  <si>
    <t>194</t>
  </si>
  <si>
    <t>162301181.S</t>
  </si>
  <si>
    <t>Vodorovné premiestnenie výkopku po nespevnenej ceste z horniny tr.1-4, nad 10000 m3 na vzdialenosť nad 50 do 500 m</t>
  </si>
  <si>
    <t>-561553784</t>
  </si>
  <si>
    <t>spätný násyp všetkých výkopov v areáli stavby</t>
  </si>
  <si>
    <t>1310,892+247,713+18,021</t>
  </si>
  <si>
    <t>195</t>
  </si>
  <si>
    <t>162501183.S</t>
  </si>
  <si>
    <t>Vodorovné premiestnenie výkopku po nespevnenej ceste z horniny tr.1-4, nad 10000 m3, príplatok k cene za každých ďalšich a začatých 1000 m</t>
  </si>
  <si>
    <t>1207322624</t>
  </si>
  <si>
    <t>196</t>
  </si>
  <si>
    <t>166101103.S</t>
  </si>
  <si>
    <t>Prehodenie neuľahnutého výkopku z horniny 1 až 4 nad 1000 m3</t>
  </si>
  <si>
    <t>349299371</t>
  </si>
  <si>
    <t>197</t>
  </si>
  <si>
    <t>174101003.S</t>
  </si>
  <si>
    <t>Zásyp sypaninou so zhutnením jám, šachiet, rýh, zárezov alebo okolo objektov nad 1000 do 10000 m3</t>
  </si>
  <si>
    <t>178032040</t>
  </si>
  <si>
    <t>odpočet spätného násypu v uzavretých priestoroch</t>
  </si>
  <si>
    <t>-29,328</t>
  </si>
  <si>
    <t>10</t>
  </si>
  <si>
    <t>174101102.S</t>
  </si>
  <si>
    <t>Zásyp sypaninou v uzavretých priestoroch s urovnaním povrchu zásypu</t>
  </si>
  <si>
    <t>668081757</t>
  </si>
  <si>
    <t xml:space="preserve">zásyp trusného kanála </t>
  </si>
  <si>
    <t>-29,709*1,80*(0,77+0,20+0,10+0,20)-4,28*2,10*(1,50+0,10+0,20)</t>
  </si>
  <si>
    <t>12</t>
  </si>
  <si>
    <t>181101102</t>
  </si>
  <si>
    <t>Úprava pláne v zárezoch v hornine 1-4 so zhutnením</t>
  </si>
  <si>
    <t>m2</t>
  </si>
  <si>
    <t>-1792399727</t>
  </si>
  <si>
    <t>pod dosku</t>
  </si>
  <si>
    <t>"ZD1" 8,00*4,80</t>
  </si>
  <si>
    <t>"pod tranformátor" 5,60*1,80</t>
  </si>
  <si>
    <t>skladba P1</t>
  </si>
  <si>
    <t>(87,20+0,20*2)*(28,53+0,20*2)</t>
  </si>
  <si>
    <t>(7,33+0,20*2)*1,268</t>
  </si>
  <si>
    <t>4,06*0,24</t>
  </si>
  <si>
    <t>7,088*5,235</t>
  </si>
  <si>
    <t>kanál</t>
  </si>
  <si>
    <t>29,709*1,80</t>
  </si>
  <si>
    <t>4,28*2,10-0,40*0,40</t>
  </si>
  <si>
    <t>0,80*0,80</t>
  </si>
  <si>
    <t>základové pásy</t>
  </si>
  <si>
    <t>"ZS1" 4,35*0,40*2</t>
  </si>
  <si>
    <t>"ZS2" 3,75*0,40*2</t>
  </si>
  <si>
    <t>"ZS3" 3,45*0,40*2</t>
  </si>
  <si>
    <t>"ZS4" 2,61*0,40*2</t>
  </si>
  <si>
    <t>pätky</t>
  </si>
  <si>
    <t>"ZP1" 2,00*2,00*23</t>
  </si>
  <si>
    <t>"ZP2" 1,70*1,90*10</t>
  </si>
  <si>
    <t>"ZP3" 1,50*1,50*4</t>
  </si>
  <si>
    <t>"ZP4" 1,10*1,40*3</t>
  </si>
  <si>
    <t>"ZP5" 1,30*1,30*4</t>
  </si>
  <si>
    <t>"ZP6" 1,70*2,00*2</t>
  </si>
  <si>
    <t>"ZP7" 1,70*1,90*3</t>
  </si>
  <si>
    <t>"ZP8" 1,10*1,10*41</t>
  </si>
  <si>
    <t>"ZP9" 1,50*1,50*6</t>
  </si>
  <si>
    <t>trámy</t>
  </si>
  <si>
    <t>"T1" 39,645*0,165</t>
  </si>
  <si>
    <t>"T2" 39,19*0,165</t>
  </si>
  <si>
    <t>"T3" 36,00*0,165</t>
  </si>
  <si>
    <t>"T4" 38,95*0,165</t>
  </si>
  <si>
    <t>"T5" 46,80*0,165</t>
  </si>
  <si>
    <t>"T6" 39,135*0,165</t>
  </si>
  <si>
    <t>"T7" 40,165*0,165</t>
  </si>
  <si>
    <t>"T8" 38,985*0,165</t>
  </si>
  <si>
    <t>"T9" 19,87*0,165</t>
  </si>
  <si>
    <t>"T10" 19,87*0,165</t>
  </si>
  <si>
    <t>"T11" 5,435*0,165</t>
  </si>
  <si>
    <t>"T12" 6,935*0,165</t>
  </si>
  <si>
    <t>"T13" 25,66*0,165</t>
  </si>
  <si>
    <t>"T14" 6,80*0,165</t>
  </si>
  <si>
    <t>"T15" 9,235*0,165</t>
  </si>
  <si>
    <t>"T16" 6,95*0,165</t>
  </si>
  <si>
    <t>"T17" 9,235*0,165</t>
  </si>
  <si>
    <t>"T18" 15,82*0,25</t>
  </si>
  <si>
    <t>"T27" (10,95+0,57)*0,50</t>
  </si>
  <si>
    <t>Zakladanie</t>
  </si>
  <si>
    <t>13</t>
  </si>
  <si>
    <t>211971110.S</t>
  </si>
  <si>
    <t>Zhotovenie opláštenia výplne z geotextílie, v ryhe alebo v záreze so stenami šikmými o skl. do 1:2,5</t>
  </si>
  <si>
    <t>932636588</t>
  </si>
  <si>
    <t>31,45*(0,40+0,50)*2</t>
  </si>
  <si>
    <t>14</t>
  </si>
  <si>
    <t>M</t>
  </si>
  <si>
    <t>693110004500.S</t>
  </si>
  <si>
    <t>Geotextília polypropylénová netkaná 300 g/m2</t>
  </si>
  <si>
    <t>8</t>
  </si>
  <si>
    <t>-1745887026</t>
  </si>
  <si>
    <t>56,61*1,1</t>
  </si>
  <si>
    <t>15</t>
  </si>
  <si>
    <t>212752125.S</t>
  </si>
  <si>
    <t>Trativody z flexodrenážnych rúr DN 100 (lôžko 0,2m3 bm)</t>
  </si>
  <si>
    <t>m</t>
  </si>
  <si>
    <t>-1380910653</t>
  </si>
  <si>
    <t>3,65+0,40*2+27,00</t>
  </si>
  <si>
    <t>16</t>
  </si>
  <si>
    <t>271521112.S</t>
  </si>
  <si>
    <t>Vankúše zhutnené pod základy z kameniva hrubého drveného, frakcie 16 - 125 mm</t>
  </si>
  <si>
    <t>1622128957</t>
  </si>
  <si>
    <t>pod dosku z drátkobetónu</t>
  </si>
  <si>
    <t>"ľavá časť mimo D5" 370,927*0,20</t>
  </si>
  <si>
    <t>"pravá časť" 73,83*28,53*0,20</t>
  </si>
  <si>
    <t>doska D5 - statika v.č.02</t>
  </si>
  <si>
    <t>4,06*4,405*0,20</t>
  </si>
  <si>
    <t>odpočet pätiek v osi B až D a v osi 3 až 17</t>
  </si>
  <si>
    <t>"ZP1" -2,00*2,00*0,13*20</t>
  </si>
  <si>
    <t>"ZP2" -1,70*1,90*0,13*10</t>
  </si>
  <si>
    <t>"ZP3" -1,50*1,50*0,13*2</t>
  </si>
  <si>
    <t>"ZP4" -1,10*1,40*0,13*1</t>
  </si>
  <si>
    <t>"ZP8" -1,10*1,10*0,13*4</t>
  </si>
  <si>
    <t>rozšírenie násypu po obvode o 20cm</t>
  </si>
  <si>
    <t>"os 5 až 18" 73,63*0,20*0,20</t>
  </si>
  <si>
    <t>"os A až E" (28,53+0,20*2)*0,20*0,20</t>
  </si>
  <si>
    <t>"os 1 až 18" (87,20+1,28)*0,20*0,20</t>
  </si>
  <si>
    <t>"os A až D" (25,63+0,20)*0,20*0,20</t>
  </si>
  <si>
    <t>pod trusný kanál</t>
  </si>
  <si>
    <t>29,709*1,80*0,20</t>
  </si>
  <si>
    <t>4,28*2,10*0,20</t>
  </si>
  <si>
    <t>rozšírenie 20cm opo obvode</t>
  </si>
  <si>
    <t>(29,709+0,20)*0,20*0,20*2</t>
  </si>
  <si>
    <t>1,80*0,20*0,20</t>
  </si>
  <si>
    <t>(4,28+0,20*2)*0,20*0,20*2</t>
  </si>
  <si>
    <t>2,10*0,20*0,20*2</t>
  </si>
  <si>
    <t>štrkový vankúš, obrys doska - viď výkres kladačák základových trámov</t>
  </si>
  <si>
    <t>(87,20+0,20*2)*(28,53+0,20*2)*0,40</t>
  </si>
  <si>
    <t>(7,33+0,20*2)*1,268*0,40</t>
  </si>
  <si>
    <t>4,06*0,24*0,40</t>
  </si>
  <si>
    <t>7,088*5,235*0,40</t>
  </si>
  <si>
    <t>17</t>
  </si>
  <si>
    <t>273321312.S</t>
  </si>
  <si>
    <t>Betón základových dosiek, železový (bez výstuže), tr. C 20/25</t>
  </si>
  <si>
    <t>-1130435834</t>
  </si>
  <si>
    <t>"ZD1" 8,00*4,80*1,15</t>
  </si>
  <si>
    <t>"pod tranformátor" 5,60*1,80*1,15</t>
  </si>
  <si>
    <t>18</t>
  </si>
  <si>
    <t>273321411.S</t>
  </si>
  <si>
    <t>Betón základových dosiek, železový (bez výstuže), tr. C 25/30</t>
  </si>
  <si>
    <t>1303795272</t>
  </si>
  <si>
    <t>4,28*2,10*0,20-0,40*0,40*0,20</t>
  </si>
  <si>
    <t>0,80*0,80*0,30</t>
  </si>
  <si>
    <t>19</t>
  </si>
  <si>
    <t>273351215.S</t>
  </si>
  <si>
    <t>Debnenie stien základových dosiek, zhotovenie-dielce</t>
  </si>
  <si>
    <t>-356545869</t>
  </si>
  <si>
    <t>"ZD1" (8,00+4,80)*2*1,15</t>
  </si>
  <si>
    <t>"pod tranformátor" (5,60+1,80)*2*1,15</t>
  </si>
  <si>
    <t>(29,709*2+1,80)*0,20</t>
  </si>
  <si>
    <t>(4,28+2,10)*2*0,20</t>
  </si>
  <si>
    <t>(0,40+0,40)*2*0,20</t>
  </si>
  <si>
    <t>(0,80+0,80)*2*0,30</t>
  </si>
  <si>
    <t>273351216.S</t>
  </si>
  <si>
    <t>Debnenie stien základových dosiek, odstránenie-dielce</t>
  </si>
  <si>
    <t>628369749</t>
  </si>
  <si>
    <t>21</t>
  </si>
  <si>
    <t>273361821.S</t>
  </si>
  <si>
    <t>Výstuž základových dosiek z ocele B500 (10505)</t>
  </si>
  <si>
    <t>t</t>
  </si>
  <si>
    <t>-1050512776</t>
  </si>
  <si>
    <t>"ZD1" 2394,38*1*0,001</t>
  </si>
  <si>
    <t>"pod tranformátor" 1471,09*1*0,001</t>
  </si>
  <si>
    <t>"kanál vrátane stien" 3041,87*0,001</t>
  </si>
  <si>
    <t>22</t>
  </si>
  <si>
    <t>274321312.S</t>
  </si>
  <si>
    <t>Betón základových pásov, železový (bez výstuže), tr. C 20/25</t>
  </si>
  <si>
    <t>811883929</t>
  </si>
  <si>
    <t>"ZS1" 4,35*0,40*0,65*2</t>
  </si>
  <si>
    <t>"ZS2" 3,75*0,40*0,65*2</t>
  </si>
  <si>
    <t>"ZS3" 3,45*0,40*0,65*2</t>
  </si>
  <si>
    <t>"ZS4" 2,61*0,40*0,65*2</t>
  </si>
  <si>
    <t>"stratné 5%" 7,363*0,05</t>
  </si>
  <si>
    <t>23</t>
  </si>
  <si>
    <t>274351215</t>
  </si>
  <si>
    <t>Debnenie stien základových pásov, zhotovenie-dielce</t>
  </si>
  <si>
    <t>1129727370</t>
  </si>
  <si>
    <t>"ZS1" 4,35*0,65*2*2</t>
  </si>
  <si>
    <t>"ZS2" 3,75*0,65*2*2</t>
  </si>
  <si>
    <t>"ZS3" 3,45*0,65*2*2</t>
  </si>
  <si>
    <t>"ZS4" 2,61*0,65*2*2</t>
  </si>
  <si>
    <t>24</t>
  </si>
  <si>
    <t>274351216</t>
  </si>
  <si>
    <t>Debnenie stien základových pásov, odstránenie-dielce</t>
  </si>
  <si>
    <t>-322921930</t>
  </si>
  <si>
    <t>25</t>
  </si>
  <si>
    <t>274361821.S</t>
  </si>
  <si>
    <t>Výstuž základových pásov z ocele B500 (10505)</t>
  </si>
  <si>
    <t>-344210524</t>
  </si>
  <si>
    <t>"ZS1" 29,28*0,001*2</t>
  </si>
  <si>
    <t>"ZS2" 24,80*0,001*2</t>
  </si>
  <si>
    <t>"ZS3" 22,95*0,001*2</t>
  </si>
  <si>
    <t>"ZS4" 17,63*0,001*2</t>
  </si>
  <si>
    <t>26</t>
  </si>
  <si>
    <t>275321312</t>
  </si>
  <si>
    <t>Betón základových pätiek, železový (bez výstuže), tr.C 20/25</t>
  </si>
  <si>
    <t>-1926830391</t>
  </si>
  <si>
    <t>"ZP1" 2,00*2,00*0,80*23</t>
  </si>
  <si>
    <t>"ZP2" 1,70*1,90*0,80*10</t>
  </si>
  <si>
    <t>"ZP3" 1,50*1,50*0,80*4</t>
  </si>
  <si>
    <t>"ZP4" 1,10*1,40*0,80*3</t>
  </si>
  <si>
    <t>"ZP5" 1,30*1,30*0,80*4</t>
  </si>
  <si>
    <t>"ZP6" 1,50*1,70*0,80*2</t>
  </si>
  <si>
    <t>"ZP7" 1,70*1,90*0,80*3+0,35*0,35*0,90*3</t>
  </si>
  <si>
    <t>"ZP8" 1,10*1,10*0,80*41</t>
  </si>
  <si>
    <t>"ZP9" 1,50*1,50*0,80*6+0,35*0,35*0,90*6</t>
  </si>
  <si>
    <t>"stratné 5%" 179,057*0,05</t>
  </si>
  <si>
    <t>27</t>
  </si>
  <si>
    <t>275351217</t>
  </si>
  <si>
    <t>Debnenie stien základových pätiek, zhotovenie-tradičné</t>
  </si>
  <si>
    <t>-1572101191</t>
  </si>
  <si>
    <t>"ZP1" (2,00+2,00)*2*0,80*23</t>
  </si>
  <si>
    <t>"ZP2" (1,70+1,90)*2*0,80*10</t>
  </si>
  <si>
    <t>"ZP3" (1,50+1,50)*2*0,80*4</t>
  </si>
  <si>
    <t>"ZP4" (1,10+1,40)*2*0,80*3</t>
  </si>
  <si>
    <t>"ZP5" (1,30+1,30)*2*0,80*4</t>
  </si>
  <si>
    <t>"ZP6" (1,50+1,70)*2*0,80*2</t>
  </si>
  <si>
    <t>"ZP7" (1,70+1,90)*2*0,80*3+(0,35+0,35)*0,90*3</t>
  </si>
  <si>
    <t>"ZP8" (1,10+1,10)*2*0,80*41</t>
  </si>
  <si>
    <t>"ZP9" (1,50+1,50)*2*0,80*6+(0,35+0,35)*2*0,90*6</t>
  </si>
  <si>
    <t>28</t>
  </si>
  <si>
    <t>275351218</t>
  </si>
  <si>
    <t>Debnenie stien základových pätiek, odstránenie-tradičné</t>
  </si>
  <si>
    <t>1064163604</t>
  </si>
  <si>
    <t>29</t>
  </si>
  <si>
    <t>275361821</t>
  </si>
  <si>
    <t>Výstuž základových pätiek a trámov z ocele 10505</t>
  </si>
  <si>
    <t>634391600</t>
  </si>
  <si>
    <t>"ZP1" 152,15*23*0,001</t>
  </si>
  <si>
    <t>"ZP2" 126,28*10*0,001</t>
  </si>
  <si>
    <t>"ZP3" 99,28*4*0,001</t>
  </si>
  <si>
    <t>"ZP4" 71,84*3*0,001</t>
  </si>
  <si>
    <t>"ZP5" 82,96*4*0,001</t>
  </si>
  <si>
    <t>"ZP6" 107,81*2*0,001</t>
  </si>
  <si>
    <t>"ZP7" 147,05*3*0,001</t>
  </si>
  <si>
    <t>"ZP8" 59,54*41*0,001</t>
  </si>
  <si>
    <t>"ZP9" 120,005*6*0,001</t>
  </si>
  <si>
    <t>30</t>
  </si>
  <si>
    <t>278311180.S</t>
  </si>
  <si>
    <t>Zálievka kotevných otvorov z zálievkovou maltou Sika, objem do 0,09 m2</t>
  </si>
  <si>
    <t>298267222</t>
  </si>
  <si>
    <t>"K1" 0,40*0,40*0,03*36</t>
  </si>
  <si>
    <t>"K2" 0,40*0,30*0,03*22</t>
  </si>
  <si>
    <t>"K3" 0,30*0,40*0,03*40</t>
  </si>
  <si>
    <t>"K4" 0,18*0,30*0,03*23</t>
  </si>
  <si>
    <t>31</t>
  </si>
  <si>
    <t>289971211.S</t>
  </si>
  <si>
    <t>Zhotovenie vrstvy z geotextílie na upravenom povrchu sklon do 1 : 5 , šírky od 0 do 3 m</t>
  </si>
  <si>
    <t>-1229002494</t>
  </si>
  <si>
    <t>"CBIII" 302,00*1,1</t>
  </si>
  <si>
    <t>"betónová dlažba" 45,00*1,1</t>
  </si>
  <si>
    <t>"čistiaca zóna" 2048,616</t>
  </si>
  <si>
    <t>32</t>
  </si>
  <si>
    <t>1042463144</t>
  </si>
  <si>
    <t>2430,316*1,15</t>
  </si>
  <si>
    <t>Zvislé a kompletné konštrukcie</t>
  </si>
  <si>
    <t>33</t>
  </si>
  <si>
    <t>341321315.S</t>
  </si>
  <si>
    <t>Betón stien a priečok, železový (bez výstuže) tr. C 20/25</t>
  </si>
  <si>
    <t>-806070550</t>
  </si>
  <si>
    <t>"T1" 39,645*0,165*1,15-1,90*0,165*0,50*9</t>
  </si>
  <si>
    <t>"T2" 39,19*0,165*1,15-1,90*0,165*0,50*11</t>
  </si>
  <si>
    <t>"T3" 36,00*0,165*1,15-1,90*0,165*0,50*10</t>
  </si>
  <si>
    <t>"T4" 38,95*0,165*1,15-1,90*0,165*0,50*10</t>
  </si>
  <si>
    <t>"T5" 46,80*0,165*1,15-1,90*0,165*0,50*9-46,80*0,065*0,112*0,5</t>
  </si>
  <si>
    <t>"T6" (39,135-1,10)*0,165*1,15-1,90*0,165*0,50*11-(39,135-1,10)*0,065*0,112*0,5</t>
  </si>
  <si>
    <t>"T7" 40,165*0,165*1,15-1,90*0,165*0,50*10-40,165*0,065*0,112*0,5</t>
  </si>
  <si>
    <t>"T8" (38,985-1,10)*0,165*1,15-1,90*0,165*0,50*10-(38,985-1,10)*0,065*0,112*0,5</t>
  </si>
  <si>
    <t>"T9" 19,87*0,165*1,15</t>
  </si>
  <si>
    <t>"T10" 19,87*0,165*1,15-1,00*0,165*0,90*3</t>
  </si>
  <si>
    <t>"T11" 5,435*0,165*1,15</t>
  </si>
  <si>
    <t>"T12" 6,935*0,165*1,15</t>
  </si>
  <si>
    <t>"T13" 25,66*0,165*1,15-(3,10+1,00)*0,165*0,90</t>
  </si>
  <si>
    <t>"T14" 6,80*0,165*2,05-2,50*0,165*0,90-(2,00+0,63)*0,165*0,90</t>
  </si>
  <si>
    <t>"T15" 9,235*0,165*2,05-2,50*0,165*0,90</t>
  </si>
  <si>
    <t>"T16" 6,95*0,165*2,05</t>
  </si>
  <si>
    <t>"T17" 9,235*0,165*2,05</t>
  </si>
  <si>
    <t>"T18" 15,82*0,25*0,97</t>
  </si>
  <si>
    <t>"T27" (10,95+0,57)*0,50*0,50+(10,80+1,26)*0,20*1,00</t>
  </si>
  <si>
    <t>34</t>
  </si>
  <si>
    <t>341321410.S</t>
  </si>
  <si>
    <t>Betón stien a priečok, železový (bez výstuže) tr. C 25/30</t>
  </si>
  <si>
    <t>585787988</t>
  </si>
  <si>
    <t>1,80*0,20*0,92-1,40*0,07*0,03</t>
  </si>
  <si>
    <t>29,509*0,20*0,92*2-25,709*0,07*0,03*2</t>
  </si>
  <si>
    <t>4,28*0,20*1,30*2-(3,88+1,70)*2*0,07*0,03</t>
  </si>
  <si>
    <t>1,70*0,20*1,30*2-1,40*0,20*0,90-1,80*0,20*0,20</t>
  </si>
  <si>
    <t>(0,80+0,40)*2*0,20*0,30</t>
  </si>
  <si>
    <t>35</t>
  </si>
  <si>
    <t>341351105.S</t>
  </si>
  <si>
    <t>Debnenie stien a priečok obojstranné zhotovenie-dielce</t>
  </si>
  <si>
    <t>-1400585096</t>
  </si>
  <si>
    <t>"T1" (39,645+0,165)*2*1,15+(1,90+0,50)*2*0,165*9</t>
  </si>
  <si>
    <t>"T2" (39,19+0,165)*2*1,15+(1,90+0,50)*2*0,165*11</t>
  </si>
  <si>
    <t>"T3" (36,00+0,165)*2*1,15+(1,90+0,50)*0,165*10</t>
  </si>
  <si>
    <t>"T4" (38,95+0,165)*2*1,15+(1,90+0,50)*2*0,165*10</t>
  </si>
  <si>
    <t>"T5" (46,80+0,165)*2*1,15+(1,90+0,50)*2*0,165*9+46,80*0,161</t>
  </si>
  <si>
    <t>"T6" (39,135-1,10+0,165*2)*2*1,15+(1,90+0,50)*2*0,165*11+(39,135-1,10)*0,161</t>
  </si>
  <si>
    <t>"T7" (40,165+0,165)*2*1,15+(1,90+0,50)*2*0,165*10+40,165*0,161</t>
  </si>
  <si>
    <t>"T8" (38,985-1,10+0,165*2)*2*1,15+(1,90+0,50)*0,165*10+(38,985-1,10)*0,161</t>
  </si>
  <si>
    <t>"T9" (19,87+0,165)*2*1,15</t>
  </si>
  <si>
    <t>"T10" (19,87+0,165)*2*1,15+(1,00+0,90*2)*0,165*3</t>
  </si>
  <si>
    <t>"T11" (5,435+0,165)*2*1,15</t>
  </si>
  <si>
    <t>"T12" (6,935+0,165)*2*1,15</t>
  </si>
  <si>
    <t>"T13" (25,66+0,165)*2*1,15+(3,100+0,90*2)*0,165+(1,00+0,90*2)*0,165</t>
  </si>
  <si>
    <t>"T14" (6,80+0,165)*2*2,05+(2,50+0,90)*0,165+(2,00+0,90*2)*0,165+(0,63+0,90)*0,165</t>
  </si>
  <si>
    <t>"T15" (9,235+0,165)*2*2,05+(2,50+0,90*2)*0,165</t>
  </si>
  <si>
    <t>"T16" (6,95+0,165)*2*2,05</t>
  </si>
  <si>
    <t>"T17" (9,235+0,165)*2*2,05</t>
  </si>
  <si>
    <t>"T18" (15,82+0,25)*2*0,97</t>
  </si>
  <si>
    <t>"T27" (10,95+0,57+0,50)*2*0,50+(10,80+1,26+0,20)*2*1,00</t>
  </si>
  <si>
    <t>1,80*0,92*2+1,40*(0,07+0,03)</t>
  </si>
  <si>
    <t>29,509*0,92*2*2+25,709*(0,07+0,03)*2</t>
  </si>
  <si>
    <t>4,28*1,30*2*2+(3,88+1,70)*2*(0,07+0,03)</t>
  </si>
  <si>
    <t>1,70*1,30*2*2+(1,40+0,90*2)*0,20</t>
  </si>
  <si>
    <t>(0,80+0,40)*2*0,30*2</t>
  </si>
  <si>
    <t>36</t>
  </si>
  <si>
    <t>341351106.S</t>
  </si>
  <si>
    <t>Debnenie stien a priečok obojstranné odstránenie-dielce</t>
  </si>
  <si>
    <t>668932443</t>
  </si>
  <si>
    <t>37</t>
  </si>
  <si>
    <t>341361821.S</t>
  </si>
  <si>
    <t>Výstuž stien a priečok B500 (10505)</t>
  </si>
  <si>
    <t>-346547220</t>
  </si>
  <si>
    <t>"T1" 738,60*1*0,001</t>
  </si>
  <si>
    <t>"T2" 697,25*1*0,001</t>
  </si>
  <si>
    <t>"T3" 648,53*1*0,001</t>
  </si>
  <si>
    <t>"T4" 708,80*1*0,001</t>
  </si>
  <si>
    <t>"T5" 874,78*1*0,001</t>
  </si>
  <si>
    <t>"T6" 669,62*1*0,001</t>
  </si>
  <si>
    <t>"T7" 722,02*1*0,001</t>
  </si>
  <si>
    <t>"T8" 674,70*1*0,001</t>
  </si>
  <si>
    <t>"T9" 434,55*1*0,001</t>
  </si>
  <si>
    <t>"T10" 420,62*1*0,001</t>
  </si>
  <si>
    <t>"T11" 140,91*1*0,001</t>
  </si>
  <si>
    <t>"T12" 162,78*1*0,001</t>
  </si>
  <si>
    <t>"T13" 509,33*1*0,001</t>
  </si>
  <si>
    <t>"T14" 204,08*1*0,001</t>
  </si>
  <si>
    <t>"T15" 292,34*1*0,001</t>
  </si>
  <si>
    <t>"T16" 251,26*1*0,001</t>
  </si>
  <si>
    <t>"T17" 322,60*1*0,001</t>
  </si>
  <si>
    <t>"T18" 281,63*1*0,001</t>
  </si>
  <si>
    <t>"T27" 219,33*1*0,001</t>
  </si>
  <si>
    <t>Vodorovné konštrukcie</t>
  </si>
  <si>
    <t>190</t>
  </si>
  <si>
    <t>430321414.S</t>
  </si>
  <si>
    <t>Schodiskové konštrukcie, betón železový tr. C 25/30</t>
  </si>
  <si>
    <t>1450697678</t>
  </si>
  <si>
    <t>exteriérové schodisko pri 1.07</t>
  </si>
  <si>
    <t>(0,30+1,70)*0,30*0,80*2+0,90*0,30*0,80*2</t>
  </si>
  <si>
    <t>(0,30+1,70)*1,50*1,2*0,15</t>
  </si>
  <si>
    <t>1,50*0,28*0,15*0,5*7</t>
  </si>
  <si>
    <t>38</t>
  </si>
  <si>
    <t>4653111110.S</t>
  </si>
  <si>
    <t>Betónový rigol na zachytávanie dažďovej vody (detail.A)</t>
  </si>
  <si>
    <t>-1760228219</t>
  </si>
  <si>
    <t>Úpravy povrchov, podlahy, osadenie</t>
  </si>
  <si>
    <t>40</t>
  </si>
  <si>
    <t>610991111.S</t>
  </si>
  <si>
    <t>Zakrývanie výplní vnútorných okenných otvorov, predmetov a konštrukcií</t>
  </si>
  <si>
    <t>-214269601</t>
  </si>
  <si>
    <t>ochrana okien pri montáži SDK konštrukcie</t>
  </si>
  <si>
    <t>1,00*1,50</t>
  </si>
  <si>
    <t>1,50*1,50</t>
  </si>
  <si>
    <t>41</t>
  </si>
  <si>
    <t>631313711.S</t>
  </si>
  <si>
    <t>Mazanina z betónu prostého (m3) tr. C 25/30 hr.nad 80 do 120 mm</t>
  </si>
  <si>
    <t>1434101554</t>
  </si>
  <si>
    <t>"ZD1" 8,00*4,80*0,10</t>
  </si>
  <si>
    <t>"pod tranformátor" 5,60*1,80*0,10</t>
  </si>
  <si>
    <t>29,709*1,80*0,10</t>
  </si>
  <si>
    <t>4,28*2,10*0,1-0,40*0,40*0,10</t>
  </si>
  <si>
    <t>0,80*0,80*0,10</t>
  </si>
  <si>
    <t>"ZS1" 4,35*0,40*0,10*2</t>
  </si>
  <si>
    <t>"ZS2" 3,75*0,40*0,10*2</t>
  </si>
  <si>
    <t>"ZS3" 3,45*0,40*0,10*2</t>
  </si>
  <si>
    <t>"ZS4" 2,61*0,40*0,10*2</t>
  </si>
  <si>
    <t>"ZP1" 2,00*2,00*0,10*23</t>
  </si>
  <si>
    <t>"ZP2" 1,70*1,90*0,10*10</t>
  </si>
  <si>
    <t>"ZP3" 1,50*1,50*0,10*4</t>
  </si>
  <si>
    <t>"ZP4" 1,10*1,40*0,10*3</t>
  </si>
  <si>
    <t>"ZP5" 1,30*1,30*0,10*4</t>
  </si>
  <si>
    <t>"ZP6" 1,70*2,00*0,10*2</t>
  </si>
  <si>
    <t>"ZP7" 1,70*1,90*0,10*3</t>
  </si>
  <si>
    <t>"ZP8" 1,10*1,10*0,10*41</t>
  </si>
  <si>
    <t>"ZP9" 1,50*1,50*0,10*6</t>
  </si>
  <si>
    <t>"T1" 39,645*0,165*0,10</t>
  </si>
  <si>
    <t>"T2" 39,19*0,165*0,10</t>
  </si>
  <si>
    <t>"T3" 36,00*0,165*0,10</t>
  </si>
  <si>
    <t>"T4" 38,95*0,165*0,10</t>
  </si>
  <si>
    <t>"T5" 46,80*0,165*0,10</t>
  </si>
  <si>
    <t>"T6" 39,135*0,165*0,10</t>
  </si>
  <si>
    <t>"T7" 40,165*0,165*0,10</t>
  </si>
  <si>
    <t>"T8" 38,985*0,165*0,10</t>
  </si>
  <si>
    <t>"T9" 19,87*0,165*0,10</t>
  </si>
  <si>
    <t>"T10" 19,87*0,165*0,10</t>
  </si>
  <si>
    <t>"T11" 5,435*0,165*0,10</t>
  </si>
  <si>
    <t>"T12" 6,935*0,165*0,10</t>
  </si>
  <si>
    <t>"T13" 25,66*0,165*0,10</t>
  </si>
  <si>
    <t>"T14" 6,80*0,165*0,10</t>
  </si>
  <si>
    <t>"T15" 9,235*0,165*0,10</t>
  </si>
  <si>
    <t>"T16" 6,95*0,165*0,10</t>
  </si>
  <si>
    <t>"T17" 9,235*0,165*0,10</t>
  </si>
  <si>
    <t>"T18" 15,82*0,25*0,10</t>
  </si>
  <si>
    <t>"T27" (10,95+0,57)*0,50*0,10</t>
  </si>
  <si>
    <t>"stratné 10%" 42,752*0,1</t>
  </si>
  <si>
    <t>42</t>
  </si>
  <si>
    <t>631315711.S</t>
  </si>
  <si>
    <t>Mazanina z betónu prostého (m3) tr. C 25/30 hr.nad 120 do 240 mm</t>
  </si>
  <si>
    <t>-404177561</t>
  </si>
  <si>
    <t>spádový poter v trusnom kanáli hr.80 - 300mm</t>
  </si>
  <si>
    <t>29,709*1,40*(0,08+0,30)/2</t>
  </si>
  <si>
    <t>43</t>
  </si>
  <si>
    <t>631316110.S</t>
  </si>
  <si>
    <t>Povrchová úprava lak, steny (použitie pre chov kúr)</t>
  </si>
  <si>
    <t>1649459974</t>
  </si>
  <si>
    <t>ochrana vonkajšej steny proti klimatickým vplyvom - vonkajšia strana zimnej záhrady os E</t>
  </si>
  <si>
    <t>(34,881+0,165)*1,15</t>
  </si>
  <si>
    <t>(38,525+0,165*2)*1,15</t>
  </si>
  <si>
    <t>os 18</t>
  </si>
  <si>
    <t>(21,87+0,165*2)*1,15</t>
  </si>
  <si>
    <t>os A</t>
  </si>
  <si>
    <t>(0,165+0,295+38,525+0,165)*1,15</t>
  </si>
  <si>
    <t>(0,165+38,769)*1,15</t>
  </si>
  <si>
    <t>44</t>
  </si>
  <si>
    <t>631316112.S</t>
  </si>
  <si>
    <t xml:space="preserve">Povrchová úprava vsypovou zmesou pre priemyselné (pancierové) podlahy, vsyp a lak </t>
  </si>
  <si>
    <t>1060490929</t>
  </si>
  <si>
    <t>skladba P1, vrátane narezania dilatačných častí s výplňou komôrky, lak ako ochrana podlahy proti vyparovaniu vody pri realzácii</t>
  </si>
  <si>
    <t>"ľavá časť mimo D5" 370,927</t>
  </si>
  <si>
    <t>odpočet trámov T</t>
  </si>
  <si>
    <t>-(5,02+0,82+4,16)*0,165</t>
  </si>
  <si>
    <t>-(1,317+4,70+2,285+4,33)*0,165</t>
  </si>
  <si>
    <t>"pravá časť" 73,83*28,53</t>
  </si>
  <si>
    <t>-(32,50+38,53+21,87+0,13+38,53+32,50)*0,165</t>
  </si>
  <si>
    <t>-(32,50+35,32+0,24)*0,165</t>
  </si>
  <si>
    <t>-(1,44+5,88+10,90+2,27+16,73+13,12+0,255)*0,165</t>
  </si>
  <si>
    <t>4,06*4,405</t>
  </si>
  <si>
    <t>podlaha trusného kanálu</t>
  </si>
  <si>
    <t>29,709*1,40+3,88*1,70</t>
  </si>
  <si>
    <t>45</t>
  </si>
  <si>
    <t>631319153.S</t>
  </si>
  <si>
    <t>Príplatok za prehlad. povrchu betónovej mazaniny min. tr.C 8/10 oceľ. hlad. hr. 80-120 mm</t>
  </si>
  <si>
    <t>188001465</t>
  </si>
  <si>
    <t>46</t>
  </si>
  <si>
    <t>631319155.S</t>
  </si>
  <si>
    <t>Príplatok za prehlad. povrchu betónovej mazaniny min. tr.C 8/10 oceľ. hlad. hr. 120-240 mm</t>
  </si>
  <si>
    <t>899501919</t>
  </si>
  <si>
    <t>47</t>
  </si>
  <si>
    <t>631323711.S</t>
  </si>
  <si>
    <t>Mazanina z betónu vystužená oceľovými vláknami tr.C25/30 hr. nad 80 do 120 mm</t>
  </si>
  <si>
    <t>953951833</t>
  </si>
  <si>
    <t>(7,10*6,485+1,27*0,10+0,885*0,10)*0,12</t>
  </si>
  <si>
    <t>48</t>
  </si>
  <si>
    <t>631325811.S</t>
  </si>
  <si>
    <t>Mazanina z betónu vystužená oceľovými vláknami tr.C25/30 hr. nad 120 do 240 mm</t>
  </si>
  <si>
    <t>-136243162</t>
  </si>
  <si>
    <t>skladba P2, vrátane narezania dilatačných častí s výplňou komôrky</t>
  </si>
  <si>
    <t>"ľavá časť mimo D5" 370,927*(0,18+0,28)/2</t>
  </si>
  <si>
    <t>-(5,02+0,82+4,16)*0,165*(0,18+0,28)/2</t>
  </si>
  <si>
    <t>-(1,317+4,70+2,285+4,33)*0,165*(0,18+0,28)/2</t>
  </si>
  <si>
    <t>odpočet skladba P1</t>
  </si>
  <si>
    <t>-(7,10*6,485+1,27*0,10+0,885*0,10)*(0,18+0,28)/2</t>
  </si>
  <si>
    <t>"pravá časť" 73,83*28,53*(0,18+0,28)/2</t>
  </si>
  <si>
    <t>-(32,50+38,53+21,87+0,13+38,53+32,50)*0,165*(0,18+0,28)/2</t>
  </si>
  <si>
    <t>-(32,50+35,32+0,24)*0,165*(0,18+0,28)/2</t>
  </si>
  <si>
    <t>-(1,44+5,88+10,90+2,27+16,73+13,12+0,255)*0,165*(0,18+0,28)/2</t>
  </si>
  <si>
    <t>4,06*4,405*0,18</t>
  </si>
  <si>
    <t>"stratné 5%" 550,769*0,05</t>
  </si>
  <si>
    <t>49</t>
  </si>
  <si>
    <t>631351101.S</t>
  </si>
  <si>
    <t>Debnenie stien, rýh a otvorov v podlahách zhotovenie</t>
  </si>
  <si>
    <t>-834367834</t>
  </si>
  <si>
    <t>podkladný betón</t>
  </si>
  <si>
    <t>"ZD1" (8,00+4,80)*2*0,10</t>
  </si>
  <si>
    <t>"pod tranformátor" (5,60+1,80)*2*0,10</t>
  </si>
  <si>
    <t>(29,709+1,80)*2*0,10</t>
  </si>
  <si>
    <t>(4,28+2,10)*2*0,1+(0,40+0,40)*2*0,10</t>
  </si>
  <si>
    <t>(0,80+0,80)*2*0,10</t>
  </si>
  <si>
    <t>"ZS1" (4,35+0,40)*2*0,10*2</t>
  </si>
  <si>
    <t>"ZS2" (3,75+0,40)*2*0,10*2</t>
  </si>
  <si>
    <t>"ZS3" (3,45+0,40)*2*0,10*2</t>
  </si>
  <si>
    <t>"ZS4" (2,61+0,40)*2*0,10*2</t>
  </si>
  <si>
    <t>"ZP1" (2,00+2,00)*2*0,10*23</t>
  </si>
  <si>
    <t>"ZP2" (1,70+1,90)*2*0,10*10</t>
  </si>
  <si>
    <t>"ZP3" (1,50+1,50)*2*0,10*4</t>
  </si>
  <si>
    <t>"ZP4" (1,10+1,40)*2*0,10*3</t>
  </si>
  <si>
    <t>"ZP5" (1,30+1,30)*2*0,10*4</t>
  </si>
  <si>
    <t>"ZP6" (1,70+1,50)*2*0,10*2</t>
  </si>
  <si>
    <t>"ZP7" (1,70+1,90)*2*0,10*3</t>
  </si>
  <si>
    <t>"ZP8" (1,10+1,10)*2*0,10*41</t>
  </si>
  <si>
    <t>"ZP9" (1,50+1,50)*2*0,10*6</t>
  </si>
  <si>
    <t>"T1" (39,645+0,165)*2*0,10</t>
  </si>
  <si>
    <t>"T2" (39,19+0,165)*2*0,10</t>
  </si>
  <si>
    <t>"T3" (36,00+0,165)*2*0,10</t>
  </si>
  <si>
    <t>"T4" (38,95+0,165)*2*0,10</t>
  </si>
  <si>
    <t>"T5" (46,80+0,165)*2*0,10</t>
  </si>
  <si>
    <t>"T6" (39,135+0,165)*2*0,10</t>
  </si>
  <si>
    <t>"T7" (40,165+0,165)*2*0,10</t>
  </si>
  <si>
    <t>"T8" (38,985+0,165)*2*0,10</t>
  </si>
  <si>
    <t>"T9" (19,87+0,165)*2*0,10</t>
  </si>
  <si>
    <t>"T10" (19,87+0,165)*2*0,10</t>
  </si>
  <si>
    <t>"T11" (5,435+0,165)*2*0,10</t>
  </si>
  <si>
    <t>"T12" (6,935+0,165)*2*0,10</t>
  </si>
  <si>
    <t>"T13" (25,66+0,165)*2*0,10</t>
  </si>
  <si>
    <t>"T14" (6,80+0,165)*2*0,10</t>
  </si>
  <si>
    <t>"T15" (9,235+0,165)*2*0,10</t>
  </si>
  <si>
    <t>"T16" (6,95+0,165)*2*0,10</t>
  </si>
  <si>
    <t>"T17" (9,235+0,165)*2*0,10</t>
  </si>
  <si>
    <t>"T18" (15,82+0,25)*2*0,10</t>
  </si>
  <si>
    <t>"T27" (10,95+0,57+0,50*2)*2*0,10</t>
  </si>
  <si>
    <t>drátkobetónová doska skladba P1+P2</t>
  </si>
  <si>
    <t>ľavá časť os 1 - 4</t>
  </si>
  <si>
    <t>(1,268+7,33+30,04+4,06+5,00+7,088+5,23+28,20)*0,28</t>
  </si>
  <si>
    <t>pravá časť os 5 - 18</t>
  </si>
  <si>
    <t>(28,20+2,80*2+3,10*2)*0,28</t>
  </si>
  <si>
    <t>50</t>
  </si>
  <si>
    <t>631351102.S</t>
  </si>
  <si>
    <t>Debnenie stien, rýh a otvorov v podlahách odstránenie</t>
  </si>
  <si>
    <t>-1486449664</t>
  </si>
  <si>
    <t>51</t>
  </si>
  <si>
    <t>631362401.S</t>
  </si>
  <si>
    <t>Výstuž mazanín z betónov (z kameniva) a z ľahkých betónov zo sietí KARI, priemer drôtu 4/4 mm, veľkosť oka 100x100 mm</t>
  </si>
  <si>
    <t>723461949</t>
  </si>
  <si>
    <t>vystuženie spádového poteru v trusnom kanáli</t>
  </si>
  <si>
    <t>29,709*1,40*1,15</t>
  </si>
  <si>
    <t>52</t>
  </si>
  <si>
    <t>642942111.S</t>
  </si>
  <si>
    <t>Osadenie oceľovej dverovej zárubne alebo rámu, plochy otvoru do 2,5 m2</t>
  </si>
  <si>
    <t>ks</t>
  </si>
  <si>
    <t>-221248932</t>
  </si>
  <si>
    <t>53</t>
  </si>
  <si>
    <t>5533100075050.S</t>
  </si>
  <si>
    <t>Zárubňa oceľová CGL šxv 700x2000 mm, náter "ozn.D02"</t>
  </si>
  <si>
    <t>1769184341</t>
  </si>
  <si>
    <t>54</t>
  </si>
  <si>
    <t>5533100076010.S</t>
  </si>
  <si>
    <t>Zárubňa oceľová CGL šxv 800x2000 mm, náter "ozn.D01"</t>
  </si>
  <si>
    <t>1622694952</t>
  </si>
  <si>
    <t>55</t>
  </si>
  <si>
    <t>5533100076015.S</t>
  </si>
  <si>
    <t>Zárubňa oceľová CGL šxv 900x2000 mm, náter "ozn.D05"</t>
  </si>
  <si>
    <t>131037298</t>
  </si>
  <si>
    <t>56</t>
  </si>
  <si>
    <t>5533100076040.S</t>
  </si>
  <si>
    <t>Zárubňa oceľová CGAMAT šxv 900x2000 mm, náter "ozn.D03"</t>
  </si>
  <si>
    <t>-1794473195</t>
  </si>
  <si>
    <t>57</t>
  </si>
  <si>
    <t>642942221.S</t>
  </si>
  <si>
    <t>Osadenie oceľovej dverovej zárubne alebo rámu, plochy otvoru nad 2,5 do 4,5 m2</t>
  </si>
  <si>
    <t>-517021281</t>
  </si>
  <si>
    <t>58</t>
  </si>
  <si>
    <t>5533100094100.S</t>
  </si>
  <si>
    <t>Zárubňa oceľová CGL šxv 1400x2000 mm, náter "ozn.D08"</t>
  </si>
  <si>
    <t>1465249135</t>
  </si>
  <si>
    <t>59</t>
  </si>
  <si>
    <t>642942331.S</t>
  </si>
  <si>
    <t>Osadenie oceľovej dverovej zárubne alebo rámu, plochy otvoru nad 4,5 do 10 m2</t>
  </si>
  <si>
    <t>-1580120918</t>
  </si>
  <si>
    <t>60</t>
  </si>
  <si>
    <t>5533100094200.S</t>
  </si>
  <si>
    <t>Zárubňa oceľová CGL šxv 3000x2550 mm, náter "ozn.D04"</t>
  </si>
  <si>
    <t>-1206551144</t>
  </si>
  <si>
    <t>61</t>
  </si>
  <si>
    <t>5533100094220.S</t>
  </si>
  <si>
    <t>Zárubňa oceľová CGL šxv 2800x2405 mm, náter "ozn.D06+D09"</t>
  </si>
  <si>
    <t>1131138850</t>
  </si>
  <si>
    <t>62</t>
  </si>
  <si>
    <t>775413220.S</t>
  </si>
  <si>
    <t>Montáž prechodovej lišty priskrutkovaním</t>
  </si>
  <si>
    <t>1311402723</t>
  </si>
  <si>
    <t>"D01" 0,80*3</t>
  </si>
  <si>
    <t>"D02" 0,70*2</t>
  </si>
  <si>
    <t>"D03" 0,90*5</t>
  </si>
  <si>
    <t>"D04" 3,00*2</t>
  </si>
  <si>
    <t>"D05" 0,90*2</t>
  </si>
  <si>
    <t>"D06" 2,80*2</t>
  </si>
  <si>
    <t>"D08" 1,40*4</t>
  </si>
  <si>
    <t>"D09" 2,80*5</t>
  </si>
  <si>
    <t>"D11" 2,50*2</t>
  </si>
  <si>
    <t>63</t>
  </si>
  <si>
    <t>6119900019500.S</t>
  </si>
  <si>
    <t>Lišta prechodová skrutkovacia, šírka 50 mm</t>
  </si>
  <si>
    <t>2013108267</t>
  </si>
  <si>
    <t>48,10*1,05</t>
  </si>
  <si>
    <t>9</t>
  </si>
  <si>
    <t>Ostatné konštrukcie a práce-búranie</t>
  </si>
  <si>
    <t>64</t>
  </si>
  <si>
    <t>939941214.S</t>
  </si>
  <si>
    <t>Tesniaci plech vo zvitku do pracovných škár betónových konštrukcií s bitúmenovým povrchom obojstranným šírky 150 mm</t>
  </si>
  <si>
    <t>-582464458</t>
  </si>
  <si>
    <t>zhotovenie tesnenia kanálu</t>
  </si>
  <si>
    <t>(29,909+1,80)*2*1,05</t>
  </si>
  <si>
    <t>(4,28+2,10)*2*1,05</t>
  </si>
  <si>
    <t>(0,80+0,80)*2*1,05</t>
  </si>
  <si>
    <t>65</t>
  </si>
  <si>
    <t>941955002.S</t>
  </si>
  <si>
    <t>Lešenie ľahké pracovné pomocné s výškou lešeňovej podlahy nad 1,20 do 1,90 m</t>
  </si>
  <si>
    <t>1724666060</t>
  </si>
  <si>
    <t>pre montáž SDK</t>
  </si>
  <si>
    <t>"1.10" 6,11</t>
  </si>
  <si>
    <t>"1.11" 7,88</t>
  </si>
  <si>
    <t>"1.12" 7,18</t>
  </si>
  <si>
    <t>"1.13" 5,61</t>
  </si>
  <si>
    <t>"1.14" 3,18</t>
  </si>
  <si>
    <t>"1.15" 3,42</t>
  </si>
  <si>
    <t>"1.16" 1,34</t>
  </si>
  <si>
    <t>66</t>
  </si>
  <si>
    <t>949942102.S</t>
  </si>
  <si>
    <t>Hydraulická zdvíhacia plošina vrátane obsluhy inštalovaná na automobilovom podvozku výšky zdvihu do 27 m</t>
  </si>
  <si>
    <t>týždeň</t>
  </si>
  <si>
    <t>-1663818844</t>
  </si>
  <si>
    <t>odhad 6 mesiacov 2 plošiny</t>
  </si>
  <si>
    <t>26*2</t>
  </si>
  <si>
    <t>67</t>
  </si>
  <si>
    <t>952901221.S</t>
  </si>
  <si>
    <t>Vyčistenie budov priemyselných objektov akejkoľvek výšky</t>
  </si>
  <si>
    <t>-1501887582</t>
  </si>
  <si>
    <t>"1.04" 18,00</t>
  </si>
  <si>
    <t>"1.05" 99,77</t>
  </si>
  <si>
    <t>"1.06" 61,66</t>
  </si>
  <si>
    <t>"1.07" 17,97</t>
  </si>
  <si>
    <t>"1.08" 4,43</t>
  </si>
  <si>
    <t>"1.09" 5,86</t>
  </si>
  <si>
    <t>"1.17" 7,50</t>
  </si>
  <si>
    <t>68</t>
  </si>
  <si>
    <t>952901311.S</t>
  </si>
  <si>
    <t>Vyčistenie budov poľnohospodárskych objektov akejkoľvek výšky</t>
  </si>
  <si>
    <t>100787066</t>
  </si>
  <si>
    <t>"1.01" 1588,10</t>
  </si>
  <si>
    <t>"1.02" 319,20</t>
  </si>
  <si>
    <t>"1.03" 303,54</t>
  </si>
  <si>
    <t>69</t>
  </si>
  <si>
    <t>953941213.S</t>
  </si>
  <si>
    <t>Osadenie L profilu, bez ich dodania  so zaliatím betónovou zmesou</t>
  </si>
  <si>
    <t>-638750763</t>
  </si>
  <si>
    <t>osadenie L profilu - trusný kanál</t>
  </si>
  <si>
    <t>"B2" 1,54*1</t>
  </si>
  <si>
    <t>"B6" 1,416*1</t>
  </si>
  <si>
    <t>"B7" 4,02*2</t>
  </si>
  <si>
    <t>"B8" 0,264*1</t>
  </si>
  <si>
    <t>"B9" 1,415*1</t>
  </si>
  <si>
    <t>"B10" 1,84*1</t>
  </si>
  <si>
    <t>"B11" 0,175*1</t>
  </si>
  <si>
    <t>"B12" 0,165*6</t>
  </si>
  <si>
    <t>"B13" 4,00*4</t>
  </si>
  <si>
    <t>"B14" 9,936*4</t>
  </si>
  <si>
    <t>70</t>
  </si>
  <si>
    <t>1457500004000.S</t>
  </si>
  <si>
    <t>Profil nerovnoramenný L z konštrukčnej ocele valcovanej za tepla, EN 10056 L70x30x5mm pozink</t>
  </si>
  <si>
    <t>1932722243</t>
  </si>
  <si>
    <t>L70/30/5mm - 3,76kg / m´</t>
  </si>
  <si>
    <t>71,424*3,76*1,15*0,001</t>
  </si>
  <si>
    <t>71</t>
  </si>
  <si>
    <t>959941133.S</t>
  </si>
  <si>
    <t>Chemická kotva s kotevným svorníkom tesnená chemickou ampulkou do betónu, ŽB, kameňa, s vyvŕtaním otvoru M16/45/250 mm</t>
  </si>
  <si>
    <t>2109291063</t>
  </si>
  <si>
    <t>"kotvenie K2" 22*2</t>
  </si>
  <si>
    <t>72</t>
  </si>
  <si>
    <t>959941140.S</t>
  </si>
  <si>
    <t>Chemická kotva s kotevným svorníkom tesnená chemickou ampulkou do betónu, ŽB, kameňa, s vyvŕtaním otvoru M20/60/150 mm</t>
  </si>
  <si>
    <t>1749786846</t>
  </si>
  <si>
    <t>"kotvenie K4" 23*2</t>
  </si>
  <si>
    <t>73</t>
  </si>
  <si>
    <t>959941142.S</t>
  </si>
  <si>
    <t>Chemická kotva s kotevným svorníkom tesnená chemickou ampulkou do betónu, ŽB, kameňa, s vyvŕtaním otvoru M20/100/300 mm</t>
  </si>
  <si>
    <t>-685647749</t>
  </si>
  <si>
    <t>"kotvenie K3" 40*2</t>
  </si>
  <si>
    <t>74</t>
  </si>
  <si>
    <t>959941153.S</t>
  </si>
  <si>
    <t>Chemická kotva s kotevným svorníkom tesnená chemickou ampulkou do betónu, ŽB, kameňa, s vyvŕtaním otvoru M24/55/400 mm</t>
  </si>
  <si>
    <t>-1411552569</t>
  </si>
  <si>
    <t>"kotvenie K1" 36*2</t>
  </si>
  <si>
    <t>99</t>
  </si>
  <si>
    <t>Presun hmôt HSV</t>
  </si>
  <si>
    <t>75</t>
  </si>
  <si>
    <t>998011002.S</t>
  </si>
  <si>
    <t>Presun hmôt pre budovy (801, 803, 812), zvislá konštr. z tehál, tvárnic, z kovu výšky do 12 m</t>
  </si>
  <si>
    <t>358495317</t>
  </si>
  <si>
    <t>PSV</t>
  </si>
  <si>
    <t>Práce a dodávky PSV</t>
  </si>
  <si>
    <t>711</t>
  </si>
  <si>
    <t>Izolácie proti vode a vlhkosti</t>
  </si>
  <si>
    <t>76</t>
  </si>
  <si>
    <t>711131103.S</t>
  </si>
  <si>
    <t>Zhotovenie  izolácie proti zemnej vlhkosti vodorovne, separačná fólia na sucho</t>
  </si>
  <si>
    <t>408648512</t>
  </si>
  <si>
    <t>ochrana izolácie proti zatečeniu - poznámka technická správa skladba P1</t>
  </si>
  <si>
    <t>7,10*6,485+1,27*0,10+0,885*0,10</t>
  </si>
  <si>
    <t>77</t>
  </si>
  <si>
    <t>283290003500</t>
  </si>
  <si>
    <t>Oddeľovacia fólia napr. PCI</t>
  </si>
  <si>
    <t>2104424796</t>
  </si>
  <si>
    <t>46,259*1,15</t>
  </si>
  <si>
    <t>78</t>
  </si>
  <si>
    <t>711132107.S</t>
  </si>
  <si>
    <t>Zhotovenie izolácie proti zemnej vlhkosti nopovou fóloiu položenou voľne na ploche zvislej</t>
  </si>
  <si>
    <t>-992791343</t>
  </si>
  <si>
    <t>ochrana zvislej hydroizolácie</t>
  </si>
  <si>
    <t>rez C-C´ / G-G´, trámy T27+T26+T29+T27</t>
  </si>
  <si>
    <t>(5,07+6,76+9,234)*1,62</t>
  </si>
  <si>
    <t>vonkajšia strana trámu T27 rez G-G´</t>
  </si>
  <si>
    <t>9,40*1,62</t>
  </si>
  <si>
    <t>doska D5 v osi D-E a v osi 1-2, rez G-G´</t>
  </si>
  <si>
    <t>(4,06+4,405)*1,15</t>
  </si>
  <si>
    <t>zvisle pri žľabe</t>
  </si>
  <si>
    <t>(29,709*2+1,80)*0,94</t>
  </si>
  <si>
    <t>(4,28+2,10)*2*1,50-1,80*0,94</t>
  </si>
  <si>
    <t>vytiahnutie po obvode</t>
  </si>
  <si>
    <t>(0,62+73,63+28,53+79,87+1,27+7,33+25,63)*0,38</t>
  </si>
  <si>
    <t>založenie pod sendvič.panel - detail č.01</t>
  </si>
  <si>
    <t>(4,965+7,02+9,40+4,13+25,635+7,20+1,27)*0,10</t>
  </si>
  <si>
    <t>zadná časť Zt27</t>
  </si>
  <si>
    <t>(3,65+27,00)*2,50</t>
  </si>
  <si>
    <t>79</t>
  </si>
  <si>
    <t>283230002700.S</t>
  </si>
  <si>
    <t>Nopová HDPE fólia hrúbky 0,5 mm, výška nopu 8 mm, proti zemnej vlhkosti s radónovou ochranou, pre spodnú stavbu</t>
  </si>
  <si>
    <t>443440555</t>
  </si>
  <si>
    <t>299,081*1,2</t>
  </si>
  <si>
    <t>80</t>
  </si>
  <si>
    <t>711211050.S</t>
  </si>
  <si>
    <t>Jednozlož. cementová hydroizolačná hmota, stierka vodorovná</t>
  </si>
  <si>
    <t>-823303629</t>
  </si>
  <si>
    <t>"1.15 sprchovací kút" 1,00*1,00</t>
  </si>
  <si>
    <t>81</t>
  </si>
  <si>
    <t>711212050.S</t>
  </si>
  <si>
    <t>Jednozlož. cementová hydroizolačná hmota, stierka zvislá</t>
  </si>
  <si>
    <t>1433639255</t>
  </si>
  <si>
    <t>"1.15 sprchovací kút" (1,00+1,00)*2,00</t>
  </si>
  <si>
    <t>82</t>
  </si>
  <si>
    <t>711471051.S</t>
  </si>
  <si>
    <t>Zhotovenie izolácie proti tlakovej vode PVC fóliou položenou voľne na vodorovnej ploche so zvarením spoju</t>
  </si>
  <si>
    <t>-884229069</t>
  </si>
  <si>
    <t>vodorovne vrátane kanálu</t>
  </si>
  <si>
    <t>2535,196</t>
  </si>
  <si>
    <t>kanál mimo chovnú halu</t>
  </si>
  <si>
    <t>1,80*1,213+2,10*4,28</t>
  </si>
  <si>
    <t>83</t>
  </si>
  <si>
    <t>711472051.S</t>
  </si>
  <si>
    <t>Zhotovenie izolácie proti tlakovej vode PVC fóliou položenou voľne na ploche zvislej so zvarením spoju</t>
  </si>
  <si>
    <t>2060867336</t>
  </si>
  <si>
    <t>(0,80+0,80)*2*0,60</t>
  </si>
  <si>
    <t>84</t>
  </si>
  <si>
    <t>283220000400.S</t>
  </si>
  <si>
    <t>Hydroizolačná fólia PVC-P, hr. 2 mm, izolácia základov proti zemnej vlhkosti, tlakovej vode, radónu</t>
  </si>
  <si>
    <t>862063261</t>
  </si>
  <si>
    <t>"vodorovne" 2546,367*1,13</t>
  </si>
  <si>
    <t>"zvisle" 224,376*1,16</t>
  </si>
  <si>
    <t>85</t>
  </si>
  <si>
    <t>283220000350.S</t>
  </si>
  <si>
    <t>Hydroizolačná fólia  - montážne doplnky detailov - lišty, pásky, prestupy, kúty a rohy</t>
  </si>
  <si>
    <t>súbor</t>
  </si>
  <si>
    <t>-105236462</t>
  </si>
  <si>
    <t>86</t>
  </si>
  <si>
    <t>711491171.S</t>
  </si>
  <si>
    <t>Zhotovenie podkladnej vrstvy izolácie z textílie na ploche vodorovnej, pre izolácie proti zemnej vlhkosti, podpovrchovej a tlakovej vode</t>
  </si>
  <si>
    <t>-9348162</t>
  </si>
  <si>
    <t>87</t>
  </si>
  <si>
    <t>711491172.S</t>
  </si>
  <si>
    <t>Zhotovenie ochrannej vrstvy izolácie z textílie na ploche vodorovnej, pre izolácie proti zemnej vlhkosti, podpovrchovej a tlakovej vode</t>
  </si>
  <si>
    <t>1918674294</t>
  </si>
  <si>
    <t>88</t>
  </si>
  <si>
    <t>711491175.S</t>
  </si>
  <si>
    <t>Pripevnenie textílie na plochy vodorovné kotviacimi páskami</t>
  </si>
  <si>
    <t>-1747520093</t>
  </si>
  <si>
    <t>5,07+6,76+9,234</t>
  </si>
  <si>
    <t>9,40</t>
  </si>
  <si>
    <t>4,06+4,405</t>
  </si>
  <si>
    <t>0,62+73,63+28,53+79,87+1,27+7,33+25,63</t>
  </si>
  <si>
    <t>89</t>
  </si>
  <si>
    <t>2835500187000.S</t>
  </si>
  <si>
    <t>Tesniaci profil</t>
  </si>
  <si>
    <t>-532905485</t>
  </si>
  <si>
    <t>255,809*1,10</t>
  </si>
  <si>
    <t>90</t>
  </si>
  <si>
    <t>711491271.S</t>
  </si>
  <si>
    <t>Zhotovenie podkladnej vrstvy izolácie z textílie na ploche zvislej, pre izolácie proti zemnej vlhkosti, podpovrchovej a tlakovej vode</t>
  </si>
  <si>
    <t>1692479208</t>
  </si>
  <si>
    <t>91</t>
  </si>
  <si>
    <t>711491272.S</t>
  </si>
  <si>
    <t>Zhotovenie ochrannej vrstvy izolácie z textílie na ploche zvislej, pre izolácie proti zemnej vlhkosti, podpovrchovej a tlakovej vode</t>
  </si>
  <si>
    <t>987813996</t>
  </si>
  <si>
    <t>92</t>
  </si>
  <si>
    <t>1983825355</t>
  </si>
  <si>
    <t>"vodorovne" 2546,367*1,15</t>
  </si>
  <si>
    <t>"zvisle" 224,376*1,20</t>
  </si>
  <si>
    <t>93</t>
  </si>
  <si>
    <t>693110003200.S</t>
  </si>
  <si>
    <t>Geotextília polypropylénová netkaná 500 g/m2</t>
  </si>
  <si>
    <t>-1596287672</t>
  </si>
  <si>
    <t>94</t>
  </si>
  <si>
    <t>998711202.S</t>
  </si>
  <si>
    <t>Presun hmôt pre izoláciu proti vode v objektoch výšky nad 6 do 12 m</t>
  </si>
  <si>
    <t>%</t>
  </si>
  <si>
    <t>1033592126</t>
  </si>
  <si>
    <t>713</t>
  </si>
  <si>
    <t>Izolácie tepelné</t>
  </si>
  <si>
    <t>95</t>
  </si>
  <si>
    <t>713111121.S</t>
  </si>
  <si>
    <t>Montáž tepelnej izolácie stropov rovných minerálnou vlnou, spodkom s úpravou viazacím drôtom</t>
  </si>
  <si>
    <t>566225636</t>
  </si>
  <si>
    <t>96</t>
  </si>
  <si>
    <t>631440003700.S</t>
  </si>
  <si>
    <t>Doska z minerálnej vlny hr. 50 mm, izolácia pre šikmé strechy, nezaťažené stropy, priečky</t>
  </si>
  <si>
    <t>-1616199661</t>
  </si>
  <si>
    <t>34,72*1,05</t>
  </si>
  <si>
    <t>97</t>
  </si>
  <si>
    <t>713122111.S</t>
  </si>
  <si>
    <t>Montáž tepelnej izolácie podláh polystyrénom, kladeným voľne v jednej vrstve</t>
  </si>
  <si>
    <t>1510375991</t>
  </si>
  <si>
    <t>198</t>
  </si>
  <si>
    <t>283720008800.S</t>
  </si>
  <si>
    <t>Doska EPS hr. 60 mm, pevnosť v tlaku 150 kPa, na zateplenie podláh a plochých striech</t>
  </si>
  <si>
    <t>-585272997</t>
  </si>
  <si>
    <t>46,259*1,05</t>
  </si>
  <si>
    <t>713132132.S</t>
  </si>
  <si>
    <t>Montáž tepelnej izolácie stien polystyrénom, celoplošným prilepením</t>
  </si>
  <si>
    <t>170949361</t>
  </si>
  <si>
    <t>doteplenie steny - detail 07</t>
  </si>
  <si>
    <t>4,00*(1,00+0,065)</t>
  </si>
  <si>
    <t>100</t>
  </si>
  <si>
    <t>283750001000.S</t>
  </si>
  <si>
    <t>Doska XPS hr. 100 mm, zateplenie soklov, suterénov, podláh</t>
  </si>
  <si>
    <t>479456150</t>
  </si>
  <si>
    <t>4,26*1,05</t>
  </si>
  <si>
    <t>101</t>
  </si>
  <si>
    <t>998713202.S</t>
  </si>
  <si>
    <t>Presun hmôt pre izolácie tepelné v objektoch výšky nad 6 m do 12 m</t>
  </si>
  <si>
    <t>-651661730</t>
  </si>
  <si>
    <t>721</t>
  </si>
  <si>
    <t>Zdravotechnika - vnútorná kanalizácia</t>
  </si>
  <si>
    <t>102</t>
  </si>
  <si>
    <t>721242121.S</t>
  </si>
  <si>
    <t>Lapač strešných splavenín plastový univerzálny priamy DN 125</t>
  </si>
  <si>
    <t>-456508497</t>
  </si>
  <si>
    <t>103</t>
  </si>
  <si>
    <t>998721202.S</t>
  </si>
  <si>
    <t>Presun hmôt pre vnútornú kanalizáciu v objektoch výšky nad 6 do 12 m</t>
  </si>
  <si>
    <t>-1370543063</t>
  </si>
  <si>
    <t>762</t>
  </si>
  <si>
    <t>Konštrukcie tesárske</t>
  </si>
  <si>
    <t>104</t>
  </si>
  <si>
    <t>762431306.S</t>
  </si>
  <si>
    <t>Obloženie stien z dosiek OSB skrutkovaných na zraz hr. dosky 25 mm</t>
  </si>
  <si>
    <t>-1205482303</t>
  </si>
  <si>
    <t>kapotáž zateplenia steny - detail 07</t>
  </si>
  <si>
    <t>4,00*(1,025+0,20)</t>
  </si>
  <si>
    <t>105</t>
  </si>
  <si>
    <t>998762202.S</t>
  </si>
  <si>
    <t>Presun hmôt pre konštrukcie tesárske v objektoch výšky do 12 m</t>
  </si>
  <si>
    <t>1072084541</t>
  </si>
  <si>
    <t>763</t>
  </si>
  <si>
    <t>Konštrukcie - drevostavby</t>
  </si>
  <si>
    <t>106</t>
  </si>
  <si>
    <t>763115312.S</t>
  </si>
  <si>
    <t>Priečka SDK hr. 100 mm, kca CW+UW 75, jednoducho opláštená doskou impregnovanou H2 12,5 mm, TI 75 mm</t>
  </si>
  <si>
    <t>-1314216514</t>
  </si>
  <si>
    <t>1,90*4,65</t>
  </si>
  <si>
    <t>7,00*3,98-(0,70+0,80*2)*2,00</t>
  </si>
  <si>
    <t>1,75*(3,98+4,41)/2-0,80*2,00</t>
  </si>
  <si>
    <t>3,485*(3,95+3,08)/2*2</t>
  </si>
  <si>
    <t>2,10*3,515-0,70*2,00</t>
  </si>
  <si>
    <t>107</t>
  </si>
  <si>
    <t>763120010.S</t>
  </si>
  <si>
    <t>Sadrokartónová inštalačná predstena pre sanitárne zariadenia, kca CD+UD, jednoducho opláštená doskou impregnovanou H2 12,5 mm</t>
  </si>
  <si>
    <t>-937832873</t>
  </si>
  <si>
    <t>"1.16" 0,85*(4,44+4,65)/2</t>
  </si>
  <si>
    <t>108</t>
  </si>
  <si>
    <t>763126642.S</t>
  </si>
  <si>
    <t>Predsadená SDK stena hr. 90 mm, kca CW+UW 75, jednoducho opláštená doskou impregnovanou H2 12.5 mm, TI 75 mm</t>
  </si>
  <si>
    <t>-690246454</t>
  </si>
  <si>
    <t>"1.12" 2,24*3,105</t>
  </si>
  <si>
    <t>"1.15" 2,10*3,105</t>
  </si>
  <si>
    <t>109</t>
  </si>
  <si>
    <t>763135020.S</t>
  </si>
  <si>
    <t>Kazetový podhľad 600 x 600 mm, hrana ostrá, konštrukcia viditeľná, doska sadrokartónová biela hr. 8 mm</t>
  </si>
  <si>
    <t>778072826</t>
  </si>
  <si>
    <t>110</t>
  </si>
  <si>
    <t>763190010.S</t>
  </si>
  <si>
    <t>Úprava spojov medzi SDK konštrukciou a murivom, betónovou konštrukciou prepáskovaním a pretmelením</t>
  </si>
  <si>
    <t>602390157</t>
  </si>
  <si>
    <t>"1.10" (3,61+1,75)*2</t>
  </si>
  <si>
    <t>"1.11" (2,36+3,485)*2</t>
  </si>
  <si>
    <t>"1.12" (2,24+3,385)*2</t>
  </si>
  <si>
    <t>"1.13" (3,19+1,75)*2</t>
  </si>
  <si>
    <t>"1.14" (2,10+1,585)*2</t>
  </si>
  <si>
    <t>"1.15" (2,10+1,70)*2</t>
  </si>
  <si>
    <t>"1.16" (1,63+0,85)*2</t>
  </si>
  <si>
    <t>111</t>
  </si>
  <si>
    <t>998763403.S</t>
  </si>
  <si>
    <t>Presun hmôt pre sádrokartónové konštrukcie v stavbách (objektoch) výšky od 7 do 24 m</t>
  </si>
  <si>
    <t>1072621272</t>
  </si>
  <si>
    <t>764</t>
  </si>
  <si>
    <t>Konštrukcie klampiarske</t>
  </si>
  <si>
    <t>112</t>
  </si>
  <si>
    <t>764323233.S</t>
  </si>
  <si>
    <t>Oplechovanie PUR panelu z pozinkovaného PZ plechu, pri styku so žb stenou r.š. 236 mm "ozn. KP08"</t>
  </si>
  <si>
    <t>-929176714</t>
  </si>
  <si>
    <t>113</t>
  </si>
  <si>
    <t>764323234.S</t>
  </si>
  <si>
    <t>Oplechovanie otvorov z pozinkovaného PZ plechu, r.š. 261 mm "ozn. KP09"</t>
  </si>
  <si>
    <t>592902266</t>
  </si>
  <si>
    <t>114</t>
  </si>
  <si>
    <t>764323235.S</t>
  </si>
  <si>
    <t>Oplechovanie PUR panelu z pozinkovaného PZ plechu, pri styku so žb stenou r.š. 286 mm "ozn. KP07"</t>
  </si>
  <si>
    <t>-1110034240</t>
  </si>
  <si>
    <t>115</t>
  </si>
  <si>
    <t>764323445.S</t>
  </si>
  <si>
    <t>Oplechovanie z pozinkovaného farbeného PZf plechu</t>
  </si>
  <si>
    <t>-847916826</t>
  </si>
  <si>
    <t>"oplechovanie zvislé pri okape, detail pri okraji strechy 04" 193,30</t>
  </si>
  <si>
    <t>116</t>
  </si>
  <si>
    <t>764323610.S</t>
  </si>
  <si>
    <t>Oplechovanie z pozinkovaného farbeného PZf plechu, oplechovanie PUR panelu pri styku  so žb stenou r.š.105 mm "ozn.KP02"</t>
  </si>
  <si>
    <t>-1677610625</t>
  </si>
  <si>
    <t>117</t>
  </si>
  <si>
    <t>764323611.S</t>
  </si>
  <si>
    <t>Oplechovanie z pozinkovaného farbeného PZf plechu, oplechovanie PUR panelu pri styku  so žb stenou r.š.136 mm "ozn.KP01"</t>
  </si>
  <si>
    <t>-1669628003</t>
  </si>
  <si>
    <t>118</t>
  </si>
  <si>
    <t>764339410.1</t>
  </si>
  <si>
    <t>Lemovanie a úprava pre inštaláciu laminátovej manžety</t>
  </si>
  <si>
    <t>súprava</t>
  </si>
  <si>
    <t>658113923</t>
  </si>
  <si>
    <t>"pre osadenie prvku KP12 s tesnením penou - viď detail pri strešnom plášti a výpis klampiarskych prvok"  3</t>
  </si>
  <si>
    <t>119</t>
  </si>
  <si>
    <t>764352429.S</t>
  </si>
  <si>
    <t>Žľaby z pozinkovaného farbeného PZf plechu, pododkvapové polkruhové do r.š. 400 mm "ozn.KP11"</t>
  </si>
  <si>
    <t>349378426</t>
  </si>
  <si>
    <t>120</t>
  </si>
  <si>
    <t>764359412.S</t>
  </si>
  <si>
    <t>Kotlík kónický z pozinkovaného farbeného PZf plechu, pre rúry s priemerom od 100 do 125 mm</t>
  </si>
  <si>
    <t>604097228</t>
  </si>
  <si>
    <t>121</t>
  </si>
  <si>
    <t>764391435.S</t>
  </si>
  <si>
    <t>Záveterná lišta z pozinkovaného farbeného PZf plechu, r.š. 378 mm "ozn.KP10"</t>
  </si>
  <si>
    <t>-1778174423</t>
  </si>
  <si>
    <t>122</t>
  </si>
  <si>
    <t>764393425.S</t>
  </si>
  <si>
    <t>Hrebeň strechy z pozinkovaného farbeného PZf plechu, r.š. 276 mm "ozn.KP06"</t>
  </si>
  <si>
    <t>-1565143686</t>
  </si>
  <si>
    <t>"oplechovanie trapézového plechu na hrebeni strechy - interiér" 87,00</t>
  </si>
  <si>
    <t>123</t>
  </si>
  <si>
    <t>764393450.1</t>
  </si>
  <si>
    <t>Hrebeň strechy z pozinkovaného farbeného PZf plechu, r.š. 606 mm "ozn.KP05"</t>
  </si>
  <si>
    <t>1138731852</t>
  </si>
  <si>
    <t>124</t>
  </si>
  <si>
    <t>764454454.S</t>
  </si>
  <si>
    <t>Zvodové rúry z pozinkovaného farbeného PZf plechu, kruhové priemer do 120 mm "ozn.KP12"</t>
  </si>
  <si>
    <t>-599284148</t>
  </si>
  <si>
    <t>4,25*11</t>
  </si>
  <si>
    <t>125</t>
  </si>
  <si>
    <t>998764202.S</t>
  </si>
  <si>
    <t>Presun hmôt pre konštrukcie klampiarske v objektoch výšky nad 6 do 12 m</t>
  </si>
  <si>
    <t>-2050257892</t>
  </si>
  <si>
    <t>766</t>
  </si>
  <si>
    <t>Konštrukcie stolárske</t>
  </si>
  <si>
    <t>126</t>
  </si>
  <si>
    <t>766621400.S</t>
  </si>
  <si>
    <t>Montáž okien plastových s hydroizolačnými ISO páskami (exteriérová a interiérová)</t>
  </si>
  <si>
    <t>1511344084</t>
  </si>
  <si>
    <t>"O01" (1,50+1,50)*2*1</t>
  </si>
  <si>
    <t>"O02" (1,00+1,50)*2*1</t>
  </si>
  <si>
    <t>127</t>
  </si>
  <si>
    <t>283290006100.S</t>
  </si>
  <si>
    <t>Tesniaca paropriepustná fólia polymér-flísová, š. 290 mm, dĺ. 30 m, pre tesnenie pripájacej škáry okenného rámu a muriva z exteriéru</t>
  </si>
  <si>
    <t>1860327402</t>
  </si>
  <si>
    <t>11,00*1,05</t>
  </si>
  <si>
    <t>128</t>
  </si>
  <si>
    <t>283290006200.S</t>
  </si>
  <si>
    <t>Tesniaca paronepriepustná fólia polymér-flísová, š. 70 mm, dĺ. 30 m, pre tesnenie pripájacej škáry okenného rámu a muriva z interiéru</t>
  </si>
  <si>
    <t>195005979</t>
  </si>
  <si>
    <t>129</t>
  </si>
  <si>
    <t>611410007505.S</t>
  </si>
  <si>
    <t>Plastové okno jednokrídlové OS, vxš 1500x1500 mm, izolačné trojsklo, 7 komorový profil "ozn.O01"</t>
  </si>
  <si>
    <t>-374605121</t>
  </si>
  <si>
    <t>130</t>
  </si>
  <si>
    <t>611410007300.S</t>
  </si>
  <si>
    <t>Plastové okno jednokrídlové OS, vxš 1500x1000 mm, izolačné trojsklo, 7 komorový profil "ozn.O01"</t>
  </si>
  <si>
    <t>-457780789</t>
  </si>
  <si>
    <t>131</t>
  </si>
  <si>
    <t>998766202.S</t>
  </si>
  <si>
    <t>Presun hmot pre konštrukcie stolárske v objektoch výšky nad 6 do 12 m</t>
  </si>
  <si>
    <t>-625346725</t>
  </si>
  <si>
    <t>767</t>
  </si>
  <si>
    <t>Konštrukcie doplnkové kovové</t>
  </si>
  <si>
    <t>132</t>
  </si>
  <si>
    <t>767211110.S</t>
  </si>
  <si>
    <t>Montáž a dodávka oceľových zábradlie schodov "ozn.Z15"</t>
  </si>
  <si>
    <t>-1793581005</t>
  </si>
  <si>
    <t>exteriérové schodisko</t>
  </si>
  <si>
    <t>(0,257+1,584)*2</t>
  </si>
  <si>
    <t>133</t>
  </si>
  <si>
    <t>767392112.S</t>
  </si>
  <si>
    <t>Montáž krytiny stien plechom tvarovaným skrutkovaním</t>
  </si>
  <si>
    <t>-1733803621</t>
  </si>
  <si>
    <t>oplechovanie OSB dosky - detail 07</t>
  </si>
  <si>
    <t>strecha</t>
  </si>
  <si>
    <t>88,12*(15,22+0,08)*2+8,14*1,305+7,65*(5,57+0,08)</t>
  </si>
  <si>
    <t>134</t>
  </si>
  <si>
    <t>138210001100.S</t>
  </si>
  <si>
    <t>Plech hladký pozinkovaný farbený v RAL, hr. 0,55 mm</t>
  </si>
  <si>
    <t>1957427235</t>
  </si>
  <si>
    <t>4,90*1,10</t>
  </si>
  <si>
    <t>135</t>
  </si>
  <si>
    <t>1383100099000</t>
  </si>
  <si>
    <t>Plech trapézový pozinkovaný CB 150/280 hr.0,80mm šír.840 mm, antikondenzačná úprava podhľadu</t>
  </si>
  <si>
    <t>103858987</t>
  </si>
  <si>
    <t>2750,317*1,1</t>
  </si>
  <si>
    <t>136</t>
  </si>
  <si>
    <t>767411101.S</t>
  </si>
  <si>
    <t>Montáž opláštenia sendvičovými stenovými panelmi s viditeľným spojom na OK, hrúbky do 100 mm</t>
  </si>
  <si>
    <t>213222024</t>
  </si>
  <si>
    <t>steny</t>
  </si>
  <si>
    <t>7,20*3,16</t>
  </si>
  <si>
    <t>os C</t>
  </si>
  <si>
    <t>7,00*4,435</t>
  </si>
  <si>
    <t>os E</t>
  </si>
  <si>
    <t>7,00*4,514-2,50*3,00</t>
  </si>
  <si>
    <t>os G</t>
  </si>
  <si>
    <t>7,02*3,55</t>
  </si>
  <si>
    <t>"1.04+1.17" 3,00*5,08+3,00*6,60+8,70*(6,60+4,437)/2</t>
  </si>
  <si>
    <t>"1.08+1.09" 1,90*5,53+1,90*6,05+8,70*(4,435+6,605)/2</t>
  </si>
  <si>
    <t>"predstena 1.06" 4,535*(4,514+3,32)/2+0,39*3,32</t>
  </si>
  <si>
    <t>"os 1 - po spodnú časť strešnej krytiny" 15,533*(3,60+7,50)/2+10,102*(7,50+4,99)/2</t>
  </si>
  <si>
    <t>"os 2 pravá časť - po spodnú časť strešnej krytiny" 4,00*(4,99+3,89)/2+5,40*(3,89+3,25)/2</t>
  </si>
  <si>
    <t>"os 4 pravá časť - po spodnú časť strešnej krytiny" 4,00*(4,99+3,89)/2+5,40*(3,89+3,25)/2-4,34*0,90</t>
  </si>
  <si>
    <t>"os 3" 15,533*(3,60+7,50)/2+10,102*(7,50+4,99)/2-4,33*0,90</t>
  </si>
  <si>
    <t>"os 18 po spodnú časť strešnej krytiny" 28,53*(4,09+6,61)/2</t>
  </si>
  <si>
    <t>75,95*3,614*2</t>
  </si>
  <si>
    <t>strop</t>
  </si>
  <si>
    <t>"os 1 až 3" 7,00*(16,01+10,41)</t>
  </si>
  <si>
    <t>"os 2 až 4" 6,82*(4,53+5,18)</t>
  </si>
  <si>
    <t>"os 3 až 18" 75,95*10,409*2</t>
  </si>
  <si>
    <t>"1.04 a 1.17" 3,00*8,60</t>
  </si>
  <si>
    <t>137</t>
  </si>
  <si>
    <t>553250552520.S</t>
  </si>
  <si>
    <t>Panel sendvičový PUR stenový štandardný oceľový plášť š. 1100 mm hr. jadra 100 mm</t>
  </si>
  <si>
    <t>799481584</t>
  </si>
  <si>
    <t>3199,506*1,1</t>
  </si>
  <si>
    <t>138</t>
  </si>
  <si>
    <t>5535869800</t>
  </si>
  <si>
    <t>Opláštenie - príslušenstvo k montáži</t>
  </si>
  <si>
    <t>1279068634</t>
  </si>
  <si>
    <t>vrátane detailov oplechovaní KP03, KP04</t>
  </si>
  <si>
    <t>"úprava spojov, oplechovanie otvorov, výplň spojov panelov - v zmysle detailov" 3199,506</t>
  </si>
  <si>
    <t>139</t>
  </si>
  <si>
    <t>767510111.S</t>
  </si>
  <si>
    <t>Montáž kanálových krytov osadenie krytov</t>
  </si>
  <si>
    <t>kg</t>
  </si>
  <si>
    <t>-1992436406</t>
  </si>
  <si>
    <t xml:space="preserve">Al plech </t>
  </si>
  <si>
    <t>"HP01" 6,48*4</t>
  </si>
  <si>
    <t>"HP02" 3,24*2</t>
  </si>
  <si>
    <t>Fe plech</t>
  </si>
  <si>
    <t>"SP01" 28,09*14</t>
  </si>
  <si>
    <t>"SP01" 38,31*2</t>
  </si>
  <si>
    <t>"SP02" 19,15*4</t>
  </si>
  <si>
    <t>"SP03" 24,92*4</t>
  </si>
  <si>
    <t>"SP04" 49,26*1</t>
  </si>
  <si>
    <t>"SP05" 31,81*1</t>
  </si>
  <si>
    <t>"SP06" 39,47*3</t>
  </si>
  <si>
    <t>"SP07" 38,31*6</t>
  </si>
  <si>
    <t>"SP08" 14,10*1</t>
  </si>
  <si>
    <t>"SP09" 14,05*2</t>
  </si>
  <si>
    <t>"SP10" 15,32*2</t>
  </si>
  <si>
    <t>priečny štvorhran 25x25mm</t>
  </si>
  <si>
    <t>1,50*66*4,91</t>
  </si>
  <si>
    <t>1,84*8*4,91</t>
  </si>
  <si>
    <t>1,20*4*4,91</t>
  </si>
  <si>
    <t>3,00*8*4,91</t>
  </si>
  <si>
    <t>1,50*4*4,91</t>
  </si>
  <si>
    <t>140</t>
  </si>
  <si>
    <t>136410800100.S</t>
  </si>
  <si>
    <t>Plech hliníkový povrch slza hrúbka 2mm</t>
  </si>
  <si>
    <t>1771931464</t>
  </si>
  <si>
    <t>32,40*1,15</t>
  </si>
  <si>
    <t>141</t>
  </si>
  <si>
    <t>137100183200.S</t>
  </si>
  <si>
    <t>Plech oceľový povrch slza hrúbka 3mm</t>
  </si>
  <si>
    <t>101525431</t>
  </si>
  <si>
    <t>1148,34*1,1</t>
  </si>
  <si>
    <t>142</t>
  </si>
  <si>
    <t>133210006000.S</t>
  </si>
  <si>
    <t>Tyč oceľová plochá šxhr 25x25 mm, ozn. 11 373, podľa EN ISO S235JRG1</t>
  </si>
  <si>
    <t>187564120</t>
  </si>
  <si>
    <t>729,233*1,15</t>
  </si>
  <si>
    <t>143</t>
  </si>
  <si>
    <t>767641110.R</t>
  </si>
  <si>
    <t>Montáž dverového krídla otočného jednokrídlového, do existujúcej zárubne, vrátane kovania</t>
  </si>
  <si>
    <t>-1883022470</t>
  </si>
  <si>
    <t>144</t>
  </si>
  <si>
    <t>549150000600.S</t>
  </si>
  <si>
    <t>Kľučka dverová a rozeta 2x, nehrdzavejúca oceľ, povrch nerez brúsený</t>
  </si>
  <si>
    <t>-293199270</t>
  </si>
  <si>
    <t>145</t>
  </si>
  <si>
    <t>6116100003800.S</t>
  </si>
  <si>
    <t>Dvere vnútorné jednokrídlové, šírka 700 výška 2000 mm, výplň papierová voština, povrch kompozitným drevom "ozn.D02"</t>
  </si>
  <si>
    <t>-1339090761</t>
  </si>
  <si>
    <t>146</t>
  </si>
  <si>
    <t>6116100004000.S</t>
  </si>
  <si>
    <t>Dvere vnútorné jednokrídlové, šírka 800 výška 2000 mm, výplň papierová voština, povrch kompozitným drevom "ozn.D01"</t>
  </si>
  <si>
    <t>-1387487618</t>
  </si>
  <si>
    <t>147</t>
  </si>
  <si>
    <t>6116100004400.S</t>
  </si>
  <si>
    <t>Dvere chodové jednokrídlové, šírka 900 výška 2000 mm, výplň z polystyrénu, povrch oceľové opláštenie "ozn.D03"</t>
  </si>
  <si>
    <t>-1526003744</t>
  </si>
  <si>
    <t>148</t>
  </si>
  <si>
    <t>6116100004800.S</t>
  </si>
  <si>
    <t>Dvere vnútorné jednokrídlové, šírka 900 výška 2000 mm, výplň komorový kartón, povrch oceľové opláštenie, bezpečnostné kovanie a vložka "ozn.D05"</t>
  </si>
  <si>
    <t>1954691170</t>
  </si>
  <si>
    <t>149</t>
  </si>
  <si>
    <t>767641120.R</t>
  </si>
  <si>
    <t>Montáž dverového krídla otočného dvojkrídlového, do existujúcej zárubne, vrátane kovania</t>
  </si>
  <si>
    <t>175061136</t>
  </si>
  <si>
    <t>150</t>
  </si>
  <si>
    <t>5534100411580.S</t>
  </si>
  <si>
    <t>Dvere dvojkrídlové, šírka 2700 výška 2405 mm, výplň papierová voština, povrch opláštenie plechom "ozn.D06"</t>
  </si>
  <si>
    <t>864576531</t>
  </si>
  <si>
    <t>151</t>
  </si>
  <si>
    <t>5534100411590.S</t>
  </si>
  <si>
    <t>Dvere dvojkrídlové, šírka 2700 výška 2405 mm, výplň komorový kartón, povrch opláštenie plechom "ozn.D09"</t>
  </si>
  <si>
    <t>-1851831614</t>
  </si>
  <si>
    <t>152</t>
  </si>
  <si>
    <t>5534100411600.S</t>
  </si>
  <si>
    <t>Dvere dvojkrídlové, šírka 3000 výška 2500 mm, výplň papierová voština, povrch opláštenie plechom "ozn.D04"</t>
  </si>
  <si>
    <t>-197781519</t>
  </si>
  <si>
    <t>153</t>
  </si>
  <si>
    <t>767642120.R</t>
  </si>
  <si>
    <t>Montáž dverí posuvných dvojkrídlových, posun s mechanizmom</t>
  </si>
  <si>
    <t>-1311940627</t>
  </si>
  <si>
    <t>154</t>
  </si>
  <si>
    <t>553410014860.S</t>
  </si>
  <si>
    <t>Dvere dvojkrídlové posuvné, šírka 1400 výška 2050 mm, výplň polystyrén, oceľové opláštenie "ozn.D08"</t>
  </si>
  <si>
    <t>115304096</t>
  </si>
  <si>
    <t>155</t>
  </si>
  <si>
    <t>611610006300.S</t>
  </si>
  <si>
    <t>Montážny materiál pre posuvné dvere</t>
  </si>
  <si>
    <t>eur</t>
  </si>
  <si>
    <t>-612057444</t>
  </si>
  <si>
    <t>156</t>
  </si>
  <si>
    <t>767658353.S</t>
  </si>
  <si>
    <t>Montáž sekcionálnej brány s integrovanými dverami pozink farebný plochy nad 6 do 9 m2</t>
  </si>
  <si>
    <t>-1934539360</t>
  </si>
  <si>
    <t>157</t>
  </si>
  <si>
    <t>5534100619250.S</t>
  </si>
  <si>
    <t>Brána sekcionálna zateplená pozink farebný s elektrickým pohonom a integrovanými dverami, vxš 3000x2500 mm "ozn.D11"</t>
  </si>
  <si>
    <t>-1049720119</t>
  </si>
  <si>
    <t>158</t>
  </si>
  <si>
    <t>767660004.S</t>
  </si>
  <si>
    <t>Montáž a dodávka protivetrová plachta, kotvenie (špecifikácia podľa technológie výrobcu)</t>
  </si>
  <si>
    <t>746118277</t>
  </si>
  <si>
    <t>systémová protivetrová plachta (ochrana nosníc proti poveternostným vplyvom)</t>
  </si>
  <si>
    <t>469,05</t>
  </si>
  <si>
    <t>159</t>
  </si>
  <si>
    <t>767995101.S</t>
  </si>
  <si>
    <t>Montáž ostatných atypických kovových stavebných doplnkových konštrukcií do 5 kg</t>
  </si>
  <si>
    <t>1592844142</t>
  </si>
  <si>
    <t>"M1" 391,40</t>
  </si>
  <si>
    <t>"M2" 12,00</t>
  </si>
  <si>
    <t>"M3" 67,80</t>
  </si>
  <si>
    <t>"M4" 345,70</t>
  </si>
  <si>
    <t>"M7" 228,80</t>
  </si>
  <si>
    <t>"M8" 56,50</t>
  </si>
  <si>
    <t>"M9" 281,40</t>
  </si>
  <si>
    <t>"M10" 301,70</t>
  </si>
  <si>
    <t>"M11" 5561,60</t>
  </si>
  <si>
    <t>"M5" 266,10</t>
  </si>
  <si>
    <t>"M6" 325,80</t>
  </si>
  <si>
    <t>"M12" 245,40</t>
  </si>
  <si>
    <t>"B8" 0,70</t>
  </si>
  <si>
    <t>"B11" 0,40</t>
  </si>
  <si>
    <t>"B12" 3,70</t>
  </si>
  <si>
    <t>"H1" 152,20</t>
  </si>
  <si>
    <t>"N22" 15,20</t>
  </si>
  <si>
    <t>"N43" 6,90</t>
  </si>
  <si>
    <t>"P1" 0,50</t>
  </si>
  <si>
    <t>"S14" 9,40</t>
  </si>
  <si>
    <t>"S15" 15,60</t>
  </si>
  <si>
    <t>"S16" 29,20</t>
  </si>
  <si>
    <t>"S17" 21,60</t>
  </si>
  <si>
    <t>"S35" 22,40</t>
  </si>
  <si>
    <t>"S36" 37,20</t>
  </si>
  <si>
    <t>"S39" 4,70</t>
  </si>
  <si>
    <t>"5% pomocné konštrukcie" 8403,90*0,05</t>
  </si>
  <si>
    <t>160</t>
  </si>
  <si>
    <t>767995102.S</t>
  </si>
  <si>
    <t>Montáž ostatných atypických kovových stavebných doplnkových konštrukcií nad 5 do 10 kg</t>
  </si>
  <si>
    <t>-1336112628</t>
  </si>
  <si>
    <t>"B2" 5,70</t>
  </si>
  <si>
    <t>"B6" 5,10</t>
  </si>
  <si>
    <t>"B9" 5,10</t>
  </si>
  <si>
    <t>"B10" 6,70</t>
  </si>
  <si>
    <t>"N23" 31,70</t>
  </si>
  <si>
    <t>"N38" 12,30</t>
  </si>
  <si>
    <t>"S29" 908,90</t>
  </si>
  <si>
    <t>"S34" 63,30</t>
  </si>
  <si>
    <t>"5% pomocné konštrukcie" 1038,80*0,05</t>
  </si>
  <si>
    <t>161</t>
  </si>
  <si>
    <t>767995103.S</t>
  </si>
  <si>
    <t>Montáž ostatných atypických kovových stavebných doplnkových konštrukcií nad 10 do 20 kg</t>
  </si>
  <si>
    <t>-1931149335</t>
  </si>
  <si>
    <t>"B7" 29,60</t>
  </si>
  <si>
    <t>"B13" 59,70</t>
  </si>
  <si>
    <t>"N27" 15,40</t>
  </si>
  <si>
    <t>"N41" 35,30</t>
  </si>
  <si>
    <t>"S40" 14,00</t>
  </si>
  <si>
    <t>"S42" 32,30</t>
  </si>
  <si>
    <t>"5% pomocné konštrukcie" 186,30*0,05</t>
  </si>
  <si>
    <t>162</t>
  </si>
  <si>
    <t>767995104.S</t>
  </si>
  <si>
    <t>Montáž ostatných atypických kovových stavebných doplnkových konštrukcií nad 20 do 50 kg</t>
  </si>
  <si>
    <t>-729982813</t>
  </si>
  <si>
    <t>"B14" 148,20</t>
  </si>
  <si>
    <t>"N16" 30,60</t>
  </si>
  <si>
    <t>"N17" 92,00</t>
  </si>
  <si>
    <t>"N18" 109,90</t>
  </si>
  <si>
    <t>"N30" 46,10</t>
  </si>
  <si>
    <t>"N31" 35,50</t>
  </si>
  <si>
    <t>"N32" 43,00</t>
  </si>
  <si>
    <t>"N35" 85,10</t>
  </si>
  <si>
    <t>"N36" 140,70</t>
  </si>
  <si>
    <t>"N37" 171,20</t>
  </si>
  <si>
    <t>"N39" 89,10</t>
  </si>
  <si>
    <t>"N40" 79,90</t>
  </si>
  <si>
    <t>"N42" 82,70</t>
  </si>
  <si>
    <t>"N44" 33,40</t>
  </si>
  <si>
    <t>"N45" 50,50</t>
  </si>
  <si>
    <t>"S18" 218,80</t>
  </si>
  <si>
    <t>"S25" 425,00</t>
  </si>
  <si>
    <t>"S26" 148,50</t>
  </si>
  <si>
    <t>"S27" 77,70</t>
  </si>
  <si>
    <t>"S31" 339,80</t>
  </si>
  <si>
    <t>"S32" 36,90</t>
  </si>
  <si>
    <t>"S33" 183,40</t>
  </si>
  <si>
    <t>"S37" 107,90</t>
  </si>
  <si>
    <t>"S38" 61,00</t>
  </si>
  <si>
    <t>"S41" 67,30</t>
  </si>
  <si>
    <t>"St2" 29,00</t>
  </si>
  <si>
    <t>"St3" 288,10</t>
  </si>
  <si>
    <t>"St4" 25,90</t>
  </si>
  <si>
    <t>"St5" 286,40</t>
  </si>
  <si>
    <t>"St6" 4190,30</t>
  </si>
  <si>
    <t>"St7" 2053,70</t>
  </si>
  <si>
    <t>"St8" 124,80</t>
  </si>
  <si>
    <t>"St9" 327,90</t>
  </si>
  <si>
    <t>"St10" 320,30</t>
  </si>
  <si>
    <t>"St11" 242,00</t>
  </si>
  <si>
    <t>"St12" 161,20</t>
  </si>
  <si>
    <t>"St13" 88,50</t>
  </si>
  <si>
    <t>"Zt1" 132,80</t>
  </si>
  <si>
    <t>"Zt2" 132,50</t>
  </si>
  <si>
    <t>"Zt3" 118,90</t>
  </si>
  <si>
    <t>"Zt5" 155,20</t>
  </si>
  <si>
    <t>"Zt6" 125,60</t>
  </si>
  <si>
    <t>"Zt16" 82,10</t>
  </si>
  <si>
    <t>"Zt17" 89,10</t>
  </si>
  <si>
    <t>"Zt21" 181,90</t>
  </si>
  <si>
    <t>"5% pomocné konštrukcie" 12060,40*0,05</t>
  </si>
  <si>
    <t>163</t>
  </si>
  <si>
    <t>767995105.S</t>
  </si>
  <si>
    <t>Montáž ostatných atypických kovových stavebných doplnkových konštrukcií nad 50 do 100 kg</t>
  </si>
  <si>
    <t>1934232218</t>
  </si>
  <si>
    <t>"N4" 59,30</t>
  </si>
  <si>
    <t>"N6" 97,80</t>
  </si>
  <si>
    <t>"N7" 436,20</t>
  </si>
  <si>
    <t>"N11" 199,90</t>
  </si>
  <si>
    <t>"N12" 5290,50</t>
  </si>
  <si>
    <t>"N13" 568,30</t>
  </si>
  <si>
    <t>"N14" 211,10</t>
  </si>
  <si>
    <t>"N15" 64,20</t>
  </si>
  <si>
    <t>"N19" 93,20</t>
  </si>
  <si>
    <t>"N20" 61,30</t>
  </si>
  <si>
    <t>"N21" 119,70</t>
  </si>
  <si>
    <t>"N24" 1938,40</t>
  </si>
  <si>
    <t>"N25" 5016,50</t>
  </si>
  <si>
    <t>"N26" 53,80</t>
  </si>
  <si>
    <t>"N28" 489,70</t>
  </si>
  <si>
    <t>"N29" 148,30</t>
  </si>
  <si>
    <t>"N33" 66,50</t>
  </si>
  <si>
    <t>"N34" 189,30</t>
  </si>
  <si>
    <t>"S13" 617,50</t>
  </si>
  <si>
    <t>"S28" 270,70</t>
  </si>
  <si>
    <t>"S30" 53,90</t>
  </si>
  <si>
    <t>"Zt4" 103,00</t>
  </si>
  <si>
    <t>"Zt7" 967,10</t>
  </si>
  <si>
    <t>"Zt8" 966,20</t>
  </si>
  <si>
    <t>"Zt9" 2405,60</t>
  </si>
  <si>
    <t>"Zt10" 1488,50</t>
  </si>
  <si>
    <t>"Zt11" 1810,20</t>
  </si>
  <si>
    <t>"Zt12" 138,10</t>
  </si>
  <si>
    <t>"Zt13" 691,40</t>
  </si>
  <si>
    <t>"Zt14" 691,20</t>
  </si>
  <si>
    <t>"Zt15" 116,20</t>
  </si>
  <si>
    <t>"Zt18" 115,80</t>
  </si>
  <si>
    <t>"Zt19" 110,60</t>
  </si>
  <si>
    <t>"Zt20" 232,90</t>
  </si>
  <si>
    <t>"5% pomocné konštrukcie" 25882,90*0,05</t>
  </si>
  <si>
    <t>164</t>
  </si>
  <si>
    <t>767995106.S</t>
  </si>
  <si>
    <t>Montáž ostatných atypických kovových stavebných doplnkových konštrukcií nad 100 do 250 kg</t>
  </si>
  <si>
    <t>-395766964</t>
  </si>
  <si>
    <t>"N2" 3431,30</t>
  </si>
  <si>
    <t>"N3" 424,60</t>
  </si>
  <si>
    <t>"N5" 225,40</t>
  </si>
  <si>
    <t>"N8" 109,00</t>
  </si>
  <si>
    <t>"N9" 114,20</t>
  </si>
  <si>
    <t>"S2" 3979,90</t>
  </si>
  <si>
    <t>"S3" 265,30</t>
  </si>
  <si>
    <t>"S4" 368,80</t>
  </si>
  <si>
    <t>"S5" 226,90</t>
  </si>
  <si>
    <t>"S6" 456,80</t>
  </si>
  <si>
    <t>"S7" 771,70</t>
  </si>
  <si>
    <t>"S8" 884,10</t>
  </si>
  <si>
    <t>"S9" 948,00</t>
  </si>
  <si>
    <t>"S10" 719,70</t>
  </si>
  <si>
    <t>"S19" 132,50</t>
  </si>
  <si>
    <t>"S22" 143,00</t>
  </si>
  <si>
    <t>"S23" 174,10</t>
  </si>
  <si>
    <t>"S24" 169,90</t>
  </si>
  <si>
    <t>"5% pomocné konštrukcie" 13545,20*0,05</t>
  </si>
  <si>
    <t>165</t>
  </si>
  <si>
    <t>767995107.S</t>
  </si>
  <si>
    <t>Montáž ostatných atypických kovových stavebných doplnkových konštrukcií nad 250 do 500 kg</t>
  </si>
  <si>
    <t>-1410824521</t>
  </si>
  <si>
    <t>"S1" 735,00</t>
  </si>
  <si>
    <t>"S11" 5553,60</t>
  </si>
  <si>
    <t>"S12" 5553,60</t>
  </si>
  <si>
    <t>"S20" 1469,90</t>
  </si>
  <si>
    <t>"St1" 291,40</t>
  </si>
  <si>
    <t>"Th1" 3965,40</t>
  </si>
  <si>
    <t>"5% pomocné konštrukcie" 17568,90*0,05</t>
  </si>
  <si>
    <t>166</t>
  </si>
  <si>
    <t>767995108.S</t>
  </si>
  <si>
    <t>Montáž ostatných atypických kovových stavebných doplnkových konštrukcií nad 500 kg</t>
  </si>
  <si>
    <t>-1965582574</t>
  </si>
  <si>
    <t>"N1" 31358,00</t>
  </si>
  <si>
    <t>"N10" 3919,70</t>
  </si>
  <si>
    <t>"5% pomocné konštrukcie" 35277,70*0,05</t>
  </si>
  <si>
    <t>167</t>
  </si>
  <si>
    <t>553850000000.S</t>
  </si>
  <si>
    <t>Oceľová konštrukcia - stĺpy, nosníky, tiahla, stužidlá, zavetrenie</t>
  </si>
  <si>
    <t>1043057881</t>
  </si>
  <si>
    <t>výmera položky platí pre objekt SO-01 aj SO-02</t>
  </si>
  <si>
    <t>presná špecifikácia vr.antikoróznej úpravy - PD statika (tabuľka)</t>
  </si>
  <si>
    <t>8824,095*0,001*1,05</t>
  </si>
  <si>
    <t>1090,74*0,001*1,05</t>
  </si>
  <si>
    <t>195,615*0,001*1,05</t>
  </si>
  <si>
    <t>12663,42*0,001*1,05</t>
  </si>
  <si>
    <t>27177,045*0,001*1,05</t>
  </si>
  <si>
    <t>14222,46*0,001*1,05</t>
  </si>
  <si>
    <t>18447,345*0,001*1,05</t>
  </si>
  <si>
    <t>37041,585*0,001*1,05</t>
  </si>
  <si>
    <t>-8084,20*0,001</t>
  </si>
  <si>
    <t>168</t>
  </si>
  <si>
    <t>553850000150.S</t>
  </si>
  <si>
    <t>Metsec MET-2-172Z13 S450GD</t>
  </si>
  <si>
    <t>-1708393844</t>
  </si>
  <si>
    <t>8084,20*0,001*1,05</t>
  </si>
  <si>
    <t>169</t>
  </si>
  <si>
    <t>998767202.S</t>
  </si>
  <si>
    <t>Presun hmôt pre kovové stavebné doplnkové konštrukcie v objektoch výšky nad 6 do 12 m</t>
  </si>
  <si>
    <t>2127564586</t>
  </si>
  <si>
    <t>771</t>
  </si>
  <si>
    <t>Podlahy z dlaždíc</t>
  </si>
  <si>
    <t>170</t>
  </si>
  <si>
    <t>771415016.S</t>
  </si>
  <si>
    <t>Montáž soklíkov z obkladačiek do tmelu veľ. 300 x 150 mm</t>
  </si>
  <si>
    <t>1145394241</t>
  </si>
  <si>
    <t>"1.10" (3,61+1,75)2-0,80*3</t>
  </si>
  <si>
    <t>"1.11" (2,36+3,485)*2-0,80</t>
  </si>
  <si>
    <t>"1.12" (2,24+3,485)*2-0,80</t>
  </si>
  <si>
    <t>"1.13" (3,19+1,75*2)-0,70-0,80</t>
  </si>
  <si>
    <t>171</t>
  </si>
  <si>
    <t>5976400006100.S</t>
  </si>
  <si>
    <t>Keramický sokel výška 130mm</t>
  </si>
  <si>
    <t>-1353963076</t>
  </si>
  <si>
    <t>26,73*1,05</t>
  </si>
  <si>
    <t>172</t>
  </si>
  <si>
    <t>998771202.S</t>
  </si>
  <si>
    <t>Presun hmôt pre podlahy z dlaždíc v objektoch výšky nad 6 do 12 m</t>
  </si>
  <si>
    <t>50991286</t>
  </si>
  <si>
    <t>776</t>
  </si>
  <si>
    <t>Podlahy povlakové</t>
  </si>
  <si>
    <t>173</t>
  </si>
  <si>
    <t>776411000.S</t>
  </si>
  <si>
    <t>Lepenie podlahových líšt soklových</t>
  </si>
  <si>
    <t>-1831960807</t>
  </si>
  <si>
    <t>"1.01 ľavá časť" 19,87-1,00*2-1,40</t>
  </si>
  <si>
    <t>"1.04" (3,00+6,00)*2-1,40</t>
  </si>
  <si>
    <t>"1.05" (7,00+19,87)*2-0,90-1,00*3-1,10-1,40-2,50-2,70</t>
  </si>
  <si>
    <t>"1.06" (6,82+9,30)*2-2,50*2-3,71</t>
  </si>
  <si>
    <t>"1.08" (1,90+2,33)*2-1,10+0,10*2</t>
  </si>
  <si>
    <t>"1.09" (1,90+3,115)*2-1,40</t>
  </si>
  <si>
    <t>"1.10" (3,61+1,75)*2-0,60-0,80*3-0,90-1,00</t>
  </si>
  <si>
    <t>"1.13" (3,19+1,75)*2-0,70-0,80</t>
  </si>
  <si>
    <t>"1.16" 1,63+0,85-0,60</t>
  </si>
  <si>
    <t>"1.17" (3,00+2,50)*2-0,90-1,40</t>
  </si>
  <si>
    <t>174</t>
  </si>
  <si>
    <t>2834100179100.S</t>
  </si>
  <si>
    <t>Fabión výška 100mm "viď detail 02 detail steny"</t>
  </si>
  <si>
    <t>-1539607647</t>
  </si>
  <si>
    <t>161,25*1,05</t>
  </si>
  <si>
    <t>175</t>
  </si>
  <si>
    <t>998776202.S</t>
  </si>
  <si>
    <t>Presun hmôt pre podlahy povlakové v objektoch výšky nad 6 do 12 m</t>
  </si>
  <si>
    <t>574798405</t>
  </si>
  <si>
    <t>781</t>
  </si>
  <si>
    <t>Obklady</t>
  </si>
  <si>
    <t>176</t>
  </si>
  <si>
    <t>612460121.S</t>
  </si>
  <si>
    <t>Príprava vnútorného podkladu pod keramické obklady stien penetráciou základnou</t>
  </si>
  <si>
    <t>-237167730</t>
  </si>
  <si>
    <t>177</t>
  </si>
  <si>
    <t>781445017.S</t>
  </si>
  <si>
    <t>Montáž obkladov vnútor. stien z obkladačiek kladených do tmelu veľ. 300x200 mm</t>
  </si>
  <si>
    <t>-1751272917</t>
  </si>
  <si>
    <t>"1.12" (2,86+0,60)*0,60</t>
  </si>
  <si>
    <t>"1.14" (2,10+1,585)*2*2,00-0,70*2,00*2</t>
  </si>
  <si>
    <t>"1.15" (2,10+1,70)*2*2,00-0,70*2,00</t>
  </si>
  <si>
    <t>"1.16" (1,63+0,85)*2,00</t>
  </si>
  <si>
    <t>178</t>
  </si>
  <si>
    <t>597640000700.S</t>
  </si>
  <si>
    <t>Obkladačky keramické glazované jednofarebné hladké lxv 300x200x14 mm</t>
  </si>
  <si>
    <t>1811185730</t>
  </si>
  <si>
    <t>32,776*1,05</t>
  </si>
  <si>
    <t>179</t>
  </si>
  <si>
    <t>998781202.S</t>
  </si>
  <si>
    <t>Presun hmôt pre obklady keramické v objektoch výšky nad 6 do 12 m</t>
  </si>
  <si>
    <t>-1193041708</t>
  </si>
  <si>
    <t>783</t>
  </si>
  <si>
    <t>Nátery</t>
  </si>
  <si>
    <t>180</t>
  </si>
  <si>
    <t>783225600.S</t>
  </si>
  <si>
    <t>Nátery kov.stav.doplnk.konštr. syntetické na vzduchu schnúce 2x emailovaním - 70µm</t>
  </si>
  <si>
    <t>-1125234442</t>
  </si>
  <si>
    <t>"náterové plochy OK - statika výpis" 4378,06</t>
  </si>
  <si>
    <t>"náter L profilu trusného kanála" 71,424*0,20</t>
  </si>
  <si>
    <t>"náter slzičkové plechu" 51,974*2</t>
  </si>
  <si>
    <t>"náter konštrukcie slzičkového plechu" 729,233/4,91*0,075</t>
  </si>
  <si>
    <t>181</t>
  </si>
  <si>
    <t>783226100.S</t>
  </si>
  <si>
    <t>Nátery kov.stav.doplnk.konštr. syntetické na vzduchu schnúce základný - 35µm</t>
  </si>
  <si>
    <t>-1339662502</t>
  </si>
  <si>
    <t>182</t>
  </si>
  <si>
    <t>783894112.S</t>
  </si>
  <si>
    <t>Náter farbami ekologickými riediteľnými vodou latexovými umývateľnými stropov dvojnásobný</t>
  </si>
  <si>
    <t>-1950532271</t>
  </si>
  <si>
    <t>"1.11" (2,36+3,485)*2,00-0,80*2,00</t>
  </si>
  <si>
    <t>"1.12" (2,24+3,385)*2*2,00-0,80*2,00</t>
  </si>
  <si>
    <t>"1.13" (3,19+1,75*2)*2,00-(0,70+0,80)*2,00</t>
  </si>
  <si>
    <t>"1.16" (1,63+0,85)*2,00-0,60*2,00</t>
  </si>
  <si>
    <t>784</t>
  </si>
  <si>
    <t>Maľby</t>
  </si>
  <si>
    <t>183</t>
  </si>
  <si>
    <t>784410100.S</t>
  </si>
  <si>
    <t>Penetrovanie jednonásobné jemnozrnných podkladov výšky do 3,80 m</t>
  </si>
  <si>
    <t>111469789</t>
  </si>
  <si>
    <t>184</t>
  </si>
  <si>
    <t>784418011.S</t>
  </si>
  <si>
    <t>Zakrývanie otvorov, podláh a zariadení fóliou v miestnostiach alebo na schodisku</t>
  </si>
  <si>
    <t>411378049</t>
  </si>
  <si>
    <t>pri maľbách</t>
  </si>
  <si>
    <t>"1.09" 1,90*1,00</t>
  </si>
  <si>
    <t>185</t>
  </si>
  <si>
    <t>784452371.S</t>
  </si>
  <si>
    <t>Maľby z maliarskych zmesí na vodnej báze, ručne nanášané tónované dvojnásobné na jemnozrnný podklad výšky do 3,80 m</t>
  </si>
  <si>
    <t>172238663</t>
  </si>
  <si>
    <t>maľba stien</t>
  </si>
  <si>
    <t>"1.09" 1,90*4,55</t>
  </si>
  <si>
    <t>"1.10" (3,61+1,75)*2,50</t>
  </si>
  <si>
    <t>"1.11" (2,36+3,485)*2,50</t>
  </si>
  <si>
    <t>"1.12" (2,24+3,385)*2*2,50</t>
  </si>
  <si>
    <t>"1.13" (3,19+1,75)*2*2,50</t>
  </si>
  <si>
    <t>"1.14" (2,10+1,585)*2*0,60</t>
  </si>
  <si>
    <t>"1.15" (2,10+1,70)*2*0,60</t>
  </si>
  <si>
    <t>"1.16" (1,63+0,85)*0,60</t>
  </si>
  <si>
    <t>HZS</t>
  </si>
  <si>
    <t>Hodinové zúčtovacie sadzby</t>
  </si>
  <si>
    <t>186</t>
  </si>
  <si>
    <t>HZS000112.S</t>
  </si>
  <si>
    <t>Stavebno montážne práce náročnejšie, ucelené, obtiažne, rutinné (Tr. 2) v rozsahu viac ako 8 hodín náročnejšie</t>
  </si>
  <si>
    <t>hod</t>
  </si>
  <si>
    <t>512</t>
  </si>
  <si>
    <t>-1928603378</t>
  </si>
  <si>
    <t>VRN</t>
  </si>
  <si>
    <t>Investičné náklady neobsiahnuté v cenách</t>
  </si>
  <si>
    <t>187</t>
  </si>
  <si>
    <t>000300020.S</t>
  </si>
  <si>
    <t>Geodetické práce</t>
  </si>
  <si>
    <t>1024</t>
  </si>
  <si>
    <t>-2092074919</t>
  </si>
  <si>
    <t>188</t>
  </si>
  <si>
    <t>000600011.S</t>
  </si>
  <si>
    <t>Zariadenie staveniska</t>
  </si>
  <si>
    <t>243743396</t>
  </si>
  <si>
    <t>4 - Zdravotechnika - vodovod a kanalizácia</t>
  </si>
  <si>
    <t>713482111.S</t>
  </si>
  <si>
    <t>Montáž trubíc, hr. 10 - 15 mm,vnút.priemer do 38 mm</t>
  </si>
  <si>
    <t>01</t>
  </si>
  <si>
    <t>Izolačná trubica  18x13 mm (d x hr. izolácie)</t>
  </si>
  <si>
    <t>283310026900</t>
  </si>
  <si>
    <t>Izolačná trubica  22x13 mm (d x hr. izolácie)</t>
  </si>
  <si>
    <t>283310027000</t>
  </si>
  <si>
    <t>Izolačná trubica 28x13 mm (d x hr. izolácie),</t>
  </si>
  <si>
    <t>283310027100</t>
  </si>
  <si>
    <t>Izolačná trubica  35x13 mm (d x hr. izolácie)</t>
  </si>
  <si>
    <t>713482112.S</t>
  </si>
  <si>
    <t>Montáž trubíc, hr.do 10 -15 mm,vnút.priemer 39-70 mm</t>
  </si>
  <si>
    <t>7</t>
  </si>
  <si>
    <t>283310027400</t>
  </si>
  <si>
    <t>Izolačná trubica  54x13 mm (d x hr. izolácie)</t>
  </si>
  <si>
    <t>713482121.S</t>
  </si>
  <si>
    <t>Montáž trubíc z PE, hr.15-20 mm,vnút.priemer do 38 mm</t>
  </si>
  <si>
    <t>283310004700</t>
  </si>
  <si>
    <t>Izolačná PE trubica  22x20 mm (d potrubia x hr. izolácie), nadrezaná</t>
  </si>
  <si>
    <t>283310004800</t>
  </si>
  <si>
    <t>Izolačná PE trubica  28x20 mm (d potrubia x hr. izolácie), nadrezaná</t>
  </si>
  <si>
    <t>11</t>
  </si>
  <si>
    <t>713482131.S</t>
  </si>
  <si>
    <t>Montáž trubíc z PE, hr.30 mm,vnút.priemer do 38 mm</t>
  </si>
  <si>
    <t>283310006400</t>
  </si>
  <si>
    <t>Izolačná PE trubica 35x30 mm (d potrubia x hr. izolácie), rozrezaná</t>
  </si>
  <si>
    <t>998713203.S</t>
  </si>
  <si>
    <t>Presun hmôt pre izolácie tepelné v objektoch výšky nad 12 m do 24 m</t>
  </si>
  <si>
    <t>721171109.S</t>
  </si>
  <si>
    <t>Potrubie z PVC - U odpadové ležaté hrdlové D 110 mm</t>
  </si>
  <si>
    <t>721171110.S</t>
  </si>
  <si>
    <t>Potrubie z PVC - U odpadové ležaté hrdlové D 125 mm</t>
  </si>
  <si>
    <t>721171112.S</t>
  </si>
  <si>
    <t>Potrubie z PVC - U odpadové ležaté hrdlové D 160 mm</t>
  </si>
  <si>
    <t>02</t>
  </si>
  <si>
    <t>Potrubie odpadové HT z PP, pripojovacie D32</t>
  </si>
  <si>
    <t>721172022.S</t>
  </si>
  <si>
    <t>Potrubie odpadové HT z PP, pripojovacie D40</t>
  </si>
  <si>
    <t>721172023.S</t>
  </si>
  <si>
    <t>Potrubie odpadové HT z PP, pripojovacie D50</t>
  </si>
  <si>
    <t>03</t>
  </si>
  <si>
    <t>Potrubie odpadové HT z PP, pripojovacie D75</t>
  </si>
  <si>
    <t>04</t>
  </si>
  <si>
    <t>Montáž tvaroviek - odbočiek</t>
  </si>
  <si>
    <t>05</t>
  </si>
  <si>
    <t>Koleno 110 - 45°</t>
  </si>
  <si>
    <t>06</t>
  </si>
  <si>
    <t>Koleno 160 - 45°</t>
  </si>
  <si>
    <t>07</t>
  </si>
  <si>
    <t>Koleno 110/110 - 45°</t>
  </si>
  <si>
    <t>08</t>
  </si>
  <si>
    <t>Koleno 125/110 - 45°</t>
  </si>
  <si>
    <t>09</t>
  </si>
  <si>
    <t>Koleno 160/110 - 45°</t>
  </si>
  <si>
    <t>Koleno 160/160 - 45°</t>
  </si>
  <si>
    <t>Redukcia  110/125</t>
  </si>
  <si>
    <t>Redukcia  110/160</t>
  </si>
  <si>
    <t>Redukcia  50/110</t>
  </si>
  <si>
    <t>Koleno  75/50 - 45°</t>
  </si>
  <si>
    <t>Záslepka DN75</t>
  </si>
  <si>
    <t>Koleno 50/50 - 45°</t>
  </si>
  <si>
    <t>Redukcia  40/50</t>
  </si>
  <si>
    <t>Redukcia  75/110</t>
  </si>
  <si>
    <t>Redukcia  32/50</t>
  </si>
  <si>
    <t>Koleno 75 - 45°</t>
  </si>
  <si>
    <t>Kolienka  - 15°, 30°, 45° - rezerva vplyvom posunu na stavbe</t>
  </si>
  <si>
    <t>39</t>
  </si>
  <si>
    <t>Montáž podlahového vpustu DN 110</t>
  </si>
  <si>
    <t>Antikorový vpust DN100 s tesneným roštom R50 -  napr. ACO Vpust 142 DN100 napr. ACO vpust 142,DN100,zvislý,PU,V2A ACO</t>
  </si>
  <si>
    <t>Odkalovač  napr. ACO 142 nízky,objem 0,3l, V2A</t>
  </si>
  <si>
    <t>Hyg. rošt příčkový 168x168mm, M125, protiskl.R11,  napr. ACO</t>
  </si>
  <si>
    <t>Vakuová manipulační přísavka, Al</t>
  </si>
  <si>
    <t>721230087.S</t>
  </si>
  <si>
    <t>Montáž lapača splavenín</t>
  </si>
  <si>
    <t>2866300033001</t>
  </si>
  <si>
    <t>Lapač splavenín HL600N</t>
  </si>
  <si>
    <t>Montáž privzdušňovacieho ventilu</t>
  </si>
  <si>
    <t>Privzdušňovací ventil HL900N</t>
  </si>
  <si>
    <t>721274113.S</t>
  </si>
  <si>
    <t>Montáž zápachovej uzávierky</t>
  </si>
  <si>
    <t>429720001400.S</t>
  </si>
  <si>
    <t>Lievik so zápachovou uzávierkou HL21</t>
  </si>
  <si>
    <t>98</t>
  </si>
  <si>
    <t>Montáž záchitného košíka</t>
  </si>
  <si>
    <t>HL068.1E - Záchytný košík</t>
  </si>
  <si>
    <t>722221465.S</t>
  </si>
  <si>
    <t>Montáž  hadice  G 3/4</t>
  </si>
  <si>
    <t>286120015800.S</t>
  </si>
  <si>
    <t>Hadica 3/4"</t>
  </si>
  <si>
    <t>Montáž   - koncovka na pripojenie hadice</t>
  </si>
  <si>
    <t>Koncovka na  pripojenie hadice</t>
  </si>
  <si>
    <t>721290111.S</t>
  </si>
  <si>
    <t>Ostatné - skúška tesnosti kanalizácie v objektoch vodou do DN 150</t>
  </si>
  <si>
    <t>721290112.S</t>
  </si>
  <si>
    <t>Ostatné - skúška tesnosti kanalizácie v objektoch vodou DN 150</t>
  </si>
  <si>
    <t>998721203.S</t>
  </si>
  <si>
    <t>Presun hmôt pre vnútornú kanalizáciu v objektoch výšky nad 12 do 24 m</t>
  </si>
  <si>
    <t>Lôžko pod potrubie, stoky a drobné objekty, v objekte   z piesku a štrkopiesku do 16 mm</t>
  </si>
  <si>
    <t>Nizko uhliková oceľ - napr. Viega Prestabo upravená zvonaka aj zvnútra  18x1,50 mm (DN15)</t>
  </si>
  <si>
    <t>Nizko uhliková oceľ - napr. Viega Prestabo upravená zvonaka aj zvnútra  22x1,50 mm (DN20)</t>
  </si>
  <si>
    <t>Nizko uhliková oceľ - napr. Viega Prestabo upravená zvonaka aj zvnútra  28x1,50 mm (DN25)</t>
  </si>
  <si>
    <t>Nizko uhliková oceľ - napr. Viega  - napr. Viega 35x1,50 mm (DN32)</t>
  </si>
  <si>
    <t>Nizko uhliková oceľ - napr. Viega  - napr. Viega 42x1,50 mm (DN40)</t>
  </si>
  <si>
    <t>Nizko uhliková oceľ - napr. Viega  - napr. Viega 54x1,50 mm (DN50)</t>
  </si>
  <si>
    <t>Montáž nizko uhliková oceľ za bm</t>
  </si>
  <si>
    <t>Kolienka  - 15°, 30°, 45°,  T-kusy , spojovacie armatúry , prechody , kríženia  atď.  priemeru od DN15 do DN50</t>
  </si>
  <si>
    <t>871221118.S</t>
  </si>
  <si>
    <t>Montáž vodovodného potrubia z dvojvsrtvového PE 100 SDR11, SDR17 zváraných elektrotvarovkami D 63x5,8 mm</t>
  </si>
  <si>
    <t>286130033700.S</t>
  </si>
  <si>
    <t>Rúra HDPE na vodu PE100 PN16 SDR11 63x5,80x100 m</t>
  </si>
  <si>
    <t>722172627</t>
  </si>
  <si>
    <t>Plasthliníkové potrubie napr.Rehau RAUTITAN flex v tyčiach spájané lisovaním dxt 16x2,2 mm</t>
  </si>
  <si>
    <t>722172628</t>
  </si>
  <si>
    <t>Plasthliníkové potrubie Rehau RAUTITAN flex v tyčiach spájané lisovaním dxt 20x2,8 mm</t>
  </si>
  <si>
    <t>722172629</t>
  </si>
  <si>
    <t>Plasthliníkové potrubie napr.Rehau RAUTITAN flex v tyčiach spájané lisovaním dxt 25x3,5 mm</t>
  </si>
  <si>
    <t>722172630</t>
  </si>
  <si>
    <t>Plasthliníkové potrubie napr.Rehau RAUTITAN flex v tyčiach spájané lisovaním dxt 32x4,4 mm</t>
  </si>
  <si>
    <t>722172632</t>
  </si>
  <si>
    <t>Plasthliníkové potrubie napr. Rehau RAUTITAN flex v tyčiach spájané lisovaním dxt 50x6,9 mm</t>
  </si>
  <si>
    <t>722172763.S</t>
  </si>
  <si>
    <t>Montáž prechodu plasthlinik/kov pre vodu D32</t>
  </si>
  <si>
    <t>286540035600.S</t>
  </si>
  <si>
    <t>Prechodka plasthliníku / HDPE</t>
  </si>
  <si>
    <t>Montáž prechodu plasthlinik pre vodu D50 na nizkouhlikovú oceľ</t>
  </si>
  <si>
    <t>Prechodka plasthliníku /  oceľ</t>
  </si>
  <si>
    <t>230203565.S</t>
  </si>
  <si>
    <t>Montáž prechodka PE/oceľ PE 100 SDR11 D 63/DN50 mm</t>
  </si>
  <si>
    <t>286220031300.S</t>
  </si>
  <si>
    <t>Prechodka PE/oceľ PE 100 SDR 11 D/DN 63/50</t>
  </si>
  <si>
    <t>722221030.S</t>
  </si>
  <si>
    <t>Montáž guľového kohúta závitového priameho pre vodu G 6/4</t>
  </si>
  <si>
    <t>551110005900.S</t>
  </si>
  <si>
    <t>Guľový uzáver pre vodu 6/4", niklovaná mosadz</t>
  </si>
  <si>
    <t>724141000.S</t>
  </si>
  <si>
    <t>Montáž čerpadla</t>
  </si>
  <si>
    <t>42611003920011</t>
  </si>
  <si>
    <t>Elektronické cirkulačné čerpadlo Grundfos typ. = Grundfos UPA 15-90 N</t>
  </si>
  <si>
    <t>722221035.S</t>
  </si>
  <si>
    <t>Montáž guľového kohúta závitového priameho pre vodu G 2</t>
  </si>
  <si>
    <t>551110006000.S</t>
  </si>
  <si>
    <t>Guľový uzáver pre vodu 2", niklovaná mosadz</t>
  </si>
  <si>
    <t>722221035.S.1</t>
  </si>
  <si>
    <t>Montáž guľového kohúta závitového priameho pre vodu G 1"</t>
  </si>
  <si>
    <t>551110006000.S.1</t>
  </si>
  <si>
    <t>Guľový uzáver pre vodu 1", niklovaná mosadz</t>
  </si>
  <si>
    <t>722250005.S</t>
  </si>
  <si>
    <t>Montáž hydrantového systému s tvarovo stálou hadicou D 25</t>
  </si>
  <si>
    <t>súb.</t>
  </si>
  <si>
    <t>449150003000</t>
  </si>
  <si>
    <t>Hydrantový systém s tvarovo stálou hadicou D 25, hadica 30 m, skriňa 650x650x285 mm, plné dvierka</t>
  </si>
  <si>
    <t>Montáž - Ventil uzatvárací pre vodu G 3/4</t>
  </si>
  <si>
    <t>Ventil uzatvárací pre vodu G 3/4</t>
  </si>
  <si>
    <t>Montáž -spojka +  hadicová vsuvka</t>
  </si>
  <si>
    <t>Spojka +  hadicová vsuvka G 3/4</t>
  </si>
  <si>
    <t>722221315.S</t>
  </si>
  <si>
    <t>Montáž spätnej klapky závitovej pre vodu G 1</t>
  </si>
  <si>
    <t>551190001000.S</t>
  </si>
  <si>
    <t>Spätná klapka vodorovná závitová 1", PN 10, pre vodu, mosadz</t>
  </si>
  <si>
    <t>192</t>
  </si>
  <si>
    <t>722221370.S</t>
  </si>
  <si>
    <t>Montáž vodovodného filtra závitového G 1</t>
  </si>
  <si>
    <t>422010003100.S</t>
  </si>
  <si>
    <t>Filter závitový na vodu 1", FF, PN 20, mosadz</t>
  </si>
  <si>
    <t>734423140.S</t>
  </si>
  <si>
    <t>Montáž tlakomera</t>
  </si>
  <si>
    <t>388430002800.S</t>
  </si>
  <si>
    <t>TLAKOMER</t>
  </si>
  <si>
    <t>200</t>
  </si>
  <si>
    <t>722221285.S</t>
  </si>
  <si>
    <t>Montáž spätného ventilu závitového G 6/4</t>
  </si>
  <si>
    <t>202</t>
  </si>
  <si>
    <t>551110016800.S</t>
  </si>
  <si>
    <t>Spätný ventil kontrolovateľný, 6/4" FF, PN 16, mosadz, disk plast</t>
  </si>
  <si>
    <t>204</t>
  </si>
  <si>
    <t>722221380.S</t>
  </si>
  <si>
    <t>Montáž vodovodného filtra závitového G 6/4</t>
  </si>
  <si>
    <t>206</t>
  </si>
  <si>
    <t>422010003300.S</t>
  </si>
  <si>
    <t>Filter závitový na vodu 6/4", FF, PN 20, mosadz</t>
  </si>
  <si>
    <t>208</t>
  </si>
  <si>
    <t>722263417.S</t>
  </si>
  <si>
    <t>Montáž vodomeru závitového jednovtokového suchobežného G 5/4</t>
  </si>
  <si>
    <t>210</t>
  </si>
  <si>
    <t>388240000100.S1</t>
  </si>
  <si>
    <t>Vodomer impulzný závitový 5/4" M, mosadzný</t>
  </si>
  <si>
    <t>212</t>
  </si>
  <si>
    <t>3161700366001</t>
  </si>
  <si>
    <t>Nosný rám z nehrdzavejúcej ocele s možnosťou uchytenia</t>
  </si>
  <si>
    <t>214</t>
  </si>
  <si>
    <t>727110151.S</t>
  </si>
  <si>
    <t>Montáž redukcie oceľovej  D 50 mm</t>
  </si>
  <si>
    <t>216</t>
  </si>
  <si>
    <t>316160002020.S</t>
  </si>
  <si>
    <t>Redukcia DN 40/DN32</t>
  </si>
  <si>
    <t>218</t>
  </si>
  <si>
    <t>552540021400.S</t>
  </si>
  <si>
    <t>Vsuvka jednoznačná čierna 6/4"</t>
  </si>
  <si>
    <t>220</t>
  </si>
  <si>
    <t>230203564.S</t>
  </si>
  <si>
    <t>Montáž prechodka PE/oceľ PE 100 SDR11 D 50/DN40 mm</t>
  </si>
  <si>
    <t>222</t>
  </si>
  <si>
    <t>286220031200.S</t>
  </si>
  <si>
    <t>Prechodka PE/oceľ PE 100 SDR 11 D/DN 50/40</t>
  </si>
  <si>
    <t>224</t>
  </si>
  <si>
    <t>722229101.S</t>
  </si>
  <si>
    <t>Montáž ventilu  G 1/2</t>
  </si>
  <si>
    <t>226</t>
  </si>
  <si>
    <t>guľový  ventil, 1/2"</t>
  </si>
  <si>
    <t>228</t>
  </si>
  <si>
    <t>spätná klapka 1/2"</t>
  </si>
  <si>
    <t>230</t>
  </si>
  <si>
    <t>Filter 1/2"</t>
  </si>
  <si>
    <t>232</t>
  </si>
  <si>
    <t>722221020.S</t>
  </si>
  <si>
    <t>Montáž guľového kohúta závitového priameho pre vodu G 1</t>
  </si>
  <si>
    <t>234</t>
  </si>
  <si>
    <t>Guľový uzáver pre vodu 1",s odvodnením a manometrom</t>
  </si>
  <si>
    <t>236</t>
  </si>
  <si>
    <t>722221465.S.1</t>
  </si>
  <si>
    <t>Montáž  hadice  G 1/2"</t>
  </si>
  <si>
    <t>238</t>
  </si>
  <si>
    <t>NEREZOVÝ vlnovec DN12 1/2" x 1/2" 50cm s maticami, PN16 - pripojenie technológie</t>
  </si>
  <si>
    <t>240</t>
  </si>
  <si>
    <t>732331006.S</t>
  </si>
  <si>
    <t>Montáž expanznej nádoby</t>
  </si>
  <si>
    <t>242</t>
  </si>
  <si>
    <t>484630006200.S</t>
  </si>
  <si>
    <t>Nádoba expanzná</t>
  </si>
  <si>
    <t>244</t>
  </si>
  <si>
    <t>732331006.S.1</t>
  </si>
  <si>
    <t>Montáž mechanický filter</t>
  </si>
  <si>
    <t>246</t>
  </si>
  <si>
    <t>Mechanický filter</t>
  </si>
  <si>
    <t>248</t>
  </si>
  <si>
    <t>722290226.S</t>
  </si>
  <si>
    <t>Tlaková skúška vodovodného potrubia závitového do DN 50</t>
  </si>
  <si>
    <t>250</t>
  </si>
  <si>
    <t>998722203.S</t>
  </si>
  <si>
    <t>Presun hmôt pre vnútorný vodovod v objektoch výšky nad 12 do 24 m</t>
  </si>
  <si>
    <t>252</t>
  </si>
  <si>
    <t>725149720.S</t>
  </si>
  <si>
    <t>Montáž záchodu do predstenového systému</t>
  </si>
  <si>
    <t>254</t>
  </si>
  <si>
    <t>642360000800</t>
  </si>
  <si>
    <t>Misa záchodová keramická závesná+ nosná podkonštrukcia</t>
  </si>
  <si>
    <t>256</t>
  </si>
  <si>
    <t>554330000500</t>
  </si>
  <si>
    <t>Záchodové sedadlo s poklopom</t>
  </si>
  <si>
    <t>258</t>
  </si>
  <si>
    <t>725219401.S</t>
  </si>
  <si>
    <t>Montáž kuchynského drezu na skrutky do muriva, bez výtokovej armatúry</t>
  </si>
  <si>
    <t>260</t>
  </si>
  <si>
    <t>642110004300.S</t>
  </si>
  <si>
    <t>Kuchynský drez nerez</t>
  </si>
  <si>
    <t>262</t>
  </si>
  <si>
    <t>725229142.S</t>
  </si>
  <si>
    <t>Montáž sprchy, bez výtokovej armatúry</t>
  </si>
  <si>
    <t>264</t>
  </si>
  <si>
    <t>552210000800.S</t>
  </si>
  <si>
    <t>Sprcha</t>
  </si>
  <si>
    <t>266</t>
  </si>
  <si>
    <t>725219401.S.1</t>
  </si>
  <si>
    <t>Montáž umývadla keramického na skrutky do muriva, bez výtokovej armatúry</t>
  </si>
  <si>
    <t>268</t>
  </si>
  <si>
    <t>642110004300.S.1</t>
  </si>
  <si>
    <t>Umývadlo keramické bežný typ</t>
  </si>
  <si>
    <t>270</t>
  </si>
  <si>
    <t>725819401</t>
  </si>
  <si>
    <t>Montáž ventilu rohového s pripojovacou rúrkou G 1/2</t>
  </si>
  <si>
    <t>272</t>
  </si>
  <si>
    <t>551410000500</t>
  </si>
  <si>
    <t>Ventil rohový RDL 80 1/2"</t>
  </si>
  <si>
    <t>274</t>
  </si>
  <si>
    <t>722220111</t>
  </si>
  <si>
    <t>Montáž armatúry závitovej s jedným závitom, nástenka pre výtokový ventil G 1/2</t>
  </si>
  <si>
    <t>276</t>
  </si>
  <si>
    <t>5515339010145</t>
  </si>
  <si>
    <t>Nástenka 90° s vnútorným závitom, 15-Rp 1/2</t>
  </si>
  <si>
    <t>278</t>
  </si>
  <si>
    <t>725829601.S</t>
  </si>
  <si>
    <t>Montáž batérie drezovej a umývadlovej  stojankovej, pákovej alebo klasickej s mechanickým ovládaním</t>
  </si>
  <si>
    <t>280</t>
  </si>
  <si>
    <t>551450003800</t>
  </si>
  <si>
    <t>Batéria drezová stojanková páková</t>
  </si>
  <si>
    <t>282</t>
  </si>
  <si>
    <t>551450003800.1</t>
  </si>
  <si>
    <t>Batéria umývadlová stojanková páková</t>
  </si>
  <si>
    <t>284</t>
  </si>
  <si>
    <t>725829801.S</t>
  </si>
  <si>
    <t>Montáž batérie sprchová nástennej pákovej alebo klasickej s mechanickým ovládaním</t>
  </si>
  <si>
    <t>286</t>
  </si>
  <si>
    <t>551450003500.S</t>
  </si>
  <si>
    <t>Batéria sprchová nástenná páková</t>
  </si>
  <si>
    <t>288</t>
  </si>
  <si>
    <t>725869301.S</t>
  </si>
  <si>
    <t>Montáž zápachovej uzávierky pre zariaďovacie predmety, umývadlovej do D 40 mm</t>
  </si>
  <si>
    <t>290</t>
  </si>
  <si>
    <t>5516200192001</t>
  </si>
  <si>
    <t>Zapachová uzávierka umývadlová</t>
  </si>
  <si>
    <t>292</t>
  </si>
  <si>
    <t>725869301.S.1</t>
  </si>
  <si>
    <t>Montáž zápachovej uzávierky pre zariaďovacie predmety do D 50 mm</t>
  </si>
  <si>
    <t>294</t>
  </si>
  <si>
    <t>Zapachová uzávierka sprchová</t>
  </si>
  <si>
    <t>296</t>
  </si>
  <si>
    <t>725949120.S1</t>
  </si>
  <si>
    <t>Montáž dvierok</t>
  </si>
  <si>
    <t>298</t>
  </si>
  <si>
    <t>553410067500.S</t>
  </si>
  <si>
    <t>Revízne dvierka 300x300</t>
  </si>
  <si>
    <t>300</t>
  </si>
  <si>
    <t>Kotviaci materiál pre potrubia +  hydranty +  stojaný pre hydranty 	 1	           Záves na roznášací nosník na jednu trasu		      128 ks	  2	           Záves na roznášací nosník na dve trasy		       69 ks	 3	           Záves na roznášací nosník na tri tra</t>
  </si>
  <si>
    <t>302</t>
  </si>
  <si>
    <t>998725203.S</t>
  </si>
  <si>
    <t>Presun hmôt pre zariaďovacie predmety v objektoch výšky nad 12 do 24 m</t>
  </si>
  <si>
    <t>304</t>
  </si>
  <si>
    <t>c - Filtračná technológia na úpravu vody zo studne</t>
  </si>
  <si>
    <t>Pol1</t>
  </si>
  <si>
    <t>Mechanický filter s manometrom: veľkosť filtrácie 40 µm, prietok vody: 8 m³/h, vypúšťací ventil, manometer, obmedzovač tlaku</t>
  </si>
  <si>
    <t>Pol2</t>
  </si>
  <si>
    <t>Automatický filtračný systém s časovým riadením na odstránenie mangánu:  filtr. médium Burel, 4x20 l, prietok max. 1m3/ks,</t>
  </si>
  <si>
    <t>Pol3</t>
  </si>
  <si>
    <t>UV lampa: 90 W, pripojenie 6/4",</t>
  </si>
  <si>
    <t>Pol4</t>
  </si>
  <si>
    <t>Práca  - dezinfekcia studne a rozvodov</t>
  </si>
  <si>
    <t>celok</t>
  </si>
  <si>
    <t>Pol5</t>
  </si>
  <si>
    <t>Prevádzková chémia na dezinfekciu studní a rozvodov</t>
  </si>
  <si>
    <t>Pol6</t>
  </si>
  <si>
    <t>Práca - inštalačné práce vrátane použitého vodárenského materialu</t>
  </si>
  <si>
    <t>Pol7</t>
  </si>
  <si>
    <t>Dopravné náklady - spolu</t>
  </si>
  <si>
    <t>d - Ústredné kúrenie</t>
  </si>
  <si>
    <t xml:space="preserve">    731 - Ústredné kúrenie, kotolne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</si>
  <si>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</si>
  <si>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</si>
  <si>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</si>
  <si>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 - vkurovacie telesá</t>
  </si>
  <si>
    <t>Kód položky</t>
  </si>
  <si>
    <t>262144</t>
  </si>
  <si>
    <t>TL 15 x 27 DG</t>
  </si>
  <si>
    <t>Tubolit DG hr. 25 mm; d = 15 mm</t>
  </si>
  <si>
    <t>TL 18 x 30 DG</t>
  </si>
  <si>
    <t>Tubolit DG hr. 30 mm; d = 18 mm</t>
  </si>
  <si>
    <t>TL 22 x 30 DG</t>
  </si>
  <si>
    <t>Tubolit DG hr. 30 mm; d = 22 mm</t>
  </si>
  <si>
    <t>TL 28 x 30 DG</t>
  </si>
  <si>
    <t>Tubolit DG hr. 30 mm; d = 28 mm</t>
  </si>
  <si>
    <t>TL 42 x 30 DG</t>
  </si>
  <si>
    <t>Tubolit DG hr. 30 mm; d = 42 mm</t>
  </si>
  <si>
    <t>731</t>
  </si>
  <si>
    <t>Ústredné kúrenie, kotolne</t>
  </si>
  <si>
    <t>pc1</t>
  </si>
  <si>
    <t>Montáž tepelného čerpadla vzduch-voda</t>
  </si>
  <si>
    <t>ERLA14DW1</t>
  </si>
  <si>
    <t>Tepelné čerpadlo vzduch - voda, vonkajšia jednotka 14kW (napr. DAIKIN Althema3 R typ ERLA14DW1) Vonkajšie rozmery - Jednotka - Hĺbka x Výška x Šírka 460 x 870 x 1,100 mm, Chladiace médium - Typ R-32, Hladina akust. tlaku - Kúrenie - Men. 48.0 dBA, Zdroj n</t>
  </si>
  <si>
    <t>EBVH16S23D9W</t>
  </si>
  <si>
    <t>Tepelné čerpadlo vzduch - voda, vnútorná jednotka (napr. DAIKIN Althema3 R typ EBVH16S23D9W) DA3 R FS IU 16kW HO 3F-9kW-BUH 230L , Vonkajšie rozmery - Jednotka - Hĺbka x Výška x Šírka 634 x 1,855 x 595 mm, Hladina akustického tlaku - Men. 30.0 dBA</t>
  </si>
  <si>
    <t>180622</t>
  </si>
  <si>
    <t>Prepojovacie chladivové rúrky, dĺžka potrubia 10 m</t>
  </si>
  <si>
    <t>193911</t>
  </si>
  <si>
    <t>Sada káblov na elektrické pripojenie, dĺžka 9 m</t>
  </si>
  <si>
    <t>665034</t>
  </si>
  <si>
    <t>UDP pre tepelné čerpadlo</t>
  </si>
  <si>
    <t>732</t>
  </si>
  <si>
    <t>Ústredné kúrenie, strojovne</t>
  </si>
  <si>
    <t>11052</t>
  </si>
  <si>
    <t>FLAMCO - Magnetický separátor nečistôt XStream Clean G1 1/4"F</t>
  </si>
  <si>
    <t>732230000</t>
  </si>
  <si>
    <t>Montáž akumulačnej nádoby vykurovacej vody bez výmenníka s izoláciou objem do 250 l</t>
  </si>
  <si>
    <t>A34195</t>
  </si>
  <si>
    <t>Akumulačný zásobník pre vykurovaciu vodu o objeme 200 l Austria email typ WPPS 200</t>
  </si>
  <si>
    <t>732331009</t>
  </si>
  <si>
    <t>Montáž expanznej nádoby tlak do 3 bar s membránou 12 l</t>
  </si>
  <si>
    <t>26243</t>
  </si>
  <si>
    <t>Expanzná nádoba FLAMCO typ Contra-Flex 25/1,5, objem 25 litrov; pripojenie 3/4", max. prev. tlak 3,0 bar, min./max. teplota na membránu -10/70 °C.</t>
  </si>
  <si>
    <t>27911</t>
  </si>
  <si>
    <t>Konzola pre pripevnenie expanznej nádoby (2-25l) na stenu FLAMCO typ FLEXCONSOLE, 3/4"x3/4" červená</t>
  </si>
  <si>
    <t>28920</t>
  </si>
  <si>
    <t>Pripojovacia súprava FLAMCO typ FLEXCONTROL 3/4"</t>
  </si>
  <si>
    <t>732111431</t>
  </si>
  <si>
    <t>Montáž združeného rozdeľovača a zberača modul 80 mm pre 3 vetvy s dĺžkou 700 mm</t>
  </si>
  <si>
    <t>M66301.930</t>
  </si>
  <si>
    <t>Rozdelovač MeiFlow Top S pre 3vykurovacie okruhy 1" s izolaciou a konzolami</t>
  </si>
  <si>
    <t>731291070</t>
  </si>
  <si>
    <t>Montáž rýchlomontážnej sady s 3-cestným zmiešavačom DN 25</t>
  </si>
  <si>
    <t>M66931.30M</t>
  </si>
  <si>
    <t>Čerpadlová skupina MeiFlow Top S MC, DN25, GF Alpha2.1 25- 60, so servopohonom 230V</t>
  </si>
  <si>
    <t>pc3</t>
  </si>
  <si>
    <t>Regulácia pre vykurovacie systémy TECH EU-i-3 PLUS OT obsluha troch zmiešavacích okruhov</t>
  </si>
  <si>
    <t>pc4</t>
  </si>
  <si>
    <t>Dvojpolohový izbový regulátor (ON/OFF) TECH typ EU-297z v3</t>
  </si>
  <si>
    <t>733</t>
  </si>
  <si>
    <t>Ústredné kúrenie, rozvodné potrubie</t>
  </si>
  <si>
    <t>160110</t>
  </si>
  <si>
    <t>Nízkouhlíková oceľová rúrka 15x1,2 ( 6 m )</t>
  </si>
  <si>
    <t>160111</t>
  </si>
  <si>
    <t>Nízkouhlíková oceľová rúrka 18x1,2 ( 6 m )</t>
  </si>
  <si>
    <t>160112</t>
  </si>
  <si>
    <t>Nízkouhlíková oceľová rúrka 22x1,5 ( 6 m )</t>
  </si>
  <si>
    <t>160113</t>
  </si>
  <si>
    <t>Nízkouhlíková oceľová rúrka 28x1,5 ( 6 m )</t>
  </si>
  <si>
    <t>160115</t>
  </si>
  <si>
    <t>Nízkouhlíková oceľová rúrka 42x1,5 ( 6 m )</t>
  </si>
  <si>
    <t>162 210</t>
  </si>
  <si>
    <t>Oblúk 90 FF press 15x15</t>
  </si>
  <si>
    <t>162 211</t>
  </si>
  <si>
    <t>Oblúk 90 FF press 18x18</t>
  </si>
  <si>
    <t>162 212</t>
  </si>
  <si>
    <t>Oblúk 90 FF press 22x22</t>
  </si>
  <si>
    <t>162 213</t>
  </si>
  <si>
    <t>Oblúk 90 FF press 28x28</t>
  </si>
  <si>
    <t>162 215</t>
  </si>
  <si>
    <t>Oblúk 90 FF press 42x42</t>
  </si>
  <si>
    <t>161 210</t>
  </si>
  <si>
    <t>Redukovaná spojka pre pripojenie rúrok s rôznym priemerom 18x15</t>
  </si>
  <si>
    <t>161 212</t>
  </si>
  <si>
    <t>Redukovaná spojka pre pripojenie rúrok s rôznym priemerom 22x18</t>
  </si>
  <si>
    <t>161 215</t>
  </si>
  <si>
    <t>Redukovaná spojka pre pripojenie rúrok s rôznym priemerom 28x22</t>
  </si>
  <si>
    <t>163 112</t>
  </si>
  <si>
    <t>Redukovaný T kus 18x15x18</t>
  </si>
  <si>
    <t>163 114</t>
  </si>
  <si>
    <t>Redukovaný T kus 22x15x22</t>
  </si>
  <si>
    <t>163 117</t>
  </si>
  <si>
    <t>Redukovaný T kus 28x15x28</t>
  </si>
  <si>
    <t>163 210</t>
  </si>
  <si>
    <t>T kus press 15x15x15</t>
  </si>
  <si>
    <t>163 213</t>
  </si>
  <si>
    <t>T kus press 28x28x28</t>
  </si>
  <si>
    <t>733151119</t>
  </si>
  <si>
    <t>Potrubie z medených rúrok tvrdých spájaných lisovaním D 22/1,0 mm</t>
  </si>
  <si>
    <t>11600871001</t>
  </si>
  <si>
    <t>Montáž plasrhlinikového potrubia do DN 65</t>
  </si>
  <si>
    <t>733191202.S</t>
  </si>
  <si>
    <t>Tlaková skúška potrubia do DN 65</t>
  </si>
  <si>
    <t>734</t>
  </si>
  <si>
    <t>Ústredné kúrenie, armatúry.</t>
  </si>
  <si>
    <t>734223208</t>
  </si>
  <si>
    <t>Montáž termostatickej hlavice</t>
  </si>
  <si>
    <t>1920060</t>
  </si>
  <si>
    <t>Termostatická hlavica Mini pre VT s kvapalinovím snímačom, s automatickou protimrazovou poistkou (6-30 °C)</t>
  </si>
  <si>
    <t>734209114</t>
  </si>
  <si>
    <t>Montáž závitovej armatúry s 2 závitmi G 3/4</t>
  </si>
  <si>
    <t>1392300</t>
  </si>
  <si>
    <t>RL-5 priamy DN 10</t>
  </si>
  <si>
    <t>1772365</t>
  </si>
  <si>
    <t>TS-90-V priamy DN 10</t>
  </si>
  <si>
    <t>734209116</t>
  </si>
  <si>
    <t>Montáž závitovej armatúry G 5/4</t>
  </si>
  <si>
    <t>1 216 004</t>
  </si>
  <si>
    <t>Guľový kohút Herz DN32</t>
  </si>
  <si>
    <t>734213250</t>
  </si>
  <si>
    <t>Montáž ventilu odvzdušňovacieho závitového automatického G 1/2</t>
  </si>
  <si>
    <t>89000</t>
  </si>
  <si>
    <t>Automatický odvzdušňovaí ventil Flexvent 1/2, so spätnou klapkou</t>
  </si>
  <si>
    <t>400093</t>
  </si>
  <si>
    <t>Vypúšťací ventil 3/4"</t>
  </si>
  <si>
    <t>735</t>
  </si>
  <si>
    <t>Ústredné kúrenie - vkurovacie telesá</t>
  </si>
  <si>
    <t>735000912.S</t>
  </si>
  <si>
    <t>Vyregulovanie dvojregulačného ventilu s termostatickým ovládaním</t>
  </si>
  <si>
    <t>735154040</t>
  </si>
  <si>
    <t>Montáž vykurovacieho telesa panelového jednoradového 600 mm/ dĺžky 400-600 mm</t>
  </si>
  <si>
    <t>M00116006069016 011</t>
  </si>
  <si>
    <t>KORAD 11VKP 600/600 (bez povrchovej úpravy)</t>
  </si>
  <si>
    <t>735154141</t>
  </si>
  <si>
    <t>Montáž vykurovacieho telesa panelového dvojradového výšky 600 mm/ dĺžky 700-900 mm</t>
  </si>
  <si>
    <t>M00216008089016 011</t>
  </si>
  <si>
    <t>KORAD 21VKP 600/800 (bez povrchovej úpravy)</t>
  </si>
  <si>
    <t>M00216009099016 011</t>
  </si>
  <si>
    <t>KORAD 21VKP 600/900 (bez povrchovej úpravy)</t>
  </si>
  <si>
    <t>M00226007079016 011</t>
  </si>
  <si>
    <t>KORAD 22VKP 600/700 (bez povrchovej úpravy)</t>
  </si>
  <si>
    <t>735154142</t>
  </si>
  <si>
    <t>Montáž vykurovacieho telesa panelového dvojradového výšky 600 mm/ dĺžky 1000-1200 mm</t>
  </si>
  <si>
    <t>M00216012129016 011</t>
  </si>
  <si>
    <t>KORAD 21VKP 600/1200 (bez povrchovej úpravy)</t>
  </si>
  <si>
    <t>M00226010109016 011</t>
  </si>
  <si>
    <t>KORAD 22VKP 600/1000 (bez povrchovej úpravy)</t>
  </si>
  <si>
    <t>735154143</t>
  </si>
  <si>
    <t>Montáž vykurovacieho telesa panelového dvojradového výšky 600 mm/ dĺžky 1400-1800 mm</t>
  </si>
  <si>
    <t>M00226014149016 011</t>
  </si>
  <si>
    <t>KORAD 22VKP 600/1400 (bez povrchovej úpravy)</t>
  </si>
  <si>
    <t>M00226016169016 011</t>
  </si>
  <si>
    <t>KORAD 22VKP 600/1600 (bez povrchovej úpravy)</t>
  </si>
  <si>
    <t>735154150</t>
  </si>
  <si>
    <t>Montáž vykurovacieho telesa panelového dvojradového výšky 900 mm/ dĺžky 400-600 mm</t>
  </si>
  <si>
    <t>K00229006069016 011</t>
  </si>
  <si>
    <t>KORAD 22K 900/600 (bez povrchovej úpravy)</t>
  </si>
  <si>
    <t>JZ 1</t>
  </si>
  <si>
    <t>Záves na roznášací nosník</t>
  </si>
  <si>
    <t>HZS000111</t>
  </si>
  <si>
    <t>Vykurovacia skúška</t>
  </si>
  <si>
    <t>HZS0001111</t>
  </si>
  <si>
    <t>Uvedenie do prevádzky</t>
  </si>
  <si>
    <t>HZS0001112</t>
  </si>
  <si>
    <t>Protipožiarne prestupy</t>
  </si>
  <si>
    <t>e - Vzduchotechnika</t>
  </si>
  <si>
    <t>D1 - Zariadenie č.1 -  Chladenie m.č. 1.11 a 1.12</t>
  </si>
  <si>
    <t>D2 - Zariadenie č.2 - Vetranie sociálneho zázemia</t>
  </si>
  <si>
    <t>D3 - Zariadenie č.3 - Chladenie skladov</t>
  </si>
  <si>
    <t>D4 - Zariadenie č.4 - Vetranie úpravovne vody</t>
  </si>
  <si>
    <t>D5 - Ostatné</t>
  </si>
  <si>
    <t>D1</t>
  </si>
  <si>
    <t>Zariadenie č.1 -  Chladenie m.č. 1.11 a 1.12</t>
  </si>
  <si>
    <t>1.01</t>
  </si>
  <si>
    <t>Vonkajšia jednotka Daikin 2MXM40N, Qch=4,0 kW, Qv=4,2 kW, 230V</t>
  </si>
  <si>
    <t>1.02</t>
  </si>
  <si>
    <t>Vnútorná nástenná jednotka Daikin FTXP20M9, Qch=2,0 kW, Qv=2,5 kW</t>
  </si>
  <si>
    <t>1.03</t>
  </si>
  <si>
    <t>Cu potrubie rozmeru 10 mm vrátane izolácie</t>
  </si>
  <si>
    <t>bm</t>
  </si>
  <si>
    <t>1.04</t>
  </si>
  <si>
    <t>Cu potrubie rozmeru 6 mm vrátane izolácie</t>
  </si>
  <si>
    <t>1.05</t>
  </si>
  <si>
    <t>Komunikačný kábel</t>
  </si>
  <si>
    <t>1.06</t>
  </si>
  <si>
    <t>Odvod kondenzu DN20-DN40 ku kanalizačným stupačkám (vert.rozvod - profesia ZTI)</t>
  </si>
  <si>
    <t>1.07</t>
  </si>
  <si>
    <t>Plastová krycia lišta TP 90x65 vrátane tvaroviek</t>
  </si>
  <si>
    <t>1.08</t>
  </si>
  <si>
    <t>Konzola pod vonkajšiu jednotku na stenu</t>
  </si>
  <si>
    <t>kpl</t>
  </si>
  <si>
    <t>1.09</t>
  </si>
  <si>
    <t>Montážny, spojovací, tesniaci a závesný materiál</t>
  </si>
  <si>
    <t>1.10</t>
  </si>
  <si>
    <t>Montáž klimatizácie</t>
  </si>
  <si>
    <t>D2</t>
  </si>
  <si>
    <t>Zariadenie č.2 - Vetranie sociálneho zázemia</t>
  </si>
  <si>
    <t>2.01a</t>
  </si>
  <si>
    <t>Potrubný ventilátor RUCK RS 200L 10, 400m3/h, 5.1kg</t>
  </si>
  <si>
    <t>2.01b</t>
  </si>
  <si>
    <t>Plastový ventilátor VENTS VNV-1D 80-TR</t>
  </si>
  <si>
    <t>2.01c</t>
  </si>
  <si>
    <t>Rychloupínacia spona VM 200</t>
  </si>
  <si>
    <t>2.02</t>
  </si>
  <si>
    <t>Tlmič hluku Systemair LDC-200/160</t>
  </si>
  <si>
    <t>2.03</t>
  </si>
  <si>
    <t>Protidážďová žalúzia Systemair IGC-100</t>
  </si>
  <si>
    <t>2.04</t>
  </si>
  <si>
    <t>Protidážďová žalúzia Systemair IGC-250</t>
  </si>
  <si>
    <t>2.05</t>
  </si>
  <si>
    <t>Dverová hliníková mriežka Systemair NOVAD-1-525x225-UR1-RALxxx</t>
  </si>
  <si>
    <t>2.06</t>
  </si>
  <si>
    <t>Tanierový ventil odvodný EFF100 s mont.rámikom</t>
  </si>
  <si>
    <t>2.07</t>
  </si>
  <si>
    <t>Tanierový ventil odvodný EFF160 s mont.rámikom</t>
  </si>
  <si>
    <t>2.08</t>
  </si>
  <si>
    <t>Kruhové oceľové potrubie SPIRO priemeru 200 / 50 % tvaroviek</t>
  </si>
  <si>
    <t>2.09</t>
  </si>
  <si>
    <t>Kruhové oceľové potrubie SPIRO do priemeru 160 / 50 % tvaroviek</t>
  </si>
  <si>
    <t>2.10</t>
  </si>
  <si>
    <t>Kruhové oceľové potrubie SPIRO do priemeru 125 / 20 % tvaroviek</t>
  </si>
  <si>
    <t>2.11</t>
  </si>
  <si>
    <t>Kruhové oceľové potrubie SPIRO do priemeru 100 / 20 % tvaroviek</t>
  </si>
  <si>
    <t>2.12</t>
  </si>
  <si>
    <t>Ohybná hadica Aluconnect 100</t>
  </si>
  <si>
    <t>2.13</t>
  </si>
  <si>
    <t>Ohybná hadica Aluconnect 160</t>
  </si>
  <si>
    <t>2.14</t>
  </si>
  <si>
    <t>Tepelná izolácia H DUCT 20</t>
  </si>
  <si>
    <t>2.15</t>
  </si>
  <si>
    <t>2.16</t>
  </si>
  <si>
    <t>Montáž</t>
  </si>
  <si>
    <t>D3</t>
  </si>
  <si>
    <t>Zariadenie č.3 - Chladenie skladov</t>
  </si>
  <si>
    <t>3.01a</t>
  </si>
  <si>
    <t>Kondenzačná jednotka digitálna Emerson ZXDE-075E-TFD</t>
  </si>
  <si>
    <t>3.01b</t>
  </si>
  <si>
    <t>Výparník DUAL Guntner  GADC-RX-035-2-3WN-HEA7A-TNNN</t>
  </si>
  <si>
    <t>3.01c</t>
  </si>
  <si>
    <t>- el. digitálny termostat XLR170</t>
  </si>
  <si>
    <t>3.01d</t>
  </si>
  <si>
    <t>- príslušenstvo TEV, priehľadítko, Filterdehydrátor</t>
  </si>
  <si>
    <t>3.02a</t>
  </si>
  <si>
    <t>Kondenzačná jednotka 0n/off Emerson ZXME-040E-TFD</t>
  </si>
  <si>
    <t>3.02b</t>
  </si>
  <si>
    <t>Výparník DUAL Guntner  GACC-RX-031-1-2WN-HHA7E-UNNN</t>
  </si>
  <si>
    <t>3.02c</t>
  </si>
  <si>
    <t>3.02d</t>
  </si>
  <si>
    <t>3.03a</t>
  </si>
  <si>
    <t>Kondenzačná jednotka on/off Tecumseh SILAJ 4517 Z</t>
  </si>
  <si>
    <t>3.03b</t>
  </si>
  <si>
    <t>Výparník LU-VE   SHS 32E</t>
  </si>
  <si>
    <t>3.03c</t>
  </si>
  <si>
    <t>3.03d</t>
  </si>
  <si>
    <t>3.03e</t>
  </si>
  <si>
    <t>Cu potrubie 16/10 vrátane izolácie - v cene zariadenia</t>
  </si>
  <si>
    <t>3.03f</t>
  </si>
  <si>
    <t>Cu potrubie 22/12 vrátane izolácie - v cene zariadenia</t>
  </si>
  <si>
    <t>3.03g</t>
  </si>
  <si>
    <t>Komunikačný kábel  - v cene zariadenia</t>
  </si>
  <si>
    <t>3.03h</t>
  </si>
  <si>
    <t>Ocelová konzola pod kondenzačnú jednotku - v cene zariadenia</t>
  </si>
  <si>
    <t>3.03i</t>
  </si>
  <si>
    <t>Doplnenie chladiva R449A - v cene zariadenia</t>
  </si>
  <si>
    <t>3.03j</t>
  </si>
  <si>
    <t>Montážny, tesniaci, kotviaci materiál - v cene zariadenia</t>
  </si>
  <si>
    <t>3.03k</t>
  </si>
  <si>
    <t>Montáž  - v cene zariadenia</t>
  </si>
  <si>
    <t>D4</t>
  </si>
  <si>
    <t>Zariadenie č.4 - Vetranie úpravovne vody</t>
  </si>
  <si>
    <t>4.01</t>
  </si>
  <si>
    <t>Axiálny nástenný ventilátor SYSTEMAIR AW 200E2-C, 500 m3/h, 53W, 0.26A, 230V/50Hz, 3kg</t>
  </si>
  <si>
    <t>4.01a</t>
  </si>
  <si>
    <t>5 stupňový regulátor SYSTEMAIR REU 1,5</t>
  </si>
  <si>
    <t>4.02</t>
  </si>
  <si>
    <t>Plastová pretlaková žalúzia Systemair VK-20</t>
  </si>
  <si>
    <t>4.03</t>
  </si>
  <si>
    <t>Montážny materiál</t>
  </si>
  <si>
    <t>4.04</t>
  </si>
  <si>
    <t>D5</t>
  </si>
  <si>
    <t>Ostatné</t>
  </si>
  <si>
    <t>5.01</t>
  </si>
  <si>
    <t>Doprava</t>
  </si>
  <si>
    <t>5.02</t>
  </si>
  <si>
    <t>Komplexné skúšky</t>
  </si>
  <si>
    <t>5.03</t>
  </si>
  <si>
    <t>Zaškolenie personálu</t>
  </si>
  <si>
    <t>SO-02 - Prístrešok skladu trusu</t>
  </si>
  <si>
    <t>1231531807</t>
  </si>
  <si>
    <t>(8,20+7,30)*2*0,45*0,90</t>
  </si>
  <si>
    <t>-49766865</t>
  </si>
  <si>
    <t>166101101.S</t>
  </si>
  <si>
    <t>Prehodenie neuľahnutého výkopku z horniny 1 až 4</t>
  </si>
  <si>
    <t>-254897640</t>
  </si>
  <si>
    <t>1018722752</t>
  </si>
  <si>
    <t>7,50*7,50*(0,50+0,95)/2+12,555</t>
  </si>
  <si>
    <t>174201101.S</t>
  </si>
  <si>
    <t>Zásyp sypaninou bez zhutnenia jám, šachiet, rýh, zárezov alebo okolo objektov do 100 m3</t>
  </si>
  <si>
    <t>-1271792532</t>
  </si>
  <si>
    <t>-1124523808</t>
  </si>
  <si>
    <t>7,50*7,50</t>
  </si>
  <si>
    <t>302882914</t>
  </si>
  <si>
    <t>skladba P5</t>
  </si>
  <si>
    <t>7,50*7,50*(0,25+0,40)</t>
  </si>
  <si>
    <t>90977035</t>
  </si>
  <si>
    <t>"PB2" 8,00*8,00*0,15</t>
  </si>
  <si>
    <t>-415210662</t>
  </si>
  <si>
    <t>"PB2" (8,00+8,00)*2*0,15</t>
  </si>
  <si>
    <t>-1411418881</t>
  </si>
  <si>
    <t>1579248595</t>
  </si>
  <si>
    <t>439,00*0,001</t>
  </si>
  <si>
    <t>274271031.S</t>
  </si>
  <si>
    <t>Murivo základových pásov (m3) z betónových debniacich tvárnic s betónovou výplňou C 25/30 hrúbky 250 mm</t>
  </si>
  <si>
    <t>367826883</t>
  </si>
  <si>
    <t>na základové pásy</t>
  </si>
  <si>
    <t>8,00*0,25*1,20*2</t>
  </si>
  <si>
    <t>7,50*0,25*1,20*2</t>
  </si>
  <si>
    <t>-155066176</t>
  </si>
  <si>
    <t>"ZS5-ZS8" (8,20+7,30)*2*0,45*0,55</t>
  </si>
  <si>
    <t>-660258104</t>
  </si>
  <si>
    <t>"ZS5-ZS8" (8,20+7,30)*2*0,55*2</t>
  </si>
  <si>
    <t>1696628924</t>
  </si>
  <si>
    <t>-1883947489</t>
  </si>
  <si>
    <t>2456,41*0,001</t>
  </si>
  <si>
    <t>-1571245619</t>
  </si>
  <si>
    <t>"K4" 0,26*0,26*0,03*4</t>
  </si>
  <si>
    <t>311272031.S</t>
  </si>
  <si>
    <t>Murivo nosné (m3) z betónových debniacich tvárnic s betónovou výplňou C 16/20 hrúbky 250 mm</t>
  </si>
  <si>
    <t>2008049114</t>
  </si>
  <si>
    <t>"DT3" (8,00+7,50*2+2,50*2)*0,25*2,75</t>
  </si>
  <si>
    <t>317321411.S</t>
  </si>
  <si>
    <t>Betón prekladov železový (bez výstuže) tr. C 25/30</t>
  </si>
  <si>
    <t>1542227253</t>
  </si>
  <si>
    <t>"V1-V4" (8,00+7,50)*2*0,25*0,35</t>
  </si>
  <si>
    <t>317351107.S</t>
  </si>
  <si>
    <t>Debnenie prekladu  vrátane podpornej konštrukcie výšky do 4 m zhotovenie</t>
  </si>
  <si>
    <t>-603178416</t>
  </si>
  <si>
    <t>zvisle</t>
  </si>
  <si>
    <t>"V1-V4" (8,00+7,50)*2*0,35*2</t>
  </si>
  <si>
    <t>vodorovne</t>
  </si>
  <si>
    <t>3,75*0,25</t>
  </si>
  <si>
    <t>317351108.S</t>
  </si>
  <si>
    <t>Debnenie prekladu  vrátane podpornej konštrukcie výšky do 4 m odstránenie</t>
  </si>
  <si>
    <t>1674784066</t>
  </si>
  <si>
    <t>-820985589</t>
  </si>
  <si>
    <t>"PB13" (8,20+7,30)*2*0,45*0,10</t>
  </si>
  <si>
    <t>"stratné 10%" 1,395*0,10</t>
  </si>
  <si>
    <t>821521249</t>
  </si>
  <si>
    <t>"steny zvnútra" (7,50+7,50)*2*3,00+0,25*2,65*2-3,75*2,65</t>
  </si>
  <si>
    <t>Povrchová úprava vsypovou zmesou pre priemyselné (pancierové) podlahy, vsyp a lak (použitie pre chov kúr)</t>
  </si>
  <si>
    <t>1376979315</t>
  </si>
  <si>
    <t>podlaha</t>
  </si>
  <si>
    <t>7,50*7,50+3,75*0,25</t>
  </si>
  <si>
    <t>-354526702</t>
  </si>
  <si>
    <t>-1612633980</t>
  </si>
  <si>
    <t>"PB13" (8,20+7,30)*2*0,10*2</t>
  </si>
  <si>
    <t>"debnenie poteru"3,75*0,10</t>
  </si>
  <si>
    <t>-681523807</t>
  </si>
  <si>
    <t>-1628192872</t>
  </si>
  <si>
    <t>vystuženie poteru</t>
  </si>
  <si>
    <t>57,188*1,15</t>
  </si>
  <si>
    <t>632452170.S</t>
  </si>
  <si>
    <t>Cementový poter z betonárky, pevnosti v tlaku 30 MPa, hr. 100 mm</t>
  </si>
  <si>
    <t>537540459</t>
  </si>
  <si>
    <t>-1611457850</t>
  </si>
  <si>
    <t>"odhad 4 týždne 1 ploština" 4</t>
  </si>
  <si>
    <t>958409689</t>
  </si>
  <si>
    <t>-1780118813</t>
  </si>
  <si>
    <t>"kotvenie stľpov" 4*4</t>
  </si>
  <si>
    <t>998011001.S</t>
  </si>
  <si>
    <t>Presun hmôt pre budovy (801, 803, 812), zvislá konštr. z tehál, tvárnic, z kovu výšky do 6 m</t>
  </si>
  <si>
    <t>1760677980</t>
  </si>
  <si>
    <t>2070371212</t>
  </si>
  <si>
    <t>separačná fólia poter</t>
  </si>
  <si>
    <t>1274367977</t>
  </si>
  <si>
    <t>-447908581</t>
  </si>
  <si>
    <t>"ochrana zvislej hydroizolácie" (8,00+8,00)*2*1,40</t>
  </si>
  <si>
    <t>1377292778</t>
  </si>
  <si>
    <t>44,80*1,2</t>
  </si>
  <si>
    <t>79609952</t>
  </si>
  <si>
    <t>"skladba P5" 8,00*8,00</t>
  </si>
  <si>
    <t>-712403064</t>
  </si>
  <si>
    <t>(8,00+8,00)*2*1,60</t>
  </si>
  <si>
    <t>1513927984</t>
  </si>
  <si>
    <t>"vodorovne" 64,00*1,13</t>
  </si>
  <si>
    <t>"zvisle" 51,20*1,16</t>
  </si>
  <si>
    <t>905158076</t>
  </si>
  <si>
    <t>-1948262249</t>
  </si>
  <si>
    <t>-1619120336</t>
  </si>
  <si>
    <t>287919001</t>
  </si>
  <si>
    <t>1706754178</t>
  </si>
  <si>
    <t>569037640</t>
  </si>
  <si>
    <t>"vodorovne" 64,00*1,15</t>
  </si>
  <si>
    <t>"zvisle" 51,20*1,20</t>
  </si>
  <si>
    <t>-989059881</t>
  </si>
  <si>
    <t>998711201.S</t>
  </si>
  <si>
    <t>Presun hmôt pre izoláciu proti vode v objektoch výšky do 6 m</t>
  </si>
  <si>
    <t>1989883446</t>
  </si>
  <si>
    <t>-1032210862</t>
  </si>
  <si>
    <t>764352427.S</t>
  </si>
  <si>
    <t>Žľaby z pozinkovaného farbeného PZf plechu, pododkvapové polkruhové r.š. 330 mm</t>
  </si>
  <si>
    <t>1461320075</t>
  </si>
  <si>
    <t>8,50*2</t>
  </si>
  <si>
    <t>764359411.S</t>
  </si>
  <si>
    <t>Kotlík kónický z pozinkovaného farbeného PZf plechu, pre rúry s priemerom do 100 mm</t>
  </si>
  <si>
    <t>731953803</t>
  </si>
  <si>
    <t>764391410.S</t>
  </si>
  <si>
    <t>Záveterná lišta z pozinkovaného farbeného PZf plechu, r.š. 250 mm</t>
  </si>
  <si>
    <t>93743636</t>
  </si>
  <si>
    <t>(4,315+0,08)*4</t>
  </si>
  <si>
    <t>764393420.S</t>
  </si>
  <si>
    <t>Hrebeň strechy z pozinkovaného farbeného PZf plechu, r.š. 330 mm</t>
  </si>
  <si>
    <t>-176520047</t>
  </si>
  <si>
    <t>8,50*1</t>
  </si>
  <si>
    <t>764454453.S</t>
  </si>
  <si>
    <t>Zvodové rúry z pozinkovaného farbeného PZf plechu, kruhové priemer do 100 mm</t>
  </si>
  <si>
    <t>1213973611</t>
  </si>
  <si>
    <t>5,20*4</t>
  </si>
  <si>
    <t>998764201.S</t>
  </si>
  <si>
    <t>Presun hmôt pre konštrukcie klampiarske v objektoch výšky do 6 m</t>
  </si>
  <si>
    <t>137177416</t>
  </si>
  <si>
    <t>-2139699632</t>
  </si>
  <si>
    <t>8,50*(4,315+0,08)*2</t>
  </si>
  <si>
    <t>1383100066100</t>
  </si>
  <si>
    <t xml:space="preserve">Plech trapézový pozinkovaný výška 53mm </t>
  </si>
  <si>
    <t>929912510</t>
  </si>
  <si>
    <t>74,715*1,1</t>
  </si>
  <si>
    <t>998767201.S</t>
  </si>
  <si>
    <t>Presun hmôt pre kovové stavebné doplnkové konštrukcie v objektoch výšky do 6 m</t>
  </si>
  <si>
    <t>1024480083</t>
  </si>
  <si>
    <t>1611551022</t>
  </si>
  <si>
    <t>1308128309</t>
  </si>
  <si>
    <t>1 - Vonkajšie rozvody vody pitná + požiarna</t>
  </si>
  <si>
    <t>Vytýčenie jestvujúcich podzemných vedení</t>
  </si>
  <si>
    <t>km</t>
  </si>
  <si>
    <t>1426668728</t>
  </si>
  <si>
    <t>011</t>
  </si>
  <si>
    <t>Montáž liatinovej tvarovky jednoosovej na potrubí z rúr hrdlových s integrovaným tesnením DN 150</t>
  </si>
  <si>
    <t>-2050794877</t>
  </si>
  <si>
    <t>012</t>
  </si>
  <si>
    <t>Tvarovka FF z tvárnej liatiny, prírubová DN 150 dĺ. 200 mm, PN 16</t>
  </si>
  <si>
    <t>1891574479</t>
  </si>
  <si>
    <t>013</t>
  </si>
  <si>
    <t>Tvarovka FF z tvárnej liatiny, prírubová DN 150, dĺ. 400 mm, PN 16</t>
  </si>
  <si>
    <t>-1770076555</t>
  </si>
  <si>
    <t>014</t>
  </si>
  <si>
    <t>Tvarovka FF z tvárnej liatiny, prírubová DN 150, dĺ. 500 mm, PN 16</t>
  </si>
  <si>
    <t>-996968918</t>
  </si>
  <si>
    <t>015</t>
  </si>
  <si>
    <t>Prírubové koleno s patkou DN 150 PN 10/16</t>
  </si>
  <si>
    <t>-2070325380</t>
  </si>
  <si>
    <t>016</t>
  </si>
  <si>
    <t>Prírubové koleno 90° DN 150</t>
  </si>
  <si>
    <t>-349829912</t>
  </si>
  <si>
    <t>017</t>
  </si>
  <si>
    <t>Lemový nákružok s integrovanou prírubou EFL150</t>
  </si>
  <si>
    <t>-2127867446</t>
  </si>
  <si>
    <t>018</t>
  </si>
  <si>
    <t>Liatina zemná súprava teleskopická k posúvaču DN150 dĺžka 1,05-1,75 m</t>
  </si>
  <si>
    <t>-1962768171</t>
  </si>
  <si>
    <t>019</t>
  </si>
  <si>
    <t>Liatinový posúvač voda prírubový DN150 PN10/16 AVK 06/30</t>
  </si>
  <si>
    <t>-2012571831</t>
  </si>
  <si>
    <t>Štrkopiesok frakcia 0-8-16-32 mm - obsyp potrubia a nádrží (ATS+studňa+ NPV+ Potrubia 30 cm nad potrubie  )pieskové lôžko pod nádrže</t>
  </si>
  <si>
    <t>-876266894</t>
  </si>
  <si>
    <t>021</t>
  </si>
  <si>
    <t>Potrubie - nerezová oceľ  - 42mm; 1,5mm - 6  m</t>
  </si>
  <si>
    <t>-2011544337</t>
  </si>
  <si>
    <t>022</t>
  </si>
  <si>
    <t>Montáž - Potrubie - nerezová oceľ  - 22mm; 1,2mm</t>
  </si>
  <si>
    <t>1305914749</t>
  </si>
  <si>
    <t>023</t>
  </si>
  <si>
    <t>Potrubie  - nerezová oceľ  - 22mm; 1,2mm</t>
  </si>
  <si>
    <t>-2137445231</t>
  </si>
  <si>
    <t>024</t>
  </si>
  <si>
    <t>Montáž studňového čerpadla</t>
  </si>
  <si>
    <t>-216033254</t>
  </si>
  <si>
    <t>025</t>
  </si>
  <si>
    <t>Čerpadlo do studne NAPR . TWI 4.02-33-DM-DT (1~230 V, 50 HZ)</t>
  </si>
  <si>
    <t>-1934634829</t>
  </si>
  <si>
    <t>026</t>
  </si>
  <si>
    <t>Kabel pre čerpadlo napr. -  S07BB-F 4G1,5 round ACS</t>
  </si>
  <si>
    <t>-739607176</t>
  </si>
  <si>
    <t>027</t>
  </si>
  <si>
    <t>Zalievacia sada 3 x 1,5 až 4 x 1,5 mm²</t>
  </si>
  <si>
    <t>539246742</t>
  </si>
  <si>
    <t>031</t>
  </si>
  <si>
    <t>Osadenie vodomernej šachty železobetónovej, hmotnosti nad 3 do 6 t - studňa + doprava</t>
  </si>
  <si>
    <t>326538806</t>
  </si>
  <si>
    <t>032</t>
  </si>
  <si>
    <t>BET. ŠACHTA napr. AKUMULAČNÁ NÁDRŽ - TYP napr. NATURA AN8 VNÚTORNÉ ROZMERY 2745/1745/1800 S OTVOROM V DNE ∅ 350 mmm + PRIERAZY PRE POTRUBIA A ODVETRANIE</t>
  </si>
  <si>
    <t>1681546086</t>
  </si>
  <si>
    <t>594300007600.S</t>
  </si>
  <si>
    <t>Komínik 200 mm pre vodomernú a armatúrnu šachtu železobetónovú</t>
  </si>
  <si>
    <t>-1071251532</t>
  </si>
  <si>
    <t>035</t>
  </si>
  <si>
    <t>1284024153</t>
  </si>
  <si>
    <t>036</t>
  </si>
  <si>
    <t>VERTIKÁLNA TLAKOVÁ NÁDOBA 300 l 10BAR, 5/4 "S MANOMETROM</t>
  </si>
  <si>
    <t>955914237</t>
  </si>
  <si>
    <t>037</t>
  </si>
  <si>
    <t>Montáž odvetrania šachty studne</t>
  </si>
  <si>
    <t>-390705102</t>
  </si>
  <si>
    <t>721274103.S1</t>
  </si>
  <si>
    <t>Ventilačná hlavica strešná plastová HL 810 DN 100</t>
  </si>
  <si>
    <t>-1610089874</t>
  </si>
  <si>
    <t>-1473564465</t>
  </si>
  <si>
    <t>038</t>
  </si>
  <si>
    <t>Doprava  prefabrikovanej šachty železobetónovej</t>
  </si>
  <si>
    <t>-259286577</t>
  </si>
  <si>
    <t>039</t>
  </si>
  <si>
    <t>Prepoj nádrži DN300 + izolovanie spoja</t>
  </si>
  <si>
    <t>-458240040</t>
  </si>
  <si>
    <t>040</t>
  </si>
  <si>
    <t>Stavebná časť 2 x žb nádrž napr.  NATURA 35 (Vcelk=70m3) + 2 krát poklop pozinkovaný rošt (prekrytie otvoru sacia časť +  výtlačná časť)</t>
  </si>
  <si>
    <t>-881024580</t>
  </si>
  <si>
    <t>041</t>
  </si>
  <si>
    <t>Strojnotechnologická časť (ATS napr.  SiBoost Smart-3HELIX VE5203 +tlak.nádoba 500 l + komplet potrubné rozvody v nerezi + armatúry) - dodávka a montáž</t>
  </si>
  <si>
    <t>239639829</t>
  </si>
  <si>
    <t>042</t>
  </si>
  <si>
    <t>ATS technológia - elektro rozvádzač RM - dodávka a montáž</t>
  </si>
  <si>
    <t>-1424569089</t>
  </si>
  <si>
    <t>043</t>
  </si>
  <si>
    <t>ATS technológia, vonkajšie spoje elektro - dodávka a montáž</t>
  </si>
  <si>
    <t>-1757195696</t>
  </si>
  <si>
    <t>044</t>
  </si>
  <si>
    <t>Kontajner zateplený bez podlahy, rozmer 6000x2500x2400mm (DL. x Š. x V) - dodávka a montáž:</t>
  </si>
  <si>
    <t>412694426</t>
  </si>
  <si>
    <t>045</t>
  </si>
  <si>
    <t>Kontajner elektroinštalácia bez ochrany pred bleskom. Zásuvkový obvod, vnútorné osvetlenie, vykurovanie, vetranie.</t>
  </si>
  <si>
    <t>1651077607</t>
  </si>
  <si>
    <t>046</t>
  </si>
  <si>
    <t>Výrobná dokumentácia a dokumentácia skutočného vyhotovenia</t>
  </si>
  <si>
    <t>244870144</t>
  </si>
  <si>
    <t>047</t>
  </si>
  <si>
    <t>Funkčné skúšky + správa o odbornej prehliadke a skúške elektrického zariadenia</t>
  </si>
  <si>
    <t>-602412341</t>
  </si>
  <si>
    <t>-1118382997</t>
  </si>
  <si>
    <t>Montáž tepelnej izolácie podzemných stien a základov xps celoplošným prilepením</t>
  </si>
  <si>
    <t>2062460110</t>
  </si>
  <si>
    <t>Doska XPS hr. 50 mm, zateplenie soklov, suterénov, podláh</t>
  </si>
  <si>
    <t>1272669838</t>
  </si>
  <si>
    <t>050</t>
  </si>
  <si>
    <t>Osadenie akumulačnej nádrže plastovej, priemer 3,180 mm Objem 23,47 m3</t>
  </si>
  <si>
    <t>-185684691</t>
  </si>
  <si>
    <t>051</t>
  </si>
  <si>
    <t>PLASTOVÁ NÁDRŽ - LEŽATÁ - SAMONOSNÁ 18,5 m3 (napr.Plastové nádrže Púchov) Rezervoár na pitnú vodu + DOPRAVA</t>
  </si>
  <si>
    <t>-457708699</t>
  </si>
  <si>
    <t>054</t>
  </si>
  <si>
    <t>Montáž vodovodného potrubia z dvojvsrtvového PN16 SDR11,  zváraných elektrotvarovkami D 32x3,0 mm</t>
  </si>
  <si>
    <t>-1327816509</t>
  </si>
  <si>
    <t>286130033400.S</t>
  </si>
  <si>
    <t>Rúra HDPE na vodu PE100 PN16 SDR11 32x3,0x100 m</t>
  </si>
  <si>
    <t>1874639924</t>
  </si>
  <si>
    <t>055</t>
  </si>
  <si>
    <t>Montáž samonasávacieho  čerpadla</t>
  </si>
  <si>
    <t>-1027128907</t>
  </si>
  <si>
    <t>056</t>
  </si>
  <si>
    <t>Čerpadlo - VIACSTUPŇOVÉ SAMONASÁVACÍ  ČERPADLO NAPR. ISAR BOOST5-E-5</t>
  </si>
  <si>
    <t>-313215966</t>
  </si>
  <si>
    <t>057</t>
  </si>
  <si>
    <t>Funkčné skúšky + správa o odbornej prehliadke</t>
  </si>
  <si>
    <t>2133087711</t>
  </si>
  <si>
    <t>058</t>
  </si>
  <si>
    <t>Montáž armatúr pre vodu do G 1</t>
  </si>
  <si>
    <t>1133197189</t>
  </si>
  <si>
    <t>059</t>
  </si>
  <si>
    <t>SACÍ KÔŠ SO SPÄTNOU KLAPKOU (DN25)</t>
  </si>
  <si>
    <t>-2012386315</t>
  </si>
  <si>
    <t>060</t>
  </si>
  <si>
    <t>GUMENÁ PRECHODOVÁ MANŽETA +  NÁTRUBOK DN25(D32)</t>
  </si>
  <si>
    <t>1998185870</t>
  </si>
  <si>
    <t>061</t>
  </si>
  <si>
    <t>PE ELEKTRO REDUKCIA 50/25 PN16</t>
  </si>
  <si>
    <t>-220524913</t>
  </si>
  <si>
    <t>062</t>
  </si>
  <si>
    <t>GULOVÝ UZÁVER DN25 + vypuštanie</t>
  </si>
  <si>
    <t>1401797938</t>
  </si>
  <si>
    <t>063</t>
  </si>
  <si>
    <t>FILTER DN25 ( 1" )</t>
  </si>
  <si>
    <t>999489305</t>
  </si>
  <si>
    <t>064</t>
  </si>
  <si>
    <t>Prechodka  1"</t>
  </si>
  <si>
    <t>2014753809</t>
  </si>
  <si>
    <t>-1509632629</t>
  </si>
  <si>
    <t>-2087193325</t>
  </si>
  <si>
    <t>Montáž vodovodného potrubia z dvojvsrtvového PN16 SDR11,  zváraných elektrotvarovkami D 160x3,0 mm</t>
  </si>
  <si>
    <t>-111076047</t>
  </si>
  <si>
    <t>Rúra HDPE na vodu PE100 PN16 SDR11 160x9,50 mm</t>
  </si>
  <si>
    <t>2088384589</t>
  </si>
  <si>
    <t>Montáž vodovodnej armatúry na potrubí, hydrant nadzemný DN 150</t>
  </si>
  <si>
    <t>1466582241</t>
  </si>
  <si>
    <t>010</t>
  </si>
  <si>
    <t>Nadzemný hydrant DN150, krytie potrubia 1 až 1,5 m -  na vodu</t>
  </si>
  <si>
    <t>-1450352458</t>
  </si>
  <si>
    <t>131201102.S</t>
  </si>
  <si>
    <t>Výkop nezapaženej jamy v hornine 3, nad 100 do 1000 m3</t>
  </si>
  <si>
    <t>-674932682</t>
  </si>
  <si>
    <t>1216296186</t>
  </si>
  <si>
    <t>132201202.S</t>
  </si>
  <si>
    <t>Výkop ryhy šírky 600-2000mm horn.3 od 100 do 1000 m3</t>
  </si>
  <si>
    <t>120910009</t>
  </si>
  <si>
    <t>151101101.S</t>
  </si>
  <si>
    <t>Paženie a rozopretie stien rýh pre podzemné vedenie, príložné do 2 m</t>
  </si>
  <si>
    <t>-2139335699</t>
  </si>
  <si>
    <t>151101111.S</t>
  </si>
  <si>
    <t>Odstránenie paženia rýh pre podzemné vedenie, príložné hĺbky do 2 m</t>
  </si>
  <si>
    <t>68039554</t>
  </si>
  <si>
    <t>162501122.S</t>
  </si>
  <si>
    <t>Vodorovné premiestnenie výkopku po spevnenej ceste z horniny tr.1-4, nad 100 do 1000 m3 na vzdialenosť do 3000 m</t>
  </si>
  <si>
    <t>-1120770077</t>
  </si>
  <si>
    <t>1488998998</t>
  </si>
  <si>
    <t>167101102.S</t>
  </si>
  <si>
    <t>Nakladanie neuľahnutého výkopku z hornín tr.1-4 nad 100 do 1000 m3</t>
  </si>
  <si>
    <t>1025059891</t>
  </si>
  <si>
    <t>171201202.S</t>
  </si>
  <si>
    <t>Uloženie sypaniny na skládky nad 100 do 1000 m3</t>
  </si>
  <si>
    <t>1889669993</t>
  </si>
  <si>
    <t>171209002.S</t>
  </si>
  <si>
    <t>Poplatok za skladovanie - zemina a kamenivo (17 05) ostatné</t>
  </si>
  <si>
    <t>-732217518</t>
  </si>
  <si>
    <t>174101002.S</t>
  </si>
  <si>
    <t>Zásyp sypaninou so zhutnením jám, šachiet, rýh, zárezov alebo okolo objektov nad 100 do 1000 m3</t>
  </si>
  <si>
    <t>980255565</t>
  </si>
  <si>
    <t>175101102.S</t>
  </si>
  <si>
    <t>Obsyp potrubia sypaninou z vhodných hornín 1 až 4 s prehodením sypaniny</t>
  </si>
  <si>
    <t>-1458999265</t>
  </si>
  <si>
    <t>451573111.S</t>
  </si>
  <si>
    <t>Lôžko pod potrubie, stoky a drobné objekty, v otvorenom výkope z piesku a štrkopiesku do 63 mm</t>
  </si>
  <si>
    <t>-963593453</t>
  </si>
  <si>
    <t>452311141.S</t>
  </si>
  <si>
    <t>Dosky, bloky, sedlá z betónu v otvorenom výkope tr. C 16/20</t>
  </si>
  <si>
    <t>1012163948</t>
  </si>
  <si>
    <t>Siet KY 50 8/8 150x150 - 2x3m</t>
  </si>
  <si>
    <t>-2144861063</t>
  </si>
  <si>
    <t>-613830836</t>
  </si>
  <si>
    <t>2092032087</t>
  </si>
  <si>
    <t>2046012161</t>
  </si>
  <si>
    <t>-827361860</t>
  </si>
  <si>
    <t>-2034627096</t>
  </si>
  <si>
    <t>1660166884</t>
  </si>
  <si>
    <t>-1620414540</t>
  </si>
  <si>
    <t>669467831</t>
  </si>
  <si>
    <t>1855811033</t>
  </si>
  <si>
    <t>551810000802</t>
  </si>
  <si>
    <t>Tlakový snímač 0-6 bary npar.  Danfoss MBS 3000 0-6 bar, 0-10 V</t>
  </si>
  <si>
    <t>-1611592517</t>
  </si>
  <si>
    <t>551810000803</t>
  </si>
  <si>
    <t>El. riadiaca jednotka, príkon 5 kW</t>
  </si>
  <si>
    <t>-457131187</t>
  </si>
  <si>
    <t>028</t>
  </si>
  <si>
    <t>Prechodka oc./PE</t>
  </si>
  <si>
    <t>-1198858845</t>
  </si>
  <si>
    <t>029</t>
  </si>
  <si>
    <t>Tlakomer</t>
  </si>
  <si>
    <t>-681221387</t>
  </si>
  <si>
    <t>030</t>
  </si>
  <si>
    <t>Vypúšťací ventil</t>
  </si>
  <si>
    <t>1451416949</t>
  </si>
  <si>
    <t>551810000805</t>
  </si>
  <si>
    <t>Vstupný rebrík 1,80 m</t>
  </si>
  <si>
    <t>-1780989801</t>
  </si>
  <si>
    <t>871211116.S</t>
  </si>
  <si>
    <t>Montáž vodovodného potrubia z dvojvsrtvového PE 100 SDR11, SDR17 zváraných elektrotvarovkami D 50x4,6 mm</t>
  </si>
  <si>
    <t>-2066965061</t>
  </si>
  <si>
    <t>286130033600.S</t>
  </si>
  <si>
    <t>Rúra HDPE na vodu PE100 PN16 SDR11 50x4,6x100 m</t>
  </si>
  <si>
    <t>-885579636</t>
  </si>
  <si>
    <t>193848066</t>
  </si>
  <si>
    <t>595830549</t>
  </si>
  <si>
    <t>758277963</t>
  </si>
  <si>
    <t>1854831174</t>
  </si>
  <si>
    <t>891211111.S</t>
  </si>
  <si>
    <t>Montáž vodovodného posúvača s osadením zemnej súpravy (bez poklopov) DN 50</t>
  </si>
  <si>
    <t>1073022101</t>
  </si>
  <si>
    <t>422210001600.S1</t>
  </si>
  <si>
    <t>Zemná súprava posúvačová teleskopická DN 50 mm</t>
  </si>
  <si>
    <t>-1435018965</t>
  </si>
  <si>
    <t>422210000200.S</t>
  </si>
  <si>
    <t>Posúvač uzatvárací DN 50, kombinovaný</t>
  </si>
  <si>
    <t>-1123111860</t>
  </si>
  <si>
    <t>891211221.S</t>
  </si>
  <si>
    <t>Montáž vodovodnej armatúry na potrubí, posúvač v šachte s ručným kolieskom DN 50</t>
  </si>
  <si>
    <t>-931964139</t>
  </si>
  <si>
    <t>422210005300.S</t>
  </si>
  <si>
    <t>Posúvač  napr. HAWLE E, DN 50</t>
  </si>
  <si>
    <t>1121490575</t>
  </si>
  <si>
    <t>891249111.S</t>
  </si>
  <si>
    <t>Montáž navrtávacieho pásu na potrubí z rúr liat., oceľ.,plast. do DN 80</t>
  </si>
  <si>
    <t>-1260720872</t>
  </si>
  <si>
    <t>5511800040001</t>
  </si>
  <si>
    <t>Navrtávaci pás D 160 - 2" na vodu</t>
  </si>
  <si>
    <t>-987725708</t>
  </si>
  <si>
    <t>892241111.S</t>
  </si>
  <si>
    <t>Ostatné práce na rúrovom vedení, tlakové skúšky vodovodného potrubia DN do 150</t>
  </si>
  <si>
    <t>2121972645</t>
  </si>
  <si>
    <t>892271111.S</t>
  </si>
  <si>
    <t>Ostatné práce na rúrovom vedení, tlakové skúšky vodovodného potrubia DN 100 alebo DN150</t>
  </si>
  <si>
    <t>-1468662472</t>
  </si>
  <si>
    <t>020</t>
  </si>
  <si>
    <t>Montáž- Potrubie nerezová oceľ  - 42mm; 1,5mm</t>
  </si>
  <si>
    <t>-2106924865</t>
  </si>
  <si>
    <t>892273111.S</t>
  </si>
  <si>
    <t>Preplach a dezinfekcia vodovodného potrubia DN od 32 do 150</t>
  </si>
  <si>
    <t>-603935992</t>
  </si>
  <si>
    <t>893301003.S</t>
  </si>
  <si>
    <t>Osadenie prefabrikovanej šachty železobetónovej</t>
  </si>
  <si>
    <t>-80378418</t>
  </si>
  <si>
    <t>893353001.S</t>
  </si>
  <si>
    <t>Osadenie prefabrikovanej vodomernej šachty hranatej, pôdorysnej plochy do 4,2 m2, hĺbky do 2,0 m + doprava</t>
  </si>
  <si>
    <t>641074530</t>
  </si>
  <si>
    <t>5943000001001</t>
  </si>
  <si>
    <t>Armatúrna šacht a- BET. ŠACHTA + STROPNÁ DOSKA  napr. VS3 - TYP napr. NATURA VS3 + doprava</t>
  </si>
  <si>
    <t>1202422175</t>
  </si>
  <si>
    <t>894401111.S</t>
  </si>
  <si>
    <t>Osadenie betónového dielca pre šachty, rovná alebo prechodová skruž TBS</t>
  </si>
  <si>
    <t>996645355</t>
  </si>
  <si>
    <t>592240001400</t>
  </si>
  <si>
    <t>Kónus  100-63/58/9 KPS pre kanalizačnú šachtu DN 1000 , hr. steny 90 mm, rozmer 1000x625x580 mm</t>
  </si>
  <si>
    <t>80936391</t>
  </si>
  <si>
    <t>592240001600</t>
  </si>
  <si>
    <t>Skruž výšky 250 mm  100/25/9 PS pre kanalizačnú šachtu DN 1000  steny 90 mm, rozmer 1000x250x90 mm</t>
  </si>
  <si>
    <t>-1411554961</t>
  </si>
  <si>
    <t>592240009400</t>
  </si>
  <si>
    <t>Betónový roznášací prstenec</t>
  </si>
  <si>
    <t>-1318931810</t>
  </si>
  <si>
    <t>899102111.S</t>
  </si>
  <si>
    <t>Osadenie poklopu</t>
  </si>
  <si>
    <t>2118796292</t>
  </si>
  <si>
    <t>033</t>
  </si>
  <si>
    <t>KOMPOZITNÝ POKLOP - UZAMYKATELNÝ A15 - 600x600  V BET. RÁME + ZATEPLENIE</t>
  </si>
  <si>
    <t>1790218532</t>
  </si>
  <si>
    <t>034</t>
  </si>
  <si>
    <t xml:space="preserve">Uprava existujúceho vrtu +  vyhotovenie hlavy vrtu          OCELOVÁ RÚRA DN300 (∅324*6 mm) dlžka cca 1000 mm + KOTEVNÁ PRÍRUBA  DN300 ( ∅324 ) ŠRÓBENIE - ∅ 6/4" NEREZOVÁ OCELOVÁ RÚRA DN 40 - HLAVA STUDNE - PRÍRUBA ZASLEPOVACIA NEREZOVÁ OCELOVÁ RÚRA DN 40 </t>
  </si>
  <si>
    <t>1130676791</t>
  </si>
  <si>
    <t>1740876556</t>
  </si>
  <si>
    <t>048</t>
  </si>
  <si>
    <t>124153539</t>
  </si>
  <si>
    <t>-658880476</t>
  </si>
  <si>
    <t>049</t>
  </si>
  <si>
    <t>1834747775</t>
  </si>
  <si>
    <t>468704007</t>
  </si>
  <si>
    <t>-246740641</t>
  </si>
  <si>
    <t>-1113182625</t>
  </si>
  <si>
    <t>052</t>
  </si>
  <si>
    <t>577175154</t>
  </si>
  <si>
    <t>138986882</t>
  </si>
  <si>
    <t>053</t>
  </si>
  <si>
    <t>Montáž odvetrania bet. šachty</t>
  </si>
  <si>
    <t>-1444476952</t>
  </si>
  <si>
    <t>-740920202</t>
  </si>
  <si>
    <t>556829221</t>
  </si>
  <si>
    <t>89930S2</t>
  </si>
  <si>
    <t>Čerpacia skúška, rozbor vody, čistenie exitujúceho vrtu  - príprava pre čerpanie vody</t>
  </si>
  <si>
    <t>Súbor</t>
  </si>
  <si>
    <t>-1370305896</t>
  </si>
  <si>
    <t>899401112.S</t>
  </si>
  <si>
    <t>Osadenie poklopu liatinového posúvačového</t>
  </si>
  <si>
    <t>511965384</t>
  </si>
  <si>
    <t>552410000100.S</t>
  </si>
  <si>
    <t>Poklop posúvačový napr. Y 4504</t>
  </si>
  <si>
    <t>1975173588</t>
  </si>
  <si>
    <t>899721111.S</t>
  </si>
  <si>
    <t>Vyhľadávací vodič na potrubí PVC DN do 150</t>
  </si>
  <si>
    <t>-862001172</t>
  </si>
  <si>
    <t>899721131.S</t>
  </si>
  <si>
    <t>Označenie vodovodného potrubia bielou výstražnou fóliou</t>
  </si>
  <si>
    <t>-1516944122</t>
  </si>
  <si>
    <t>998276101.S</t>
  </si>
  <si>
    <t>Presun hmôt pre rúrové vedenie hĺbené z rúr z plast., hmôt alebo sklolamin. v otvorenom výkope</t>
  </si>
  <si>
    <t>1964791296</t>
  </si>
  <si>
    <t>998722201.S</t>
  </si>
  <si>
    <t>Presun hmôt pre vnútorný vodovod v objektoch výšky do 6 m</t>
  </si>
  <si>
    <t>1991037482</t>
  </si>
  <si>
    <t>-795445868</t>
  </si>
  <si>
    <t>SO-04 - Prípojka NN</t>
  </si>
  <si>
    <t>M - Práce a dodávky M</t>
  </si>
  <si>
    <t xml:space="preserve">    21-M - Elektromontáže</t>
  </si>
  <si>
    <t xml:space="preserve">    46-M - Zemné práce vykonávané pri externých montážnych prácach</t>
  </si>
  <si>
    <t>VRN - Vedľajšie rozpočtové náklady</t>
  </si>
  <si>
    <t>711761302.S</t>
  </si>
  <si>
    <t>Zhotovenie detailov, uzáver dilatač.škár vodor.gumovou fóliou r.š. 500 mm položenou do asfalt. podkladu</t>
  </si>
  <si>
    <t>2001405968</t>
  </si>
  <si>
    <t>272440000100.S</t>
  </si>
  <si>
    <t>Fólia izolačná - etylenpropylenový kaučuk čierna, rozmer šxhr. 300x1,5 mm</t>
  </si>
  <si>
    <t>1650195946</t>
  </si>
  <si>
    <t>Práce a dodávky M</t>
  </si>
  <si>
    <t>21-M</t>
  </si>
  <si>
    <t>Elektromontáže</t>
  </si>
  <si>
    <t>210010602.S</t>
  </si>
  <si>
    <t>Chránička delená elektroinštalačná bezhalogénová z HDPE, D 160 uložená voľne</t>
  </si>
  <si>
    <t>-1736492810</t>
  </si>
  <si>
    <t>KTR000000885</t>
  </si>
  <si>
    <t>Chránička káblová KOPOFLEX 160mm 450N HDPE červená</t>
  </si>
  <si>
    <t>-1654571904</t>
  </si>
  <si>
    <t>210021501</t>
  </si>
  <si>
    <t>Tesnenie káblových prestupov zo sadroperlitu</t>
  </si>
  <si>
    <t>1148956423</t>
  </si>
  <si>
    <t>286935</t>
  </si>
  <si>
    <t>Protipožiarny povlak CP 673 6kg</t>
  </si>
  <si>
    <t>KS</t>
  </si>
  <si>
    <t>-347976446</t>
  </si>
  <si>
    <t>210100022.S</t>
  </si>
  <si>
    <t>Ukončenie vodičov v rozvádzač. vrátane zapojenia a vodičovej koncovky do 240 mm2 pre vonkajšie práce</t>
  </si>
  <si>
    <t>1990826412</t>
  </si>
  <si>
    <t>354310015000.S</t>
  </si>
  <si>
    <t>Káblové oko hliníkové lisovacie 240 Al 617210</t>
  </si>
  <si>
    <t>610233124</t>
  </si>
  <si>
    <t>210194053.S</t>
  </si>
  <si>
    <t>Skriňa RE plastová, trojfázová, jednotarifná 1 odberateľ pre vonkajšie práce</t>
  </si>
  <si>
    <t>191002848</t>
  </si>
  <si>
    <t>ER P.N, M, V - F663</t>
  </si>
  <si>
    <t>Rozvádzač elektromerový ER P.N, M, V - F663 160 A 150/5 A P0 240/240</t>
  </si>
  <si>
    <t>-1098775480</t>
  </si>
  <si>
    <t>210220020</t>
  </si>
  <si>
    <t>Uzemňovacie vedenie v zemi FeZn vrátane izolácie spojov</t>
  </si>
  <si>
    <t>1101836377</t>
  </si>
  <si>
    <t>354410058800.S</t>
  </si>
  <si>
    <t>Pásovina uzemňovacia FeZn 30 x 4 mm</t>
  </si>
  <si>
    <t>1897008000</t>
  </si>
  <si>
    <t>210800119.S</t>
  </si>
  <si>
    <t>Kábel medený uložený voľne CYKY 450/750 V 5x1,5</t>
  </si>
  <si>
    <t>-22750338</t>
  </si>
  <si>
    <t>341110001900.S</t>
  </si>
  <si>
    <t>Kábel medený CYKY 5x1,5 mm2</t>
  </si>
  <si>
    <t>-2047252877</t>
  </si>
  <si>
    <t>210902468.S</t>
  </si>
  <si>
    <t>Kábel hliníkový silový, uložený pevne NAYY 0,6/1 kV 4x240 pre vonkajšie práce</t>
  </si>
  <si>
    <t>-1443121875</t>
  </si>
  <si>
    <t>341110034600.S</t>
  </si>
  <si>
    <t>Kábel hliníkový NAYY 4x240 SM mm2</t>
  </si>
  <si>
    <t>-1079465369</t>
  </si>
  <si>
    <t>HZS000111.S</t>
  </si>
  <si>
    <t>Stavebno montážne práce menej náročne, pomocné alebo manupulačné (Tr. 1) v rozsahu viac ako 8 hodín</t>
  </si>
  <si>
    <t>-1253978788</t>
  </si>
  <si>
    <t>46-M</t>
  </si>
  <si>
    <t>Zemné práce vykonávané pri externých montážnych prácach</t>
  </si>
  <si>
    <t>460200314.S</t>
  </si>
  <si>
    <t>Hĺbenie káblovej ryhy ručne 50 cm širokej a 130 cm hlbokej, v zemine triedy 4</t>
  </si>
  <si>
    <t>651725232</t>
  </si>
  <si>
    <t>460420022</t>
  </si>
  <si>
    <t>Zriadenie, rekonšt. káblového lôžka z piesku bez zakrytia, v ryhe šír. do 65 cm, hrúbky vrstvy 10 cm</t>
  </si>
  <si>
    <t>81850152</t>
  </si>
  <si>
    <t>583110000300</t>
  </si>
  <si>
    <t>Drvina vápencová frakcia 0-4 mm</t>
  </si>
  <si>
    <t>1501514297</t>
  </si>
  <si>
    <t>460490012</t>
  </si>
  <si>
    <t>Rozvinutie a uloženie výstražnej fólie z PVC do ryhy, šírka do 33 cm</t>
  </si>
  <si>
    <t>-820569783</t>
  </si>
  <si>
    <t>283230008000</t>
  </si>
  <si>
    <t>Výstražná fóla PE, šxhr 300x0,1 mm, dĺ. 250 m, farba červená, HAGARD</t>
  </si>
  <si>
    <t>-1818226795</t>
  </si>
  <si>
    <t>460560434.S</t>
  </si>
  <si>
    <t>Ručný zásyp nezap. káblovej ryhy bez zhutn. zeminy, 55 cm širokej, 80 cm hlbokej v zemine tr. 4</t>
  </si>
  <si>
    <t>705021151</t>
  </si>
  <si>
    <t>460620013</t>
  </si>
  <si>
    <t>Proviz. úprava terénu v zemine tr. 3, aby nerovnosti terénu neboli väčšie ako 2 cm od vodor.hladiny</t>
  </si>
  <si>
    <t>908615637</t>
  </si>
  <si>
    <t>Vedľajšie rozpočtové náklady</t>
  </si>
  <si>
    <t>000400022</t>
  </si>
  <si>
    <t>Projektové práce - stavebná časť (stavebné objekty vrátane ich technického vybavenia). náklady na dokumentáciu skutočného zhotovenia stavby</t>
  </si>
  <si>
    <t>-1157364905</t>
  </si>
  <si>
    <t>000700011</t>
  </si>
  <si>
    <t>Dopravné náklady - mimostavenisková doprava objektivizácia dopravných nákladov materiálov</t>
  </si>
  <si>
    <t>-463253098</t>
  </si>
  <si>
    <t>001000034</t>
  </si>
  <si>
    <t>Inžinierska činnosť - skúšky a revízie ostatné skúšky</t>
  </si>
  <si>
    <t>1530413821</t>
  </si>
  <si>
    <t>001000034.S</t>
  </si>
  <si>
    <t>Inžinierska činnosť - typová skúška rozvádzača</t>
  </si>
  <si>
    <t>1876780763</t>
  </si>
  <si>
    <t>SO-05 - Záložný dieselagregát</t>
  </si>
  <si>
    <t xml:space="preserve">    22-M - Montáže oznamovacích a zabezpečovacích zariadení</t>
  </si>
  <si>
    <t>-189416953</t>
  </si>
  <si>
    <t>-1722764497</t>
  </si>
  <si>
    <t>1653360050</t>
  </si>
  <si>
    <t>28479676</t>
  </si>
  <si>
    <t>1180698899</t>
  </si>
  <si>
    <t>-173540843</t>
  </si>
  <si>
    <t>-405374898</t>
  </si>
  <si>
    <t>-280617222</t>
  </si>
  <si>
    <t>210190003</t>
  </si>
  <si>
    <t>Montáž a zapojenie rozvádzača RDG1</t>
  </si>
  <si>
    <t>-1238313387</t>
  </si>
  <si>
    <t>168338</t>
  </si>
  <si>
    <t>Rozvádzač RDG1</t>
  </si>
  <si>
    <t>-1031503582</t>
  </si>
  <si>
    <t>210220001.S</t>
  </si>
  <si>
    <t>Uzemňovacie vedenie na povrchu FeZn drôt zvodový Ø 8-10</t>
  </si>
  <si>
    <t>-224471034</t>
  </si>
  <si>
    <t>354410054700.S</t>
  </si>
  <si>
    <t>Drôt bleskozvodový FeZn, d 8 mm</t>
  </si>
  <si>
    <t>1125227472</t>
  </si>
  <si>
    <t>-197539925</t>
  </si>
  <si>
    <t>2066072035</t>
  </si>
  <si>
    <t>210220206.S</t>
  </si>
  <si>
    <t>Zachytávacia tyč AL s osadením JP 8500</t>
  </si>
  <si>
    <t>-767883214</t>
  </si>
  <si>
    <t>105850</t>
  </si>
  <si>
    <t>Zacytávacia tyč, samostatne stojaca,dl. 8500mm, polomer stojana 1435 mm, FS D40 22 16 10 8500 AL DBS KB STTZN</t>
  </si>
  <si>
    <t>1427351084</t>
  </si>
  <si>
    <t>210220835.S</t>
  </si>
  <si>
    <t>Podstavec betónový zliatina AlMgSi k zachytávacej tyči JP</t>
  </si>
  <si>
    <t>419941264</t>
  </si>
  <si>
    <t>354410024825.S</t>
  </si>
  <si>
    <t>Podstavec betónový k zachytávacej tyči FeZn k JP a OB, d 330 mm</t>
  </si>
  <si>
    <t>-2066215226</t>
  </si>
  <si>
    <t>354410058640.S</t>
  </si>
  <si>
    <t>Klin nerezový do podstavca, d 330 mm</t>
  </si>
  <si>
    <t>-1957425672</t>
  </si>
  <si>
    <t>210222095.S</t>
  </si>
  <si>
    <t>Náter zvodového vodiča, pre vonkajšie práce</t>
  </si>
  <si>
    <t>1714423649</t>
  </si>
  <si>
    <t>246220000400.S</t>
  </si>
  <si>
    <t>Email syntetický vonkajší</t>
  </si>
  <si>
    <t>-1238193474</t>
  </si>
  <si>
    <t>246420001200.S</t>
  </si>
  <si>
    <t>Riedidlo S-6006 do syntetických a olejových látok</t>
  </si>
  <si>
    <t>1625501050</t>
  </si>
  <si>
    <t>210222241.S</t>
  </si>
  <si>
    <t>Svorka FeZn krížová SK a diagonálna krížová DKS, pre vonkajšie práce</t>
  </si>
  <si>
    <t>1405364804</t>
  </si>
  <si>
    <t>354410002500.S</t>
  </si>
  <si>
    <t>Svorka FeZn krížová označenie SK</t>
  </si>
  <si>
    <t>1868730018</t>
  </si>
  <si>
    <t>210222253</t>
  </si>
  <si>
    <t>Svorka FeZn uzemňovacia SR03, pre vonkajšie práce</t>
  </si>
  <si>
    <t>-256550408</t>
  </si>
  <si>
    <t>354410000900.S</t>
  </si>
  <si>
    <t>Svorka FeZn uzemňovacia označenie SR 03 A</t>
  </si>
  <si>
    <t>-735952453</t>
  </si>
  <si>
    <t>-1086260871</t>
  </si>
  <si>
    <t>-855409159</t>
  </si>
  <si>
    <t>210800125.S</t>
  </si>
  <si>
    <t>Kábel medený uložený voľne CYKY 450/750 V 7x1,5</t>
  </si>
  <si>
    <t>1847090795</t>
  </si>
  <si>
    <t>KPE000000119</t>
  </si>
  <si>
    <t>Kábel pevný CYKY-O 7x1,5 pvc čierny</t>
  </si>
  <si>
    <t>-905730468</t>
  </si>
  <si>
    <t>210800128.S</t>
  </si>
  <si>
    <t>Kábel medený uložený voľne CYKY 450/750 V 12x1,5</t>
  </si>
  <si>
    <t>-1792174907</t>
  </si>
  <si>
    <t>KPE000000118</t>
  </si>
  <si>
    <t>Kábel pevný CYKY-O 12x1,5 pvc čierny</t>
  </si>
  <si>
    <t>1196490433</t>
  </si>
  <si>
    <t>210800623.S</t>
  </si>
  <si>
    <t>Vodič medený uložený voľne H07V-K (CYA)  450/750 V 185</t>
  </si>
  <si>
    <t>2106351737</t>
  </si>
  <si>
    <t>341310010100.S</t>
  </si>
  <si>
    <t>Vodič medený flexibilný H07V-K 185 mm2</t>
  </si>
  <si>
    <t>-1476009558</t>
  </si>
  <si>
    <t>210810124.S</t>
  </si>
  <si>
    <t>Kábel medený silový uložený pevne 1-CYKY 0,6/1 kV 4x50 pre vonkajšie práce</t>
  </si>
  <si>
    <t>293671546</t>
  </si>
  <si>
    <t>341110006300.S</t>
  </si>
  <si>
    <t>Kábel medený 1-CYKY 4x50 mm2</t>
  </si>
  <si>
    <t>1082716307</t>
  </si>
  <si>
    <t>210902487.S</t>
  </si>
  <si>
    <t>Kábel hliníkový silový, uložený v rúrke NAYY 0,6/1 kV 4x240 pre vonkajšie práce</t>
  </si>
  <si>
    <t>1978837595</t>
  </si>
  <si>
    <t>KPE000000280</t>
  </si>
  <si>
    <t>Kábel pevný NAYY-J 4x240 pvc čierny [(N)AYY, E-AYY]</t>
  </si>
  <si>
    <t>-1325585746</t>
  </si>
  <si>
    <t>229930431.S</t>
  </si>
  <si>
    <t>Montážne práce, zapojenie  MG na vopred pripravené káblové rozvody a uzemnenie uvedenie do prevádzky, zaškolenie obsluhy</t>
  </si>
  <si>
    <t>-1874806975</t>
  </si>
  <si>
    <t>MG GP330SM/B</t>
  </si>
  <si>
    <t>Motorgenerator  MG Applipower GP110S/B, Záložný výkon  (LTP) 110 kVA / 88 kW,  Menovitý výkon (PRP) 100 kVA / 80 kW</t>
  </si>
  <si>
    <t>-977924179</t>
  </si>
  <si>
    <t>MG GP110S/B_PN</t>
  </si>
  <si>
    <t>Palivová nádrž 250 litrov minimálne na 24 hod. pri 100% PRP</t>
  </si>
  <si>
    <t>1573851655</t>
  </si>
  <si>
    <t>MG GP110S/B_EV</t>
  </si>
  <si>
    <t>Ekologická vaňa pre zachytenie 100% náplní - súčasť rámu MG</t>
  </si>
  <si>
    <t>1333663187</t>
  </si>
  <si>
    <t>MG GP110S/B_SU</t>
  </si>
  <si>
    <t>Snímanie úniku kvapalín do eko-vane;</t>
  </si>
  <si>
    <t>1674731867</t>
  </si>
  <si>
    <t>MG GP110S/B_MU</t>
  </si>
  <si>
    <t>Meranie úrovne paliva s indikáciou stavu v riadiacej jednotke</t>
  </si>
  <si>
    <t>201959748</t>
  </si>
  <si>
    <t>MG GP110S/B_RO</t>
  </si>
  <si>
    <t>Elektronická regulácia otáčok motora G2 !!!  Požiadavka podľa  STN ISO 8528-12</t>
  </si>
  <si>
    <t>1732219843</t>
  </si>
  <si>
    <t>MG GP110S/B_BS</t>
  </si>
  <si>
    <t>Bezn. signalizácia vyžadovaná podľa platných noriem</t>
  </si>
  <si>
    <t>131245089</t>
  </si>
  <si>
    <t>MG GP110S/B_VP</t>
  </si>
  <si>
    <t>Výfukové potrubie ukončené na krytovaní stroja vo výške 4m</t>
  </si>
  <si>
    <t>-1075381405</t>
  </si>
  <si>
    <t>MG GP110S/B_PA</t>
  </si>
  <si>
    <t>Palivo na skúšobnú prevádzku 250 - vrátane manipulácie s PHM</t>
  </si>
  <si>
    <t>l</t>
  </si>
  <si>
    <t>-1985482924</t>
  </si>
  <si>
    <t>MG GP110S/B_PHM</t>
  </si>
  <si>
    <t>Palivo po skúškach - vrátane manipulácie s PHM</t>
  </si>
  <si>
    <t>2003003822</t>
  </si>
  <si>
    <t>22-M</t>
  </si>
  <si>
    <t>Montáže oznamovacích a zabezpečovacích zariadení</t>
  </si>
  <si>
    <t>220511034</t>
  </si>
  <si>
    <t>Kábel FTP</t>
  </si>
  <si>
    <t>-1706268393</t>
  </si>
  <si>
    <t>KDP000000120</t>
  </si>
  <si>
    <t>Kábel dátový pevný 26000025 STP (U/FTP) cat.6a AWG23 LSOH 500MHz interiér</t>
  </si>
  <si>
    <t>-1516291253</t>
  </si>
  <si>
    <t>220521027.S</t>
  </si>
  <si>
    <t>Betónový základ pre MG</t>
  </si>
  <si>
    <t>sub</t>
  </si>
  <si>
    <t>-241240130</t>
  </si>
  <si>
    <t>-1172043410</t>
  </si>
  <si>
    <t>HZS000113</t>
  </si>
  <si>
    <t>Stavebno montážne práce náročné ucelené - odborné, tvorivé remeselné (Tr. 3) v rozsahu viac ako 8 hodín</t>
  </si>
  <si>
    <t>365202180</t>
  </si>
  <si>
    <t>-2042318486</t>
  </si>
  <si>
    <t>634842221</t>
  </si>
  <si>
    <t>-240265205</t>
  </si>
  <si>
    <t>-856337988</t>
  </si>
  <si>
    <t>1967892546</t>
  </si>
  <si>
    <t>-617858483</t>
  </si>
  <si>
    <t>913894883</t>
  </si>
  <si>
    <t>-1707712826</t>
  </si>
  <si>
    <t>2051816551</t>
  </si>
  <si>
    <t>000800012.S</t>
  </si>
  <si>
    <t>Imisný posudok pre odbor životné prostredia z dôvodu odsúhlasenia výfuku 4m nad úroveň terénu</t>
  </si>
  <si>
    <t>-39663393</t>
  </si>
  <si>
    <t>000800021.S</t>
  </si>
  <si>
    <t>Hluková skúška vykonaná oprávnenou osobou</t>
  </si>
  <si>
    <t>95577544</t>
  </si>
  <si>
    <t>2063953860</t>
  </si>
  <si>
    <t>001500001</t>
  </si>
  <si>
    <t>Podružný materál</t>
  </si>
  <si>
    <t>-468619347</t>
  </si>
  <si>
    <t>SO-06 - Hala - elektroinštalácia</t>
  </si>
  <si>
    <t>210010025</t>
  </si>
  <si>
    <t>Rúrka ohybná elektroinštalačná z PVC typ FXP 20, uložená pevne</t>
  </si>
  <si>
    <t>-462096725</t>
  </si>
  <si>
    <t>345710009100</t>
  </si>
  <si>
    <t>Rúrka ohybná vlnitá pancierová PVC-U, FXP DN 20</t>
  </si>
  <si>
    <t>1610020089</t>
  </si>
  <si>
    <t>345710017800</t>
  </si>
  <si>
    <t>Spojka nasúvacia PVC-U SM 20</t>
  </si>
  <si>
    <t>768488748</t>
  </si>
  <si>
    <t>210010026</t>
  </si>
  <si>
    <t>Rúrka ohybná elektroinštalačná z PVC typ FXP 25, uložená pevne</t>
  </si>
  <si>
    <t>874602450</t>
  </si>
  <si>
    <t>345710009200</t>
  </si>
  <si>
    <t>Rúrka ohybná vlnitá pancierová PVC-U, FXP DN 25</t>
  </si>
  <si>
    <t>-1973848417</t>
  </si>
  <si>
    <t>345710017900</t>
  </si>
  <si>
    <t>Spojka nasúvacia PVC-U SM 25</t>
  </si>
  <si>
    <t>-1700032692</t>
  </si>
  <si>
    <t>210010038.S</t>
  </si>
  <si>
    <t>Rúrka tuhá elektroinštalačná z PVC typ 1520, uložená voľne alebo pod omietkou</t>
  </si>
  <si>
    <t>-738530844</t>
  </si>
  <si>
    <t>345710000200.S</t>
  </si>
  <si>
    <t>Rúrka tuhá hrdlová 1520 s nízkou mechanickou odolnosťou z PVC, samozhášavá, D 20 mm</t>
  </si>
  <si>
    <t>1042202966</t>
  </si>
  <si>
    <t>345710020015.S</t>
  </si>
  <si>
    <t>Spojka 0220 z PVC pra tuhé elektroinštal. rúrky, samozhášavé, D 20 mm</t>
  </si>
  <si>
    <t>1650648038</t>
  </si>
  <si>
    <t>210010040.S</t>
  </si>
  <si>
    <t>Rúrka tuhá elektroinštalačná z PVC typ 1532, uložená voľne alebo pod omietkou</t>
  </si>
  <si>
    <t>1927379048</t>
  </si>
  <si>
    <t>345710000400</t>
  </si>
  <si>
    <t>Rúrka tuhá hrdlová PVC 1532 KA, D 32, KOPOS</t>
  </si>
  <si>
    <t>1020632193</t>
  </si>
  <si>
    <t>345710020040.S</t>
  </si>
  <si>
    <t>Spojka 0232 z PVC pra tuhé elektroinštal. rúrky, samozhášavé, D 32 mm</t>
  </si>
  <si>
    <t>-1419362628</t>
  </si>
  <si>
    <t>345710025190.S</t>
  </si>
  <si>
    <t>Koleno obojstranne hrdlované 4132 pre elektroinštal. rúrky z PVC, samozhášavé, D 32 mm</t>
  </si>
  <si>
    <t>2095493271</t>
  </si>
  <si>
    <t>210010584.S</t>
  </si>
  <si>
    <t>Rúrka tuhá elektroinštalačná z PVC, D 32 uložená pevne</t>
  </si>
  <si>
    <t>-1096694886</t>
  </si>
  <si>
    <t>345710000400.S</t>
  </si>
  <si>
    <t>Rúrka tuhá hrdlová 1532 s nízkou mechanickou odolnosťou z PVC, samozhášavá, D 32 mm</t>
  </si>
  <si>
    <t>-458718738</t>
  </si>
  <si>
    <t>345710038533</t>
  </si>
  <si>
    <t>Príchytka plastová 5332 KB pre EN rúrky D 32 mm, svetlošedá PVC, KOPOS</t>
  </si>
  <si>
    <t>538485707</t>
  </si>
  <si>
    <t>210020131.S</t>
  </si>
  <si>
    <t>Káblový rošt do šírky 200 mm, pre voľné i pevné uloženie káblov</t>
  </si>
  <si>
    <t>588682981</t>
  </si>
  <si>
    <t>10472</t>
  </si>
  <si>
    <t>PERIMETER SYSTEMS ,MOSAIC DLP ROZDELOVACIA PRIEHRADKA H50,Legrand</t>
  </si>
  <si>
    <t>-1026857604</t>
  </si>
  <si>
    <t>10432</t>
  </si>
  <si>
    <t>PERIMETER SYSTEMS ,MOSAIC DLP KANÁL 150X50,Legrand</t>
  </si>
  <si>
    <t>176330143</t>
  </si>
  <si>
    <t>10520</t>
  </si>
  <si>
    <t>PERIMETER SYSTEMS ,MOSAIC DLP OHYBNÝ KRYT,Legrand</t>
  </si>
  <si>
    <t>212316658</t>
  </si>
  <si>
    <t>10722</t>
  </si>
  <si>
    <t>PERIMETER SYSTEMS ,MOSAIC ZÁSLEPKA DLP 80X50,Legrand</t>
  </si>
  <si>
    <t>2095609449</t>
  </si>
  <si>
    <t>210020501.S</t>
  </si>
  <si>
    <t>Káblový žľab otvorený 200/100, vrátane kolien, T kusov a uchytenia</t>
  </si>
  <si>
    <t>560941189</t>
  </si>
  <si>
    <t>KZL000003047</t>
  </si>
  <si>
    <t>Žľab káblový M2 200/100 200x100mm 2m drôtený galvanicky zinkovaný, vrátane kolien, T kusov a uchytenia</t>
  </si>
  <si>
    <t>-1162387422</t>
  </si>
  <si>
    <t>210020502.S</t>
  </si>
  <si>
    <t>Káblový žľab otvorený 50/50, vrátane kolien, T kusov a uchytenia</t>
  </si>
  <si>
    <t>1814561696</t>
  </si>
  <si>
    <t>930111</t>
  </si>
  <si>
    <t>Drôtený žľab KDS35H35/3, vrátane kolien, T kusov a uchytenia</t>
  </si>
  <si>
    <t>931222983</t>
  </si>
  <si>
    <t>693845327</t>
  </si>
  <si>
    <t>435863</t>
  </si>
  <si>
    <t>Akrylátový protipožiarny tmel CFS-S ACR</t>
  </si>
  <si>
    <t>1033047884</t>
  </si>
  <si>
    <t>210100001</t>
  </si>
  <si>
    <t>Ukončenie vodičov v rozvádzač. vrátane zapojenia a vodičovej koncovky do 2,5 mm2</t>
  </si>
  <si>
    <t>-1154795645</t>
  </si>
  <si>
    <t>210100002</t>
  </si>
  <si>
    <t>Ukončenie vodičov v rozvádzač. vrátane zapojenia a vodičovej koncovky do 6 mm2</t>
  </si>
  <si>
    <t>1604822100</t>
  </si>
  <si>
    <t>210110001</t>
  </si>
  <si>
    <t>Jednopólový spínač - radenie 1, nástenný pre prostredie obyčajné alebo vlhké vrátane zapojenia</t>
  </si>
  <si>
    <t>-2121483062</t>
  </si>
  <si>
    <t>ESP000004011</t>
  </si>
  <si>
    <t>Spínač Valena Life 752151 R1 IP44 biely</t>
  </si>
  <si>
    <t>-839156023</t>
  </si>
  <si>
    <t>210110003.S</t>
  </si>
  <si>
    <t>Sériový spínač -  radenie 5, nástenný IP 44 vrátane zapojenia</t>
  </si>
  <si>
    <t>864827655</t>
  </si>
  <si>
    <t>345340007940</t>
  </si>
  <si>
    <t>Spínač Valena Life sériový pre zapustenú montáž, radenie č.5, IP44, biely, LEGRAND</t>
  </si>
  <si>
    <t>-1502901004</t>
  </si>
  <si>
    <t>210110004.S</t>
  </si>
  <si>
    <t>Striedavý prepínač - radenie 6, nástenný, IP 44, vrátane zapojenia</t>
  </si>
  <si>
    <t>1046709752</t>
  </si>
  <si>
    <t>ESP000003916</t>
  </si>
  <si>
    <t>Spínač striedavý Valena Life 752156 R6 IP44 biely</t>
  </si>
  <si>
    <t>-511880628</t>
  </si>
  <si>
    <t>210110009.S</t>
  </si>
  <si>
    <t>Jednopólové tlačítko - radenie 1/0, nástenný IP 44, vrátane zapojenia</t>
  </si>
  <si>
    <t>1303667503</t>
  </si>
  <si>
    <t>ESP000003912</t>
  </si>
  <si>
    <t>Tlačidlo Valena Life 752111 R1/0 biele</t>
  </si>
  <si>
    <t>185569457</t>
  </si>
  <si>
    <t>210111002</t>
  </si>
  <si>
    <t>Zásuvka domová vstavaná 10, 16 A 48, 250, 400 V vrátane zapojenia vyhotovenie 2P + Z (s ochran. viečkom)</t>
  </si>
  <si>
    <t>-2102773063</t>
  </si>
  <si>
    <t>EZA000002966</t>
  </si>
  <si>
    <t>Zásuvka Valena Life 753179 1-násobná s clonkami IP44 biela</t>
  </si>
  <si>
    <t>1384298217</t>
  </si>
  <si>
    <t>210111002.S</t>
  </si>
  <si>
    <t>Zásuvka vstavaná 250V / 16A vrátane zapojenia, vyhotovenie 3P</t>
  </si>
  <si>
    <t>677090948</t>
  </si>
  <si>
    <t>E00020273</t>
  </si>
  <si>
    <t>Mosaic- zásuvka-1 biela 2M 077140</t>
  </si>
  <si>
    <t>-1783420163</t>
  </si>
  <si>
    <t>210111003.S</t>
  </si>
  <si>
    <t>Zásuvka vstavaná 400 V / 16A vrátane zapojenia, vyhotovenie 4P, 5P</t>
  </si>
  <si>
    <t>-64966855</t>
  </si>
  <si>
    <t>345540007710.S</t>
  </si>
  <si>
    <t>Zásuvka vstavaná priemyslová šikmá IEN 1653, 3P + N + PE, IP 54 - 400V, 16A</t>
  </si>
  <si>
    <t>451861491</t>
  </si>
  <si>
    <t>Montáž a zapojenie rozvádzača RH</t>
  </si>
  <si>
    <t>-2094113900</t>
  </si>
  <si>
    <t>Rozvádzač napr. LEGRAND XL3 800, 660 x 1950 x 322 (Šírka x Výška x Hĺbka), IP43/IP20, IK08 vrátane výzbroje podľa schémy zapojenia</t>
  </si>
  <si>
    <t>1877661763</t>
  </si>
  <si>
    <t>210190003.S</t>
  </si>
  <si>
    <t>Montáž a zapojenie rozvádzača prepäťových ochrán</t>
  </si>
  <si>
    <t>-1963877428</t>
  </si>
  <si>
    <t>143204</t>
  </si>
  <si>
    <t>Rozvádzač prepäťových ochrán napr. LEGRAND Practibox S s výzbrojov podľa schémy</t>
  </si>
  <si>
    <t>1146922681</t>
  </si>
  <si>
    <t>210190006.S</t>
  </si>
  <si>
    <t>Montáž a zapojenie rozvádzača R.T</t>
  </si>
  <si>
    <t>-1951617798</t>
  </si>
  <si>
    <t>RT</t>
  </si>
  <si>
    <t>Rozvádzač technológie RT</t>
  </si>
  <si>
    <t>1005622408</t>
  </si>
  <si>
    <t>210191013</t>
  </si>
  <si>
    <t>Montáž nástennej skrine</t>
  </si>
  <si>
    <t>1068086306</t>
  </si>
  <si>
    <t>E00075003</t>
  </si>
  <si>
    <t>Zásuvková skriňa ROZVÁDZAČE 632.2</t>
  </si>
  <si>
    <t>-712084782</t>
  </si>
  <si>
    <t>210201080</t>
  </si>
  <si>
    <t>Montáž a zapojenie svietidla - technologického</t>
  </si>
  <si>
    <t>765128389</t>
  </si>
  <si>
    <t>210201514.S</t>
  </si>
  <si>
    <t>Montáž a zapojenie núdzového svietidla IP65, 1x svetelný LED zdroj - núdzový režim</t>
  </si>
  <si>
    <t>328379864</t>
  </si>
  <si>
    <t>27638</t>
  </si>
  <si>
    <t>Núdzové osvetlenie 1h - stenové, stropné, - ST kruhový 1x LED 475lm 5000K IP65 biela</t>
  </si>
  <si>
    <t>-611522201</t>
  </si>
  <si>
    <t>210201810</t>
  </si>
  <si>
    <t>Montáž a zapojenie svietidla 1x svetelný zdroj, uličného, LED</t>
  </si>
  <si>
    <t>-696220937</t>
  </si>
  <si>
    <t>550500-21042</t>
  </si>
  <si>
    <t>FAGERHULT FGH EVOLUME 75 G2 4L7 LED 4300lm 28W 3000K CRI70 AGC ON/OFF CLO CLASS I. IP66 IK08 Ø60mm 3x1.5mm² H07RN-F 8m MacAdam5 SDCM L100B50 100.000h</t>
  </si>
  <si>
    <t>-1693451303</t>
  </si>
  <si>
    <t>210201913</t>
  </si>
  <si>
    <t>Montáž a zapojenie svietidla na stenu/strop do 5 kg</t>
  </si>
  <si>
    <t>1671745936</t>
  </si>
  <si>
    <t>1310353</t>
  </si>
  <si>
    <t>SVIETIDLO LED, STROPNÉ, 230V, 32W, 3680lm, 3000K/4000K, IP20, NAPR. LINO LED2 120</t>
  </si>
  <si>
    <t>1516034897</t>
  </si>
  <si>
    <t>SPR000003176</t>
  </si>
  <si>
    <t>Svietidlo LED prachotesné DAMP PROOF VALUE 50W/840 (za 2x58W) 6000lm 230V IP65</t>
  </si>
  <si>
    <t>264929856</t>
  </si>
  <si>
    <t>1230451</t>
  </si>
  <si>
    <t>SVIETIDLO LED, STROPNÉ, 230V,  Ø.250 mm x H.50 mm, 12W, 3000K / 3500K / 4000K, 1200lm, NAPR. LED2 / STROPNÉ / ROUND II</t>
  </si>
  <si>
    <t>1708554580</t>
  </si>
  <si>
    <t>TYP 2</t>
  </si>
  <si>
    <t>Svietidlo LED, 20W LED REFLEKTOR E-SERIES SMD, ČIERNY, ČERVENÉ SVETLO</t>
  </si>
  <si>
    <t>972775802</t>
  </si>
  <si>
    <t>210222031</t>
  </si>
  <si>
    <t>Ekvipotenciálna svorkovnica EPS 2 v krabici KO 125 E, pre vonkajšie práce</t>
  </si>
  <si>
    <t>-838783993</t>
  </si>
  <si>
    <t>345410000400</t>
  </si>
  <si>
    <t>Krabica odbočná z PVC s viečkom pod omietku KO 125 E, šxvxh 150x150x77 mm, KOPOS</t>
  </si>
  <si>
    <t>-835847106</t>
  </si>
  <si>
    <t>345610005100</t>
  </si>
  <si>
    <t>Svorkovnica ekvipotencionálna z PP biela EPS 2 XX, šxvxh 126x50x60 mm, KOPOS</t>
  </si>
  <si>
    <t>275465708</t>
  </si>
  <si>
    <t>210290752.S</t>
  </si>
  <si>
    <t>Montáž motorického spotrebiča, ventilátora nad 1.5 kW, bez zapojenia</t>
  </si>
  <si>
    <t>1022096854</t>
  </si>
  <si>
    <t>210800003.S</t>
  </si>
  <si>
    <t>Vodič medený uložený voľne CYY 450/750 V  4mm2</t>
  </si>
  <si>
    <t>99875933</t>
  </si>
  <si>
    <t>017193</t>
  </si>
  <si>
    <t>Ne- 1x  4  H07Z-K zž(CYA)</t>
  </si>
  <si>
    <t>BM</t>
  </si>
  <si>
    <t>1217347941</t>
  </si>
  <si>
    <t>210800004.S</t>
  </si>
  <si>
    <t>Vodič medený uložený voľne CYY 450/750 V  6mm2</t>
  </si>
  <si>
    <t>175828148</t>
  </si>
  <si>
    <t>086780</t>
  </si>
  <si>
    <t>Ne- 1x  6  H07Z-K zž(CYA)</t>
  </si>
  <si>
    <t>-220940392</t>
  </si>
  <si>
    <t>210800181.S</t>
  </si>
  <si>
    <t>Kábel medený uložený v rúrke CYKY 450/750 V 2x2,5</t>
  </si>
  <si>
    <t>1431485840</t>
  </si>
  <si>
    <t>KPE000000101</t>
  </si>
  <si>
    <t>Kábel pevný CYKY-O 2x2,5 pvc čierny</t>
  </si>
  <si>
    <t>-1027395357</t>
  </si>
  <si>
    <t>210800186.S</t>
  </si>
  <si>
    <t>Kábel medený uložený v rúrke CYKY 450/750 V 3x1,5</t>
  </si>
  <si>
    <t>897692902</t>
  </si>
  <si>
    <t>341110000700.S</t>
  </si>
  <si>
    <t>Kábel medený CYKY 3x1,5 mm2</t>
  </si>
  <si>
    <t>1287180703</t>
  </si>
  <si>
    <t>KPE000000104</t>
  </si>
  <si>
    <t>Kábel pevný CYKY-O 3x1,5 pvc čierny</t>
  </si>
  <si>
    <t>-701954093</t>
  </si>
  <si>
    <t>210800187.S</t>
  </si>
  <si>
    <t>Kábel medený uložený v rúrke CYKY 450/750 V 3x2,5</t>
  </si>
  <si>
    <t>1546757702</t>
  </si>
  <si>
    <t>341110000800.S</t>
  </si>
  <si>
    <t>Kábel medený CYKY 3x2,5 mm2</t>
  </si>
  <si>
    <t>1660102948</t>
  </si>
  <si>
    <t>210800198.S</t>
  </si>
  <si>
    <t>Kábel medený uložený v rúrke CYKY 450/750 V 5x1,5</t>
  </si>
  <si>
    <t>-107525704</t>
  </si>
  <si>
    <t>MOP515</t>
  </si>
  <si>
    <t>Kábel CYKY-J 5x1,5 pvc čierny</t>
  </si>
  <si>
    <t>-2075624434</t>
  </si>
  <si>
    <t>210800199.S</t>
  </si>
  <si>
    <t>Kábel medený uložený v rúrke CYKY 450/750 V 5x2,5</t>
  </si>
  <si>
    <t>1358482178</t>
  </si>
  <si>
    <t>341110002000.S</t>
  </si>
  <si>
    <t>Kábel medený CYKY 5x2,5 mm2</t>
  </si>
  <si>
    <t>-457985647</t>
  </si>
  <si>
    <t>210800201.S</t>
  </si>
  <si>
    <t>Kábel medený uložený v rúrke CYKY 450/750 V 5x6</t>
  </si>
  <si>
    <t>1134625646</t>
  </si>
  <si>
    <t>341110002200.S</t>
  </si>
  <si>
    <t>Kábel medený CYKY 5x6 mm2</t>
  </si>
  <si>
    <t>710054209</t>
  </si>
  <si>
    <t>210800203.S</t>
  </si>
  <si>
    <t>Kábel medený uložený v rúrke CYKY 450/750 V 5x16</t>
  </si>
  <si>
    <t>73885667</t>
  </si>
  <si>
    <t>341110002400.S</t>
  </si>
  <si>
    <t>Kábel medený CYKY 5x16 mm2</t>
  </si>
  <si>
    <t>-728566891</t>
  </si>
  <si>
    <t>210800515.S</t>
  </si>
  <si>
    <t>Vodič medený uložený voľne H07V-U (CY) 450/750 V  16</t>
  </si>
  <si>
    <t>1483055650</t>
  </si>
  <si>
    <t>039766</t>
  </si>
  <si>
    <t>Ne- 1x 16  H07Z-K zž(CYA)</t>
  </si>
  <si>
    <t>-2000289234</t>
  </si>
  <si>
    <t>210800616.S</t>
  </si>
  <si>
    <t>Vodič medený uložený voľne H07V-K (CYA)  450/750 V 25</t>
  </si>
  <si>
    <t>-39680719</t>
  </si>
  <si>
    <t>017195</t>
  </si>
  <si>
    <t>Ne- 1x 25  H07Z-K zž(CYA)</t>
  </si>
  <si>
    <t>-1440998524</t>
  </si>
  <si>
    <t>210810029.S</t>
  </si>
  <si>
    <t>Kábel medený silový uložený voľne 1-CYKY 0,6/1 kV 5x70</t>
  </si>
  <si>
    <t>-2109545637</t>
  </si>
  <si>
    <t>KPE000000086</t>
  </si>
  <si>
    <t>Kábel pevný CYKY-J 5x70 pvc čierny</t>
  </si>
  <si>
    <t>-1045183939</t>
  </si>
  <si>
    <t>210881332.S</t>
  </si>
  <si>
    <t>Kábel bezhalogénový, medený uložený pevne NHXH-FE 180/E30 0,6/1,0 kV  3x1,5</t>
  </si>
  <si>
    <t>-1276132570</t>
  </si>
  <si>
    <t>341610025700.S</t>
  </si>
  <si>
    <t>Kábel medený bezhalogenový NHXH FE180/E30 3x1,5 mm2</t>
  </si>
  <si>
    <t>932725535</t>
  </si>
  <si>
    <t>KZL000003236</t>
  </si>
  <si>
    <t>Príchytka káblová UDF10 10mm jednostranná zinkovaná</t>
  </si>
  <si>
    <t>1337430569</t>
  </si>
  <si>
    <t>210881367.S</t>
  </si>
  <si>
    <t>Kábel bezhalogénový, medený uložený pevne NHXH-FE 180/E30 0,6/1,0 kV  5x16</t>
  </si>
  <si>
    <t>-1422933569</t>
  </si>
  <si>
    <t>341610029200.S</t>
  </si>
  <si>
    <t>Kábel medený bezhalogenový NHXH FE180/E30 5x16 mm2</t>
  </si>
  <si>
    <t>-177877863</t>
  </si>
  <si>
    <t>405525</t>
  </si>
  <si>
    <t>Držiak kábla UDF25</t>
  </si>
  <si>
    <t>200398570</t>
  </si>
  <si>
    <t>220260021.S</t>
  </si>
  <si>
    <t>Krabica KO 68 pod omietku, vrátane vysekania lôžka,zhotovenie otvorov,bez svoriek a zapojenia vodičov</t>
  </si>
  <si>
    <t>571503977</t>
  </si>
  <si>
    <t>8595057687929</t>
  </si>
  <si>
    <t>Krabica elektroinst. sadr. okrová KPR 68/71L NA</t>
  </si>
  <si>
    <t>-1560923842</t>
  </si>
  <si>
    <t>220260041.S</t>
  </si>
  <si>
    <t>Krabica KO 68 na povrchu, upev.na vopred pripravené body vrátane zhot.otvorov,bez svoriek a zapojenia</t>
  </si>
  <si>
    <t>1724529957</t>
  </si>
  <si>
    <t>EKR000002290</t>
  </si>
  <si>
    <t>Krabica inštalačná Valena Life 754191 89x89x44,8mm na omietku biela</t>
  </si>
  <si>
    <t>-1953609590</t>
  </si>
  <si>
    <t>220260042.S</t>
  </si>
  <si>
    <t>Krabica na povrchu, upev.na vopred pripravené body vrátane zhot.otvorov,bez svoriek a zapojenia</t>
  </si>
  <si>
    <t>-71787302</t>
  </si>
  <si>
    <t>EKR000001483</t>
  </si>
  <si>
    <t>Krabica rozbočovacia A3 85x85x37mm bez vývodiek sivá</t>
  </si>
  <si>
    <t>-1218893759</t>
  </si>
  <si>
    <t>220260048.S</t>
  </si>
  <si>
    <t>Krabica E30 na povrchu, upev.na vopred pripravené body vrátane zhot.otvorov,bez svoriek a zapojenia</t>
  </si>
  <si>
    <t>-571966831</t>
  </si>
  <si>
    <t>86161001</t>
  </si>
  <si>
    <t>WKE 5 - Duo 5x16mm2   (E30 - E90)</t>
  </si>
  <si>
    <t>1128929666</t>
  </si>
  <si>
    <t>220261651</t>
  </si>
  <si>
    <t>Lôžko na uchytenie oceľ.konštrukcie, vysekanie,vyčistenie lôžka,osadenie konštr. v murive tehlovom</t>
  </si>
  <si>
    <t>1760173984</t>
  </si>
  <si>
    <t>KTR000001142</t>
  </si>
  <si>
    <t>Grip 2207036 M30 kovový pozinkovaný</t>
  </si>
  <si>
    <t>628050305</t>
  </si>
  <si>
    <t>220330101</t>
  </si>
  <si>
    <t>Montáž núdzového tlacidlového Central Stop</t>
  </si>
  <si>
    <t>1406292644</t>
  </si>
  <si>
    <t>EOV000005150</t>
  </si>
  <si>
    <t>Tlačidlo požiarne GW 42-201 120x120x50mm IP55 na stenu</t>
  </si>
  <si>
    <t>-822231693</t>
  </si>
  <si>
    <t>220511003.S</t>
  </si>
  <si>
    <t>Montáž zásuvky 1xRJ45 na omietku</t>
  </si>
  <si>
    <t>-1838705245</t>
  </si>
  <si>
    <t>383150000100.S</t>
  </si>
  <si>
    <t>Zásuvka dátová RJ45 Cat 5e FTP</t>
  </si>
  <si>
    <t>-2011356243</t>
  </si>
  <si>
    <t>220511004.S</t>
  </si>
  <si>
    <t>Montáž zásuvky 2xRJ45 na omietku</t>
  </si>
  <si>
    <t>-1984930652</t>
  </si>
  <si>
    <t>383150005800.S</t>
  </si>
  <si>
    <t>Zásuvka povrchová 2xRJ45/s, Cat.5e</t>
  </si>
  <si>
    <t>-1433968459</t>
  </si>
  <si>
    <t>220511010.S</t>
  </si>
  <si>
    <t>Montáž zásuvky 1xRJ45 do podlahovej krabice, alebo do žľabu</t>
  </si>
  <si>
    <t>1015581329</t>
  </si>
  <si>
    <t>EZA000001769</t>
  </si>
  <si>
    <t>Zásuvka dátová Mosaic 76551 RJ45 1M UTP 5E biela</t>
  </si>
  <si>
    <t>-951012217</t>
  </si>
  <si>
    <t>EZA000001771</t>
  </si>
  <si>
    <t>Zásuvka dátová Mosaic 76555 RJ45 2M FTP 5E biela</t>
  </si>
  <si>
    <t>-1280350809</t>
  </si>
  <si>
    <t>Kábel volne uložený na  kabelovú lávku, alebo do žľabu</t>
  </si>
  <si>
    <t>-757100169</t>
  </si>
  <si>
    <t>341230001500</t>
  </si>
  <si>
    <t>Kábel medený dátový FTP-AWG Flex LSOH 4x2x24 mm2</t>
  </si>
  <si>
    <t>605462784</t>
  </si>
  <si>
    <t>220512020.S</t>
  </si>
  <si>
    <t>Montáž stojanového rozvadzača 19", výšky do 1080 mm, hĺbky 600-800 mm</t>
  </si>
  <si>
    <t>-1441880271</t>
  </si>
  <si>
    <t>EVO12U6060</t>
  </si>
  <si>
    <t>EVO-NASTENNY RACK 19" rack 12U, 600x600, 65 kg vrátane príslušenstva</t>
  </si>
  <si>
    <t>-1282118314</t>
  </si>
  <si>
    <t>220512130</t>
  </si>
  <si>
    <t>Značenie zásuviek a prístrojov</t>
  </si>
  <si>
    <t>782449114</t>
  </si>
  <si>
    <t>220512131</t>
  </si>
  <si>
    <t>Značenie prípojných miest na strane rozvadzača</t>
  </si>
  <si>
    <t>116429290</t>
  </si>
  <si>
    <t>220711045</t>
  </si>
  <si>
    <t>Montáž a zapojenie pohybových senzorov PIR - strop</t>
  </si>
  <si>
    <t>-1461016293</t>
  </si>
  <si>
    <t>SPS000000020</t>
  </si>
  <si>
    <t>Senzor pohybu Luxomat PD3N-1C-SM 92190 240VAC IP44 10m/360° PIR biely</t>
  </si>
  <si>
    <t>1869161247</t>
  </si>
  <si>
    <t>220730011.S</t>
  </si>
  <si>
    <t>Adaptačný rámik, osadenie adaptačného rámika na pripravenú krabicu</t>
  </si>
  <si>
    <t>941803195</t>
  </si>
  <si>
    <t>ERA000002324</t>
  </si>
  <si>
    <t>Rámček Valena Life 754001 1-násobný biela</t>
  </si>
  <si>
    <t>804064997</t>
  </si>
  <si>
    <t>ERA000002325</t>
  </si>
  <si>
    <t>Rámček Valena Life 754002 2-násobný biela</t>
  </si>
  <si>
    <t>631519286</t>
  </si>
  <si>
    <t>010956</t>
  </si>
  <si>
    <t>MOSAIC DLP RÁMIK MOSAICPRE KRYT ŠÍRKA 65MM 6M</t>
  </si>
  <si>
    <t>-8315766</t>
  </si>
  <si>
    <t>-67632824</t>
  </si>
  <si>
    <t>1195784333</t>
  </si>
  <si>
    <t>-1903293224</t>
  </si>
  <si>
    <t>547600111</t>
  </si>
  <si>
    <t>1431287470</t>
  </si>
  <si>
    <t>-644168369</t>
  </si>
  <si>
    <t xml:space="preserve">SO-06. - Hala - bleskozvod </t>
  </si>
  <si>
    <t>-2023688703</t>
  </si>
  <si>
    <t>-2061973151</t>
  </si>
  <si>
    <t>-1740882969</t>
  </si>
  <si>
    <t>354410058800</t>
  </si>
  <si>
    <t>1442920230</t>
  </si>
  <si>
    <t>210220021.S</t>
  </si>
  <si>
    <t>Uzemňovacie vedenie v zemi FeZn vrátane izolácie spojov O 10 mm</t>
  </si>
  <si>
    <t>1063836993</t>
  </si>
  <si>
    <t>354410054810.S</t>
  </si>
  <si>
    <t>Drôt bleskozvodový FeZn, d 10 mm, PVC</t>
  </si>
  <si>
    <t>530752984</t>
  </si>
  <si>
    <t>210220031</t>
  </si>
  <si>
    <t>Ekvipotenciálna svorkovnica EPS 2 v krabici KO 125 E</t>
  </si>
  <si>
    <t>-487966594</t>
  </si>
  <si>
    <t>99329975</t>
  </si>
  <si>
    <t>210220602.S</t>
  </si>
  <si>
    <t>Uzemňovacie vedenie na povrchu nerez 1.4301 pásovina</t>
  </si>
  <si>
    <t>355597604</t>
  </si>
  <si>
    <t>354410063300.S</t>
  </si>
  <si>
    <t>Pásovina uzemňovacia nerez akosť 1.4301 označenie 30 x 3,5 mm A2</t>
  </si>
  <si>
    <t>-747528286</t>
  </si>
  <si>
    <t>EBL000000669</t>
  </si>
  <si>
    <t>Príchytka uzemňovacia 5057558 17,2-185mm nerez pásková pre rúrku</t>
  </si>
  <si>
    <t>1968911171</t>
  </si>
  <si>
    <t>PM602154</t>
  </si>
  <si>
    <t>Páska zemnící 25,2mm</t>
  </si>
  <si>
    <t>-1748702073</t>
  </si>
  <si>
    <t>210222050.S</t>
  </si>
  <si>
    <t>Označenie zvodov číselnými štítkami, pre vonkajšie práce</t>
  </si>
  <si>
    <t>-9961500</t>
  </si>
  <si>
    <t>354410064600.S</t>
  </si>
  <si>
    <t>Štítok orientačný nerezový zemniaci na zvody</t>
  </si>
  <si>
    <t>1343504317</t>
  </si>
  <si>
    <t>354410064700.S</t>
  </si>
  <si>
    <t>Štítok orientačný nerezový na zvody 0-9</t>
  </si>
  <si>
    <t>937164281</t>
  </si>
  <si>
    <t>1836045326</t>
  </si>
  <si>
    <t>-1683916954</t>
  </si>
  <si>
    <t>-1590812902</t>
  </si>
  <si>
    <t>210222104.S</t>
  </si>
  <si>
    <t>Podpery vedenia FeZn na plechové strechy, pre vonkajšie práce</t>
  </si>
  <si>
    <t>1765295410</t>
  </si>
  <si>
    <t>354410037500.S</t>
  </si>
  <si>
    <t>Podpera vedenia FeZn na plechové strechy označenie PV 24</t>
  </si>
  <si>
    <t>-547215256</t>
  </si>
  <si>
    <t>354410067000.S</t>
  </si>
  <si>
    <t>Tesniaci set</t>
  </si>
  <si>
    <t>-1118854869</t>
  </si>
  <si>
    <t>210222206.S</t>
  </si>
  <si>
    <t>Zachytávacia tyč FeZn s osadením JP 30, pre vonkajšie vedenie</t>
  </si>
  <si>
    <t>-1078224453</t>
  </si>
  <si>
    <t>EBL000000063</t>
  </si>
  <si>
    <t>Tyč zachytávacia JP 30 25 3,0m FeZn bez osadenia</t>
  </si>
  <si>
    <t>1379668525</t>
  </si>
  <si>
    <t>210222210.S</t>
  </si>
  <si>
    <t>Podstavec betónový FeZn k zachytávacej tyči JP, pre vonkajšie vedenie</t>
  </si>
  <si>
    <t>-903657617</t>
  </si>
  <si>
    <t>f615123</t>
  </si>
  <si>
    <t>Podstavec k OB OB 900x380 FeZn/betón</t>
  </si>
  <si>
    <t>-577586198</t>
  </si>
  <si>
    <t>-1870192912</t>
  </si>
  <si>
    <t>-220013448</t>
  </si>
  <si>
    <t>210222243</t>
  </si>
  <si>
    <t>Svorka FeZn spojovacia SS, pre vonkajšie práce</t>
  </si>
  <si>
    <t>-372789840</t>
  </si>
  <si>
    <t>354410003400</t>
  </si>
  <si>
    <t>Svorka FeZn spojovacia označenie SS 2 skrutky s príložkou</t>
  </si>
  <si>
    <t>-1632073941</t>
  </si>
  <si>
    <t>210222245</t>
  </si>
  <si>
    <t>Svorka FeZn pripojovacia SP, pre vonkajšie práce</t>
  </si>
  <si>
    <t>1956591642</t>
  </si>
  <si>
    <t>354410004000</t>
  </si>
  <si>
    <t>Svorka FeZn pripájaca označenie SP 1</t>
  </si>
  <si>
    <t>845912183</t>
  </si>
  <si>
    <t>354410004100.S</t>
  </si>
  <si>
    <t>Svorka FeZn pripájaca označenie SP 2</t>
  </si>
  <si>
    <t>2065017024</t>
  </si>
  <si>
    <t>210222246.S</t>
  </si>
  <si>
    <t>Svorka FeZn na odkvapový žľab SO, pre vonkajšie práce</t>
  </si>
  <si>
    <t>-501585979</t>
  </si>
  <si>
    <t>354410004200.S</t>
  </si>
  <si>
    <t>Svorka FeZn odkvapová označenie SO</t>
  </si>
  <si>
    <t>-1708085078</t>
  </si>
  <si>
    <t>210222247</t>
  </si>
  <si>
    <t>Svorka FeZn skúšobná SZ, pre vonkajšie práce</t>
  </si>
  <si>
    <t>-1569493225</t>
  </si>
  <si>
    <t>354410004300.S</t>
  </si>
  <si>
    <t>Svorka FeZn skúšobná označenie SZ</t>
  </si>
  <si>
    <t>1849608126</t>
  </si>
  <si>
    <t>210222252</t>
  </si>
  <si>
    <t>Svorka FeZn odbočovacia spojovacia SR01-02, pre vonkajšie práce</t>
  </si>
  <si>
    <t>-1063774667</t>
  </si>
  <si>
    <t>354410000700.S</t>
  </si>
  <si>
    <t>Svorka FeZn odbočovacia spojovacia označenie SR 02 (M8) s podložkou</t>
  </si>
  <si>
    <t>149823140</t>
  </si>
  <si>
    <t>626391728</t>
  </si>
  <si>
    <t>965690694</t>
  </si>
  <si>
    <t>220730305</t>
  </si>
  <si>
    <t>Uzemňovací bod</t>
  </si>
  <si>
    <t>327425051</t>
  </si>
  <si>
    <t>EBL000000608</t>
  </si>
  <si>
    <t>Bod uzemňovací 5420008-205 B-M10 VA nerez pripojovacia os FeZn I=79mm pr.10mm</t>
  </si>
  <si>
    <t>-1204113055</t>
  </si>
  <si>
    <t>168358810</t>
  </si>
  <si>
    <t>-1786351044</t>
  </si>
  <si>
    <t>000600011</t>
  </si>
  <si>
    <t>Podružný a drobný materiál</t>
  </si>
  <si>
    <t>-1223314176</t>
  </si>
  <si>
    <t>-240879612</t>
  </si>
  <si>
    <t>-1934547746</t>
  </si>
  <si>
    <t xml:space="preserve">SO-07 - Areálové osvetlenie </t>
  </si>
  <si>
    <t>210000001.S</t>
  </si>
  <si>
    <t>Verejné osvetlenie je v SO-06 elektroinštalácia</t>
  </si>
  <si>
    <t>1823016908</t>
  </si>
  <si>
    <t>SO-08 - Spevnené plochy</t>
  </si>
  <si>
    <t xml:space="preserve">    5 - Komunikácie</t>
  </si>
  <si>
    <t>122201102.S</t>
  </si>
  <si>
    <t>Odkopávka a prekopávka nezapažená v hornine 3, nad 100 do 1000 m3</t>
  </si>
  <si>
    <t>-2032383593</t>
  </si>
  <si>
    <t>"CBIII" 302,00*0,53*1,05</t>
  </si>
  <si>
    <t>"dlažba" 45,00*0,50*1,05</t>
  </si>
  <si>
    <t>122201109.S</t>
  </si>
  <si>
    <t>Odkopávky a prekopávky nezapažené. Príplatok k cenám za lepivosť horniny 3</t>
  </si>
  <si>
    <t>28464152</t>
  </si>
  <si>
    <t>-951503307</t>
  </si>
  <si>
    <t>drenáž 0,20m3 / m´</t>
  </si>
  <si>
    <t>186,68*0,20</t>
  </si>
  <si>
    <t>-1002416136</t>
  </si>
  <si>
    <t>162301101.S</t>
  </si>
  <si>
    <t>Vodorovné premiestnenie výkopku po spevnenej ceste z horniny tr.1-4, do 100 m3 na vzdialenosť do 500 m</t>
  </si>
  <si>
    <t>-684236414</t>
  </si>
  <si>
    <t>"odvoz na medziskládku" 191,688+37,336</t>
  </si>
  <si>
    <t>"odvoz na spätné násypy" 191,688+37,336</t>
  </si>
  <si>
    <t>-1950418445</t>
  </si>
  <si>
    <t>"pre spätné násypy" 191,688+37,336</t>
  </si>
  <si>
    <t>-1763592247</t>
  </si>
  <si>
    <t>181101102.S</t>
  </si>
  <si>
    <t>473480835</t>
  </si>
  <si>
    <t>-928206898</t>
  </si>
  <si>
    <t>"CBIII" 152,80*(0,40+0,50)*2</t>
  </si>
  <si>
    <t>"betónová dlažba" 33,88*(0,40+0,50)*2</t>
  </si>
  <si>
    <t>1758765736</t>
  </si>
  <si>
    <t>336,024*1,1</t>
  </si>
  <si>
    <t>1685772132</t>
  </si>
  <si>
    <t>CBIII</t>
  </si>
  <si>
    <t>20,10+1,85+1,92+1,75+2,23+3,35+4,96+8,18+6,10+12,90+3,71+1,13+2,89+3,07</t>
  </si>
  <si>
    <t>1,55+2,21+1,85+7,55+12,88+4,50+4,95+4,20+5,83+1,76+1,84+14,74</t>
  </si>
  <si>
    <t>8,00+3,20+3,60</t>
  </si>
  <si>
    <t>betónová dlažba, stupne schodiska</t>
  </si>
  <si>
    <t>1,50+10,88</t>
  </si>
  <si>
    <t>1,50*2+18,50</t>
  </si>
  <si>
    <t>992811368</t>
  </si>
  <si>
    <t>1534840180</t>
  </si>
  <si>
    <t>Komunikácie</t>
  </si>
  <si>
    <t>564762111.S</t>
  </si>
  <si>
    <t>Podklad alebo kryt z kameniva hrubého drveného veľ. 32-63 mm (vibr.štrk) po zhut.hr. 200 mm</t>
  </si>
  <si>
    <t>29781267</t>
  </si>
  <si>
    <t>564782115.S</t>
  </si>
  <si>
    <t>Podklad alebo kryt z kameniva hrubého drveného veľ. 32-63 mm (vibr.štrk) po zhut.hr. 350 mm (2 vrstvy)</t>
  </si>
  <si>
    <t>217436770</t>
  </si>
  <si>
    <t>čistiaca zóna</t>
  </si>
  <si>
    <t>73,44*15,00-3,20*4,79+0,20*1,22</t>
  </si>
  <si>
    <t>61,70*15,00+18,30*2,00</t>
  </si>
  <si>
    <t>564782119.S</t>
  </si>
  <si>
    <t>Podklad alebo kryt z kameniva hrubého drveného veľ. 32-63 mm (vibr.štrk) po zhut.hr. 400 mm (2 vrstvy)</t>
  </si>
  <si>
    <t>1731106797</t>
  </si>
  <si>
    <t>567122114.S</t>
  </si>
  <si>
    <t>Podklad z kameniva stmeleného cementom s rozprestretím a zhutnením, CBGM C 8/10 (C 6/8), po zhutnení hr. 150 mm</t>
  </si>
  <si>
    <t>-967891915</t>
  </si>
  <si>
    <t>"CBIII" 302,00</t>
  </si>
  <si>
    <t>567133113.S</t>
  </si>
  <si>
    <t>Podklad z kameniva stmeleného cementom s rozprestretím a zhutnením, CBGM C 5/6, po zhutnení hr. 180 mm</t>
  </si>
  <si>
    <t>-315554629</t>
  </si>
  <si>
    <t>"betónová dlažba" 45,00</t>
  </si>
  <si>
    <t>581130313.S</t>
  </si>
  <si>
    <t>Kryt cementobetónový cestných komunikácií skupiny CB III pre TDZ IV, V a VI, hr. 180 mm</t>
  </si>
  <si>
    <t>1831495501</t>
  </si>
  <si>
    <t>vrátane dilatácií s narezaním</t>
  </si>
  <si>
    <t>596911161.S</t>
  </si>
  <si>
    <t>Kladenie betónovej zámkovej dlažby komunikácií pre peších hr. 80 mm pre peších do 50 m2 so zriadením lôžka z kameniva hr. 30 mm</t>
  </si>
  <si>
    <t>1551757699</t>
  </si>
  <si>
    <t>592460008500.S</t>
  </si>
  <si>
    <t>Dlažba betónová hr. 80 mm priepustná, prírodna</t>
  </si>
  <si>
    <t>-115735859</t>
  </si>
  <si>
    <t>45,00*1,05</t>
  </si>
  <si>
    <t>596911392.S</t>
  </si>
  <si>
    <t>Dopiľovanie betónovej zámkovej dlažby hr. nad 60 mm</t>
  </si>
  <si>
    <t>-279451039</t>
  </si>
  <si>
    <t>914811111.1</t>
  </si>
  <si>
    <t>Dočasné dopravné značenie</t>
  </si>
  <si>
    <t>-803766609</t>
  </si>
  <si>
    <t>značka 101 = 2ks</t>
  </si>
  <si>
    <t>značka 231 = 1ks</t>
  </si>
  <si>
    <t>značka 509 =4ks</t>
  </si>
  <si>
    <t>značka 701 = 2ks</t>
  </si>
  <si>
    <t>916362113.S</t>
  </si>
  <si>
    <t>Osadenie cestného obrubníka betónového stojatého do lôžka z betónu prostého tr. C 20/25 s bočnou oporou</t>
  </si>
  <si>
    <t>1864635726</t>
  </si>
  <si>
    <t>olemovanie CB krytu</t>
  </si>
  <si>
    <t>592170003800.S</t>
  </si>
  <si>
    <t>Obrubník cestný bez skosenia, lxšxv 1000x150x260 mm, prírodný</t>
  </si>
  <si>
    <t>1892568893</t>
  </si>
  <si>
    <t>152,80*1,05</t>
  </si>
  <si>
    <t>916561112.S</t>
  </si>
  <si>
    <t>Osadenie záhonového alebo parkového obrubníka betón., do lôžka z bet. pros. tr. C 16/20 s bočnou oporou</t>
  </si>
  <si>
    <t>992717610</t>
  </si>
  <si>
    <t>1,50*8+18,50</t>
  </si>
  <si>
    <t>592170001800.S</t>
  </si>
  <si>
    <t>Obrubník parkový, lxšxv 1000x50x200 mm, prírodný</t>
  </si>
  <si>
    <t>635416626</t>
  </si>
  <si>
    <t>42,88*1,05</t>
  </si>
  <si>
    <t>918101113.S</t>
  </si>
  <si>
    <t>Lôžko pod obrubníky, krajníky alebo obruby z dlažobných kociek z betónu prostého tr. C 20/25</t>
  </si>
  <si>
    <t>-1472458811</t>
  </si>
  <si>
    <t>"cestný obrubník" 152,80*0,0672</t>
  </si>
  <si>
    <t>"záhonový obrubník" 42,88*0,043</t>
  </si>
  <si>
    <t>"odvodňovací žľab" 19,00*0,0795+11,00*0,08745</t>
  </si>
  <si>
    <t>919735124.S</t>
  </si>
  <si>
    <t>Rezanie existujúceho betónového krytu alebo podkladu hĺbky nad 150 do 200 mm</t>
  </si>
  <si>
    <t>-266739323</t>
  </si>
  <si>
    <t>zarezanie/vyrovnanie jestv.komunikácie pre osadenie obrubníka</t>
  </si>
  <si>
    <t>20,10+8,00+15,60</t>
  </si>
  <si>
    <t>935114213.S</t>
  </si>
  <si>
    <t>Osadenie odvodňovacieho betónového žľabu plytkého s ochrannou hranou svetlej šírky 100 mm a s roštom triedy C 250</t>
  </si>
  <si>
    <t>-1740201395</t>
  </si>
  <si>
    <t>"LŽ1" 6,00</t>
  </si>
  <si>
    <t>"LŽ3" 13,00</t>
  </si>
  <si>
    <t>5922700096100.S</t>
  </si>
  <si>
    <t>Odvodňovací žľab ACO Deckline P 100 betónový plytký s ochrannou hranou, svetlej šírky 100 mm, dĺžky 1 m, výšky 100 mm</t>
  </si>
  <si>
    <t>2107778778</t>
  </si>
  <si>
    <t>5922701200100.S</t>
  </si>
  <si>
    <t>Kompozitný môstkový rošt, PA lxšxv 500x123 mm, tr. zaťaženia C 250, k odvodňovaciemu žľabu z vláknobetónu s ochrannou hranou svetlej šírky 100 mm</t>
  </si>
  <si>
    <t>-770208298</t>
  </si>
  <si>
    <t>592270012900.S</t>
  </si>
  <si>
    <t>Čelná koncová stena, výška 100 mm, pre žľaby betónové plytké s ochrannou hranou svetlej šírky 100 mm</t>
  </si>
  <si>
    <t>-98224762</t>
  </si>
  <si>
    <t>935114223.S</t>
  </si>
  <si>
    <t>Osadenie odvodňovacieho betónového žľabu plytkého s ochrannou hranou svetlej šírky 150 mm a s roštom triedy C 250</t>
  </si>
  <si>
    <t>-1571703838</t>
  </si>
  <si>
    <t>"LŽ2" 11,00</t>
  </si>
  <si>
    <t>5922700131100.S</t>
  </si>
  <si>
    <t>Čelná koncová stena, výška 100 mm, pre žľaby betónové plytké s ochrannou hranou svetlej šírky 150 mm</t>
  </si>
  <si>
    <t>1174644439</t>
  </si>
  <si>
    <t>5922700138100.S</t>
  </si>
  <si>
    <t>Odvodňovací žľab ACO Deckline betónový plytký s ochrannou hranou, svetlej šírky 150 mm, dĺžky 1 m, výšky 100 mm, bez spádu</t>
  </si>
  <si>
    <t>-1653946970</t>
  </si>
  <si>
    <t>5922700145100.S</t>
  </si>
  <si>
    <t>Mriežkový rošt, štrbiny 30x10 mm, dĺ. 1 m, C 250, s rýchlouzáverom, pozinkovaná oceľ, pre žľaby betónové s ochrannou hranou svetlej šírky 150 mm</t>
  </si>
  <si>
    <t>-486654153</t>
  </si>
  <si>
    <t>998224111.S</t>
  </si>
  <si>
    <t>Presun hmôt pre pozemné komunikácie s krytom monolitickým betónovým akejkoľvek dĺžky objektu</t>
  </si>
  <si>
    <t>-1076305660</t>
  </si>
  <si>
    <t>000300016.S</t>
  </si>
  <si>
    <t>-1579213657</t>
  </si>
  <si>
    <t>001100002.S</t>
  </si>
  <si>
    <t>Skúšky podložia</t>
  </si>
  <si>
    <t>69599759</t>
  </si>
  <si>
    <t>SO-09 - Oplotenie areálu</t>
  </si>
  <si>
    <t>133201101.S</t>
  </si>
  <si>
    <t>Výkop šachty zapaženej, hornina 3 do 100 m3</t>
  </si>
  <si>
    <t>1198867083</t>
  </si>
  <si>
    <t>3,14*0,15*0,15*0,60*850</t>
  </si>
  <si>
    <t>133201109.S</t>
  </si>
  <si>
    <t>Príplatok k cenám za lepivosť pri hĺbení šachiet zapažených i nezapažených v hornine 3</t>
  </si>
  <si>
    <t>1521204899</t>
  </si>
  <si>
    <t>282540655</t>
  </si>
  <si>
    <t>167101101.S</t>
  </si>
  <si>
    <t>Nakladanie neuľahnutého výkopku z hornín tr.1-4 do 100 m3</t>
  </si>
  <si>
    <t>1278122020</t>
  </si>
  <si>
    <t>171201201.S</t>
  </si>
  <si>
    <t>Uloženie sypaniny na skládky do 100 m3</t>
  </si>
  <si>
    <t>-1501327633</t>
  </si>
  <si>
    <t>182001111.S</t>
  </si>
  <si>
    <t>Plošná úprava terénu pri nerovnostiach terénu nad 50-100mm v rovine alebo na svahu do 1:5</t>
  </si>
  <si>
    <t>-898982832</t>
  </si>
  <si>
    <t>"vyrovnanie terénu v trase oplotenia" 1795,00*1,00</t>
  </si>
  <si>
    <t>278311042.S</t>
  </si>
  <si>
    <t>Zálievka kotevných otvorov z betónu prostého tr. C 16/20, objem 1 otvoru 0,02-0,10 m3</t>
  </si>
  <si>
    <t>1533397563</t>
  </si>
  <si>
    <t>"pätky plotových stľpikov" 3,14*0,15*0,15*0,60*850</t>
  </si>
  <si>
    <t>"stratné 10%" 36,032*0,1</t>
  </si>
  <si>
    <t>338171112.S</t>
  </si>
  <si>
    <t>Osadzovanie stĺpika oceľového plotového výšky do 2 m so zabetónovaním do vopred vykopaných dier</t>
  </si>
  <si>
    <t>-735961672</t>
  </si>
  <si>
    <t>5535100222100.S</t>
  </si>
  <si>
    <t>Stĺpik / vzpera d 38 / 48 mm, výška 2,0 / 2,4 m, výška pletiva 2 m, pozinkovaný s PVC čiapkou, pre pletivo v rolkách</t>
  </si>
  <si>
    <t>-701312738</t>
  </si>
  <si>
    <t>998152121.S</t>
  </si>
  <si>
    <t>Presun hmôt pre obj.8152, 8153,8159,zvislá nosná konštr.monolitická betónová, výška do 3 m</t>
  </si>
  <si>
    <t>2012573679</t>
  </si>
  <si>
    <t>767911130.S</t>
  </si>
  <si>
    <t>Montáž oplotenia strojového pletiva, s výškou nad 1,6 m</t>
  </si>
  <si>
    <t>286287660</t>
  </si>
  <si>
    <t>3132900029100.S</t>
  </si>
  <si>
    <t>Pletivo pozinkované pletené štvorhranné, oko 60 mm, drôt d 2 mm, vxl 2,0x25 m, bez napínacieho drôtu</t>
  </si>
  <si>
    <t>2062953563</t>
  </si>
  <si>
    <t>1795,00*1,1</t>
  </si>
  <si>
    <t>767912130.S</t>
  </si>
  <si>
    <t>Montáž napínacieho drôtu</t>
  </si>
  <si>
    <t>-2105979151</t>
  </si>
  <si>
    <t>1795,00*3</t>
  </si>
  <si>
    <t>156140002500.S</t>
  </si>
  <si>
    <t>Drôt napínací pozinkovaný d 3,5 mm, dĺžka 78 m</t>
  </si>
  <si>
    <t>853770757</t>
  </si>
  <si>
    <t>7679202310.S</t>
  </si>
  <si>
    <t>Montáž a dodávka 2kr.brána v.2,0m min. šír. 3,60m (vr.základu, zemých prác, príslušenstva - napr. zamykanie...)</t>
  </si>
  <si>
    <t>-523208509</t>
  </si>
  <si>
    <t>-121335501</t>
  </si>
  <si>
    <t>909106592</t>
  </si>
  <si>
    <t>1122546751</t>
  </si>
  <si>
    <t>SO-10 - Rekonštrukcia TS 0022-004</t>
  </si>
  <si>
    <t>210000000.S</t>
  </si>
  <si>
    <t>-169586181</t>
  </si>
  <si>
    <t>3 - Dažďová kanalizácia</t>
  </si>
  <si>
    <t>-1624587072</t>
  </si>
  <si>
    <t>Štrkopiesok frakcia 0-8-16-32 mm - obsyp potrubia a nádrží žumpa 1 a 2 + pieskové lôžko pod nádrže</t>
  </si>
  <si>
    <t>2029723072</t>
  </si>
  <si>
    <t>Osadenie betónovej šachty DN 1000</t>
  </si>
  <si>
    <t>1056925262</t>
  </si>
  <si>
    <t>Betónová šachta DN 1000</t>
  </si>
  <si>
    <t>832844646</t>
  </si>
  <si>
    <t>Osadenie poklopu-  ŽABIA KLAPKA DN160 S NEREZOVOU KLAPKOU A HRDLOM PRE PLASTOVÉ POTRUBI</t>
  </si>
  <si>
    <t>-1794712598</t>
  </si>
  <si>
    <t>ŽABIA KLAPKA DN200 S NEREZOVOU KLAPKOU  A HRDLOM PRE PLASTOVÉ POTRUBI - napr. HL715.0</t>
  </si>
  <si>
    <t>-1393456935</t>
  </si>
  <si>
    <t>Vytvoriť  v teréne prírodnú odparovaciu nádrž o objeme min. 100m3. Odporúčame ohradiť výkop , úprava , +  štrk na úpravu dna</t>
  </si>
  <si>
    <t>súb</t>
  </si>
  <si>
    <t>-411484327</t>
  </si>
  <si>
    <t>-1039619941</t>
  </si>
  <si>
    <t>132201209.S</t>
  </si>
  <si>
    <t>Príplatok k cenám za lepivosť pri hĺbení rýh š. nad 600 do 2 000 mm zapaž. i nezapažených, s urovnaním dna v hornine 3</t>
  </si>
  <si>
    <t>-1451064958</t>
  </si>
  <si>
    <t>964054557</t>
  </si>
  <si>
    <t>-1371510239</t>
  </si>
  <si>
    <t>-1978948409</t>
  </si>
  <si>
    <t>162501123.S</t>
  </si>
  <si>
    <t>Vodorovné premiestnenie výkopku po spevnenej ceste z horniny tr.1-4, nad 100 do 1000 m3, príplatok k cene za každých ďalšich a začatých 1000 m</t>
  </si>
  <si>
    <t>124080626</t>
  </si>
  <si>
    <t>1096893730</t>
  </si>
  <si>
    <t>1803619304</t>
  </si>
  <si>
    <t>-49143758</t>
  </si>
  <si>
    <t>-861958911</t>
  </si>
  <si>
    <t>1053428026</t>
  </si>
  <si>
    <t>1891216297</t>
  </si>
  <si>
    <t>540934004</t>
  </si>
  <si>
    <t>871266000.S</t>
  </si>
  <si>
    <t>Montáž kanalizačného PVC-U potrubia hladkého viacvrstvového DN 110</t>
  </si>
  <si>
    <t>-2094158490</t>
  </si>
  <si>
    <t>286120000200.S</t>
  </si>
  <si>
    <t>Rúra PVC hladký, kanalizačný, gravitačný systém Dxr 110x3,2 mm, dĺ. 1 m, SN8</t>
  </si>
  <si>
    <t>-311471383</t>
  </si>
  <si>
    <t>871326004.S</t>
  </si>
  <si>
    <t>Montáž kanalizačného PVC-U potrubia hladkého viacvrstvového DN 150</t>
  </si>
  <si>
    <t>1620640372</t>
  </si>
  <si>
    <t>286110009900.S</t>
  </si>
  <si>
    <t>Rúra PVC-U hladký, kanalizačný, gravitačný systém Dxr 160x4,7 mm , dĺ. 5 m, SN8</t>
  </si>
  <si>
    <t>-1144472851</t>
  </si>
  <si>
    <t>871326026.S1</t>
  </si>
  <si>
    <t>Montáž kanalizačného PVC-U potrubia hladkého plnostenného DN 125</t>
  </si>
  <si>
    <t>1770864459</t>
  </si>
  <si>
    <t>286110004900.S1</t>
  </si>
  <si>
    <t>Rúra PVC-U hladký, kanalizačný, gravitačný systém D 125 mm, dĺ. 6 m</t>
  </si>
  <si>
    <t>-1278146504</t>
  </si>
  <si>
    <t>871356006.S</t>
  </si>
  <si>
    <t>Montáž kanalizačného PVC-U potrubia hladkého viacvrstvového DN 200</t>
  </si>
  <si>
    <t>-1131686836</t>
  </si>
  <si>
    <t>286110000200.S</t>
  </si>
  <si>
    <t>Rúra PVC-U hladký, kanalizačný, gravitačný systém Dxr 200x5,9 mm, dĺ. 5m, SN8</t>
  </si>
  <si>
    <t>116037146</t>
  </si>
  <si>
    <t>892311000.S</t>
  </si>
  <si>
    <t>Skúška tesnosti kanalizácie D 150 mm</t>
  </si>
  <si>
    <t>630703545</t>
  </si>
  <si>
    <t>892351000.S</t>
  </si>
  <si>
    <t>Skúška tesnosti kanalizácie D 200 mm</t>
  </si>
  <si>
    <t>160666504</t>
  </si>
  <si>
    <t>894810009</t>
  </si>
  <si>
    <t>Montáž PP revíznej kanalizačnej šachty TEGRA, priemeru 600 mm do výšky šachty 2 m s roznášacím prstencom a poklopom</t>
  </si>
  <si>
    <t>1525985423</t>
  </si>
  <si>
    <t>286610036900</t>
  </si>
  <si>
    <t>Šachtové dno T, ku kanalizačnej revíznej šachte napr. TEGRA 600, PP, WAVIN</t>
  </si>
  <si>
    <t>493431699</t>
  </si>
  <si>
    <t>286610037300</t>
  </si>
  <si>
    <t>Šachtové dno X, ku kanalizačnej revíznej šachte napr. TEGRA 600, PP, WAVIN</t>
  </si>
  <si>
    <t>1024587378</t>
  </si>
  <si>
    <t>286610045400.S</t>
  </si>
  <si>
    <t>Vlnovcová šachtová rúra kanalizačná 1000 mm, dĺžka 3,6 m, PP</t>
  </si>
  <si>
    <t>-530586148</t>
  </si>
  <si>
    <t>286610046000</t>
  </si>
  <si>
    <t>Teleskopický adaptér A15 - C250 kN, ku kanalizačnej revíznej šachte TEGRA 600, PVC-U,napr.  WAVIN</t>
  </si>
  <si>
    <t>-352269879</t>
  </si>
  <si>
    <t>286710035900</t>
  </si>
  <si>
    <t>Gumové tesnenie šachtovej rúry 600 ku kanalizačnej revíznej šachte napr.TEGRA 600, WAVIN</t>
  </si>
  <si>
    <t>552013242</t>
  </si>
  <si>
    <t>Betónový roznášací prstenec 1100/680/150 ku kanalizačnej šachte napr.TEGRA 600/1000 NG, WAVIN</t>
  </si>
  <si>
    <t>1965017792</t>
  </si>
  <si>
    <t>Osadenie poklopu liatinového a oceľového vrátane rámu hmotn. nad 50 do 100 kg</t>
  </si>
  <si>
    <t>791542843</t>
  </si>
  <si>
    <t>552410002300.S</t>
  </si>
  <si>
    <t>Poklop liatinový D400 priemer 600 mm</t>
  </si>
  <si>
    <t>-371847139</t>
  </si>
  <si>
    <t>-741572461</t>
  </si>
  <si>
    <t>460785379</t>
  </si>
  <si>
    <t>Filtračná prepážka FP 750/1000 - TYP-A + montáž</t>
  </si>
  <si>
    <t>918004406</t>
  </si>
  <si>
    <t>Výustny objekt DN200 -  úprava  lomový kameň</t>
  </si>
  <si>
    <t>-1981022486</t>
  </si>
  <si>
    <t>899721132.S.1</t>
  </si>
  <si>
    <t>Označenie kanalizačného potrubia hnedou výstražnou fóliou</t>
  </si>
  <si>
    <t>-1244819188</t>
  </si>
  <si>
    <t>935152552.S1</t>
  </si>
  <si>
    <t>Osadenie odvodňovacieho žľabu b L1 - dl.6,0m, 1x odtok DN100 - ACO Deckline P100 H100 + rošt C250</t>
  </si>
  <si>
    <t>-2139852105</t>
  </si>
  <si>
    <t>59201</t>
  </si>
  <si>
    <t>ACO Deckline P100 - 10.0, žlab 1,0m, H100 natur</t>
  </si>
  <si>
    <t>-136083073</t>
  </si>
  <si>
    <t>59202</t>
  </si>
  <si>
    <t>ACO Deckline P100 - 10.0.3, žlab 1,0m, OUT DN110, natur</t>
  </si>
  <si>
    <t>-1396074871</t>
  </si>
  <si>
    <t>59203</t>
  </si>
  <si>
    <t>ACO Deckline P100 - čelní stěna kombinovaná, H100 natur</t>
  </si>
  <si>
    <t>1535026442</t>
  </si>
  <si>
    <t>59204</t>
  </si>
  <si>
    <t>ACO Multiline V/X100 - můst. rošt 0,5m, C250, plast černý</t>
  </si>
  <si>
    <t>1678867358</t>
  </si>
  <si>
    <t>935152552.S1.1</t>
  </si>
  <si>
    <t>Osadenie odvodňovacieho žľabu b L1 - dl.11,0m, 1x odtok DN100 - ACO Deckline P100 H100 + rošt C250</t>
  </si>
  <si>
    <t>881275999</t>
  </si>
  <si>
    <t>-1109558184</t>
  </si>
  <si>
    <t>282018502</t>
  </si>
  <si>
    <t>1264940418</t>
  </si>
  <si>
    <t>1890797948</t>
  </si>
  <si>
    <t>935152552.S1.2</t>
  </si>
  <si>
    <t>Osadenie odvodňovacieho žľabu b L1 - dl.13,0m, 1x odtok DN100 - ACO Deckline P100 H100 + rošt C250</t>
  </si>
  <si>
    <t>1210797082</t>
  </si>
  <si>
    <t>-401281258</t>
  </si>
  <si>
    <t>-894319229</t>
  </si>
  <si>
    <t>526441295</t>
  </si>
  <si>
    <t>-400924589</t>
  </si>
  <si>
    <t>997859141</t>
  </si>
  <si>
    <t>2 - Splašková kanalizácia</t>
  </si>
  <si>
    <t>-558675696</t>
  </si>
  <si>
    <t>Osadenie signalizátora +  čitlo naplnenia žumpy</t>
  </si>
  <si>
    <t>-940106533</t>
  </si>
  <si>
    <t>Signalizátor  naplnenia žumpy GM-S2 + čidlo naplnenia</t>
  </si>
  <si>
    <t>-1745233504</t>
  </si>
  <si>
    <t>-1014955263</t>
  </si>
  <si>
    <t>48814545</t>
  </si>
  <si>
    <t>Doprava prefabrikovanej šachty železobetónovej</t>
  </si>
  <si>
    <t>-270146011</t>
  </si>
  <si>
    <t>BET. NÁDRŽ +  BET.  STROPNÁ DOSKA hr. 150 mm - žumpa 1 napr. Natura AN35 m3</t>
  </si>
  <si>
    <t>509253495</t>
  </si>
  <si>
    <t>BET. NÁDRŽ +  BET.  STROPNÁ DOSKA hr. 150 mm - žumpa 2 napr. Natura AN21 m3</t>
  </si>
  <si>
    <t>-1779583785</t>
  </si>
  <si>
    <t>453013129</t>
  </si>
  <si>
    <t>ŽABIA KLAPKA DN160 S NEREZOVOU KLAPKOU  A HRDLOM PRE PLASTOVÉ POTRUBI - napr. HL715.0</t>
  </si>
  <si>
    <t>2101943698</t>
  </si>
  <si>
    <t>683207308</t>
  </si>
  <si>
    <t>112346314</t>
  </si>
  <si>
    <t>-1848163184</t>
  </si>
  <si>
    <t>-635895411</t>
  </si>
  <si>
    <t>-1903519442</t>
  </si>
  <si>
    <t>-2004503216</t>
  </si>
  <si>
    <t>151101201.S</t>
  </si>
  <si>
    <t>Paženie stien bez rozopretia alebo vzopretia, príložné hĺbky do 4m</t>
  </si>
  <si>
    <t>1506429900</t>
  </si>
  <si>
    <t>151101211.S</t>
  </si>
  <si>
    <t>Odstránenie paženia stien príložné hĺbky do 4 m</t>
  </si>
  <si>
    <t>1831771108</t>
  </si>
  <si>
    <t>-1954703882</t>
  </si>
  <si>
    <t>-383162329</t>
  </si>
  <si>
    <t>1443272024</t>
  </si>
  <si>
    <t>-672032761</t>
  </si>
  <si>
    <t>-1913517665</t>
  </si>
  <si>
    <t>-187539034</t>
  </si>
  <si>
    <t>-1834399280</t>
  </si>
  <si>
    <t>-2076134501</t>
  </si>
  <si>
    <t>9771981</t>
  </si>
  <si>
    <t>-246707431</t>
  </si>
  <si>
    <t>1637132198</t>
  </si>
  <si>
    <t>-1839906872</t>
  </si>
  <si>
    <t>575702171</t>
  </si>
  <si>
    <t>-2063962693</t>
  </si>
  <si>
    <t>269707685</t>
  </si>
  <si>
    <t>1528940900</t>
  </si>
  <si>
    <t>-644487792</t>
  </si>
  <si>
    <t>592240009400.1</t>
  </si>
  <si>
    <t>1442606976</t>
  </si>
  <si>
    <t>-2074527045</t>
  </si>
  <si>
    <t>-1735677165</t>
  </si>
  <si>
    <t>Šachtové dno X, ku kanalizačnej revíznej šachte napr TEGRA 600, PP, WAVIN</t>
  </si>
  <si>
    <t>-1067555767</t>
  </si>
  <si>
    <t>Vlnovcová šachtová rúra kanalizačná 1000 mm, dĺžka 2,0 m, PP</t>
  </si>
  <si>
    <t>738615707</t>
  </si>
  <si>
    <t>Teleskopický adaptér A15 - C250 kN, ku kanalizačnej revíznej šachte napr. TEGRA 600, PVC-U, WAVIN</t>
  </si>
  <si>
    <t>-1098689164</t>
  </si>
  <si>
    <t>Gumové tesnenie šachtovej rúry 600 ku kanalizačnej revíznej šachte napr. TEGRA 600, WAVIN</t>
  </si>
  <si>
    <t>558212870</t>
  </si>
  <si>
    <t>552410002300</t>
  </si>
  <si>
    <t>Poklop liatinový T 600 D 400, WAVIN</t>
  </si>
  <si>
    <t>1753740067</t>
  </si>
  <si>
    <t>Betónový roznášací prstenec 1100/680/150 ku kanalizačnej šachte napr.  TEGRA 600/1000 NG, WAVIN</t>
  </si>
  <si>
    <t>979608040</t>
  </si>
  <si>
    <t>1176616484</t>
  </si>
  <si>
    <t>1672686018</t>
  </si>
  <si>
    <t>899721132.S</t>
  </si>
  <si>
    <t>-520549681</t>
  </si>
  <si>
    <t>1579661690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</si>
</sst>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25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horizontal="right" vertical="center"/>
    </xf>
    <xf numFmtId="0" fontId="25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8" xfId="0" applyFont="1" applyFill="1" applyBorder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790575</xdr:colOff>
      <xdr:row>48</xdr:row>
      <xdr:rowOff>57150</xdr:rowOff>
    </xdr:from>
    <xdr:to>
      <xdr:col>37</xdr:col>
      <xdr:colOff>344805</xdr:colOff>
      <xdr:row>58</xdr:row>
      <xdr:rowOff>133350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62700" y="8105775"/>
          <a:ext cx="1649730" cy="15430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49</xdr:row>
      <xdr:rowOff>76200</xdr:rowOff>
    </xdr:from>
    <xdr:to>
      <xdr:col>9</xdr:col>
      <xdr:colOff>516255</xdr:colOff>
      <xdr:row>60</xdr:row>
      <xdr:rowOff>9525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15025" y="8077200"/>
          <a:ext cx="1649730" cy="1543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49</xdr:row>
      <xdr:rowOff>133350</xdr:rowOff>
    </xdr:from>
    <xdr:to>
      <xdr:col>9</xdr:col>
      <xdr:colOff>506730</xdr:colOff>
      <xdr:row>60</xdr:row>
      <xdr:rowOff>66675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8134350"/>
          <a:ext cx="1649730" cy="15430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695325</xdr:colOff>
      <xdr:row>49</xdr:row>
      <xdr:rowOff>123825</xdr:rowOff>
    </xdr:from>
    <xdr:to>
      <xdr:col>9</xdr:col>
      <xdr:colOff>640080</xdr:colOff>
      <xdr:row>60</xdr:row>
      <xdr:rowOff>57150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38850" y="8124825"/>
          <a:ext cx="1649730" cy="15430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49</xdr:row>
      <xdr:rowOff>133350</xdr:rowOff>
    </xdr:from>
    <xdr:to>
      <xdr:col>9</xdr:col>
      <xdr:colOff>611505</xdr:colOff>
      <xdr:row>60</xdr:row>
      <xdr:rowOff>66675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0275" y="8134350"/>
          <a:ext cx="1649730" cy="15430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49</xdr:row>
      <xdr:rowOff>38100</xdr:rowOff>
    </xdr:from>
    <xdr:to>
      <xdr:col>9</xdr:col>
      <xdr:colOff>611505</xdr:colOff>
      <xdr:row>59</xdr:row>
      <xdr:rowOff>114300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0275" y="8039100"/>
          <a:ext cx="1649730" cy="15430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49</xdr:row>
      <xdr:rowOff>142875</xdr:rowOff>
    </xdr:from>
    <xdr:to>
      <xdr:col>9</xdr:col>
      <xdr:colOff>811530</xdr:colOff>
      <xdr:row>60</xdr:row>
      <xdr:rowOff>76200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10300" y="8143875"/>
          <a:ext cx="1649730" cy="15430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628650</xdr:colOff>
      <xdr:row>49</xdr:row>
      <xdr:rowOff>19050</xdr:rowOff>
    </xdr:from>
    <xdr:to>
      <xdr:col>9</xdr:col>
      <xdr:colOff>573405</xdr:colOff>
      <xdr:row>59</xdr:row>
      <xdr:rowOff>95250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2175" y="8020050"/>
          <a:ext cx="1649730" cy="15430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49</xdr:row>
      <xdr:rowOff>76200</xdr:rowOff>
    </xdr:from>
    <xdr:to>
      <xdr:col>9</xdr:col>
      <xdr:colOff>744855</xdr:colOff>
      <xdr:row>60</xdr:row>
      <xdr:rowOff>9525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3625" y="8077200"/>
          <a:ext cx="1649730" cy="15430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49</xdr:row>
      <xdr:rowOff>38100</xdr:rowOff>
    </xdr:from>
    <xdr:to>
      <xdr:col>9</xdr:col>
      <xdr:colOff>668655</xdr:colOff>
      <xdr:row>59</xdr:row>
      <xdr:rowOff>114300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7425" y="8039100"/>
          <a:ext cx="1649730" cy="1543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49</xdr:row>
      <xdr:rowOff>57150</xdr:rowOff>
    </xdr:from>
    <xdr:to>
      <xdr:col>9</xdr:col>
      <xdr:colOff>468630</xdr:colOff>
      <xdr:row>59</xdr:row>
      <xdr:rowOff>133350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67400" y="8058150"/>
          <a:ext cx="1649730" cy="1543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49</xdr:row>
      <xdr:rowOff>142875</xdr:rowOff>
    </xdr:from>
    <xdr:to>
      <xdr:col>9</xdr:col>
      <xdr:colOff>535305</xdr:colOff>
      <xdr:row>60</xdr:row>
      <xdr:rowOff>76200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34075" y="8143875"/>
          <a:ext cx="1649730" cy="1543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49</xdr:row>
      <xdr:rowOff>123825</xdr:rowOff>
    </xdr:from>
    <xdr:to>
      <xdr:col>9</xdr:col>
      <xdr:colOff>468630</xdr:colOff>
      <xdr:row>60</xdr:row>
      <xdr:rowOff>57150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67400" y="8124825"/>
          <a:ext cx="1649730" cy="1543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49</xdr:row>
      <xdr:rowOff>114300</xdr:rowOff>
    </xdr:from>
    <xdr:to>
      <xdr:col>9</xdr:col>
      <xdr:colOff>401955</xdr:colOff>
      <xdr:row>60</xdr:row>
      <xdr:rowOff>47625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0725" y="8115300"/>
          <a:ext cx="1649730" cy="1543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49</xdr:row>
      <xdr:rowOff>142875</xdr:rowOff>
    </xdr:from>
    <xdr:to>
      <xdr:col>9</xdr:col>
      <xdr:colOff>487680</xdr:colOff>
      <xdr:row>60</xdr:row>
      <xdr:rowOff>76200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86450" y="8143875"/>
          <a:ext cx="1649730" cy="1543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638175</xdr:colOff>
      <xdr:row>49</xdr:row>
      <xdr:rowOff>142875</xdr:rowOff>
    </xdr:from>
    <xdr:to>
      <xdr:col>9</xdr:col>
      <xdr:colOff>582930</xdr:colOff>
      <xdr:row>60</xdr:row>
      <xdr:rowOff>76200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81700" y="8143875"/>
          <a:ext cx="1649730" cy="1543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695325</xdr:colOff>
      <xdr:row>49</xdr:row>
      <xdr:rowOff>104775</xdr:rowOff>
    </xdr:from>
    <xdr:to>
      <xdr:col>9</xdr:col>
      <xdr:colOff>640080</xdr:colOff>
      <xdr:row>60</xdr:row>
      <xdr:rowOff>38100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38850" y="8105775"/>
          <a:ext cx="1649730" cy="1543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609600</xdr:colOff>
      <xdr:row>49</xdr:row>
      <xdr:rowOff>152400</xdr:rowOff>
    </xdr:from>
    <xdr:to>
      <xdr:col>9</xdr:col>
      <xdr:colOff>554355</xdr:colOff>
      <xdr:row>60</xdr:row>
      <xdr:rowOff>85725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3125" y="8153400"/>
          <a:ext cx="1649730" cy="154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5"/>
  <sheetViews>
    <sheetView showGridLines="0" topLeftCell="A5" workbookViewId="0">
      <selection activeCell="AL44" sqref="AL4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48" t="s">
        <v>5</v>
      </c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29" t="s">
        <v>13</v>
      </c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R5" s="21"/>
      <c r="BE5" s="226" t="s">
        <v>14</v>
      </c>
      <c r="BS5" s="18" t="s">
        <v>6</v>
      </c>
    </row>
    <row r="6" spans="1:74" s="1" customFormat="1" ht="36.950000000000003" customHeight="1">
      <c r="B6" s="21"/>
      <c r="D6" s="27" t="s">
        <v>15</v>
      </c>
      <c r="K6" s="231" t="s">
        <v>16</v>
      </c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R6" s="21"/>
      <c r="BE6" s="227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27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 t="s">
        <v>22</v>
      </c>
      <c r="AR8" s="21"/>
      <c r="BE8" s="227"/>
      <c r="BS8" s="18" t="s">
        <v>6</v>
      </c>
    </row>
    <row r="9" spans="1:74" s="1" customFormat="1" ht="14.45" customHeight="1">
      <c r="B9" s="21"/>
      <c r="AR9" s="21"/>
      <c r="BE9" s="227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1</v>
      </c>
      <c r="AR10" s="21"/>
      <c r="BE10" s="227"/>
      <c r="BS10" s="18" t="s">
        <v>6</v>
      </c>
    </row>
    <row r="11" spans="1:74" s="1" customFormat="1" ht="18.399999999999999" customHeight="1">
      <c r="B11" s="21"/>
      <c r="E11" s="26" t="s">
        <v>25</v>
      </c>
      <c r="AK11" s="28" t="s">
        <v>26</v>
      </c>
      <c r="AN11" s="26" t="s">
        <v>1</v>
      </c>
      <c r="AR11" s="21"/>
      <c r="BE11" s="227"/>
      <c r="BS11" s="18" t="s">
        <v>6</v>
      </c>
    </row>
    <row r="12" spans="1:74" s="1" customFormat="1" ht="6.95" customHeight="1">
      <c r="B12" s="21"/>
      <c r="AR12" s="21"/>
      <c r="BE12" s="227"/>
      <c r="BS12" s="18" t="s">
        <v>6</v>
      </c>
    </row>
    <row r="13" spans="1:74" s="1" customFormat="1" ht="12" customHeight="1">
      <c r="B13" s="21"/>
      <c r="D13" s="28" t="s">
        <v>27</v>
      </c>
      <c r="AK13" s="28" t="s">
        <v>24</v>
      </c>
      <c r="AN13" s="30" t="s">
        <v>28</v>
      </c>
      <c r="AR13" s="21"/>
      <c r="BE13" s="227"/>
      <c r="BS13" s="18" t="s">
        <v>6</v>
      </c>
    </row>
    <row r="14" spans="1:74" ht="12.75">
      <c r="B14" s="21"/>
      <c r="E14" s="232" t="s">
        <v>28</v>
      </c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8" t="s">
        <v>26</v>
      </c>
      <c r="AN14" s="30" t="s">
        <v>28</v>
      </c>
      <c r="AR14" s="21"/>
      <c r="BE14" s="227"/>
      <c r="BS14" s="18" t="s">
        <v>6</v>
      </c>
    </row>
    <row r="15" spans="1:74" s="1" customFormat="1" ht="6.95" customHeight="1">
      <c r="B15" s="21"/>
      <c r="AR15" s="21"/>
      <c r="BE15" s="227"/>
      <c r="BS15" s="18" t="s">
        <v>3</v>
      </c>
    </row>
    <row r="16" spans="1:74" s="1" customFormat="1" ht="12" customHeight="1">
      <c r="B16" s="21"/>
      <c r="D16" s="28" t="s">
        <v>29</v>
      </c>
      <c r="AK16" s="28" t="s">
        <v>24</v>
      </c>
      <c r="AN16" s="26" t="s">
        <v>1</v>
      </c>
      <c r="AR16" s="21"/>
      <c r="BE16" s="227"/>
      <c r="BS16" s="18" t="s">
        <v>3</v>
      </c>
    </row>
    <row r="17" spans="1:71" s="1" customFormat="1" ht="18.399999999999999" customHeight="1">
      <c r="B17" s="21"/>
      <c r="E17" s="26" t="s">
        <v>30</v>
      </c>
      <c r="AK17" s="28" t="s">
        <v>26</v>
      </c>
      <c r="AN17" s="26" t="s">
        <v>1</v>
      </c>
      <c r="AR17" s="21"/>
      <c r="BE17" s="227"/>
      <c r="BS17" s="18" t="s">
        <v>31</v>
      </c>
    </row>
    <row r="18" spans="1:71" s="1" customFormat="1" ht="6.95" customHeight="1">
      <c r="B18" s="21"/>
      <c r="AR18" s="21"/>
      <c r="BE18" s="227"/>
      <c r="BS18" s="18" t="s">
        <v>6</v>
      </c>
    </row>
    <row r="19" spans="1:71" s="1" customFormat="1" ht="12" customHeight="1">
      <c r="B19" s="21"/>
      <c r="D19" s="28" t="s">
        <v>32</v>
      </c>
      <c r="AK19" s="28" t="s">
        <v>24</v>
      </c>
      <c r="AN19" s="26" t="s">
        <v>1</v>
      </c>
      <c r="AR19" s="21"/>
      <c r="BE19" s="227"/>
      <c r="BS19" s="18" t="s">
        <v>6</v>
      </c>
    </row>
    <row r="20" spans="1:71" s="1" customFormat="1" ht="18.399999999999999" customHeight="1">
      <c r="B20" s="21"/>
      <c r="E20" s="26" t="s">
        <v>33</v>
      </c>
      <c r="AK20" s="28" t="s">
        <v>26</v>
      </c>
      <c r="AN20" s="26" t="s">
        <v>1</v>
      </c>
      <c r="AR20" s="21"/>
      <c r="BE20" s="227"/>
      <c r="BS20" s="18" t="s">
        <v>31</v>
      </c>
    </row>
    <row r="21" spans="1:71" s="1" customFormat="1" ht="6.95" customHeight="1">
      <c r="B21" s="21"/>
      <c r="AR21" s="21"/>
      <c r="BE21" s="227"/>
    </row>
    <row r="22" spans="1:71" s="1" customFormat="1" ht="12" customHeight="1">
      <c r="B22" s="21"/>
      <c r="D22" s="28" t="s">
        <v>34</v>
      </c>
      <c r="AR22" s="21"/>
      <c r="BE22" s="227"/>
    </row>
    <row r="23" spans="1:71" s="1" customFormat="1" ht="16.5" customHeight="1">
      <c r="B23" s="21"/>
      <c r="E23" s="234" t="s">
        <v>1</v>
      </c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R23" s="21"/>
      <c r="BE23" s="227"/>
    </row>
    <row r="24" spans="1:71" s="1" customFormat="1" ht="6.95" customHeight="1">
      <c r="B24" s="21"/>
      <c r="AR24" s="21"/>
      <c r="BE24" s="227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27"/>
    </row>
    <row r="26" spans="1:71" s="2" customFormat="1" ht="25.9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5">
        <f>ROUND(AG94,2)</f>
        <v>0</v>
      </c>
      <c r="AL26" s="236"/>
      <c r="AM26" s="236"/>
      <c r="AN26" s="236"/>
      <c r="AO26" s="236"/>
      <c r="AP26" s="33"/>
      <c r="AQ26" s="33"/>
      <c r="AR26" s="34"/>
      <c r="BE26" s="227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7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7" t="s">
        <v>36</v>
      </c>
      <c r="M28" s="237"/>
      <c r="N28" s="237"/>
      <c r="O28" s="237"/>
      <c r="P28" s="237"/>
      <c r="Q28" s="33"/>
      <c r="R28" s="33"/>
      <c r="S28" s="33"/>
      <c r="T28" s="33"/>
      <c r="U28" s="33"/>
      <c r="V28" s="33"/>
      <c r="W28" s="237" t="s">
        <v>37</v>
      </c>
      <c r="X28" s="237"/>
      <c r="Y28" s="237"/>
      <c r="Z28" s="237"/>
      <c r="AA28" s="237"/>
      <c r="AB28" s="237"/>
      <c r="AC28" s="237"/>
      <c r="AD28" s="237"/>
      <c r="AE28" s="237"/>
      <c r="AF28" s="33"/>
      <c r="AG28" s="33"/>
      <c r="AH28" s="33"/>
      <c r="AI28" s="33"/>
      <c r="AJ28" s="33"/>
      <c r="AK28" s="237" t="s">
        <v>38</v>
      </c>
      <c r="AL28" s="237"/>
      <c r="AM28" s="237"/>
      <c r="AN28" s="237"/>
      <c r="AO28" s="237"/>
      <c r="AP28" s="33"/>
      <c r="AQ28" s="33"/>
      <c r="AR28" s="34"/>
      <c r="BE28" s="227"/>
    </row>
    <row r="29" spans="1:71" s="3" customFormat="1" ht="14.45" customHeight="1">
      <c r="B29" s="38"/>
      <c r="D29" s="28" t="s">
        <v>39</v>
      </c>
      <c r="F29" s="39" t="s">
        <v>40</v>
      </c>
      <c r="L29" s="240">
        <v>0.2</v>
      </c>
      <c r="M29" s="239"/>
      <c r="N29" s="239"/>
      <c r="O29" s="239"/>
      <c r="P29" s="239"/>
      <c r="Q29" s="40"/>
      <c r="R29" s="40"/>
      <c r="S29" s="40"/>
      <c r="T29" s="40"/>
      <c r="U29" s="40"/>
      <c r="V29" s="40"/>
      <c r="W29" s="238">
        <f>ROUND(AZ94, 2)</f>
        <v>0</v>
      </c>
      <c r="X29" s="239"/>
      <c r="Y29" s="239"/>
      <c r="Z29" s="239"/>
      <c r="AA29" s="239"/>
      <c r="AB29" s="239"/>
      <c r="AC29" s="239"/>
      <c r="AD29" s="239"/>
      <c r="AE29" s="239"/>
      <c r="AF29" s="40"/>
      <c r="AG29" s="40"/>
      <c r="AH29" s="40"/>
      <c r="AI29" s="40"/>
      <c r="AJ29" s="40"/>
      <c r="AK29" s="238">
        <f>ROUND(AV94, 2)</f>
        <v>0</v>
      </c>
      <c r="AL29" s="239"/>
      <c r="AM29" s="239"/>
      <c r="AN29" s="239"/>
      <c r="AO29" s="239"/>
      <c r="AP29" s="40"/>
      <c r="AQ29" s="40"/>
      <c r="AR29" s="41"/>
      <c r="AS29" s="40"/>
      <c r="AT29" s="40"/>
      <c r="AU29" s="40"/>
      <c r="AV29" s="40"/>
      <c r="AW29" s="40"/>
      <c r="AX29" s="40"/>
      <c r="AY29" s="40"/>
      <c r="AZ29" s="40"/>
      <c r="BE29" s="228"/>
    </row>
    <row r="30" spans="1:71" s="3" customFormat="1" ht="14.45" customHeight="1">
      <c r="B30" s="38"/>
      <c r="F30" s="39" t="s">
        <v>41</v>
      </c>
      <c r="L30" s="240">
        <v>0.2</v>
      </c>
      <c r="M30" s="239"/>
      <c r="N30" s="239"/>
      <c r="O30" s="239"/>
      <c r="P30" s="239"/>
      <c r="Q30" s="40"/>
      <c r="R30" s="40"/>
      <c r="S30" s="40"/>
      <c r="T30" s="40"/>
      <c r="U30" s="40"/>
      <c r="V30" s="40"/>
      <c r="W30" s="238">
        <f>ROUND(BA94, 2)</f>
        <v>0</v>
      </c>
      <c r="X30" s="239"/>
      <c r="Y30" s="239"/>
      <c r="Z30" s="239"/>
      <c r="AA30" s="239"/>
      <c r="AB30" s="239"/>
      <c r="AC30" s="239"/>
      <c r="AD30" s="239"/>
      <c r="AE30" s="239"/>
      <c r="AF30" s="40"/>
      <c r="AG30" s="40"/>
      <c r="AH30" s="40"/>
      <c r="AI30" s="40"/>
      <c r="AJ30" s="40"/>
      <c r="AK30" s="238">
        <f>ROUND(AW94, 2)</f>
        <v>0</v>
      </c>
      <c r="AL30" s="239"/>
      <c r="AM30" s="239"/>
      <c r="AN30" s="239"/>
      <c r="AO30" s="239"/>
      <c r="AP30" s="40"/>
      <c r="AQ30" s="40"/>
      <c r="AR30" s="41"/>
      <c r="AS30" s="40"/>
      <c r="AT30" s="40"/>
      <c r="AU30" s="40"/>
      <c r="AV30" s="40"/>
      <c r="AW30" s="40"/>
      <c r="AX30" s="40"/>
      <c r="AY30" s="40"/>
      <c r="AZ30" s="40"/>
      <c r="BE30" s="228"/>
    </row>
    <row r="31" spans="1:71" s="3" customFormat="1" ht="14.45" hidden="1" customHeight="1">
      <c r="B31" s="38"/>
      <c r="F31" s="28" t="s">
        <v>42</v>
      </c>
      <c r="L31" s="243">
        <v>0.2</v>
      </c>
      <c r="M31" s="242"/>
      <c r="N31" s="242"/>
      <c r="O31" s="242"/>
      <c r="P31" s="242"/>
      <c r="W31" s="241">
        <f>ROUND(BB94, 2)</f>
        <v>0</v>
      </c>
      <c r="X31" s="242"/>
      <c r="Y31" s="242"/>
      <c r="Z31" s="242"/>
      <c r="AA31" s="242"/>
      <c r="AB31" s="242"/>
      <c r="AC31" s="242"/>
      <c r="AD31" s="242"/>
      <c r="AE31" s="242"/>
      <c r="AK31" s="241">
        <v>0</v>
      </c>
      <c r="AL31" s="242"/>
      <c r="AM31" s="242"/>
      <c r="AN31" s="242"/>
      <c r="AO31" s="242"/>
      <c r="AR31" s="38"/>
      <c r="BE31" s="228"/>
    </row>
    <row r="32" spans="1:71" s="3" customFormat="1" ht="14.45" hidden="1" customHeight="1">
      <c r="B32" s="38"/>
      <c r="F32" s="28" t="s">
        <v>43</v>
      </c>
      <c r="L32" s="243">
        <v>0.2</v>
      </c>
      <c r="M32" s="242"/>
      <c r="N32" s="242"/>
      <c r="O32" s="242"/>
      <c r="P32" s="242"/>
      <c r="W32" s="241">
        <f>ROUND(BC94, 2)</f>
        <v>0</v>
      </c>
      <c r="X32" s="242"/>
      <c r="Y32" s="242"/>
      <c r="Z32" s="242"/>
      <c r="AA32" s="242"/>
      <c r="AB32" s="242"/>
      <c r="AC32" s="242"/>
      <c r="AD32" s="242"/>
      <c r="AE32" s="242"/>
      <c r="AK32" s="241">
        <v>0</v>
      </c>
      <c r="AL32" s="242"/>
      <c r="AM32" s="242"/>
      <c r="AN32" s="242"/>
      <c r="AO32" s="242"/>
      <c r="AR32" s="38"/>
      <c r="BE32" s="228"/>
    </row>
    <row r="33" spans="1:57" s="3" customFormat="1" ht="14.45" hidden="1" customHeight="1">
      <c r="B33" s="38"/>
      <c r="F33" s="39" t="s">
        <v>44</v>
      </c>
      <c r="L33" s="240">
        <v>0</v>
      </c>
      <c r="M33" s="239"/>
      <c r="N33" s="239"/>
      <c r="O33" s="239"/>
      <c r="P33" s="239"/>
      <c r="Q33" s="40"/>
      <c r="R33" s="40"/>
      <c r="S33" s="40"/>
      <c r="T33" s="40"/>
      <c r="U33" s="40"/>
      <c r="V33" s="40"/>
      <c r="W33" s="238">
        <f>ROUND(BD94, 2)</f>
        <v>0</v>
      </c>
      <c r="X33" s="239"/>
      <c r="Y33" s="239"/>
      <c r="Z33" s="239"/>
      <c r="AA33" s="239"/>
      <c r="AB33" s="239"/>
      <c r="AC33" s="239"/>
      <c r="AD33" s="239"/>
      <c r="AE33" s="239"/>
      <c r="AF33" s="40"/>
      <c r="AG33" s="40"/>
      <c r="AH33" s="40"/>
      <c r="AI33" s="40"/>
      <c r="AJ33" s="40"/>
      <c r="AK33" s="238">
        <v>0</v>
      </c>
      <c r="AL33" s="239"/>
      <c r="AM33" s="239"/>
      <c r="AN33" s="239"/>
      <c r="AO33" s="239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28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7"/>
    </row>
    <row r="35" spans="1:57" s="2" customFormat="1" ht="25.9" customHeight="1">
      <c r="A35" s="33"/>
      <c r="B35" s="34"/>
      <c r="C35" s="42"/>
      <c r="D35" s="43" t="s">
        <v>45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46</v>
      </c>
      <c r="U35" s="44"/>
      <c r="V35" s="44"/>
      <c r="W35" s="44"/>
      <c r="X35" s="247" t="s">
        <v>47</v>
      </c>
      <c r="Y35" s="245"/>
      <c r="Z35" s="245"/>
      <c r="AA35" s="245"/>
      <c r="AB35" s="245"/>
      <c r="AC35" s="44"/>
      <c r="AD35" s="44"/>
      <c r="AE35" s="44"/>
      <c r="AF35" s="44"/>
      <c r="AG35" s="44"/>
      <c r="AH35" s="44"/>
      <c r="AI35" s="44"/>
      <c r="AJ35" s="44"/>
      <c r="AK35" s="244">
        <f>SUM(AK26:AK33)</f>
        <v>0</v>
      </c>
      <c r="AL35" s="245"/>
      <c r="AM35" s="245"/>
      <c r="AN35" s="245"/>
      <c r="AO35" s="246"/>
      <c r="AP35" s="42"/>
      <c r="AQ35" s="42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6"/>
      <c r="D49" s="47" t="s">
        <v>48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49</v>
      </c>
      <c r="AI49" s="48"/>
      <c r="AJ49" s="48"/>
      <c r="AK49" s="48"/>
      <c r="AL49" s="48"/>
      <c r="AM49" s="48"/>
      <c r="AN49" s="48"/>
      <c r="AO49" s="48"/>
      <c r="AR49" s="46"/>
    </row>
    <row r="50" spans="1:57" ht="11.25">
      <c r="B50" s="21"/>
      <c r="AR50" s="21"/>
    </row>
    <row r="51" spans="1:57" ht="11.25">
      <c r="B51" s="21"/>
      <c r="AR51" s="21"/>
    </row>
    <row r="52" spans="1:57" ht="11.25">
      <c r="B52" s="21"/>
      <c r="AR52" s="21"/>
    </row>
    <row r="53" spans="1:57" ht="11.25">
      <c r="B53" s="21"/>
      <c r="AR53" s="21"/>
    </row>
    <row r="54" spans="1:57" ht="11.25">
      <c r="B54" s="21"/>
      <c r="AR54" s="21"/>
    </row>
    <row r="55" spans="1:57" ht="11.25">
      <c r="B55" s="21"/>
      <c r="AR55" s="21"/>
    </row>
    <row r="56" spans="1:57" ht="11.25">
      <c r="B56" s="21"/>
      <c r="AR56" s="21"/>
    </row>
    <row r="57" spans="1:57" ht="11.25">
      <c r="B57" s="21"/>
      <c r="AR57" s="21"/>
    </row>
    <row r="58" spans="1:57" ht="11.25">
      <c r="B58" s="21"/>
      <c r="AR58" s="21"/>
    </row>
    <row r="59" spans="1:57" ht="11.25">
      <c r="B59" s="21"/>
      <c r="AR59" s="21"/>
    </row>
    <row r="60" spans="1:57" s="2" customFormat="1" ht="12.75">
      <c r="A60" s="33"/>
      <c r="B60" s="34"/>
      <c r="C60" s="33"/>
      <c r="D60" s="49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50</v>
      </c>
      <c r="AI60" s="36"/>
      <c r="AJ60" s="36"/>
      <c r="AK60" s="36"/>
      <c r="AL60" s="36"/>
      <c r="AM60" s="49" t="s">
        <v>51</v>
      </c>
      <c r="AN60" s="36"/>
      <c r="AO60" s="36"/>
      <c r="AP60" s="33"/>
      <c r="AQ60" s="33"/>
      <c r="AR60" s="34"/>
      <c r="BE60" s="33"/>
    </row>
    <row r="61" spans="1:57" ht="11.25">
      <c r="B61" s="21"/>
      <c r="AR61" s="21"/>
    </row>
    <row r="62" spans="1:57" ht="11.25">
      <c r="B62" s="21"/>
      <c r="AR62" s="21"/>
    </row>
    <row r="63" spans="1:57" ht="11.25">
      <c r="B63" s="21"/>
      <c r="AR63" s="21"/>
    </row>
    <row r="64" spans="1:57" s="2" customFormat="1" ht="12.75">
      <c r="A64" s="33"/>
      <c r="B64" s="34"/>
      <c r="C64" s="33"/>
      <c r="D64" s="47" t="s">
        <v>52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53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 ht="11.25">
      <c r="B65" s="21"/>
      <c r="AR65" s="21"/>
    </row>
    <row r="66" spans="1:57" ht="11.25">
      <c r="B66" s="21"/>
      <c r="AR66" s="21"/>
    </row>
    <row r="67" spans="1:57" ht="11.25">
      <c r="B67" s="21"/>
      <c r="AR67" s="21"/>
    </row>
    <row r="68" spans="1:57" ht="11.25">
      <c r="B68" s="21"/>
      <c r="AR68" s="21"/>
    </row>
    <row r="69" spans="1:57" ht="11.25">
      <c r="B69" s="21"/>
      <c r="AR69" s="21"/>
    </row>
    <row r="70" spans="1:57" ht="11.25">
      <c r="B70" s="21"/>
      <c r="AR70" s="21"/>
    </row>
    <row r="71" spans="1:57" ht="11.25">
      <c r="B71" s="21"/>
      <c r="AR71" s="21"/>
    </row>
    <row r="72" spans="1:57" ht="11.25">
      <c r="B72" s="21"/>
      <c r="AR72" s="21"/>
    </row>
    <row r="73" spans="1:57" ht="11.25">
      <c r="B73" s="21"/>
      <c r="AR73" s="21"/>
    </row>
    <row r="74" spans="1:57" ht="11.25">
      <c r="B74" s="21"/>
      <c r="AR74" s="21"/>
    </row>
    <row r="75" spans="1:57" s="2" customFormat="1" ht="12.75">
      <c r="A75" s="33"/>
      <c r="B75" s="34"/>
      <c r="C75" s="33"/>
      <c r="D75" s="49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50</v>
      </c>
      <c r="AI75" s="36"/>
      <c r="AJ75" s="36"/>
      <c r="AK75" s="36"/>
      <c r="AL75" s="36"/>
      <c r="AM75" s="49" t="s">
        <v>51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5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5"/>
      <c r="C84" s="28" t="s">
        <v>12</v>
      </c>
      <c r="L84" s="4" t="str">
        <f>K5</f>
        <v>0055</v>
      </c>
      <c r="AR84" s="55"/>
    </row>
    <row r="85" spans="1:91" s="5" customFormat="1" ht="36.950000000000003" customHeight="1">
      <c r="B85" s="56"/>
      <c r="C85" s="57" t="s">
        <v>15</v>
      </c>
      <c r="L85" s="224" t="str">
        <f>K6</f>
        <v>Chovná hala pre kury s voľným výbehom</v>
      </c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R85" s="56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Dolné Trhovište 224, 920 61 Dolné Trhovište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55" t="str">
        <f>IF(AN8= "","",AN8)</f>
        <v>19. 3. 2023</v>
      </c>
      <c r="AN87" s="255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FOOD FARM s.r.o., Piešťanská 3, 917 03 Trnava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56" t="str">
        <f>IF(E17="","",E17)</f>
        <v>ALLA ARCHITEKTI</v>
      </c>
      <c r="AN89" s="257"/>
      <c r="AO89" s="257"/>
      <c r="AP89" s="257"/>
      <c r="AQ89" s="33"/>
      <c r="AR89" s="34"/>
      <c r="AS89" s="259" t="s">
        <v>55</v>
      </c>
      <c r="AT89" s="260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3"/>
    </row>
    <row r="90" spans="1:91" s="2" customFormat="1" ht="15.2" customHeight="1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56" t="str">
        <f>IF(E20="","",E20)</f>
        <v>Stanislav Hlubina</v>
      </c>
      <c r="AN90" s="257"/>
      <c r="AO90" s="257"/>
      <c r="AP90" s="257"/>
      <c r="AQ90" s="33"/>
      <c r="AR90" s="34"/>
      <c r="AS90" s="261"/>
      <c r="AT90" s="262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61"/>
      <c r="AT91" s="262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3"/>
    </row>
    <row r="92" spans="1:91" s="2" customFormat="1" ht="29.25" customHeight="1">
      <c r="A92" s="33"/>
      <c r="B92" s="34"/>
      <c r="C92" s="219" t="s">
        <v>56</v>
      </c>
      <c r="D92" s="220"/>
      <c r="E92" s="220"/>
      <c r="F92" s="220"/>
      <c r="G92" s="220"/>
      <c r="H92" s="64"/>
      <c r="I92" s="223" t="s">
        <v>57</v>
      </c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54" t="s">
        <v>58</v>
      </c>
      <c r="AH92" s="220"/>
      <c r="AI92" s="220"/>
      <c r="AJ92" s="220"/>
      <c r="AK92" s="220"/>
      <c r="AL92" s="220"/>
      <c r="AM92" s="220"/>
      <c r="AN92" s="223" t="s">
        <v>59</v>
      </c>
      <c r="AO92" s="220"/>
      <c r="AP92" s="258"/>
      <c r="AQ92" s="65" t="s">
        <v>60</v>
      </c>
      <c r="AR92" s="34"/>
      <c r="AS92" s="66" t="s">
        <v>61</v>
      </c>
      <c r="AT92" s="67" t="s">
        <v>62</v>
      </c>
      <c r="AU92" s="67" t="s">
        <v>63</v>
      </c>
      <c r="AV92" s="67" t="s">
        <v>64</v>
      </c>
      <c r="AW92" s="67" t="s">
        <v>65</v>
      </c>
      <c r="AX92" s="67" t="s">
        <v>66</v>
      </c>
      <c r="AY92" s="67" t="s">
        <v>67</v>
      </c>
      <c r="AZ92" s="67" t="s">
        <v>68</v>
      </c>
      <c r="BA92" s="67" t="s">
        <v>69</v>
      </c>
      <c r="BB92" s="67" t="s">
        <v>70</v>
      </c>
      <c r="BC92" s="67" t="s">
        <v>71</v>
      </c>
      <c r="BD92" s="68" t="s">
        <v>72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3"/>
    </row>
    <row r="94" spans="1:91" s="6" customFormat="1" ht="32.450000000000003" customHeight="1">
      <c r="B94" s="72"/>
      <c r="C94" s="73" t="s">
        <v>73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63">
        <f>ROUND(AG95+AG96+SUM(AG102:AG113),2)</f>
        <v>0</v>
      </c>
      <c r="AH94" s="263"/>
      <c r="AI94" s="263"/>
      <c r="AJ94" s="263"/>
      <c r="AK94" s="263"/>
      <c r="AL94" s="263"/>
      <c r="AM94" s="263"/>
      <c r="AN94" s="264">
        <f t="shared" ref="AN94:AN113" si="0">SUM(AG94,AT94)</f>
        <v>0</v>
      </c>
      <c r="AO94" s="264"/>
      <c r="AP94" s="264"/>
      <c r="AQ94" s="76" t="s">
        <v>1</v>
      </c>
      <c r="AR94" s="72"/>
      <c r="AS94" s="77">
        <f>ROUND(AS95+AS96+SUM(AS102:AS113),2)</f>
        <v>0</v>
      </c>
      <c r="AT94" s="78">
        <f t="shared" ref="AT94:AT113" si="1">ROUND(SUM(AV94:AW94),2)</f>
        <v>0</v>
      </c>
      <c r="AU94" s="79">
        <f>ROUND(AU95+AU96+SUM(AU102:AU113),5)</f>
        <v>0</v>
      </c>
      <c r="AV94" s="78">
        <f>ROUND(AZ94*L29,2)</f>
        <v>0</v>
      </c>
      <c r="AW94" s="78">
        <f>ROUND(BA94*L30,2)</f>
        <v>0</v>
      </c>
      <c r="AX94" s="78">
        <f>ROUND(BB94*L29,2)</f>
        <v>0</v>
      </c>
      <c r="AY94" s="78">
        <f>ROUND(BC94*L30,2)</f>
        <v>0</v>
      </c>
      <c r="AZ94" s="78">
        <f>ROUND(AZ95+AZ96+SUM(AZ102:AZ113),2)</f>
        <v>0</v>
      </c>
      <c r="BA94" s="78">
        <f>ROUND(BA95+BA96+SUM(BA102:BA113),2)</f>
        <v>0</v>
      </c>
      <c r="BB94" s="78">
        <f>ROUND(BB95+BB96+SUM(BB102:BB113),2)</f>
        <v>0</v>
      </c>
      <c r="BC94" s="78">
        <f>ROUND(BC95+BC96+SUM(BC102:BC113),2)</f>
        <v>0</v>
      </c>
      <c r="BD94" s="80">
        <f>ROUND(BD95+BD96+SUM(BD102:BD113),2)</f>
        <v>0</v>
      </c>
      <c r="BS94" s="81" t="s">
        <v>74</v>
      </c>
      <c r="BT94" s="81" t="s">
        <v>75</v>
      </c>
      <c r="BV94" s="81" t="s">
        <v>76</v>
      </c>
      <c r="BW94" s="81" t="s">
        <v>4</v>
      </c>
      <c r="BX94" s="81" t="s">
        <v>77</v>
      </c>
      <c r="CL94" s="81" t="s">
        <v>1</v>
      </c>
    </row>
    <row r="95" spans="1:91" s="7" customFormat="1" ht="24.75" customHeight="1">
      <c r="B95" s="82"/>
      <c r="C95" s="83"/>
      <c r="D95" s="221" t="s">
        <v>13</v>
      </c>
      <c r="E95" s="221"/>
      <c r="F95" s="221"/>
      <c r="G95" s="221"/>
      <c r="H95" s="221"/>
      <c r="I95" s="84"/>
      <c r="J95" s="221" t="s">
        <v>16</v>
      </c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51">
        <v>0</v>
      </c>
      <c r="AH95" s="252"/>
      <c r="AI95" s="252"/>
      <c r="AJ95" s="252"/>
      <c r="AK95" s="252"/>
      <c r="AL95" s="252"/>
      <c r="AM95" s="252"/>
      <c r="AN95" s="251">
        <f t="shared" si="0"/>
        <v>0</v>
      </c>
      <c r="AO95" s="252"/>
      <c r="AP95" s="252"/>
      <c r="AQ95" s="85" t="s">
        <v>78</v>
      </c>
      <c r="AR95" s="82"/>
      <c r="AS95" s="86">
        <v>0</v>
      </c>
      <c r="AT95" s="87">
        <f t="shared" si="1"/>
        <v>0</v>
      </c>
      <c r="AU95" s="88"/>
      <c r="AV95" s="87"/>
      <c r="AW95" s="87"/>
      <c r="AX95" s="87"/>
      <c r="AY95" s="87"/>
      <c r="AZ95" s="87"/>
      <c r="BA95" s="87"/>
      <c r="BB95" s="87"/>
      <c r="BC95" s="87"/>
      <c r="BD95" s="89"/>
      <c r="BT95" s="90" t="s">
        <v>79</v>
      </c>
      <c r="BU95" s="90" t="s">
        <v>80</v>
      </c>
      <c r="BV95" s="90" t="s">
        <v>76</v>
      </c>
      <c r="BW95" s="90" t="s">
        <v>4</v>
      </c>
      <c r="BX95" s="90" t="s">
        <v>77</v>
      </c>
      <c r="CL95" s="90" t="s">
        <v>1</v>
      </c>
    </row>
    <row r="96" spans="1:91" s="7" customFormat="1" ht="24.75" customHeight="1">
      <c r="B96" s="82"/>
      <c r="C96" s="83"/>
      <c r="D96" s="221" t="s">
        <v>81</v>
      </c>
      <c r="E96" s="221"/>
      <c r="F96" s="221"/>
      <c r="G96" s="221"/>
      <c r="H96" s="221"/>
      <c r="I96" s="84"/>
      <c r="J96" s="221" t="s">
        <v>82</v>
      </c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53">
        <f>ROUND(SUM(AG97:AG101),2)</f>
        <v>0</v>
      </c>
      <c r="AH96" s="252"/>
      <c r="AI96" s="252"/>
      <c r="AJ96" s="252"/>
      <c r="AK96" s="252"/>
      <c r="AL96" s="252"/>
      <c r="AM96" s="252"/>
      <c r="AN96" s="251">
        <f t="shared" si="0"/>
        <v>0</v>
      </c>
      <c r="AO96" s="252"/>
      <c r="AP96" s="252"/>
      <c r="AQ96" s="85" t="s">
        <v>78</v>
      </c>
      <c r="AR96" s="82"/>
      <c r="AS96" s="86">
        <f>ROUND(SUM(AS97:AS101),2)</f>
        <v>0</v>
      </c>
      <c r="AT96" s="87">
        <f t="shared" si="1"/>
        <v>0</v>
      </c>
      <c r="AU96" s="88">
        <f>ROUND(SUM(AU97:AU101),5)</f>
        <v>0</v>
      </c>
      <c r="AV96" s="87">
        <f>ROUND(AZ96*L29,2)</f>
        <v>0</v>
      </c>
      <c r="AW96" s="87">
        <f>ROUND(BA96*L30,2)</f>
        <v>0</v>
      </c>
      <c r="AX96" s="87">
        <f>ROUND(BB96*L29,2)</f>
        <v>0</v>
      </c>
      <c r="AY96" s="87">
        <f>ROUND(BC96*L30,2)</f>
        <v>0</v>
      </c>
      <c r="AZ96" s="87">
        <f>ROUND(SUM(AZ97:AZ101),2)</f>
        <v>0</v>
      </c>
      <c r="BA96" s="87">
        <f>ROUND(SUM(BA97:BA101),2)</f>
        <v>0</v>
      </c>
      <c r="BB96" s="87">
        <f>ROUND(SUM(BB97:BB101),2)</f>
        <v>0</v>
      </c>
      <c r="BC96" s="87">
        <f>ROUND(SUM(BC97:BC101),2)</f>
        <v>0</v>
      </c>
      <c r="BD96" s="89">
        <f>ROUND(SUM(BD97:BD101),2)</f>
        <v>0</v>
      </c>
      <c r="BS96" s="90" t="s">
        <v>74</v>
      </c>
      <c r="BT96" s="90" t="s">
        <v>79</v>
      </c>
      <c r="BU96" s="90" t="s">
        <v>83</v>
      </c>
      <c r="BV96" s="90" t="s">
        <v>76</v>
      </c>
      <c r="BW96" s="90" t="s">
        <v>84</v>
      </c>
      <c r="BX96" s="90" t="s">
        <v>4</v>
      </c>
      <c r="CL96" s="90" t="s">
        <v>1</v>
      </c>
      <c r="CM96" s="90" t="s">
        <v>75</v>
      </c>
    </row>
    <row r="97" spans="1:91" s="4" customFormat="1" ht="16.5" customHeight="1">
      <c r="A97" s="91" t="s">
        <v>85</v>
      </c>
      <c r="B97" s="55"/>
      <c r="C97" s="10"/>
      <c r="D97" s="10"/>
      <c r="E97" s="222" t="s">
        <v>86</v>
      </c>
      <c r="F97" s="222"/>
      <c r="G97" s="222"/>
      <c r="H97" s="222"/>
      <c r="I97" s="222"/>
      <c r="J97" s="10"/>
      <c r="K97" s="222" t="s">
        <v>87</v>
      </c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49">
        <f>'a - Stavebná časť'!J32</f>
        <v>0</v>
      </c>
      <c r="AH97" s="250"/>
      <c r="AI97" s="250"/>
      <c r="AJ97" s="250"/>
      <c r="AK97" s="250"/>
      <c r="AL97" s="250"/>
      <c r="AM97" s="250"/>
      <c r="AN97" s="249">
        <f t="shared" si="0"/>
        <v>0</v>
      </c>
      <c r="AO97" s="250"/>
      <c r="AP97" s="250"/>
      <c r="AQ97" s="92" t="s">
        <v>88</v>
      </c>
      <c r="AR97" s="55"/>
      <c r="AS97" s="93">
        <v>0</v>
      </c>
      <c r="AT97" s="94">
        <f t="shared" si="1"/>
        <v>0</v>
      </c>
      <c r="AU97" s="95">
        <f>'a - Stavebná časť'!P144</f>
        <v>0</v>
      </c>
      <c r="AV97" s="94">
        <f>'a - Stavebná časť'!J35</f>
        <v>0</v>
      </c>
      <c r="AW97" s="94">
        <f>'a - Stavebná časť'!J36</f>
        <v>0</v>
      </c>
      <c r="AX97" s="94">
        <f>'a - Stavebná časť'!J37</f>
        <v>0</v>
      </c>
      <c r="AY97" s="94">
        <f>'a - Stavebná časť'!J38</f>
        <v>0</v>
      </c>
      <c r="AZ97" s="94">
        <f>'a - Stavebná časť'!F35</f>
        <v>0</v>
      </c>
      <c r="BA97" s="94">
        <f>'a - Stavebná časť'!F36</f>
        <v>0</v>
      </c>
      <c r="BB97" s="94">
        <f>'a - Stavebná časť'!F37</f>
        <v>0</v>
      </c>
      <c r="BC97" s="94">
        <f>'a - Stavebná časť'!F38</f>
        <v>0</v>
      </c>
      <c r="BD97" s="96">
        <f>'a - Stavebná časť'!F39</f>
        <v>0</v>
      </c>
      <c r="BT97" s="26" t="s">
        <v>89</v>
      </c>
      <c r="BV97" s="26" t="s">
        <v>76</v>
      </c>
      <c r="BW97" s="26" t="s">
        <v>90</v>
      </c>
      <c r="BX97" s="26" t="s">
        <v>84</v>
      </c>
      <c r="CL97" s="26" t="s">
        <v>1</v>
      </c>
    </row>
    <row r="98" spans="1:91" s="4" customFormat="1" ht="16.5" customHeight="1">
      <c r="A98" s="91" t="s">
        <v>85</v>
      </c>
      <c r="B98" s="55"/>
      <c r="C98" s="10"/>
      <c r="D98" s="10"/>
      <c r="E98" s="222" t="s">
        <v>91</v>
      </c>
      <c r="F98" s="222"/>
      <c r="G98" s="222"/>
      <c r="H98" s="222"/>
      <c r="I98" s="222"/>
      <c r="J98" s="10"/>
      <c r="K98" s="222" t="s">
        <v>92</v>
      </c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49">
        <f>'4 - Zdravotechnika - vodo...'!J32</f>
        <v>0</v>
      </c>
      <c r="AH98" s="250"/>
      <c r="AI98" s="250"/>
      <c r="AJ98" s="250"/>
      <c r="AK98" s="250"/>
      <c r="AL98" s="250"/>
      <c r="AM98" s="250"/>
      <c r="AN98" s="249">
        <f t="shared" si="0"/>
        <v>0</v>
      </c>
      <c r="AO98" s="250"/>
      <c r="AP98" s="250"/>
      <c r="AQ98" s="92" t="s">
        <v>88</v>
      </c>
      <c r="AR98" s="55"/>
      <c r="AS98" s="93">
        <v>0</v>
      </c>
      <c r="AT98" s="94">
        <f t="shared" si="1"/>
        <v>0</v>
      </c>
      <c r="AU98" s="95">
        <f>'4 - Zdravotechnika - vodo...'!P121</f>
        <v>0</v>
      </c>
      <c r="AV98" s="94">
        <f>'4 - Zdravotechnika - vodo...'!J35</f>
        <v>0</v>
      </c>
      <c r="AW98" s="94">
        <f>'4 - Zdravotechnika - vodo...'!J36</f>
        <v>0</v>
      </c>
      <c r="AX98" s="94">
        <f>'4 - Zdravotechnika - vodo...'!J37</f>
        <v>0</v>
      </c>
      <c r="AY98" s="94">
        <f>'4 - Zdravotechnika - vodo...'!J38</f>
        <v>0</v>
      </c>
      <c r="AZ98" s="94">
        <f>'4 - Zdravotechnika - vodo...'!F35</f>
        <v>0</v>
      </c>
      <c r="BA98" s="94">
        <f>'4 - Zdravotechnika - vodo...'!F36</f>
        <v>0</v>
      </c>
      <c r="BB98" s="94">
        <f>'4 - Zdravotechnika - vodo...'!F37</f>
        <v>0</v>
      </c>
      <c r="BC98" s="94">
        <f>'4 - Zdravotechnika - vodo...'!F38</f>
        <v>0</v>
      </c>
      <c r="BD98" s="96">
        <f>'4 - Zdravotechnika - vodo...'!F39</f>
        <v>0</v>
      </c>
      <c r="BT98" s="26" t="s">
        <v>89</v>
      </c>
      <c r="BV98" s="26" t="s">
        <v>76</v>
      </c>
      <c r="BW98" s="26" t="s">
        <v>93</v>
      </c>
      <c r="BX98" s="26" t="s">
        <v>84</v>
      </c>
      <c r="CL98" s="26" t="s">
        <v>1</v>
      </c>
    </row>
    <row r="99" spans="1:91" s="4" customFormat="1" ht="23.25" customHeight="1">
      <c r="A99" s="91" t="s">
        <v>85</v>
      </c>
      <c r="B99" s="55"/>
      <c r="C99" s="10"/>
      <c r="D99" s="10"/>
      <c r="E99" s="222" t="s">
        <v>94</v>
      </c>
      <c r="F99" s="222"/>
      <c r="G99" s="222"/>
      <c r="H99" s="222"/>
      <c r="I99" s="222"/>
      <c r="J99" s="10"/>
      <c r="K99" s="222" t="s">
        <v>95</v>
      </c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49">
        <f>'c - Filtračná technológia...'!J32</f>
        <v>0</v>
      </c>
      <c r="AH99" s="250"/>
      <c r="AI99" s="250"/>
      <c r="AJ99" s="250"/>
      <c r="AK99" s="250"/>
      <c r="AL99" s="250"/>
      <c r="AM99" s="250"/>
      <c r="AN99" s="249">
        <f t="shared" si="0"/>
        <v>0</v>
      </c>
      <c r="AO99" s="250"/>
      <c r="AP99" s="250"/>
      <c r="AQ99" s="92" t="s">
        <v>88</v>
      </c>
      <c r="AR99" s="55"/>
      <c r="AS99" s="93">
        <v>0</v>
      </c>
      <c r="AT99" s="94">
        <f t="shared" si="1"/>
        <v>0</v>
      </c>
      <c r="AU99" s="95">
        <f>'c - Filtračná technológia...'!P120</f>
        <v>0</v>
      </c>
      <c r="AV99" s="94">
        <f>'c - Filtračná technológia...'!J35</f>
        <v>0</v>
      </c>
      <c r="AW99" s="94">
        <f>'c - Filtračná technológia...'!J36</f>
        <v>0</v>
      </c>
      <c r="AX99" s="94">
        <f>'c - Filtračná technológia...'!J37</f>
        <v>0</v>
      </c>
      <c r="AY99" s="94">
        <f>'c - Filtračná technológia...'!J38</f>
        <v>0</v>
      </c>
      <c r="AZ99" s="94">
        <f>'c - Filtračná technológia...'!F35</f>
        <v>0</v>
      </c>
      <c r="BA99" s="94">
        <f>'c - Filtračná technológia...'!F36</f>
        <v>0</v>
      </c>
      <c r="BB99" s="94">
        <f>'c - Filtračná technológia...'!F37</f>
        <v>0</v>
      </c>
      <c r="BC99" s="94">
        <f>'c - Filtračná technológia...'!F38</f>
        <v>0</v>
      </c>
      <c r="BD99" s="96">
        <f>'c - Filtračná technológia...'!F39</f>
        <v>0</v>
      </c>
      <c r="BT99" s="26" t="s">
        <v>89</v>
      </c>
      <c r="BV99" s="26" t="s">
        <v>76</v>
      </c>
      <c r="BW99" s="26" t="s">
        <v>96</v>
      </c>
      <c r="BX99" s="26" t="s">
        <v>84</v>
      </c>
      <c r="CL99" s="26" t="s">
        <v>1</v>
      </c>
    </row>
    <row r="100" spans="1:91" s="4" customFormat="1" ht="16.5" customHeight="1">
      <c r="A100" s="91" t="s">
        <v>85</v>
      </c>
      <c r="B100" s="55"/>
      <c r="C100" s="10"/>
      <c r="D100" s="10"/>
      <c r="E100" s="222" t="s">
        <v>97</v>
      </c>
      <c r="F100" s="222"/>
      <c r="G100" s="222"/>
      <c r="H100" s="222"/>
      <c r="I100" s="222"/>
      <c r="J100" s="10"/>
      <c r="K100" s="222" t="s">
        <v>98</v>
      </c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49">
        <f>'d - Ústredné kúrenie'!J32</f>
        <v>0</v>
      </c>
      <c r="AH100" s="250"/>
      <c r="AI100" s="250"/>
      <c r="AJ100" s="250"/>
      <c r="AK100" s="250"/>
      <c r="AL100" s="250"/>
      <c r="AM100" s="250"/>
      <c r="AN100" s="249">
        <f t="shared" si="0"/>
        <v>0</v>
      </c>
      <c r="AO100" s="250"/>
      <c r="AP100" s="250"/>
      <c r="AQ100" s="92" t="s">
        <v>88</v>
      </c>
      <c r="AR100" s="55"/>
      <c r="AS100" s="93">
        <v>0</v>
      </c>
      <c r="AT100" s="94">
        <f t="shared" si="1"/>
        <v>0</v>
      </c>
      <c r="AU100" s="95">
        <f>'d - Ústredné kúrenie'!P129</f>
        <v>0</v>
      </c>
      <c r="AV100" s="94">
        <f>'d - Ústredné kúrenie'!J35</f>
        <v>0</v>
      </c>
      <c r="AW100" s="94">
        <f>'d - Ústredné kúrenie'!J36</f>
        <v>0</v>
      </c>
      <c r="AX100" s="94">
        <f>'d - Ústredné kúrenie'!J37</f>
        <v>0</v>
      </c>
      <c r="AY100" s="94">
        <f>'d - Ústredné kúrenie'!J38</f>
        <v>0</v>
      </c>
      <c r="AZ100" s="94">
        <f>'d - Ústredné kúrenie'!F35</f>
        <v>0</v>
      </c>
      <c r="BA100" s="94">
        <f>'d - Ústredné kúrenie'!F36</f>
        <v>0</v>
      </c>
      <c r="BB100" s="94">
        <f>'d - Ústredné kúrenie'!F37</f>
        <v>0</v>
      </c>
      <c r="BC100" s="94">
        <f>'d - Ústredné kúrenie'!F38</f>
        <v>0</v>
      </c>
      <c r="BD100" s="96">
        <f>'d - Ústredné kúrenie'!F39</f>
        <v>0</v>
      </c>
      <c r="BT100" s="26" t="s">
        <v>89</v>
      </c>
      <c r="BV100" s="26" t="s">
        <v>76</v>
      </c>
      <c r="BW100" s="26" t="s">
        <v>99</v>
      </c>
      <c r="BX100" s="26" t="s">
        <v>84</v>
      </c>
      <c r="CL100" s="26" t="s">
        <v>1</v>
      </c>
    </row>
    <row r="101" spans="1:91" s="4" customFormat="1" ht="16.5" customHeight="1">
      <c r="A101" s="91" t="s">
        <v>85</v>
      </c>
      <c r="B101" s="55"/>
      <c r="C101" s="10"/>
      <c r="D101" s="10"/>
      <c r="E101" s="222" t="s">
        <v>100</v>
      </c>
      <c r="F101" s="222"/>
      <c r="G101" s="222"/>
      <c r="H101" s="222"/>
      <c r="I101" s="222"/>
      <c r="J101" s="10"/>
      <c r="K101" s="222" t="s">
        <v>101</v>
      </c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49">
        <f>'e - Vzduchotechnika'!J32</f>
        <v>0</v>
      </c>
      <c r="AH101" s="250"/>
      <c r="AI101" s="250"/>
      <c r="AJ101" s="250"/>
      <c r="AK101" s="250"/>
      <c r="AL101" s="250"/>
      <c r="AM101" s="250"/>
      <c r="AN101" s="249">
        <f t="shared" si="0"/>
        <v>0</v>
      </c>
      <c r="AO101" s="250"/>
      <c r="AP101" s="250"/>
      <c r="AQ101" s="92" t="s">
        <v>88</v>
      </c>
      <c r="AR101" s="55"/>
      <c r="AS101" s="93">
        <v>0</v>
      </c>
      <c r="AT101" s="94">
        <f t="shared" si="1"/>
        <v>0</v>
      </c>
      <c r="AU101" s="95">
        <f>'e - Vzduchotechnika'!P125</f>
        <v>0</v>
      </c>
      <c r="AV101" s="94">
        <f>'e - Vzduchotechnika'!J35</f>
        <v>0</v>
      </c>
      <c r="AW101" s="94">
        <f>'e - Vzduchotechnika'!J36</f>
        <v>0</v>
      </c>
      <c r="AX101" s="94">
        <f>'e - Vzduchotechnika'!J37</f>
        <v>0</v>
      </c>
      <c r="AY101" s="94">
        <f>'e - Vzduchotechnika'!J38</f>
        <v>0</v>
      </c>
      <c r="AZ101" s="94">
        <f>'e - Vzduchotechnika'!F35</f>
        <v>0</v>
      </c>
      <c r="BA101" s="94">
        <f>'e - Vzduchotechnika'!F36</f>
        <v>0</v>
      </c>
      <c r="BB101" s="94">
        <f>'e - Vzduchotechnika'!F37</f>
        <v>0</v>
      </c>
      <c r="BC101" s="94">
        <f>'e - Vzduchotechnika'!F38</f>
        <v>0</v>
      </c>
      <c r="BD101" s="96">
        <f>'e - Vzduchotechnika'!F39</f>
        <v>0</v>
      </c>
      <c r="BT101" s="26" t="s">
        <v>89</v>
      </c>
      <c r="BV101" s="26" t="s">
        <v>76</v>
      </c>
      <c r="BW101" s="26" t="s">
        <v>102</v>
      </c>
      <c r="BX101" s="26" t="s">
        <v>84</v>
      </c>
      <c r="CL101" s="26" t="s">
        <v>1</v>
      </c>
    </row>
    <row r="102" spans="1:91" s="7" customFormat="1" ht="16.5" customHeight="1">
      <c r="A102" s="91" t="s">
        <v>85</v>
      </c>
      <c r="B102" s="82"/>
      <c r="C102" s="83"/>
      <c r="D102" s="221" t="s">
        <v>103</v>
      </c>
      <c r="E102" s="221"/>
      <c r="F102" s="221"/>
      <c r="G102" s="221"/>
      <c r="H102" s="221"/>
      <c r="I102" s="84"/>
      <c r="J102" s="221" t="s">
        <v>104</v>
      </c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51">
        <f>'SO-02 - Prístrešok skladu...'!J30</f>
        <v>0</v>
      </c>
      <c r="AH102" s="252"/>
      <c r="AI102" s="252"/>
      <c r="AJ102" s="252"/>
      <c r="AK102" s="252"/>
      <c r="AL102" s="252"/>
      <c r="AM102" s="252"/>
      <c r="AN102" s="251">
        <f t="shared" si="0"/>
        <v>0</v>
      </c>
      <c r="AO102" s="252"/>
      <c r="AP102" s="252"/>
      <c r="AQ102" s="85" t="s">
        <v>78</v>
      </c>
      <c r="AR102" s="82"/>
      <c r="AS102" s="86">
        <v>0</v>
      </c>
      <c r="AT102" s="87">
        <f t="shared" si="1"/>
        <v>0</v>
      </c>
      <c r="AU102" s="88">
        <f>'SO-02 - Prístrešok skladu...'!P129</f>
        <v>0</v>
      </c>
      <c r="AV102" s="87">
        <f>'SO-02 - Prístrešok skladu...'!J33</f>
        <v>0</v>
      </c>
      <c r="AW102" s="87">
        <f>'SO-02 - Prístrešok skladu...'!J34</f>
        <v>0</v>
      </c>
      <c r="AX102" s="87">
        <f>'SO-02 - Prístrešok skladu...'!J35</f>
        <v>0</v>
      </c>
      <c r="AY102" s="87">
        <f>'SO-02 - Prístrešok skladu...'!J36</f>
        <v>0</v>
      </c>
      <c r="AZ102" s="87">
        <f>'SO-02 - Prístrešok skladu...'!F33</f>
        <v>0</v>
      </c>
      <c r="BA102" s="87">
        <f>'SO-02 - Prístrešok skladu...'!F34</f>
        <v>0</v>
      </c>
      <c r="BB102" s="87">
        <f>'SO-02 - Prístrešok skladu...'!F35</f>
        <v>0</v>
      </c>
      <c r="BC102" s="87">
        <f>'SO-02 - Prístrešok skladu...'!F36</f>
        <v>0</v>
      </c>
      <c r="BD102" s="89">
        <f>'SO-02 - Prístrešok skladu...'!F37</f>
        <v>0</v>
      </c>
      <c r="BT102" s="90" t="s">
        <v>79</v>
      </c>
      <c r="BV102" s="90" t="s">
        <v>76</v>
      </c>
      <c r="BW102" s="90" t="s">
        <v>105</v>
      </c>
      <c r="BX102" s="90" t="s">
        <v>4</v>
      </c>
      <c r="CL102" s="90" t="s">
        <v>1</v>
      </c>
      <c r="CM102" s="90" t="s">
        <v>75</v>
      </c>
    </row>
    <row r="103" spans="1:91" s="7" customFormat="1" ht="24.75" customHeight="1">
      <c r="A103" s="91" t="s">
        <v>85</v>
      </c>
      <c r="B103" s="82"/>
      <c r="C103" s="83"/>
      <c r="D103" s="221" t="s">
        <v>79</v>
      </c>
      <c r="E103" s="221"/>
      <c r="F103" s="221"/>
      <c r="G103" s="221"/>
      <c r="H103" s="221"/>
      <c r="I103" s="84"/>
      <c r="J103" s="221" t="s">
        <v>106</v>
      </c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221"/>
      <c r="AD103" s="221"/>
      <c r="AE103" s="221"/>
      <c r="AF103" s="221"/>
      <c r="AG103" s="251">
        <f>'1 - Vonkajšie rozvody vod...'!J30</f>
        <v>0</v>
      </c>
      <c r="AH103" s="252"/>
      <c r="AI103" s="252"/>
      <c r="AJ103" s="252"/>
      <c r="AK103" s="252"/>
      <c r="AL103" s="252"/>
      <c r="AM103" s="252"/>
      <c r="AN103" s="251">
        <f t="shared" si="0"/>
        <v>0</v>
      </c>
      <c r="AO103" s="252"/>
      <c r="AP103" s="252"/>
      <c r="AQ103" s="85" t="s">
        <v>78</v>
      </c>
      <c r="AR103" s="82"/>
      <c r="AS103" s="86">
        <v>0</v>
      </c>
      <c r="AT103" s="87">
        <f t="shared" si="1"/>
        <v>0</v>
      </c>
      <c r="AU103" s="88">
        <f>'1 - Vonkajšie rozvody vod...'!P117</f>
        <v>0</v>
      </c>
      <c r="AV103" s="87">
        <f>'1 - Vonkajšie rozvody vod...'!J33</f>
        <v>0</v>
      </c>
      <c r="AW103" s="87">
        <f>'1 - Vonkajšie rozvody vod...'!J34</f>
        <v>0</v>
      </c>
      <c r="AX103" s="87">
        <f>'1 - Vonkajšie rozvody vod...'!J35</f>
        <v>0</v>
      </c>
      <c r="AY103" s="87">
        <f>'1 - Vonkajšie rozvody vod...'!J36</f>
        <v>0</v>
      </c>
      <c r="AZ103" s="87">
        <f>'1 - Vonkajšie rozvody vod...'!F33</f>
        <v>0</v>
      </c>
      <c r="BA103" s="87">
        <f>'1 - Vonkajšie rozvody vod...'!F34</f>
        <v>0</v>
      </c>
      <c r="BB103" s="87">
        <f>'1 - Vonkajšie rozvody vod...'!F35</f>
        <v>0</v>
      </c>
      <c r="BC103" s="87">
        <f>'1 - Vonkajšie rozvody vod...'!F36</f>
        <v>0</v>
      </c>
      <c r="BD103" s="89">
        <f>'1 - Vonkajšie rozvody vod...'!F37</f>
        <v>0</v>
      </c>
      <c r="BT103" s="90" t="s">
        <v>79</v>
      </c>
      <c r="BV103" s="90" t="s">
        <v>76</v>
      </c>
      <c r="BW103" s="90" t="s">
        <v>107</v>
      </c>
      <c r="BX103" s="90" t="s">
        <v>4</v>
      </c>
      <c r="CL103" s="90" t="s">
        <v>1</v>
      </c>
      <c r="CM103" s="90" t="s">
        <v>75</v>
      </c>
    </row>
    <row r="104" spans="1:91" s="7" customFormat="1" ht="16.5" customHeight="1">
      <c r="A104" s="91" t="s">
        <v>85</v>
      </c>
      <c r="B104" s="82"/>
      <c r="C104" s="83"/>
      <c r="D104" s="221" t="s">
        <v>108</v>
      </c>
      <c r="E104" s="221"/>
      <c r="F104" s="221"/>
      <c r="G104" s="221"/>
      <c r="H104" s="221"/>
      <c r="I104" s="84"/>
      <c r="J104" s="221" t="s">
        <v>109</v>
      </c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51">
        <f>'SO-04 - Prípojka NN'!J30</f>
        <v>0</v>
      </c>
      <c r="AH104" s="252"/>
      <c r="AI104" s="252"/>
      <c r="AJ104" s="252"/>
      <c r="AK104" s="252"/>
      <c r="AL104" s="252"/>
      <c r="AM104" s="252"/>
      <c r="AN104" s="251">
        <f t="shared" si="0"/>
        <v>0</v>
      </c>
      <c r="AO104" s="252"/>
      <c r="AP104" s="252"/>
      <c r="AQ104" s="85" t="s">
        <v>78</v>
      </c>
      <c r="AR104" s="82"/>
      <c r="AS104" s="86">
        <v>0</v>
      </c>
      <c r="AT104" s="87">
        <f t="shared" si="1"/>
        <v>0</v>
      </c>
      <c r="AU104" s="88">
        <f>'SO-04 - Prípojka NN'!P123</f>
        <v>0</v>
      </c>
      <c r="AV104" s="87">
        <f>'SO-04 - Prípojka NN'!J33</f>
        <v>0</v>
      </c>
      <c r="AW104" s="87">
        <f>'SO-04 - Prípojka NN'!J34</f>
        <v>0</v>
      </c>
      <c r="AX104" s="87">
        <f>'SO-04 - Prípojka NN'!J35</f>
        <v>0</v>
      </c>
      <c r="AY104" s="87">
        <f>'SO-04 - Prípojka NN'!J36</f>
        <v>0</v>
      </c>
      <c r="AZ104" s="87">
        <f>'SO-04 - Prípojka NN'!F33</f>
        <v>0</v>
      </c>
      <c r="BA104" s="87">
        <f>'SO-04 - Prípojka NN'!F34</f>
        <v>0</v>
      </c>
      <c r="BB104" s="87">
        <f>'SO-04 - Prípojka NN'!F35</f>
        <v>0</v>
      </c>
      <c r="BC104" s="87">
        <f>'SO-04 - Prípojka NN'!F36</f>
        <v>0</v>
      </c>
      <c r="BD104" s="89">
        <f>'SO-04 - Prípojka NN'!F37</f>
        <v>0</v>
      </c>
      <c r="BT104" s="90" t="s">
        <v>79</v>
      </c>
      <c r="BV104" s="90" t="s">
        <v>76</v>
      </c>
      <c r="BW104" s="90" t="s">
        <v>110</v>
      </c>
      <c r="BX104" s="90" t="s">
        <v>4</v>
      </c>
      <c r="CL104" s="90" t="s">
        <v>1</v>
      </c>
      <c r="CM104" s="90" t="s">
        <v>75</v>
      </c>
    </row>
    <row r="105" spans="1:91" s="7" customFormat="1" ht="16.5" customHeight="1">
      <c r="A105" s="91" t="s">
        <v>85</v>
      </c>
      <c r="B105" s="82"/>
      <c r="C105" s="83"/>
      <c r="D105" s="221" t="s">
        <v>111</v>
      </c>
      <c r="E105" s="221"/>
      <c r="F105" s="221"/>
      <c r="G105" s="221"/>
      <c r="H105" s="221"/>
      <c r="I105" s="84"/>
      <c r="J105" s="221" t="s">
        <v>112</v>
      </c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51">
        <f>'SO-05 - Záložný dieselagr...'!J30</f>
        <v>0</v>
      </c>
      <c r="AH105" s="252"/>
      <c r="AI105" s="252"/>
      <c r="AJ105" s="252"/>
      <c r="AK105" s="252"/>
      <c r="AL105" s="252"/>
      <c r="AM105" s="252"/>
      <c r="AN105" s="251">
        <f t="shared" si="0"/>
        <v>0</v>
      </c>
      <c r="AO105" s="252"/>
      <c r="AP105" s="252"/>
      <c r="AQ105" s="85" t="s">
        <v>78</v>
      </c>
      <c r="AR105" s="82"/>
      <c r="AS105" s="86">
        <v>0</v>
      </c>
      <c r="AT105" s="87">
        <f t="shared" si="1"/>
        <v>0</v>
      </c>
      <c r="AU105" s="88">
        <f>'SO-05 - Záložný dieselagr...'!P124</f>
        <v>0</v>
      </c>
      <c r="AV105" s="87">
        <f>'SO-05 - Záložný dieselagr...'!J33</f>
        <v>0</v>
      </c>
      <c r="AW105" s="87">
        <f>'SO-05 - Záložný dieselagr...'!J34</f>
        <v>0</v>
      </c>
      <c r="AX105" s="87">
        <f>'SO-05 - Záložný dieselagr...'!J35</f>
        <v>0</v>
      </c>
      <c r="AY105" s="87">
        <f>'SO-05 - Záložný dieselagr...'!J36</f>
        <v>0</v>
      </c>
      <c r="AZ105" s="87">
        <f>'SO-05 - Záložný dieselagr...'!F33</f>
        <v>0</v>
      </c>
      <c r="BA105" s="87">
        <f>'SO-05 - Záložný dieselagr...'!F34</f>
        <v>0</v>
      </c>
      <c r="BB105" s="87">
        <f>'SO-05 - Záložný dieselagr...'!F35</f>
        <v>0</v>
      </c>
      <c r="BC105" s="87">
        <f>'SO-05 - Záložný dieselagr...'!F36</f>
        <v>0</v>
      </c>
      <c r="BD105" s="89">
        <f>'SO-05 - Záložný dieselagr...'!F37</f>
        <v>0</v>
      </c>
      <c r="BT105" s="90" t="s">
        <v>79</v>
      </c>
      <c r="BV105" s="90" t="s">
        <v>76</v>
      </c>
      <c r="BW105" s="90" t="s">
        <v>113</v>
      </c>
      <c r="BX105" s="90" t="s">
        <v>4</v>
      </c>
      <c r="CL105" s="90" t="s">
        <v>1</v>
      </c>
      <c r="CM105" s="90" t="s">
        <v>75</v>
      </c>
    </row>
    <row r="106" spans="1:91" s="7" customFormat="1" ht="16.5" customHeight="1">
      <c r="A106" s="91" t="s">
        <v>85</v>
      </c>
      <c r="B106" s="82"/>
      <c r="C106" s="83"/>
      <c r="D106" s="221" t="s">
        <v>114</v>
      </c>
      <c r="E106" s="221"/>
      <c r="F106" s="221"/>
      <c r="G106" s="221"/>
      <c r="H106" s="221"/>
      <c r="I106" s="84"/>
      <c r="J106" s="221" t="s">
        <v>115</v>
      </c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51">
        <f>'SO-06 - Hala - elektroinš...'!J30</f>
        <v>0</v>
      </c>
      <c r="AH106" s="252"/>
      <c r="AI106" s="252"/>
      <c r="AJ106" s="252"/>
      <c r="AK106" s="252"/>
      <c r="AL106" s="252"/>
      <c r="AM106" s="252"/>
      <c r="AN106" s="251">
        <f t="shared" si="0"/>
        <v>0</v>
      </c>
      <c r="AO106" s="252"/>
      <c r="AP106" s="252"/>
      <c r="AQ106" s="85" t="s">
        <v>78</v>
      </c>
      <c r="AR106" s="82"/>
      <c r="AS106" s="86">
        <v>0</v>
      </c>
      <c r="AT106" s="87">
        <f t="shared" si="1"/>
        <v>0</v>
      </c>
      <c r="AU106" s="88">
        <f>'SO-06 - Hala - elektroinš...'!P121</f>
        <v>0</v>
      </c>
      <c r="AV106" s="87">
        <f>'SO-06 - Hala - elektroinš...'!J33</f>
        <v>0</v>
      </c>
      <c r="AW106" s="87">
        <f>'SO-06 - Hala - elektroinš...'!J34</f>
        <v>0</v>
      </c>
      <c r="AX106" s="87">
        <f>'SO-06 - Hala - elektroinš...'!J35</f>
        <v>0</v>
      </c>
      <c r="AY106" s="87">
        <f>'SO-06 - Hala - elektroinš...'!J36</f>
        <v>0</v>
      </c>
      <c r="AZ106" s="87">
        <f>'SO-06 - Hala - elektroinš...'!F33</f>
        <v>0</v>
      </c>
      <c r="BA106" s="87">
        <f>'SO-06 - Hala - elektroinš...'!F34</f>
        <v>0</v>
      </c>
      <c r="BB106" s="87">
        <f>'SO-06 - Hala - elektroinš...'!F35</f>
        <v>0</v>
      </c>
      <c r="BC106" s="87">
        <f>'SO-06 - Hala - elektroinš...'!F36</f>
        <v>0</v>
      </c>
      <c r="BD106" s="89">
        <f>'SO-06 - Hala - elektroinš...'!F37</f>
        <v>0</v>
      </c>
      <c r="BT106" s="90" t="s">
        <v>79</v>
      </c>
      <c r="BV106" s="90" t="s">
        <v>76</v>
      </c>
      <c r="BW106" s="90" t="s">
        <v>116</v>
      </c>
      <c r="BX106" s="90" t="s">
        <v>4</v>
      </c>
      <c r="CL106" s="90" t="s">
        <v>1</v>
      </c>
      <c r="CM106" s="90" t="s">
        <v>75</v>
      </c>
    </row>
    <row r="107" spans="1:91" s="7" customFormat="1" ht="16.5" customHeight="1">
      <c r="A107" s="91" t="s">
        <v>85</v>
      </c>
      <c r="B107" s="82"/>
      <c r="C107" s="83"/>
      <c r="D107" s="221" t="s">
        <v>117</v>
      </c>
      <c r="E107" s="221"/>
      <c r="F107" s="221"/>
      <c r="G107" s="221"/>
      <c r="H107" s="221"/>
      <c r="I107" s="84"/>
      <c r="J107" s="221" t="s">
        <v>118</v>
      </c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1"/>
      <c r="AD107" s="221"/>
      <c r="AE107" s="221"/>
      <c r="AF107" s="221"/>
      <c r="AG107" s="251">
        <f>'SO-06. - Hala - bleskozvod '!J30</f>
        <v>0</v>
      </c>
      <c r="AH107" s="252"/>
      <c r="AI107" s="252"/>
      <c r="AJ107" s="252"/>
      <c r="AK107" s="252"/>
      <c r="AL107" s="252"/>
      <c r="AM107" s="252"/>
      <c r="AN107" s="251">
        <f t="shared" si="0"/>
        <v>0</v>
      </c>
      <c r="AO107" s="252"/>
      <c r="AP107" s="252"/>
      <c r="AQ107" s="85" t="s">
        <v>78</v>
      </c>
      <c r="AR107" s="82"/>
      <c r="AS107" s="86">
        <v>0</v>
      </c>
      <c r="AT107" s="87">
        <f t="shared" si="1"/>
        <v>0</v>
      </c>
      <c r="AU107" s="88">
        <f>'SO-06. - Hala - bleskozvod '!P120</f>
        <v>0</v>
      </c>
      <c r="AV107" s="87">
        <f>'SO-06. - Hala - bleskozvod '!J33</f>
        <v>0</v>
      </c>
      <c r="AW107" s="87">
        <f>'SO-06. - Hala - bleskozvod '!J34</f>
        <v>0</v>
      </c>
      <c r="AX107" s="87">
        <f>'SO-06. - Hala - bleskozvod '!J35</f>
        <v>0</v>
      </c>
      <c r="AY107" s="87">
        <f>'SO-06. - Hala - bleskozvod '!J36</f>
        <v>0</v>
      </c>
      <c r="AZ107" s="87">
        <f>'SO-06. - Hala - bleskozvod '!F33</f>
        <v>0</v>
      </c>
      <c r="BA107" s="87">
        <f>'SO-06. - Hala - bleskozvod '!F34</f>
        <v>0</v>
      </c>
      <c r="BB107" s="87">
        <f>'SO-06. - Hala - bleskozvod '!F35</f>
        <v>0</v>
      </c>
      <c r="BC107" s="87">
        <f>'SO-06. - Hala - bleskozvod '!F36</f>
        <v>0</v>
      </c>
      <c r="BD107" s="89">
        <f>'SO-06. - Hala - bleskozvod '!F37</f>
        <v>0</v>
      </c>
      <c r="BT107" s="90" t="s">
        <v>79</v>
      </c>
      <c r="BV107" s="90" t="s">
        <v>76</v>
      </c>
      <c r="BW107" s="90" t="s">
        <v>119</v>
      </c>
      <c r="BX107" s="90" t="s">
        <v>4</v>
      </c>
      <c r="CL107" s="90" t="s">
        <v>1</v>
      </c>
      <c r="CM107" s="90" t="s">
        <v>75</v>
      </c>
    </row>
    <row r="108" spans="1:91" s="7" customFormat="1" ht="16.5" customHeight="1">
      <c r="A108" s="91" t="s">
        <v>85</v>
      </c>
      <c r="B108" s="82"/>
      <c r="C108" s="83"/>
      <c r="D108" s="221" t="s">
        <v>120</v>
      </c>
      <c r="E108" s="221"/>
      <c r="F108" s="221"/>
      <c r="G108" s="221"/>
      <c r="H108" s="221"/>
      <c r="I108" s="84"/>
      <c r="J108" s="221" t="s">
        <v>121</v>
      </c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51">
        <f>'SO-07 - Areálové osvetlenie '!J30</f>
        <v>0</v>
      </c>
      <c r="AH108" s="252"/>
      <c r="AI108" s="252"/>
      <c r="AJ108" s="252"/>
      <c r="AK108" s="252"/>
      <c r="AL108" s="252"/>
      <c r="AM108" s="252"/>
      <c r="AN108" s="251">
        <f t="shared" si="0"/>
        <v>0</v>
      </c>
      <c r="AO108" s="252"/>
      <c r="AP108" s="252"/>
      <c r="AQ108" s="85" t="s">
        <v>78</v>
      </c>
      <c r="AR108" s="82"/>
      <c r="AS108" s="86">
        <v>0</v>
      </c>
      <c r="AT108" s="87">
        <f t="shared" si="1"/>
        <v>0</v>
      </c>
      <c r="AU108" s="88">
        <f>'SO-07 - Areálové osvetlenie '!P118</f>
        <v>0</v>
      </c>
      <c r="AV108" s="87">
        <f>'SO-07 - Areálové osvetlenie '!J33</f>
        <v>0</v>
      </c>
      <c r="AW108" s="87">
        <f>'SO-07 - Areálové osvetlenie '!J34</f>
        <v>0</v>
      </c>
      <c r="AX108" s="87">
        <f>'SO-07 - Areálové osvetlenie '!J35</f>
        <v>0</v>
      </c>
      <c r="AY108" s="87">
        <f>'SO-07 - Areálové osvetlenie '!J36</f>
        <v>0</v>
      </c>
      <c r="AZ108" s="87">
        <f>'SO-07 - Areálové osvetlenie '!F33</f>
        <v>0</v>
      </c>
      <c r="BA108" s="87">
        <f>'SO-07 - Areálové osvetlenie '!F34</f>
        <v>0</v>
      </c>
      <c r="BB108" s="87">
        <f>'SO-07 - Areálové osvetlenie '!F35</f>
        <v>0</v>
      </c>
      <c r="BC108" s="87">
        <f>'SO-07 - Areálové osvetlenie '!F36</f>
        <v>0</v>
      </c>
      <c r="BD108" s="89">
        <f>'SO-07 - Areálové osvetlenie '!F37</f>
        <v>0</v>
      </c>
      <c r="BT108" s="90" t="s">
        <v>79</v>
      </c>
      <c r="BV108" s="90" t="s">
        <v>76</v>
      </c>
      <c r="BW108" s="90" t="s">
        <v>122</v>
      </c>
      <c r="BX108" s="90" t="s">
        <v>4</v>
      </c>
      <c r="CL108" s="90" t="s">
        <v>1</v>
      </c>
      <c r="CM108" s="90" t="s">
        <v>75</v>
      </c>
    </row>
    <row r="109" spans="1:91" s="7" customFormat="1" ht="16.5" customHeight="1">
      <c r="A109" s="91" t="s">
        <v>85</v>
      </c>
      <c r="B109" s="82"/>
      <c r="C109" s="83"/>
      <c r="D109" s="221" t="s">
        <v>123</v>
      </c>
      <c r="E109" s="221"/>
      <c r="F109" s="221"/>
      <c r="G109" s="221"/>
      <c r="H109" s="221"/>
      <c r="I109" s="84"/>
      <c r="J109" s="221" t="s">
        <v>124</v>
      </c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  <c r="AA109" s="221"/>
      <c r="AB109" s="221"/>
      <c r="AC109" s="221"/>
      <c r="AD109" s="221"/>
      <c r="AE109" s="221"/>
      <c r="AF109" s="221"/>
      <c r="AG109" s="251">
        <f>'SO-08 - Spevnené plochy'!J30</f>
        <v>0</v>
      </c>
      <c r="AH109" s="252"/>
      <c r="AI109" s="252"/>
      <c r="AJ109" s="252"/>
      <c r="AK109" s="252"/>
      <c r="AL109" s="252"/>
      <c r="AM109" s="252"/>
      <c r="AN109" s="251">
        <f t="shared" si="0"/>
        <v>0</v>
      </c>
      <c r="AO109" s="252"/>
      <c r="AP109" s="252"/>
      <c r="AQ109" s="85" t="s">
        <v>78</v>
      </c>
      <c r="AR109" s="82"/>
      <c r="AS109" s="86">
        <v>0</v>
      </c>
      <c r="AT109" s="87">
        <f t="shared" si="1"/>
        <v>0</v>
      </c>
      <c r="AU109" s="88">
        <f>'SO-08 - Spevnené plochy'!P123</f>
        <v>0</v>
      </c>
      <c r="AV109" s="87">
        <f>'SO-08 - Spevnené plochy'!J33</f>
        <v>0</v>
      </c>
      <c r="AW109" s="87">
        <f>'SO-08 - Spevnené plochy'!J34</f>
        <v>0</v>
      </c>
      <c r="AX109" s="87">
        <f>'SO-08 - Spevnené plochy'!J35</f>
        <v>0</v>
      </c>
      <c r="AY109" s="87">
        <f>'SO-08 - Spevnené plochy'!J36</f>
        <v>0</v>
      </c>
      <c r="AZ109" s="87">
        <f>'SO-08 - Spevnené plochy'!F33</f>
        <v>0</v>
      </c>
      <c r="BA109" s="87">
        <f>'SO-08 - Spevnené plochy'!F34</f>
        <v>0</v>
      </c>
      <c r="BB109" s="87">
        <f>'SO-08 - Spevnené plochy'!F35</f>
        <v>0</v>
      </c>
      <c r="BC109" s="87">
        <f>'SO-08 - Spevnené plochy'!F36</f>
        <v>0</v>
      </c>
      <c r="BD109" s="89">
        <f>'SO-08 - Spevnené plochy'!F37</f>
        <v>0</v>
      </c>
      <c r="BT109" s="90" t="s">
        <v>79</v>
      </c>
      <c r="BV109" s="90" t="s">
        <v>76</v>
      </c>
      <c r="BW109" s="90" t="s">
        <v>125</v>
      </c>
      <c r="BX109" s="90" t="s">
        <v>4</v>
      </c>
      <c r="CL109" s="90" t="s">
        <v>1</v>
      </c>
      <c r="CM109" s="90" t="s">
        <v>75</v>
      </c>
    </row>
    <row r="110" spans="1:91" s="7" customFormat="1" ht="16.5" customHeight="1">
      <c r="A110" s="91" t="s">
        <v>85</v>
      </c>
      <c r="B110" s="82"/>
      <c r="C110" s="83"/>
      <c r="D110" s="221" t="s">
        <v>126</v>
      </c>
      <c r="E110" s="221"/>
      <c r="F110" s="221"/>
      <c r="G110" s="221"/>
      <c r="H110" s="221"/>
      <c r="I110" s="84"/>
      <c r="J110" s="221" t="s">
        <v>127</v>
      </c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1"/>
      <c r="AC110" s="221"/>
      <c r="AD110" s="221"/>
      <c r="AE110" s="221"/>
      <c r="AF110" s="221"/>
      <c r="AG110" s="251">
        <f>'SO-09 - Oplotenie areálu'!J30</f>
        <v>0</v>
      </c>
      <c r="AH110" s="252"/>
      <c r="AI110" s="252"/>
      <c r="AJ110" s="252"/>
      <c r="AK110" s="252"/>
      <c r="AL110" s="252"/>
      <c r="AM110" s="252"/>
      <c r="AN110" s="251">
        <f t="shared" si="0"/>
        <v>0</v>
      </c>
      <c r="AO110" s="252"/>
      <c r="AP110" s="252"/>
      <c r="AQ110" s="85" t="s">
        <v>78</v>
      </c>
      <c r="AR110" s="82"/>
      <c r="AS110" s="86">
        <v>0</v>
      </c>
      <c r="AT110" s="87">
        <f t="shared" si="1"/>
        <v>0</v>
      </c>
      <c r="AU110" s="88">
        <f>'SO-09 - Oplotenie areálu'!P124</f>
        <v>0</v>
      </c>
      <c r="AV110" s="87">
        <f>'SO-09 - Oplotenie areálu'!J33</f>
        <v>0</v>
      </c>
      <c r="AW110" s="87">
        <f>'SO-09 - Oplotenie areálu'!J34</f>
        <v>0</v>
      </c>
      <c r="AX110" s="87">
        <f>'SO-09 - Oplotenie areálu'!J35</f>
        <v>0</v>
      </c>
      <c r="AY110" s="87">
        <f>'SO-09 - Oplotenie areálu'!J36</f>
        <v>0</v>
      </c>
      <c r="AZ110" s="87">
        <f>'SO-09 - Oplotenie areálu'!F33</f>
        <v>0</v>
      </c>
      <c r="BA110" s="87">
        <f>'SO-09 - Oplotenie areálu'!F34</f>
        <v>0</v>
      </c>
      <c r="BB110" s="87">
        <f>'SO-09 - Oplotenie areálu'!F35</f>
        <v>0</v>
      </c>
      <c r="BC110" s="87">
        <f>'SO-09 - Oplotenie areálu'!F36</f>
        <v>0</v>
      </c>
      <c r="BD110" s="89">
        <f>'SO-09 - Oplotenie areálu'!F37</f>
        <v>0</v>
      </c>
      <c r="BT110" s="90" t="s">
        <v>79</v>
      </c>
      <c r="BV110" s="90" t="s">
        <v>76</v>
      </c>
      <c r="BW110" s="90" t="s">
        <v>128</v>
      </c>
      <c r="BX110" s="90" t="s">
        <v>4</v>
      </c>
      <c r="CL110" s="90" t="s">
        <v>1</v>
      </c>
      <c r="CM110" s="90" t="s">
        <v>75</v>
      </c>
    </row>
    <row r="111" spans="1:91" s="7" customFormat="1" ht="16.5" customHeight="1">
      <c r="A111" s="91" t="s">
        <v>85</v>
      </c>
      <c r="B111" s="82"/>
      <c r="C111" s="83"/>
      <c r="D111" s="221" t="s">
        <v>129</v>
      </c>
      <c r="E111" s="221"/>
      <c r="F111" s="221"/>
      <c r="G111" s="221"/>
      <c r="H111" s="221"/>
      <c r="I111" s="84"/>
      <c r="J111" s="221" t="s">
        <v>130</v>
      </c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  <c r="AA111" s="221"/>
      <c r="AB111" s="221"/>
      <c r="AC111" s="221"/>
      <c r="AD111" s="221"/>
      <c r="AE111" s="221"/>
      <c r="AF111" s="221"/>
      <c r="AG111" s="251">
        <f>'SO-10 - Rekonštrukcia TS ...'!J30</f>
        <v>0</v>
      </c>
      <c r="AH111" s="252"/>
      <c r="AI111" s="252"/>
      <c r="AJ111" s="252"/>
      <c r="AK111" s="252"/>
      <c r="AL111" s="252"/>
      <c r="AM111" s="252"/>
      <c r="AN111" s="251">
        <f t="shared" si="0"/>
        <v>0</v>
      </c>
      <c r="AO111" s="252"/>
      <c r="AP111" s="252"/>
      <c r="AQ111" s="85" t="s">
        <v>78</v>
      </c>
      <c r="AR111" s="82"/>
      <c r="AS111" s="86">
        <v>0</v>
      </c>
      <c r="AT111" s="87">
        <f t="shared" si="1"/>
        <v>0</v>
      </c>
      <c r="AU111" s="88">
        <f>'SO-10 - Rekonštrukcia TS ...'!P118</f>
        <v>0</v>
      </c>
      <c r="AV111" s="87">
        <f>'SO-10 - Rekonštrukcia TS ...'!J33</f>
        <v>0</v>
      </c>
      <c r="AW111" s="87">
        <f>'SO-10 - Rekonštrukcia TS ...'!J34</f>
        <v>0</v>
      </c>
      <c r="AX111" s="87">
        <f>'SO-10 - Rekonštrukcia TS ...'!J35</f>
        <v>0</v>
      </c>
      <c r="AY111" s="87">
        <f>'SO-10 - Rekonštrukcia TS ...'!J36</f>
        <v>0</v>
      </c>
      <c r="AZ111" s="87">
        <f>'SO-10 - Rekonštrukcia TS ...'!F33</f>
        <v>0</v>
      </c>
      <c r="BA111" s="87">
        <f>'SO-10 - Rekonštrukcia TS ...'!F34</f>
        <v>0</v>
      </c>
      <c r="BB111" s="87">
        <f>'SO-10 - Rekonštrukcia TS ...'!F35</f>
        <v>0</v>
      </c>
      <c r="BC111" s="87">
        <f>'SO-10 - Rekonštrukcia TS ...'!F36</f>
        <v>0</v>
      </c>
      <c r="BD111" s="89">
        <f>'SO-10 - Rekonštrukcia TS ...'!F37</f>
        <v>0</v>
      </c>
      <c r="BT111" s="90" t="s">
        <v>79</v>
      </c>
      <c r="BV111" s="90" t="s">
        <v>76</v>
      </c>
      <c r="BW111" s="90" t="s">
        <v>131</v>
      </c>
      <c r="BX111" s="90" t="s">
        <v>4</v>
      </c>
      <c r="CL111" s="90" t="s">
        <v>1</v>
      </c>
      <c r="CM111" s="90" t="s">
        <v>75</v>
      </c>
    </row>
    <row r="112" spans="1:91" s="7" customFormat="1" ht="16.5" customHeight="1">
      <c r="A112" s="91" t="s">
        <v>85</v>
      </c>
      <c r="B112" s="82"/>
      <c r="C112" s="83"/>
      <c r="D112" s="221" t="s">
        <v>132</v>
      </c>
      <c r="E112" s="221"/>
      <c r="F112" s="221"/>
      <c r="G112" s="221"/>
      <c r="H112" s="221"/>
      <c r="I112" s="84"/>
      <c r="J112" s="221" t="s">
        <v>133</v>
      </c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51">
        <f>'3 - Dažďová kanalizácia'!J30</f>
        <v>0</v>
      </c>
      <c r="AH112" s="252"/>
      <c r="AI112" s="252"/>
      <c r="AJ112" s="252"/>
      <c r="AK112" s="252"/>
      <c r="AL112" s="252"/>
      <c r="AM112" s="252"/>
      <c r="AN112" s="251">
        <f t="shared" si="0"/>
        <v>0</v>
      </c>
      <c r="AO112" s="252"/>
      <c r="AP112" s="252"/>
      <c r="AQ112" s="85" t="s">
        <v>78</v>
      </c>
      <c r="AR112" s="82"/>
      <c r="AS112" s="86">
        <v>0</v>
      </c>
      <c r="AT112" s="87">
        <f t="shared" si="1"/>
        <v>0</v>
      </c>
      <c r="AU112" s="88">
        <f>'3 - Dažďová kanalizácia'!P117</f>
        <v>0</v>
      </c>
      <c r="AV112" s="87">
        <f>'3 - Dažďová kanalizácia'!J33</f>
        <v>0</v>
      </c>
      <c r="AW112" s="87">
        <f>'3 - Dažďová kanalizácia'!J34</f>
        <v>0</v>
      </c>
      <c r="AX112" s="87">
        <f>'3 - Dažďová kanalizácia'!J35</f>
        <v>0</v>
      </c>
      <c r="AY112" s="87">
        <f>'3 - Dažďová kanalizácia'!J36</f>
        <v>0</v>
      </c>
      <c r="AZ112" s="87">
        <f>'3 - Dažďová kanalizácia'!F33</f>
        <v>0</v>
      </c>
      <c r="BA112" s="87">
        <f>'3 - Dažďová kanalizácia'!F34</f>
        <v>0</v>
      </c>
      <c r="BB112" s="87">
        <f>'3 - Dažďová kanalizácia'!F35</f>
        <v>0</v>
      </c>
      <c r="BC112" s="87">
        <f>'3 - Dažďová kanalizácia'!F36</f>
        <v>0</v>
      </c>
      <c r="BD112" s="89">
        <f>'3 - Dažďová kanalizácia'!F37</f>
        <v>0</v>
      </c>
      <c r="BT112" s="90" t="s">
        <v>79</v>
      </c>
      <c r="BV112" s="90" t="s">
        <v>76</v>
      </c>
      <c r="BW112" s="90" t="s">
        <v>134</v>
      </c>
      <c r="BX112" s="90" t="s">
        <v>4</v>
      </c>
      <c r="CL112" s="90" t="s">
        <v>1</v>
      </c>
      <c r="CM112" s="90" t="s">
        <v>75</v>
      </c>
    </row>
    <row r="113" spans="1:91" s="7" customFormat="1" ht="16.5" customHeight="1">
      <c r="A113" s="91" t="s">
        <v>85</v>
      </c>
      <c r="B113" s="82"/>
      <c r="C113" s="83"/>
      <c r="D113" s="221" t="s">
        <v>89</v>
      </c>
      <c r="E113" s="221"/>
      <c r="F113" s="221"/>
      <c r="G113" s="221"/>
      <c r="H113" s="221"/>
      <c r="I113" s="84"/>
      <c r="J113" s="221" t="s">
        <v>135</v>
      </c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  <c r="AA113" s="221"/>
      <c r="AB113" s="221"/>
      <c r="AC113" s="221"/>
      <c r="AD113" s="221"/>
      <c r="AE113" s="221"/>
      <c r="AF113" s="221"/>
      <c r="AG113" s="251">
        <f>'2 - Splašková kanalizácia'!J30</f>
        <v>0</v>
      </c>
      <c r="AH113" s="252"/>
      <c r="AI113" s="252"/>
      <c r="AJ113" s="252"/>
      <c r="AK113" s="252"/>
      <c r="AL113" s="252"/>
      <c r="AM113" s="252"/>
      <c r="AN113" s="251">
        <f t="shared" si="0"/>
        <v>0</v>
      </c>
      <c r="AO113" s="252"/>
      <c r="AP113" s="252"/>
      <c r="AQ113" s="85" t="s">
        <v>78</v>
      </c>
      <c r="AR113" s="82"/>
      <c r="AS113" s="97">
        <v>0</v>
      </c>
      <c r="AT113" s="98">
        <f t="shared" si="1"/>
        <v>0</v>
      </c>
      <c r="AU113" s="99">
        <f>'2 - Splašková kanalizácia'!P117</f>
        <v>0</v>
      </c>
      <c r="AV113" s="98">
        <f>'2 - Splašková kanalizácia'!J33</f>
        <v>0</v>
      </c>
      <c r="AW113" s="98">
        <f>'2 - Splašková kanalizácia'!J34</f>
        <v>0</v>
      </c>
      <c r="AX113" s="98">
        <f>'2 - Splašková kanalizácia'!J35</f>
        <v>0</v>
      </c>
      <c r="AY113" s="98">
        <f>'2 - Splašková kanalizácia'!J36</f>
        <v>0</v>
      </c>
      <c r="AZ113" s="98">
        <f>'2 - Splašková kanalizácia'!F33</f>
        <v>0</v>
      </c>
      <c r="BA113" s="98">
        <f>'2 - Splašková kanalizácia'!F34</f>
        <v>0</v>
      </c>
      <c r="BB113" s="98">
        <f>'2 - Splašková kanalizácia'!F35</f>
        <v>0</v>
      </c>
      <c r="BC113" s="98">
        <f>'2 - Splašková kanalizácia'!F36</f>
        <v>0</v>
      </c>
      <c r="BD113" s="100">
        <f>'2 - Splašková kanalizácia'!F37</f>
        <v>0</v>
      </c>
      <c r="BT113" s="90" t="s">
        <v>79</v>
      </c>
      <c r="BV113" s="90" t="s">
        <v>76</v>
      </c>
      <c r="BW113" s="90" t="s">
        <v>136</v>
      </c>
      <c r="BX113" s="90" t="s">
        <v>4</v>
      </c>
      <c r="CL113" s="90" t="s">
        <v>1</v>
      </c>
      <c r="CM113" s="90" t="s">
        <v>75</v>
      </c>
    </row>
    <row r="114" spans="1:91" s="2" customFormat="1" ht="30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4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91" s="2" customFormat="1" ht="6.95" customHeight="1">
      <c r="A115" s="33"/>
      <c r="B115" s="51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34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</sheetData>
  <mergeCells count="114">
    <mergeCell ref="AN112:AP112"/>
    <mergeCell ref="AG112:AM112"/>
    <mergeCell ref="AN113:AP113"/>
    <mergeCell ref="AG113:AM113"/>
    <mergeCell ref="AG94:AM94"/>
    <mergeCell ref="AN94:AP94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96:AP96"/>
    <mergeCell ref="AN97:AP97"/>
    <mergeCell ref="AN98:AP98"/>
    <mergeCell ref="AN99:AP99"/>
    <mergeCell ref="AS89:AT91"/>
    <mergeCell ref="AN105:AP105"/>
    <mergeCell ref="AG105:AM105"/>
    <mergeCell ref="AN106:AP106"/>
    <mergeCell ref="AG106:AM106"/>
    <mergeCell ref="AK35:AO35"/>
    <mergeCell ref="X35:AB35"/>
    <mergeCell ref="AR2:BE2"/>
    <mergeCell ref="AG101:AM101"/>
    <mergeCell ref="AG102:AM102"/>
    <mergeCell ref="AG100:AM100"/>
    <mergeCell ref="AG103:AM103"/>
    <mergeCell ref="AG98:AM98"/>
    <mergeCell ref="AG104:AM104"/>
    <mergeCell ref="AG97:AM97"/>
    <mergeCell ref="AG96:AM96"/>
    <mergeCell ref="AG95:AM95"/>
    <mergeCell ref="AG92:AM92"/>
    <mergeCell ref="AG99:AM99"/>
    <mergeCell ref="AM87:AN87"/>
    <mergeCell ref="AM89:AP89"/>
    <mergeCell ref="AM90:AP90"/>
    <mergeCell ref="AN104:AP104"/>
    <mergeCell ref="AN103:AP103"/>
    <mergeCell ref="AN92:AP92"/>
    <mergeCell ref="AN102:AP102"/>
    <mergeCell ref="AN101:AP101"/>
    <mergeCell ref="AN95:AP95"/>
    <mergeCell ref="AN100:AP100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D109:H109"/>
    <mergeCell ref="J109:AF109"/>
    <mergeCell ref="D110:H110"/>
    <mergeCell ref="J110:AF110"/>
    <mergeCell ref="D111:H111"/>
    <mergeCell ref="J111:AF111"/>
    <mergeCell ref="D112:H112"/>
    <mergeCell ref="J112:AF112"/>
    <mergeCell ref="D113:H113"/>
    <mergeCell ref="J113:AF113"/>
    <mergeCell ref="L85:AJ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C92:G92"/>
    <mergeCell ref="D103:H103"/>
    <mergeCell ref="D102:H102"/>
    <mergeCell ref="D96:H96"/>
    <mergeCell ref="D95:H95"/>
    <mergeCell ref="D104:H104"/>
    <mergeCell ref="E99:I99"/>
    <mergeCell ref="E98:I98"/>
    <mergeCell ref="E97:I97"/>
    <mergeCell ref="E100:I100"/>
    <mergeCell ref="E101:I101"/>
    <mergeCell ref="I92:AF92"/>
    <mergeCell ref="J96:AF96"/>
    <mergeCell ref="J95:AF95"/>
    <mergeCell ref="J102:AF102"/>
    <mergeCell ref="J103:AF103"/>
    <mergeCell ref="J104:AF104"/>
    <mergeCell ref="K100:AF100"/>
    <mergeCell ref="K99:AF99"/>
    <mergeCell ref="K97:AF97"/>
    <mergeCell ref="K98:AF98"/>
    <mergeCell ref="K101:AF101"/>
  </mergeCells>
  <hyperlinks>
    <hyperlink ref="A97" location="'a - Stavebná časť'!C2" display="/"/>
    <hyperlink ref="A98" location="'4 - Zdravotechnika - vodo...'!C2" display="/"/>
    <hyperlink ref="A99" location="'c - Filtračná technológia...'!C2" display="/"/>
    <hyperlink ref="A100" location="'d - Ústredné kúrenie'!C2" display="/"/>
    <hyperlink ref="A101" location="'e - Vzduchotechnika'!C2" display="/"/>
    <hyperlink ref="A102" location="'SO-02 - Prístrešok skladu...'!C2" display="/"/>
    <hyperlink ref="A103" location="'1 - Vonkajšie rozvody vod...'!C2" display="/"/>
    <hyperlink ref="A104" location="'SO-04 - Prípojka NN'!C2" display="/"/>
    <hyperlink ref="A105" location="'SO-05 - Záložný dieselagr...'!C2" display="/"/>
    <hyperlink ref="A106" location="'SO-06 - Hala - elektroinš...'!C2" display="/"/>
    <hyperlink ref="A107" location="'SO-06. - Hala - bleskozvod '!C2" display="/"/>
    <hyperlink ref="A108" location="'SO-07 - Areálové osvetlenie '!C2" display="/"/>
    <hyperlink ref="A109" location="'SO-08 - Spevnené plochy'!C2" display="/"/>
    <hyperlink ref="A110" location="'SO-09 - Oplotenie areálu'!C2" display="/"/>
    <hyperlink ref="A111" location="'SO-10 - Rekonštrukcia TS ...'!C2" display="/"/>
    <hyperlink ref="A112" location="'3 - Dažďová kanalizácia'!C2" display="/"/>
    <hyperlink ref="A113" location="'2 - Splašková kanalizáci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00"/>
  <sheetViews>
    <sheetView showGridLines="0" workbookViewId="0">
      <selection activeCell="I46" sqref="I4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113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2955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ROUND(J124,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6" t="s">
        <v>39</v>
      </c>
      <c r="E33" s="39" t="s">
        <v>40</v>
      </c>
      <c r="F33" s="107">
        <f>ROUND((SUM(BE124:BE199)),  2)</f>
        <v>0</v>
      </c>
      <c r="G33" s="108"/>
      <c r="H33" s="108"/>
      <c r="I33" s="109">
        <v>0.2</v>
      </c>
      <c r="J33" s="107">
        <f>ROUND(((SUM(BE124:BE199))*I33),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7">
        <f>ROUND((SUM(BF124:BF199)),  2)</f>
        <v>0</v>
      </c>
      <c r="G34" s="108"/>
      <c r="H34" s="108"/>
      <c r="I34" s="109">
        <v>0.2</v>
      </c>
      <c r="J34" s="107">
        <f>ROUND(((SUM(BF124:BF199))*I34),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0">
        <f>ROUND((SUM(BG124:BG199)),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0">
        <f>ROUND((SUM(BH124:BH199)),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7">
        <f>ROUND((SUM(BI124:BI199)),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SO-05 - Záložný dieselagregát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J124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5" customHeight="1">
      <c r="B97" s="123"/>
      <c r="D97" s="124" t="s">
        <v>155</v>
      </c>
      <c r="E97" s="125"/>
      <c r="F97" s="125"/>
      <c r="G97" s="125"/>
      <c r="H97" s="125"/>
      <c r="I97" s="125"/>
      <c r="J97" s="126">
        <f>J125</f>
        <v>0</v>
      </c>
      <c r="L97" s="123"/>
    </row>
    <row r="98" spans="1:31" s="10" customFormat="1" ht="19.899999999999999" customHeight="1">
      <c r="B98" s="127"/>
      <c r="D98" s="128" t="s">
        <v>156</v>
      </c>
      <c r="E98" s="129"/>
      <c r="F98" s="129"/>
      <c r="G98" s="129"/>
      <c r="H98" s="129"/>
      <c r="I98" s="129"/>
      <c r="J98" s="130">
        <f>J126</f>
        <v>0</v>
      </c>
      <c r="L98" s="127"/>
    </row>
    <row r="99" spans="1:31" s="9" customFormat="1" ht="24.95" customHeight="1">
      <c r="B99" s="123"/>
      <c r="D99" s="124" t="s">
        <v>2860</v>
      </c>
      <c r="E99" s="125"/>
      <c r="F99" s="125"/>
      <c r="G99" s="125"/>
      <c r="H99" s="125"/>
      <c r="I99" s="125"/>
      <c r="J99" s="126">
        <f>J129</f>
        <v>0</v>
      </c>
      <c r="L99" s="123"/>
    </row>
    <row r="100" spans="1:31" s="10" customFormat="1" ht="19.899999999999999" customHeight="1">
      <c r="B100" s="127"/>
      <c r="D100" s="128" t="s">
        <v>2861</v>
      </c>
      <c r="E100" s="129"/>
      <c r="F100" s="129"/>
      <c r="G100" s="129"/>
      <c r="H100" s="129"/>
      <c r="I100" s="129"/>
      <c r="J100" s="130">
        <f>J130</f>
        <v>0</v>
      </c>
      <c r="L100" s="127"/>
    </row>
    <row r="101" spans="1:31" s="10" customFormat="1" ht="19.899999999999999" customHeight="1">
      <c r="B101" s="127"/>
      <c r="D101" s="128" t="s">
        <v>2956</v>
      </c>
      <c r="E101" s="129"/>
      <c r="F101" s="129"/>
      <c r="G101" s="129"/>
      <c r="H101" s="129"/>
      <c r="I101" s="129"/>
      <c r="J101" s="130">
        <f>J178</f>
        <v>0</v>
      </c>
      <c r="L101" s="127"/>
    </row>
    <row r="102" spans="1:31" s="9" customFormat="1" ht="24.95" customHeight="1">
      <c r="B102" s="123"/>
      <c r="D102" s="124" t="s">
        <v>169</v>
      </c>
      <c r="E102" s="125"/>
      <c r="F102" s="125"/>
      <c r="G102" s="125"/>
      <c r="H102" s="125"/>
      <c r="I102" s="125"/>
      <c r="J102" s="126">
        <f>J182</f>
        <v>0</v>
      </c>
      <c r="L102" s="123"/>
    </row>
    <row r="103" spans="1:31" s="10" customFormat="1" ht="19.899999999999999" customHeight="1">
      <c r="B103" s="127"/>
      <c r="D103" s="128" t="s">
        <v>2862</v>
      </c>
      <c r="E103" s="129"/>
      <c r="F103" s="129"/>
      <c r="G103" s="129"/>
      <c r="H103" s="129"/>
      <c r="I103" s="129"/>
      <c r="J103" s="130">
        <f>J185</f>
        <v>0</v>
      </c>
      <c r="L103" s="127"/>
    </row>
    <row r="104" spans="1:31" s="9" customFormat="1" ht="24.95" customHeight="1">
      <c r="B104" s="123"/>
      <c r="D104" s="124" t="s">
        <v>2863</v>
      </c>
      <c r="E104" s="125"/>
      <c r="F104" s="125"/>
      <c r="G104" s="125"/>
      <c r="H104" s="125"/>
      <c r="I104" s="125"/>
      <c r="J104" s="126">
        <f>J193</f>
        <v>0</v>
      </c>
      <c r="L104" s="123"/>
    </row>
    <row r="105" spans="1:31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5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>
      <c r="A111" s="33"/>
      <c r="B111" s="34"/>
      <c r="C111" s="22" t="s">
        <v>171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65" t="str">
        <f>E7</f>
        <v>Chovná hala pre kury s voľným výbehom</v>
      </c>
      <c r="F114" s="266"/>
      <c r="G114" s="266"/>
      <c r="H114" s="266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138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24" t="str">
        <f>E9</f>
        <v>SO-05 - Záložný dieselagregát</v>
      </c>
      <c r="F116" s="267"/>
      <c r="G116" s="267"/>
      <c r="H116" s="267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19</v>
      </c>
      <c r="D118" s="33"/>
      <c r="E118" s="33"/>
      <c r="F118" s="26" t="str">
        <f>F12</f>
        <v>Dolné Trhovište 224, 920 61 Dolné Trhovište</v>
      </c>
      <c r="G118" s="33"/>
      <c r="H118" s="33"/>
      <c r="I118" s="28" t="s">
        <v>21</v>
      </c>
      <c r="J118" s="59" t="str">
        <f>IF(J12="","",J12)</f>
        <v>19. 3. 2023</v>
      </c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23</v>
      </c>
      <c r="D120" s="33"/>
      <c r="E120" s="33"/>
      <c r="F120" s="26" t="str">
        <f>E15</f>
        <v>FOOD FARM s.r.o., Piešťanská 3, 917 03 Trnava</v>
      </c>
      <c r="G120" s="33"/>
      <c r="H120" s="33"/>
      <c r="I120" s="28" t="s">
        <v>29</v>
      </c>
      <c r="J120" s="31" t="str">
        <f>E21</f>
        <v>ALLA ARCHITEKTI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27</v>
      </c>
      <c r="D121" s="33"/>
      <c r="E121" s="33"/>
      <c r="F121" s="26" t="str">
        <f>IF(E18="","",E18)</f>
        <v>Vyplň údaj</v>
      </c>
      <c r="G121" s="33"/>
      <c r="H121" s="33"/>
      <c r="I121" s="28" t="s">
        <v>32</v>
      </c>
      <c r="J121" s="31" t="str">
        <f>E24</f>
        <v>Stanislav Hlubina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31"/>
      <c r="B123" s="132"/>
      <c r="C123" s="133" t="s">
        <v>172</v>
      </c>
      <c r="D123" s="134" t="s">
        <v>60</v>
      </c>
      <c r="E123" s="134" t="s">
        <v>56</v>
      </c>
      <c r="F123" s="134" t="s">
        <v>57</v>
      </c>
      <c r="G123" s="134" t="s">
        <v>173</v>
      </c>
      <c r="H123" s="134" t="s">
        <v>174</v>
      </c>
      <c r="I123" s="134" t="s">
        <v>175</v>
      </c>
      <c r="J123" s="135" t="s">
        <v>144</v>
      </c>
      <c r="K123" s="136" t="s">
        <v>176</v>
      </c>
      <c r="L123" s="137"/>
      <c r="M123" s="66" t="s">
        <v>1</v>
      </c>
      <c r="N123" s="67" t="s">
        <v>39</v>
      </c>
      <c r="O123" s="67" t="s">
        <v>177</v>
      </c>
      <c r="P123" s="67" t="s">
        <v>178</v>
      </c>
      <c r="Q123" s="67" t="s">
        <v>179</v>
      </c>
      <c r="R123" s="67" t="s">
        <v>180</v>
      </c>
      <c r="S123" s="67" t="s">
        <v>181</v>
      </c>
      <c r="T123" s="68" t="s">
        <v>182</v>
      </c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</row>
    <row r="124" spans="1:65" s="2" customFormat="1" ht="22.9" customHeight="1">
      <c r="A124" s="33"/>
      <c r="B124" s="34"/>
      <c r="C124" s="73" t="s">
        <v>145</v>
      </c>
      <c r="D124" s="33"/>
      <c r="E124" s="33"/>
      <c r="F124" s="33"/>
      <c r="G124" s="33"/>
      <c r="H124" s="33"/>
      <c r="I124" s="33"/>
      <c r="J124" s="138">
        <f>BK124</f>
        <v>0</v>
      </c>
      <c r="K124" s="33"/>
      <c r="L124" s="34"/>
      <c r="M124" s="69"/>
      <c r="N124" s="60"/>
      <c r="O124" s="70"/>
      <c r="P124" s="139">
        <f>P125+P129+P182+P193</f>
        <v>0</v>
      </c>
      <c r="Q124" s="70"/>
      <c r="R124" s="139">
        <f>R125+R129+R182+R193</f>
        <v>0</v>
      </c>
      <c r="S124" s="70"/>
      <c r="T124" s="140">
        <f>T125+T129+T182+T193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74</v>
      </c>
      <c r="AU124" s="18" t="s">
        <v>146</v>
      </c>
      <c r="BK124" s="141">
        <f>BK125+BK129+BK182+BK193</f>
        <v>0</v>
      </c>
    </row>
    <row r="125" spans="1:65" s="12" customFormat="1" ht="25.9" customHeight="1">
      <c r="B125" s="142"/>
      <c r="D125" s="143" t="s">
        <v>74</v>
      </c>
      <c r="E125" s="144" t="s">
        <v>932</v>
      </c>
      <c r="F125" s="144" t="s">
        <v>933</v>
      </c>
      <c r="I125" s="145"/>
      <c r="J125" s="146">
        <f>BK125</f>
        <v>0</v>
      </c>
      <c r="L125" s="142"/>
      <c r="M125" s="147"/>
      <c r="N125" s="148"/>
      <c r="O125" s="148"/>
      <c r="P125" s="149">
        <f>P126</f>
        <v>0</v>
      </c>
      <c r="Q125" s="148"/>
      <c r="R125" s="149">
        <f>R126</f>
        <v>0</v>
      </c>
      <c r="S125" s="148"/>
      <c r="T125" s="150">
        <f>T126</f>
        <v>0</v>
      </c>
      <c r="AR125" s="143" t="s">
        <v>89</v>
      </c>
      <c r="AT125" s="151" t="s">
        <v>74</v>
      </c>
      <c r="AU125" s="151" t="s">
        <v>75</v>
      </c>
      <c r="AY125" s="143" t="s">
        <v>185</v>
      </c>
      <c r="BK125" s="152">
        <f>BK126</f>
        <v>0</v>
      </c>
    </row>
    <row r="126" spans="1:65" s="12" customFormat="1" ht="22.9" customHeight="1">
      <c r="B126" s="142"/>
      <c r="D126" s="143" t="s">
        <v>74</v>
      </c>
      <c r="E126" s="153" t="s">
        <v>934</v>
      </c>
      <c r="F126" s="153" t="s">
        <v>935</v>
      </c>
      <c r="I126" s="145"/>
      <c r="J126" s="154">
        <f>BK126</f>
        <v>0</v>
      </c>
      <c r="L126" s="142"/>
      <c r="M126" s="147"/>
      <c r="N126" s="148"/>
      <c r="O126" s="148"/>
      <c r="P126" s="149">
        <f>SUM(P127:P128)</f>
        <v>0</v>
      </c>
      <c r="Q126" s="148"/>
      <c r="R126" s="149">
        <f>SUM(R127:R128)</f>
        <v>0</v>
      </c>
      <c r="S126" s="148"/>
      <c r="T126" s="150">
        <f>SUM(T127:T128)</f>
        <v>0</v>
      </c>
      <c r="AR126" s="143" t="s">
        <v>89</v>
      </c>
      <c r="AT126" s="151" t="s">
        <v>74</v>
      </c>
      <c r="AU126" s="151" t="s">
        <v>79</v>
      </c>
      <c r="AY126" s="143" t="s">
        <v>185</v>
      </c>
      <c r="BK126" s="152">
        <f>SUM(BK127:BK128)</f>
        <v>0</v>
      </c>
    </row>
    <row r="127" spans="1:65" s="2" customFormat="1" ht="33" customHeight="1">
      <c r="A127" s="33"/>
      <c r="B127" s="155"/>
      <c r="C127" s="156" t="s">
        <v>79</v>
      </c>
      <c r="D127" s="156" t="s">
        <v>188</v>
      </c>
      <c r="E127" s="157" t="s">
        <v>2864</v>
      </c>
      <c r="F127" s="158" t="s">
        <v>2865</v>
      </c>
      <c r="G127" s="159" t="s">
        <v>348</v>
      </c>
      <c r="H127" s="160">
        <v>2</v>
      </c>
      <c r="I127" s="161"/>
      <c r="J127" s="162">
        <f>ROUND(I127*H127,2)</f>
        <v>0</v>
      </c>
      <c r="K127" s="163"/>
      <c r="L127" s="34"/>
      <c r="M127" s="164" t="s">
        <v>1</v>
      </c>
      <c r="N127" s="165" t="s">
        <v>41</v>
      </c>
      <c r="O127" s="62"/>
      <c r="P127" s="166">
        <f>O127*H127</f>
        <v>0</v>
      </c>
      <c r="Q127" s="166">
        <v>0</v>
      </c>
      <c r="R127" s="166">
        <f>Q127*H127</f>
        <v>0</v>
      </c>
      <c r="S127" s="166">
        <v>0</v>
      </c>
      <c r="T127" s="167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351</v>
      </c>
      <c r="AT127" s="168" t="s">
        <v>188</v>
      </c>
      <c r="AU127" s="168" t="s">
        <v>89</v>
      </c>
      <c r="AY127" s="18" t="s">
        <v>185</v>
      </c>
      <c r="BE127" s="169">
        <f>IF(N127="základná",J127,0)</f>
        <v>0</v>
      </c>
      <c r="BF127" s="169">
        <f>IF(N127="znížená",J127,0)</f>
        <v>0</v>
      </c>
      <c r="BG127" s="169">
        <f>IF(N127="zákl. prenesená",J127,0)</f>
        <v>0</v>
      </c>
      <c r="BH127" s="169">
        <f>IF(N127="zníž. prenesená",J127,0)</f>
        <v>0</v>
      </c>
      <c r="BI127" s="169">
        <f>IF(N127="nulová",J127,0)</f>
        <v>0</v>
      </c>
      <c r="BJ127" s="18" t="s">
        <v>89</v>
      </c>
      <c r="BK127" s="169">
        <f>ROUND(I127*H127,2)</f>
        <v>0</v>
      </c>
      <c r="BL127" s="18" t="s">
        <v>351</v>
      </c>
      <c r="BM127" s="168" t="s">
        <v>2957</v>
      </c>
    </row>
    <row r="128" spans="1:65" s="2" customFormat="1" ht="24.2" customHeight="1">
      <c r="A128" s="33"/>
      <c r="B128" s="155"/>
      <c r="C128" s="202" t="s">
        <v>89</v>
      </c>
      <c r="D128" s="202" t="s">
        <v>339</v>
      </c>
      <c r="E128" s="203" t="s">
        <v>2867</v>
      </c>
      <c r="F128" s="204" t="s">
        <v>2868</v>
      </c>
      <c r="G128" s="205" t="s">
        <v>348</v>
      </c>
      <c r="H128" s="206">
        <v>1.1000000000000001</v>
      </c>
      <c r="I128" s="207"/>
      <c r="J128" s="208">
        <f>ROUND(I128*H128,2)</f>
        <v>0</v>
      </c>
      <c r="K128" s="209"/>
      <c r="L128" s="210"/>
      <c r="M128" s="211" t="s">
        <v>1</v>
      </c>
      <c r="N128" s="212" t="s">
        <v>41</v>
      </c>
      <c r="O128" s="62"/>
      <c r="P128" s="166">
        <f>O128*H128</f>
        <v>0</v>
      </c>
      <c r="Q128" s="166">
        <v>0</v>
      </c>
      <c r="R128" s="166">
        <f>Q128*H128</f>
        <v>0</v>
      </c>
      <c r="S128" s="166">
        <v>0</v>
      </c>
      <c r="T128" s="167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505</v>
      </c>
      <c r="AT128" s="168" t="s">
        <v>339</v>
      </c>
      <c r="AU128" s="168" t="s">
        <v>89</v>
      </c>
      <c r="AY128" s="18" t="s">
        <v>185</v>
      </c>
      <c r="BE128" s="169">
        <f>IF(N128="základná",J128,0)</f>
        <v>0</v>
      </c>
      <c r="BF128" s="169">
        <f>IF(N128="znížená",J128,0)</f>
        <v>0</v>
      </c>
      <c r="BG128" s="169">
        <f>IF(N128="zákl. prenesená",J128,0)</f>
        <v>0</v>
      </c>
      <c r="BH128" s="169">
        <f>IF(N128="zníž. prenesená",J128,0)</f>
        <v>0</v>
      </c>
      <c r="BI128" s="169">
        <f>IF(N128="nulová",J128,0)</f>
        <v>0</v>
      </c>
      <c r="BJ128" s="18" t="s">
        <v>89</v>
      </c>
      <c r="BK128" s="169">
        <f>ROUND(I128*H128,2)</f>
        <v>0</v>
      </c>
      <c r="BL128" s="18" t="s">
        <v>351</v>
      </c>
      <c r="BM128" s="168" t="s">
        <v>2958</v>
      </c>
    </row>
    <row r="129" spans="1:65" s="12" customFormat="1" ht="25.9" customHeight="1">
      <c r="B129" s="142"/>
      <c r="D129" s="143" t="s">
        <v>74</v>
      </c>
      <c r="E129" s="144" t="s">
        <v>339</v>
      </c>
      <c r="F129" s="144" t="s">
        <v>2870</v>
      </c>
      <c r="I129" s="145"/>
      <c r="J129" s="146">
        <f>BK129</f>
        <v>0</v>
      </c>
      <c r="L129" s="142"/>
      <c r="M129" s="147"/>
      <c r="N129" s="148"/>
      <c r="O129" s="148"/>
      <c r="P129" s="149">
        <f>P130+P178</f>
        <v>0</v>
      </c>
      <c r="Q129" s="148"/>
      <c r="R129" s="149">
        <f>R130+R178</f>
        <v>0</v>
      </c>
      <c r="S129" s="148"/>
      <c r="T129" s="150">
        <f>T130+T178</f>
        <v>0</v>
      </c>
      <c r="AR129" s="143" t="s">
        <v>132</v>
      </c>
      <c r="AT129" s="151" t="s">
        <v>74</v>
      </c>
      <c r="AU129" s="151" t="s">
        <v>75</v>
      </c>
      <c r="AY129" s="143" t="s">
        <v>185</v>
      </c>
      <c r="BK129" s="152">
        <f>BK130+BK178</f>
        <v>0</v>
      </c>
    </row>
    <row r="130" spans="1:65" s="12" customFormat="1" ht="22.9" customHeight="1">
      <c r="B130" s="142"/>
      <c r="D130" s="143" t="s">
        <v>74</v>
      </c>
      <c r="E130" s="153" t="s">
        <v>2871</v>
      </c>
      <c r="F130" s="153" t="s">
        <v>2872</v>
      </c>
      <c r="I130" s="145"/>
      <c r="J130" s="154">
        <f>BK130</f>
        <v>0</v>
      </c>
      <c r="L130" s="142"/>
      <c r="M130" s="147"/>
      <c r="N130" s="148"/>
      <c r="O130" s="148"/>
      <c r="P130" s="149">
        <f>SUM(P131:P177)</f>
        <v>0</v>
      </c>
      <c r="Q130" s="148"/>
      <c r="R130" s="149">
        <f>SUM(R131:R177)</f>
        <v>0</v>
      </c>
      <c r="S130" s="148"/>
      <c r="T130" s="150">
        <f>SUM(T131:T177)</f>
        <v>0</v>
      </c>
      <c r="AR130" s="143" t="s">
        <v>132</v>
      </c>
      <c r="AT130" s="151" t="s">
        <v>74</v>
      </c>
      <c r="AU130" s="151" t="s">
        <v>79</v>
      </c>
      <c r="AY130" s="143" t="s">
        <v>185</v>
      </c>
      <c r="BK130" s="152">
        <f>SUM(BK131:BK177)</f>
        <v>0</v>
      </c>
    </row>
    <row r="131" spans="1:65" s="2" customFormat="1" ht="24.2" customHeight="1">
      <c r="A131" s="33"/>
      <c r="B131" s="155"/>
      <c r="C131" s="156" t="s">
        <v>132</v>
      </c>
      <c r="D131" s="156" t="s">
        <v>188</v>
      </c>
      <c r="E131" s="157" t="s">
        <v>2873</v>
      </c>
      <c r="F131" s="158" t="s">
        <v>2874</v>
      </c>
      <c r="G131" s="159" t="s">
        <v>348</v>
      </c>
      <c r="H131" s="160">
        <v>20</v>
      </c>
      <c r="I131" s="161"/>
      <c r="J131" s="162">
        <f t="shared" ref="J131:J177" si="0">ROUND(I131*H131,2)</f>
        <v>0</v>
      </c>
      <c r="K131" s="163"/>
      <c r="L131" s="34"/>
      <c r="M131" s="164" t="s">
        <v>1</v>
      </c>
      <c r="N131" s="165" t="s">
        <v>41</v>
      </c>
      <c r="O131" s="62"/>
      <c r="P131" s="166">
        <f t="shared" ref="P131:P177" si="1">O131*H131</f>
        <v>0</v>
      </c>
      <c r="Q131" s="166">
        <v>0</v>
      </c>
      <c r="R131" s="166">
        <f t="shared" ref="R131:R177" si="2">Q131*H131</f>
        <v>0</v>
      </c>
      <c r="S131" s="166">
        <v>0</v>
      </c>
      <c r="T131" s="167">
        <f t="shared" ref="T131:T177" si="3"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840</v>
      </c>
      <c r="AT131" s="168" t="s">
        <v>188</v>
      </c>
      <c r="AU131" s="168" t="s">
        <v>89</v>
      </c>
      <c r="AY131" s="18" t="s">
        <v>185</v>
      </c>
      <c r="BE131" s="169">
        <f t="shared" ref="BE131:BE177" si="4">IF(N131="základná",J131,0)</f>
        <v>0</v>
      </c>
      <c r="BF131" s="169">
        <f t="shared" ref="BF131:BF177" si="5">IF(N131="znížená",J131,0)</f>
        <v>0</v>
      </c>
      <c r="BG131" s="169">
        <f t="shared" ref="BG131:BG177" si="6">IF(N131="zákl. prenesená",J131,0)</f>
        <v>0</v>
      </c>
      <c r="BH131" s="169">
        <f t="shared" ref="BH131:BH177" si="7">IF(N131="zníž. prenesená",J131,0)</f>
        <v>0</v>
      </c>
      <c r="BI131" s="169">
        <f t="shared" ref="BI131:BI177" si="8">IF(N131="nulová",J131,0)</f>
        <v>0</v>
      </c>
      <c r="BJ131" s="18" t="s">
        <v>89</v>
      </c>
      <c r="BK131" s="169">
        <f t="shared" ref="BK131:BK177" si="9">ROUND(I131*H131,2)</f>
        <v>0</v>
      </c>
      <c r="BL131" s="18" t="s">
        <v>840</v>
      </c>
      <c r="BM131" s="168" t="s">
        <v>2959</v>
      </c>
    </row>
    <row r="132" spans="1:65" s="2" customFormat="1" ht="24.2" customHeight="1">
      <c r="A132" s="33"/>
      <c r="B132" s="155"/>
      <c r="C132" s="202" t="s">
        <v>91</v>
      </c>
      <c r="D132" s="202" t="s">
        <v>339</v>
      </c>
      <c r="E132" s="203" t="s">
        <v>2876</v>
      </c>
      <c r="F132" s="204" t="s">
        <v>2877</v>
      </c>
      <c r="G132" s="205" t="s">
        <v>348</v>
      </c>
      <c r="H132" s="206">
        <v>20</v>
      </c>
      <c r="I132" s="207"/>
      <c r="J132" s="208">
        <f t="shared" si="0"/>
        <v>0</v>
      </c>
      <c r="K132" s="209"/>
      <c r="L132" s="210"/>
      <c r="M132" s="211" t="s">
        <v>1</v>
      </c>
      <c r="N132" s="212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1996</v>
      </c>
      <c r="AT132" s="168" t="s">
        <v>339</v>
      </c>
      <c r="AU132" s="168" t="s">
        <v>89</v>
      </c>
      <c r="AY132" s="18" t="s">
        <v>185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840</v>
      </c>
      <c r="BM132" s="168" t="s">
        <v>2960</v>
      </c>
    </row>
    <row r="133" spans="1:65" s="2" customFormat="1" ht="16.5" customHeight="1">
      <c r="A133" s="33"/>
      <c r="B133" s="155"/>
      <c r="C133" s="156" t="s">
        <v>237</v>
      </c>
      <c r="D133" s="156" t="s">
        <v>188</v>
      </c>
      <c r="E133" s="157" t="s">
        <v>2879</v>
      </c>
      <c r="F133" s="158" t="s">
        <v>2880</v>
      </c>
      <c r="G133" s="159" t="s">
        <v>283</v>
      </c>
      <c r="H133" s="160">
        <v>0.2</v>
      </c>
      <c r="I133" s="161"/>
      <c r="J133" s="162">
        <f t="shared" si="0"/>
        <v>0</v>
      </c>
      <c r="K133" s="163"/>
      <c r="L133" s="34"/>
      <c r="M133" s="164" t="s">
        <v>1</v>
      </c>
      <c r="N133" s="165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840</v>
      </c>
      <c r="AT133" s="168" t="s">
        <v>188</v>
      </c>
      <c r="AU133" s="168" t="s">
        <v>89</v>
      </c>
      <c r="AY133" s="18" t="s">
        <v>185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840</v>
      </c>
      <c r="BM133" s="168" t="s">
        <v>2961</v>
      </c>
    </row>
    <row r="134" spans="1:65" s="2" customFormat="1" ht="16.5" customHeight="1">
      <c r="A134" s="33"/>
      <c r="B134" s="155"/>
      <c r="C134" s="202" t="s">
        <v>250</v>
      </c>
      <c r="D134" s="202" t="s">
        <v>339</v>
      </c>
      <c r="E134" s="203" t="s">
        <v>2882</v>
      </c>
      <c r="F134" s="204" t="s">
        <v>2883</v>
      </c>
      <c r="G134" s="205" t="s">
        <v>2884</v>
      </c>
      <c r="H134" s="206">
        <v>0.4</v>
      </c>
      <c r="I134" s="207"/>
      <c r="J134" s="208">
        <f t="shared" si="0"/>
        <v>0</v>
      </c>
      <c r="K134" s="209"/>
      <c r="L134" s="210"/>
      <c r="M134" s="211" t="s">
        <v>1</v>
      </c>
      <c r="N134" s="212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1996</v>
      </c>
      <c r="AT134" s="168" t="s">
        <v>339</v>
      </c>
      <c r="AU134" s="168" t="s">
        <v>89</v>
      </c>
      <c r="AY134" s="18" t="s">
        <v>185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840</v>
      </c>
      <c r="BM134" s="168" t="s">
        <v>2962</v>
      </c>
    </row>
    <row r="135" spans="1:65" s="2" customFormat="1" ht="33" customHeight="1">
      <c r="A135" s="33"/>
      <c r="B135" s="155"/>
      <c r="C135" s="156" t="s">
        <v>1762</v>
      </c>
      <c r="D135" s="156" t="s">
        <v>188</v>
      </c>
      <c r="E135" s="157" t="s">
        <v>2886</v>
      </c>
      <c r="F135" s="158" t="s">
        <v>2887</v>
      </c>
      <c r="G135" s="159" t="s">
        <v>782</v>
      </c>
      <c r="H135" s="160">
        <v>8</v>
      </c>
      <c r="I135" s="161"/>
      <c r="J135" s="162">
        <f t="shared" si="0"/>
        <v>0</v>
      </c>
      <c r="K135" s="163"/>
      <c r="L135" s="34"/>
      <c r="M135" s="164" t="s">
        <v>1</v>
      </c>
      <c r="N135" s="165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840</v>
      </c>
      <c r="AT135" s="168" t="s">
        <v>188</v>
      </c>
      <c r="AU135" s="168" t="s">
        <v>89</v>
      </c>
      <c r="AY135" s="18" t="s">
        <v>185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840</v>
      </c>
      <c r="BM135" s="168" t="s">
        <v>2963</v>
      </c>
    </row>
    <row r="136" spans="1:65" s="2" customFormat="1" ht="16.5" customHeight="1">
      <c r="A136" s="33"/>
      <c r="B136" s="155"/>
      <c r="C136" s="202" t="s">
        <v>342</v>
      </c>
      <c r="D136" s="202" t="s">
        <v>339</v>
      </c>
      <c r="E136" s="203" t="s">
        <v>2889</v>
      </c>
      <c r="F136" s="204" t="s">
        <v>2890</v>
      </c>
      <c r="G136" s="205" t="s">
        <v>782</v>
      </c>
      <c r="H136" s="206">
        <v>8</v>
      </c>
      <c r="I136" s="207"/>
      <c r="J136" s="208">
        <f t="shared" si="0"/>
        <v>0</v>
      </c>
      <c r="K136" s="209"/>
      <c r="L136" s="210"/>
      <c r="M136" s="211" t="s">
        <v>1</v>
      </c>
      <c r="N136" s="212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1996</v>
      </c>
      <c r="AT136" s="168" t="s">
        <v>339</v>
      </c>
      <c r="AU136" s="168" t="s">
        <v>89</v>
      </c>
      <c r="AY136" s="18" t="s">
        <v>185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840</v>
      </c>
      <c r="BM136" s="168" t="s">
        <v>2964</v>
      </c>
    </row>
    <row r="137" spans="1:65" s="2" customFormat="1" ht="16.5" customHeight="1">
      <c r="A137" s="33"/>
      <c r="B137" s="155"/>
      <c r="C137" s="156" t="s">
        <v>838</v>
      </c>
      <c r="D137" s="156" t="s">
        <v>188</v>
      </c>
      <c r="E137" s="157" t="s">
        <v>2965</v>
      </c>
      <c r="F137" s="158" t="s">
        <v>2966</v>
      </c>
      <c r="G137" s="159" t="s">
        <v>782</v>
      </c>
      <c r="H137" s="160">
        <v>1</v>
      </c>
      <c r="I137" s="161"/>
      <c r="J137" s="162">
        <f t="shared" si="0"/>
        <v>0</v>
      </c>
      <c r="K137" s="163"/>
      <c r="L137" s="34"/>
      <c r="M137" s="164" t="s">
        <v>1</v>
      </c>
      <c r="N137" s="165" t="s">
        <v>41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840</v>
      </c>
      <c r="AT137" s="168" t="s">
        <v>188</v>
      </c>
      <c r="AU137" s="168" t="s">
        <v>89</v>
      </c>
      <c r="AY137" s="18" t="s">
        <v>185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89</v>
      </c>
      <c r="BK137" s="169">
        <f t="shared" si="9"/>
        <v>0</v>
      </c>
      <c r="BL137" s="18" t="s">
        <v>840</v>
      </c>
      <c r="BM137" s="168" t="s">
        <v>2967</v>
      </c>
    </row>
    <row r="138" spans="1:65" s="2" customFormat="1" ht="16.5" customHeight="1">
      <c r="A138" s="33"/>
      <c r="B138" s="155"/>
      <c r="C138" s="202" t="s">
        <v>274</v>
      </c>
      <c r="D138" s="202" t="s">
        <v>339</v>
      </c>
      <c r="E138" s="203" t="s">
        <v>2968</v>
      </c>
      <c r="F138" s="204" t="s">
        <v>2969</v>
      </c>
      <c r="G138" s="205" t="s">
        <v>782</v>
      </c>
      <c r="H138" s="206">
        <v>1</v>
      </c>
      <c r="I138" s="207"/>
      <c r="J138" s="208">
        <f t="shared" si="0"/>
        <v>0</v>
      </c>
      <c r="K138" s="209"/>
      <c r="L138" s="210"/>
      <c r="M138" s="211" t="s">
        <v>1</v>
      </c>
      <c r="N138" s="212" t="s">
        <v>41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1996</v>
      </c>
      <c r="AT138" s="168" t="s">
        <v>339</v>
      </c>
      <c r="AU138" s="168" t="s">
        <v>89</v>
      </c>
      <c r="AY138" s="18" t="s">
        <v>185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89</v>
      </c>
      <c r="BK138" s="169">
        <f t="shared" si="9"/>
        <v>0</v>
      </c>
      <c r="BL138" s="18" t="s">
        <v>840</v>
      </c>
      <c r="BM138" s="168" t="s">
        <v>2970</v>
      </c>
    </row>
    <row r="139" spans="1:65" s="2" customFormat="1" ht="24.2" customHeight="1">
      <c r="A139" s="33"/>
      <c r="B139" s="155"/>
      <c r="C139" s="156" t="s">
        <v>1771</v>
      </c>
      <c r="D139" s="156" t="s">
        <v>188</v>
      </c>
      <c r="E139" s="157" t="s">
        <v>2971</v>
      </c>
      <c r="F139" s="158" t="s">
        <v>2972</v>
      </c>
      <c r="G139" s="159" t="s">
        <v>348</v>
      </c>
      <c r="H139" s="160">
        <v>10</v>
      </c>
      <c r="I139" s="161"/>
      <c r="J139" s="162">
        <f t="shared" si="0"/>
        <v>0</v>
      </c>
      <c r="K139" s="163"/>
      <c r="L139" s="34"/>
      <c r="M139" s="164" t="s">
        <v>1</v>
      </c>
      <c r="N139" s="165" t="s">
        <v>41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840</v>
      </c>
      <c r="AT139" s="168" t="s">
        <v>188</v>
      </c>
      <c r="AU139" s="168" t="s">
        <v>89</v>
      </c>
      <c r="AY139" s="18" t="s">
        <v>185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89</v>
      </c>
      <c r="BK139" s="169">
        <f t="shared" si="9"/>
        <v>0</v>
      </c>
      <c r="BL139" s="18" t="s">
        <v>840</v>
      </c>
      <c r="BM139" s="168" t="s">
        <v>2973</v>
      </c>
    </row>
    <row r="140" spans="1:65" s="2" customFormat="1" ht="16.5" customHeight="1">
      <c r="A140" s="33"/>
      <c r="B140" s="155"/>
      <c r="C140" s="202" t="s">
        <v>280</v>
      </c>
      <c r="D140" s="202" t="s">
        <v>339</v>
      </c>
      <c r="E140" s="203" t="s">
        <v>2974</v>
      </c>
      <c r="F140" s="204" t="s">
        <v>2975</v>
      </c>
      <c r="G140" s="205" t="s">
        <v>1302</v>
      </c>
      <c r="H140" s="206">
        <v>4</v>
      </c>
      <c r="I140" s="207"/>
      <c r="J140" s="208">
        <f t="shared" si="0"/>
        <v>0</v>
      </c>
      <c r="K140" s="209"/>
      <c r="L140" s="210"/>
      <c r="M140" s="211" t="s">
        <v>1</v>
      </c>
      <c r="N140" s="212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1996</v>
      </c>
      <c r="AT140" s="168" t="s">
        <v>339</v>
      </c>
      <c r="AU140" s="168" t="s">
        <v>89</v>
      </c>
      <c r="AY140" s="18" t="s">
        <v>185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840</v>
      </c>
      <c r="BM140" s="168" t="s">
        <v>2976</v>
      </c>
    </row>
    <row r="141" spans="1:65" s="2" customFormat="1" ht="24.2" customHeight="1">
      <c r="A141" s="33"/>
      <c r="B141" s="155"/>
      <c r="C141" s="156" t="s">
        <v>333</v>
      </c>
      <c r="D141" s="156" t="s">
        <v>188</v>
      </c>
      <c r="E141" s="157" t="s">
        <v>2898</v>
      </c>
      <c r="F141" s="158" t="s">
        <v>2899</v>
      </c>
      <c r="G141" s="159" t="s">
        <v>348</v>
      </c>
      <c r="H141" s="160">
        <v>60</v>
      </c>
      <c r="I141" s="161"/>
      <c r="J141" s="162">
        <f t="shared" si="0"/>
        <v>0</v>
      </c>
      <c r="K141" s="163"/>
      <c r="L141" s="34"/>
      <c r="M141" s="164" t="s">
        <v>1</v>
      </c>
      <c r="N141" s="165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840</v>
      </c>
      <c r="AT141" s="168" t="s">
        <v>188</v>
      </c>
      <c r="AU141" s="168" t="s">
        <v>89</v>
      </c>
      <c r="AY141" s="18" t="s">
        <v>185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840</v>
      </c>
      <c r="BM141" s="168" t="s">
        <v>2977</v>
      </c>
    </row>
    <row r="142" spans="1:65" s="2" customFormat="1" ht="16.5" customHeight="1">
      <c r="A142" s="33"/>
      <c r="B142" s="155"/>
      <c r="C142" s="202" t="s">
        <v>338</v>
      </c>
      <c r="D142" s="202" t="s">
        <v>339</v>
      </c>
      <c r="E142" s="203" t="s">
        <v>2901</v>
      </c>
      <c r="F142" s="204" t="s">
        <v>2902</v>
      </c>
      <c r="G142" s="205" t="s">
        <v>1302</v>
      </c>
      <c r="H142" s="206">
        <v>56.52</v>
      </c>
      <c r="I142" s="207"/>
      <c r="J142" s="208">
        <f t="shared" si="0"/>
        <v>0</v>
      </c>
      <c r="K142" s="209"/>
      <c r="L142" s="210"/>
      <c r="M142" s="211" t="s">
        <v>1</v>
      </c>
      <c r="N142" s="212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1996</v>
      </c>
      <c r="AT142" s="168" t="s">
        <v>339</v>
      </c>
      <c r="AU142" s="168" t="s">
        <v>89</v>
      </c>
      <c r="AY142" s="18" t="s">
        <v>185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840</v>
      </c>
      <c r="BM142" s="168" t="s">
        <v>2978</v>
      </c>
    </row>
    <row r="143" spans="1:65" s="2" customFormat="1" ht="16.5" customHeight="1">
      <c r="A143" s="33"/>
      <c r="B143" s="155"/>
      <c r="C143" s="156" t="s">
        <v>345</v>
      </c>
      <c r="D143" s="156" t="s">
        <v>188</v>
      </c>
      <c r="E143" s="157" t="s">
        <v>2979</v>
      </c>
      <c r="F143" s="158" t="s">
        <v>2980</v>
      </c>
      <c r="G143" s="159" t="s">
        <v>782</v>
      </c>
      <c r="H143" s="160">
        <v>2</v>
      </c>
      <c r="I143" s="161"/>
      <c r="J143" s="162">
        <f t="shared" si="0"/>
        <v>0</v>
      </c>
      <c r="K143" s="163"/>
      <c r="L143" s="34"/>
      <c r="M143" s="164" t="s">
        <v>1</v>
      </c>
      <c r="N143" s="165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840</v>
      </c>
      <c r="AT143" s="168" t="s">
        <v>188</v>
      </c>
      <c r="AU143" s="168" t="s">
        <v>89</v>
      </c>
      <c r="AY143" s="18" t="s">
        <v>185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840</v>
      </c>
      <c r="BM143" s="168" t="s">
        <v>2981</v>
      </c>
    </row>
    <row r="144" spans="1:65" s="2" customFormat="1" ht="37.9" customHeight="1">
      <c r="A144" s="33"/>
      <c r="B144" s="155"/>
      <c r="C144" s="202" t="s">
        <v>351</v>
      </c>
      <c r="D144" s="202" t="s">
        <v>339</v>
      </c>
      <c r="E144" s="203" t="s">
        <v>2982</v>
      </c>
      <c r="F144" s="204" t="s">
        <v>2983</v>
      </c>
      <c r="G144" s="205" t="s">
        <v>782</v>
      </c>
      <c r="H144" s="206">
        <v>2</v>
      </c>
      <c r="I144" s="207"/>
      <c r="J144" s="208">
        <f t="shared" si="0"/>
        <v>0</v>
      </c>
      <c r="K144" s="209"/>
      <c r="L144" s="210"/>
      <c r="M144" s="211" t="s">
        <v>1</v>
      </c>
      <c r="N144" s="212" t="s">
        <v>41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1996</v>
      </c>
      <c r="AT144" s="168" t="s">
        <v>339</v>
      </c>
      <c r="AU144" s="168" t="s">
        <v>89</v>
      </c>
      <c r="AY144" s="18" t="s">
        <v>185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89</v>
      </c>
      <c r="BK144" s="169">
        <f t="shared" si="9"/>
        <v>0</v>
      </c>
      <c r="BL144" s="18" t="s">
        <v>840</v>
      </c>
      <c r="BM144" s="168" t="s">
        <v>2984</v>
      </c>
    </row>
    <row r="145" spans="1:65" s="2" customFormat="1" ht="24.2" customHeight="1">
      <c r="A145" s="33"/>
      <c r="B145" s="155"/>
      <c r="C145" s="156" t="s">
        <v>384</v>
      </c>
      <c r="D145" s="156" t="s">
        <v>188</v>
      </c>
      <c r="E145" s="157" t="s">
        <v>2985</v>
      </c>
      <c r="F145" s="158" t="s">
        <v>2986</v>
      </c>
      <c r="G145" s="159" t="s">
        <v>782</v>
      </c>
      <c r="H145" s="160">
        <v>18</v>
      </c>
      <c r="I145" s="161"/>
      <c r="J145" s="162">
        <f t="shared" si="0"/>
        <v>0</v>
      </c>
      <c r="K145" s="163"/>
      <c r="L145" s="34"/>
      <c r="M145" s="164" t="s">
        <v>1</v>
      </c>
      <c r="N145" s="165" t="s">
        <v>41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840</v>
      </c>
      <c r="AT145" s="168" t="s">
        <v>188</v>
      </c>
      <c r="AU145" s="168" t="s">
        <v>89</v>
      </c>
      <c r="AY145" s="18" t="s">
        <v>185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89</v>
      </c>
      <c r="BK145" s="169">
        <f t="shared" si="9"/>
        <v>0</v>
      </c>
      <c r="BL145" s="18" t="s">
        <v>840</v>
      </c>
      <c r="BM145" s="168" t="s">
        <v>2987</v>
      </c>
    </row>
    <row r="146" spans="1:65" s="2" customFormat="1" ht="24.2" customHeight="1">
      <c r="A146" s="33"/>
      <c r="B146" s="155"/>
      <c r="C146" s="202" t="s">
        <v>390</v>
      </c>
      <c r="D146" s="202" t="s">
        <v>339</v>
      </c>
      <c r="E146" s="203" t="s">
        <v>2988</v>
      </c>
      <c r="F146" s="204" t="s">
        <v>2989</v>
      </c>
      <c r="G146" s="205" t="s">
        <v>782</v>
      </c>
      <c r="H146" s="206">
        <v>18</v>
      </c>
      <c r="I146" s="207"/>
      <c r="J146" s="208">
        <f t="shared" si="0"/>
        <v>0</v>
      </c>
      <c r="K146" s="209"/>
      <c r="L146" s="210"/>
      <c r="M146" s="211" t="s">
        <v>1</v>
      </c>
      <c r="N146" s="212" t="s">
        <v>41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1996</v>
      </c>
      <c r="AT146" s="168" t="s">
        <v>339</v>
      </c>
      <c r="AU146" s="168" t="s">
        <v>89</v>
      </c>
      <c r="AY146" s="18" t="s">
        <v>185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89</v>
      </c>
      <c r="BK146" s="169">
        <f t="shared" si="9"/>
        <v>0</v>
      </c>
      <c r="BL146" s="18" t="s">
        <v>840</v>
      </c>
      <c r="BM146" s="168" t="s">
        <v>2990</v>
      </c>
    </row>
    <row r="147" spans="1:65" s="2" customFormat="1" ht="16.5" customHeight="1">
      <c r="A147" s="33"/>
      <c r="B147" s="155"/>
      <c r="C147" s="202" t="s">
        <v>396</v>
      </c>
      <c r="D147" s="202" t="s">
        <v>339</v>
      </c>
      <c r="E147" s="203" t="s">
        <v>2991</v>
      </c>
      <c r="F147" s="204" t="s">
        <v>2992</v>
      </c>
      <c r="G147" s="205" t="s">
        <v>782</v>
      </c>
      <c r="H147" s="206">
        <v>18</v>
      </c>
      <c r="I147" s="207"/>
      <c r="J147" s="208">
        <f t="shared" si="0"/>
        <v>0</v>
      </c>
      <c r="K147" s="209"/>
      <c r="L147" s="210"/>
      <c r="M147" s="211" t="s">
        <v>1</v>
      </c>
      <c r="N147" s="212" t="s">
        <v>41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1996</v>
      </c>
      <c r="AT147" s="168" t="s">
        <v>339</v>
      </c>
      <c r="AU147" s="168" t="s">
        <v>89</v>
      </c>
      <c r="AY147" s="18" t="s">
        <v>185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89</v>
      </c>
      <c r="BK147" s="169">
        <f t="shared" si="9"/>
        <v>0</v>
      </c>
      <c r="BL147" s="18" t="s">
        <v>840</v>
      </c>
      <c r="BM147" s="168" t="s">
        <v>2993</v>
      </c>
    </row>
    <row r="148" spans="1:65" s="2" customFormat="1" ht="16.5" customHeight="1">
      <c r="A148" s="33"/>
      <c r="B148" s="155"/>
      <c r="C148" s="156" t="s">
        <v>7</v>
      </c>
      <c r="D148" s="156" t="s">
        <v>188</v>
      </c>
      <c r="E148" s="157" t="s">
        <v>2994</v>
      </c>
      <c r="F148" s="158" t="s">
        <v>2995</v>
      </c>
      <c r="G148" s="159" t="s">
        <v>348</v>
      </c>
      <c r="H148" s="160">
        <v>4</v>
      </c>
      <c r="I148" s="161"/>
      <c r="J148" s="162">
        <f t="shared" si="0"/>
        <v>0</v>
      </c>
      <c r="K148" s="163"/>
      <c r="L148" s="34"/>
      <c r="M148" s="164" t="s">
        <v>1</v>
      </c>
      <c r="N148" s="165" t="s">
        <v>41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840</v>
      </c>
      <c r="AT148" s="168" t="s">
        <v>188</v>
      </c>
      <c r="AU148" s="168" t="s">
        <v>89</v>
      </c>
      <c r="AY148" s="18" t="s">
        <v>185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89</v>
      </c>
      <c r="BK148" s="169">
        <f t="shared" si="9"/>
        <v>0</v>
      </c>
      <c r="BL148" s="18" t="s">
        <v>840</v>
      </c>
      <c r="BM148" s="168" t="s">
        <v>2996</v>
      </c>
    </row>
    <row r="149" spans="1:65" s="2" customFormat="1" ht="16.5" customHeight="1">
      <c r="A149" s="33"/>
      <c r="B149" s="155"/>
      <c r="C149" s="202" t="s">
        <v>409</v>
      </c>
      <c r="D149" s="202" t="s">
        <v>339</v>
      </c>
      <c r="E149" s="203" t="s">
        <v>2997</v>
      </c>
      <c r="F149" s="204" t="s">
        <v>2998</v>
      </c>
      <c r="G149" s="205" t="s">
        <v>1302</v>
      </c>
      <c r="H149" s="206">
        <v>4.0000000000000001E-3</v>
      </c>
      <c r="I149" s="207"/>
      <c r="J149" s="208">
        <f t="shared" si="0"/>
        <v>0</v>
      </c>
      <c r="K149" s="209"/>
      <c r="L149" s="210"/>
      <c r="M149" s="211" t="s">
        <v>1</v>
      </c>
      <c r="N149" s="212" t="s">
        <v>41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1996</v>
      </c>
      <c r="AT149" s="168" t="s">
        <v>339</v>
      </c>
      <c r="AU149" s="168" t="s">
        <v>89</v>
      </c>
      <c r="AY149" s="18" t="s">
        <v>185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89</v>
      </c>
      <c r="BK149" s="169">
        <f t="shared" si="9"/>
        <v>0</v>
      </c>
      <c r="BL149" s="18" t="s">
        <v>840</v>
      </c>
      <c r="BM149" s="168" t="s">
        <v>2999</v>
      </c>
    </row>
    <row r="150" spans="1:65" s="2" customFormat="1" ht="21.75" customHeight="1">
      <c r="A150" s="33"/>
      <c r="B150" s="155"/>
      <c r="C150" s="202" t="s">
        <v>417</v>
      </c>
      <c r="D150" s="202" t="s">
        <v>339</v>
      </c>
      <c r="E150" s="203" t="s">
        <v>3000</v>
      </c>
      <c r="F150" s="204" t="s">
        <v>3001</v>
      </c>
      <c r="G150" s="205" t="s">
        <v>1302</v>
      </c>
      <c r="H150" s="206">
        <v>4.0000000000000001E-3</v>
      </c>
      <c r="I150" s="207"/>
      <c r="J150" s="208">
        <f t="shared" si="0"/>
        <v>0</v>
      </c>
      <c r="K150" s="209"/>
      <c r="L150" s="210"/>
      <c r="M150" s="211" t="s">
        <v>1</v>
      </c>
      <c r="N150" s="212" t="s">
        <v>41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1996</v>
      </c>
      <c r="AT150" s="168" t="s">
        <v>339</v>
      </c>
      <c r="AU150" s="168" t="s">
        <v>89</v>
      </c>
      <c r="AY150" s="18" t="s">
        <v>185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89</v>
      </c>
      <c r="BK150" s="169">
        <f t="shared" si="9"/>
        <v>0</v>
      </c>
      <c r="BL150" s="18" t="s">
        <v>840</v>
      </c>
      <c r="BM150" s="168" t="s">
        <v>3002</v>
      </c>
    </row>
    <row r="151" spans="1:65" s="2" customFormat="1" ht="24.2" customHeight="1">
      <c r="A151" s="33"/>
      <c r="B151" s="155"/>
      <c r="C151" s="156" t="s">
        <v>426</v>
      </c>
      <c r="D151" s="156" t="s">
        <v>188</v>
      </c>
      <c r="E151" s="157" t="s">
        <v>3003</v>
      </c>
      <c r="F151" s="158" t="s">
        <v>3004</v>
      </c>
      <c r="G151" s="159" t="s">
        <v>782</v>
      </c>
      <c r="H151" s="160">
        <v>4</v>
      </c>
      <c r="I151" s="161"/>
      <c r="J151" s="162">
        <f t="shared" si="0"/>
        <v>0</v>
      </c>
      <c r="K151" s="163"/>
      <c r="L151" s="34"/>
      <c r="M151" s="164" t="s">
        <v>1</v>
      </c>
      <c r="N151" s="165" t="s">
        <v>41</v>
      </c>
      <c r="O151" s="62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840</v>
      </c>
      <c r="AT151" s="168" t="s">
        <v>188</v>
      </c>
      <c r="AU151" s="168" t="s">
        <v>89</v>
      </c>
      <c r="AY151" s="18" t="s">
        <v>185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8" t="s">
        <v>89</v>
      </c>
      <c r="BK151" s="169">
        <f t="shared" si="9"/>
        <v>0</v>
      </c>
      <c r="BL151" s="18" t="s">
        <v>840</v>
      </c>
      <c r="BM151" s="168" t="s">
        <v>3005</v>
      </c>
    </row>
    <row r="152" spans="1:65" s="2" customFormat="1" ht="16.5" customHeight="1">
      <c r="A152" s="33"/>
      <c r="B152" s="155"/>
      <c r="C152" s="202" t="s">
        <v>434</v>
      </c>
      <c r="D152" s="202" t="s">
        <v>339</v>
      </c>
      <c r="E152" s="203" t="s">
        <v>3006</v>
      </c>
      <c r="F152" s="204" t="s">
        <v>3007</v>
      </c>
      <c r="G152" s="205" t="s">
        <v>782</v>
      </c>
      <c r="H152" s="206">
        <v>4</v>
      </c>
      <c r="I152" s="207"/>
      <c r="J152" s="208">
        <f t="shared" si="0"/>
        <v>0</v>
      </c>
      <c r="K152" s="209"/>
      <c r="L152" s="210"/>
      <c r="M152" s="211" t="s">
        <v>1</v>
      </c>
      <c r="N152" s="212" t="s">
        <v>41</v>
      </c>
      <c r="O152" s="62"/>
      <c r="P152" s="166">
        <f t="shared" si="1"/>
        <v>0</v>
      </c>
      <c r="Q152" s="166">
        <v>0</v>
      </c>
      <c r="R152" s="166">
        <f t="shared" si="2"/>
        <v>0</v>
      </c>
      <c r="S152" s="166">
        <v>0</v>
      </c>
      <c r="T152" s="167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1996</v>
      </c>
      <c r="AT152" s="168" t="s">
        <v>339</v>
      </c>
      <c r="AU152" s="168" t="s">
        <v>89</v>
      </c>
      <c r="AY152" s="18" t="s">
        <v>185</v>
      </c>
      <c r="BE152" s="169">
        <f t="shared" si="4"/>
        <v>0</v>
      </c>
      <c r="BF152" s="169">
        <f t="shared" si="5"/>
        <v>0</v>
      </c>
      <c r="BG152" s="169">
        <f t="shared" si="6"/>
        <v>0</v>
      </c>
      <c r="BH152" s="169">
        <f t="shared" si="7"/>
        <v>0</v>
      </c>
      <c r="BI152" s="169">
        <f t="shared" si="8"/>
        <v>0</v>
      </c>
      <c r="BJ152" s="18" t="s">
        <v>89</v>
      </c>
      <c r="BK152" s="169">
        <f t="shared" si="9"/>
        <v>0</v>
      </c>
      <c r="BL152" s="18" t="s">
        <v>840</v>
      </c>
      <c r="BM152" s="168" t="s">
        <v>3008</v>
      </c>
    </row>
    <row r="153" spans="1:65" s="2" customFormat="1" ht="21.75" customHeight="1">
      <c r="A153" s="33"/>
      <c r="B153" s="155"/>
      <c r="C153" s="156" t="s">
        <v>438</v>
      </c>
      <c r="D153" s="156" t="s">
        <v>188</v>
      </c>
      <c r="E153" s="157" t="s">
        <v>3009</v>
      </c>
      <c r="F153" s="158" t="s">
        <v>3010</v>
      </c>
      <c r="G153" s="159" t="s">
        <v>782</v>
      </c>
      <c r="H153" s="160">
        <v>4</v>
      </c>
      <c r="I153" s="161"/>
      <c r="J153" s="162">
        <f t="shared" si="0"/>
        <v>0</v>
      </c>
      <c r="K153" s="163"/>
      <c r="L153" s="34"/>
      <c r="M153" s="164" t="s">
        <v>1</v>
      </c>
      <c r="N153" s="165" t="s">
        <v>41</v>
      </c>
      <c r="O153" s="62"/>
      <c r="P153" s="166">
        <f t="shared" si="1"/>
        <v>0</v>
      </c>
      <c r="Q153" s="166">
        <v>0</v>
      </c>
      <c r="R153" s="166">
        <f t="shared" si="2"/>
        <v>0</v>
      </c>
      <c r="S153" s="166">
        <v>0</v>
      </c>
      <c r="T153" s="167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840</v>
      </c>
      <c r="AT153" s="168" t="s">
        <v>188</v>
      </c>
      <c r="AU153" s="168" t="s">
        <v>89</v>
      </c>
      <c r="AY153" s="18" t="s">
        <v>185</v>
      </c>
      <c r="BE153" s="169">
        <f t="shared" si="4"/>
        <v>0</v>
      </c>
      <c r="BF153" s="169">
        <f t="shared" si="5"/>
        <v>0</v>
      </c>
      <c r="BG153" s="169">
        <f t="shared" si="6"/>
        <v>0</v>
      </c>
      <c r="BH153" s="169">
        <f t="shared" si="7"/>
        <v>0</v>
      </c>
      <c r="BI153" s="169">
        <f t="shared" si="8"/>
        <v>0</v>
      </c>
      <c r="BJ153" s="18" t="s">
        <v>89</v>
      </c>
      <c r="BK153" s="169">
        <f t="shared" si="9"/>
        <v>0</v>
      </c>
      <c r="BL153" s="18" t="s">
        <v>840</v>
      </c>
      <c r="BM153" s="168" t="s">
        <v>3011</v>
      </c>
    </row>
    <row r="154" spans="1:65" s="2" customFormat="1" ht="16.5" customHeight="1">
      <c r="A154" s="33"/>
      <c r="B154" s="155"/>
      <c r="C154" s="202" t="s">
        <v>446</v>
      </c>
      <c r="D154" s="202" t="s">
        <v>339</v>
      </c>
      <c r="E154" s="203" t="s">
        <v>3012</v>
      </c>
      <c r="F154" s="204" t="s">
        <v>3013</v>
      </c>
      <c r="G154" s="205" t="s">
        <v>782</v>
      </c>
      <c r="H154" s="206">
        <v>4</v>
      </c>
      <c r="I154" s="207"/>
      <c r="J154" s="208">
        <f t="shared" si="0"/>
        <v>0</v>
      </c>
      <c r="K154" s="209"/>
      <c r="L154" s="210"/>
      <c r="M154" s="211" t="s">
        <v>1</v>
      </c>
      <c r="N154" s="212" t="s">
        <v>41</v>
      </c>
      <c r="O154" s="62"/>
      <c r="P154" s="166">
        <f t="shared" si="1"/>
        <v>0</v>
      </c>
      <c r="Q154" s="166">
        <v>0</v>
      </c>
      <c r="R154" s="166">
        <f t="shared" si="2"/>
        <v>0</v>
      </c>
      <c r="S154" s="166">
        <v>0</v>
      </c>
      <c r="T154" s="167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1996</v>
      </c>
      <c r="AT154" s="168" t="s">
        <v>339</v>
      </c>
      <c r="AU154" s="168" t="s">
        <v>89</v>
      </c>
      <c r="AY154" s="18" t="s">
        <v>185</v>
      </c>
      <c r="BE154" s="169">
        <f t="shared" si="4"/>
        <v>0</v>
      </c>
      <c r="BF154" s="169">
        <f t="shared" si="5"/>
        <v>0</v>
      </c>
      <c r="BG154" s="169">
        <f t="shared" si="6"/>
        <v>0</v>
      </c>
      <c r="BH154" s="169">
        <f t="shared" si="7"/>
        <v>0</v>
      </c>
      <c r="BI154" s="169">
        <f t="shared" si="8"/>
        <v>0</v>
      </c>
      <c r="BJ154" s="18" t="s">
        <v>89</v>
      </c>
      <c r="BK154" s="169">
        <f t="shared" si="9"/>
        <v>0</v>
      </c>
      <c r="BL154" s="18" t="s">
        <v>840</v>
      </c>
      <c r="BM154" s="168" t="s">
        <v>3014</v>
      </c>
    </row>
    <row r="155" spans="1:65" s="2" customFormat="1" ht="21.75" customHeight="1">
      <c r="A155" s="33"/>
      <c r="B155" s="155"/>
      <c r="C155" s="156" t="s">
        <v>460</v>
      </c>
      <c r="D155" s="156" t="s">
        <v>188</v>
      </c>
      <c r="E155" s="157" t="s">
        <v>2904</v>
      </c>
      <c r="F155" s="158" t="s">
        <v>2905</v>
      </c>
      <c r="G155" s="159" t="s">
        <v>348</v>
      </c>
      <c r="H155" s="160">
        <v>90</v>
      </c>
      <c r="I155" s="161"/>
      <c r="J155" s="162">
        <f t="shared" si="0"/>
        <v>0</v>
      </c>
      <c r="K155" s="163"/>
      <c r="L155" s="34"/>
      <c r="M155" s="164" t="s">
        <v>1</v>
      </c>
      <c r="N155" s="165" t="s">
        <v>41</v>
      </c>
      <c r="O155" s="62"/>
      <c r="P155" s="166">
        <f t="shared" si="1"/>
        <v>0</v>
      </c>
      <c r="Q155" s="166">
        <v>0</v>
      </c>
      <c r="R155" s="166">
        <f t="shared" si="2"/>
        <v>0</v>
      </c>
      <c r="S155" s="166">
        <v>0</v>
      </c>
      <c r="T155" s="167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840</v>
      </c>
      <c r="AT155" s="168" t="s">
        <v>188</v>
      </c>
      <c r="AU155" s="168" t="s">
        <v>89</v>
      </c>
      <c r="AY155" s="18" t="s">
        <v>185</v>
      </c>
      <c r="BE155" s="169">
        <f t="shared" si="4"/>
        <v>0</v>
      </c>
      <c r="BF155" s="169">
        <f t="shared" si="5"/>
        <v>0</v>
      </c>
      <c r="BG155" s="169">
        <f t="shared" si="6"/>
        <v>0</v>
      </c>
      <c r="BH155" s="169">
        <f t="shared" si="7"/>
        <v>0</v>
      </c>
      <c r="BI155" s="169">
        <f t="shared" si="8"/>
        <v>0</v>
      </c>
      <c r="BJ155" s="18" t="s">
        <v>89</v>
      </c>
      <c r="BK155" s="169">
        <f t="shared" si="9"/>
        <v>0</v>
      </c>
      <c r="BL155" s="18" t="s">
        <v>840</v>
      </c>
      <c r="BM155" s="168" t="s">
        <v>3015</v>
      </c>
    </row>
    <row r="156" spans="1:65" s="2" customFormat="1" ht="16.5" customHeight="1">
      <c r="A156" s="33"/>
      <c r="B156" s="155"/>
      <c r="C156" s="202" t="s">
        <v>473</v>
      </c>
      <c r="D156" s="202" t="s">
        <v>339</v>
      </c>
      <c r="E156" s="203" t="s">
        <v>2907</v>
      </c>
      <c r="F156" s="204" t="s">
        <v>2908</v>
      </c>
      <c r="G156" s="205" t="s">
        <v>348</v>
      </c>
      <c r="H156" s="206">
        <v>90</v>
      </c>
      <c r="I156" s="207"/>
      <c r="J156" s="208">
        <f t="shared" si="0"/>
        <v>0</v>
      </c>
      <c r="K156" s="209"/>
      <c r="L156" s="210"/>
      <c r="M156" s="211" t="s">
        <v>1</v>
      </c>
      <c r="N156" s="212" t="s">
        <v>41</v>
      </c>
      <c r="O156" s="62"/>
      <c r="P156" s="166">
        <f t="shared" si="1"/>
        <v>0</v>
      </c>
      <c r="Q156" s="166">
        <v>0</v>
      </c>
      <c r="R156" s="166">
        <f t="shared" si="2"/>
        <v>0</v>
      </c>
      <c r="S156" s="166">
        <v>0</v>
      </c>
      <c r="T156" s="167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1996</v>
      </c>
      <c r="AT156" s="168" t="s">
        <v>339</v>
      </c>
      <c r="AU156" s="168" t="s">
        <v>89</v>
      </c>
      <c r="AY156" s="18" t="s">
        <v>185</v>
      </c>
      <c r="BE156" s="169">
        <f t="shared" si="4"/>
        <v>0</v>
      </c>
      <c r="BF156" s="169">
        <f t="shared" si="5"/>
        <v>0</v>
      </c>
      <c r="BG156" s="169">
        <f t="shared" si="6"/>
        <v>0</v>
      </c>
      <c r="BH156" s="169">
        <f t="shared" si="7"/>
        <v>0</v>
      </c>
      <c r="BI156" s="169">
        <f t="shared" si="8"/>
        <v>0</v>
      </c>
      <c r="BJ156" s="18" t="s">
        <v>89</v>
      </c>
      <c r="BK156" s="169">
        <f t="shared" si="9"/>
        <v>0</v>
      </c>
      <c r="BL156" s="18" t="s">
        <v>840</v>
      </c>
      <c r="BM156" s="168" t="s">
        <v>3016</v>
      </c>
    </row>
    <row r="157" spans="1:65" s="2" customFormat="1" ht="21.75" customHeight="1">
      <c r="A157" s="33"/>
      <c r="B157" s="155"/>
      <c r="C157" s="156" t="s">
        <v>477</v>
      </c>
      <c r="D157" s="156" t="s">
        <v>188</v>
      </c>
      <c r="E157" s="157" t="s">
        <v>3017</v>
      </c>
      <c r="F157" s="158" t="s">
        <v>3018</v>
      </c>
      <c r="G157" s="159" t="s">
        <v>348</v>
      </c>
      <c r="H157" s="160">
        <v>90</v>
      </c>
      <c r="I157" s="161"/>
      <c r="J157" s="162">
        <f t="shared" si="0"/>
        <v>0</v>
      </c>
      <c r="K157" s="163"/>
      <c r="L157" s="34"/>
      <c r="M157" s="164" t="s">
        <v>1</v>
      </c>
      <c r="N157" s="165" t="s">
        <v>41</v>
      </c>
      <c r="O157" s="62"/>
      <c r="P157" s="166">
        <f t="shared" si="1"/>
        <v>0</v>
      </c>
      <c r="Q157" s="166">
        <v>0</v>
      </c>
      <c r="R157" s="166">
        <f t="shared" si="2"/>
        <v>0</v>
      </c>
      <c r="S157" s="166">
        <v>0</v>
      </c>
      <c r="T157" s="167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840</v>
      </c>
      <c r="AT157" s="168" t="s">
        <v>188</v>
      </c>
      <c r="AU157" s="168" t="s">
        <v>89</v>
      </c>
      <c r="AY157" s="18" t="s">
        <v>185</v>
      </c>
      <c r="BE157" s="169">
        <f t="shared" si="4"/>
        <v>0</v>
      </c>
      <c r="BF157" s="169">
        <f t="shared" si="5"/>
        <v>0</v>
      </c>
      <c r="BG157" s="169">
        <f t="shared" si="6"/>
        <v>0</v>
      </c>
      <c r="BH157" s="169">
        <f t="shared" si="7"/>
        <v>0</v>
      </c>
      <c r="BI157" s="169">
        <f t="shared" si="8"/>
        <v>0</v>
      </c>
      <c r="BJ157" s="18" t="s">
        <v>89</v>
      </c>
      <c r="BK157" s="169">
        <f t="shared" si="9"/>
        <v>0</v>
      </c>
      <c r="BL157" s="18" t="s">
        <v>840</v>
      </c>
      <c r="BM157" s="168" t="s">
        <v>3019</v>
      </c>
    </row>
    <row r="158" spans="1:65" s="2" customFormat="1" ht="16.5" customHeight="1">
      <c r="A158" s="33"/>
      <c r="B158" s="155"/>
      <c r="C158" s="202" t="s">
        <v>490</v>
      </c>
      <c r="D158" s="202" t="s">
        <v>339</v>
      </c>
      <c r="E158" s="203" t="s">
        <v>3020</v>
      </c>
      <c r="F158" s="204" t="s">
        <v>3021</v>
      </c>
      <c r="G158" s="205" t="s">
        <v>348</v>
      </c>
      <c r="H158" s="206">
        <v>90</v>
      </c>
      <c r="I158" s="207"/>
      <c r="J158" s="208">
        <f t="shared" si="0"/>
        <v>0</v>
      </c>
      <c r="K158" s="209"/>
      <c r="L158" s="210"/>
      <c r="M158" s="211" t="s">
        <v>1</v>
      </c>
      <c r="N158" s="212" t="s">
        <v>41</v>
      </c>
      <c r="O158" s="62"/>
      <c r="P158" s="166">
        <f t="shared" si="1"/>
        <v>0</v>
      </c>
      <c r="Q158" s="166">
        <v>0</v>
      </c>
      <c r="R158" s="166">
        <f t="shared" si="2"/>
        <v>0</v>
      </c>
      <c r="S158" s="166">
        <v>0</v>
      </c>
      <c r="T158" s="167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1996</v>
      </c>
      <c r="AT158" s="168" t="s">
        <v>339</v>
      </c>
      <c r="AU158" s="168" t="s">
        <v>89</v>
      </c>
      <c r="AY158" s="18" t="s">
        <v>185</v>
      </c>
      <c r="BE158" s="169">
        <f t="shared" si="4"/>
        <v>0</v>
      </c>
      <c r="BF158" s="169">
        <f t="shared" si="5"/>
        <v>0</v>
      </c>
      <c r="BG158" s="169">
        <f t="shared" si="6"/>
        <v>0</v>
      </c>
      <c r="BH158" s="169">
        <f t="shared" si="7"/>
        <v>0</v>
      </c>
      <c r="BI158" s="169">
        <f t="shared" si="8"/>
        <v>0</v>
      </c>
      <c r="BJ158" s="18" t="s">
        <v>89</v>
      </c>
      <c r="BK158" s="169">
        <f t="shared" si="9"/>
        <v>0</v>
      </c>
      <c r="BL158" s="18" t="s">
        <v>840</v>
      </c>
      <c r="BM158" s="168" t="s">
        <v>3022</v>
      </c>
    </row>
    <row r="159" spans="1:65" s="2" customFormat="1" ht="21.75" customHeight="1">
      <c r="A159" s="33"/>
      <c r="B159" s="155"/>
      <c r="C159" s="156" t="s">
        <v>498</v>
      </c>
      <c r="D159" s="156" t="s">
        <v>188</v>
      </c>
      <c r="E159" s="157" t="s">
        <v>3023</v>
      </c>
      <c r="F159" s="158" t="s">
        <v>3024</v>
      </c>
      <c r="G159" s="159" t="s">
        <v>348</v>
      </c>
      <c r="H159" s="160">
        <v>90</v>
      </c>
      <c r="I159" s="161"/>
      <c r="J159" s="162">
        <f t="shared" si="0"/>
        <v>0</v>
      </c>
      <c r="K159" s="163"/>
      <c r="L159" s="34"/>
      <c r="M159" s="164" t="s">
        <v>1</v>
      </c>
      <c r="N159" s="165" t="s">
        <v>41</v>
      </c>
      <c r="O159" s="62"/>
      <c r="P159" s="166">
        <f t="shared" si="1"/>
        <v>0</v>
      </c>
      <c r="Q159" s="166">
        <v>0</v>
      </c>
      <c r="R159" s="166">
        <f t="shared" si="2"/>
        <v>0</v>
      </c>
      <c r="S159" s="166">
        <v>0</v>
      </c>
      <c r="T159" s="167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840</v>
      </c>
      <c r="AT159" s="168" t="s">
        <v>188</v>
      </c>
      <c r="AU159" s="168" t="s">
        <v>89</v>
      </c>
      <c r="AY159" s="18" t="s">
        <v>185</v>
      </c>
      <c r="BE159" s="169">
        <f t="shared" si="4"/>
        <v>0</v>
      </c>
      <c r="BF159" s="169">
        <f t="shared" si="5"/>
        <v>0</v>
      </c>
      <c r="BG159" s="169">
        <f t="shared" si="6"/>
        <v>0</v>
      </c>
      <c r="BH159" s="169">
        <f t="shared" si="7"/>
        <v>0</v>
      </c>
      <c r="BI159" s="169">
        <f t="shared" si="8"/>
        <v>0</v>
      </c>
      <c r="BJ159" s="18" t="s">
        <v>89</v>
      </c>
      <c r="BK159" s="169">
        <f t="shared" si="9"/>
        <v>0</v>
      </c>
      <c r="BL159" s="18" t="s">
        <v>840</v>
      </c>
      <c r="BM159" s="168" t="s">
        <v>3025</v>
      </c>
    </row>
    <row r="160" spans="1:65" s="2" customFormat="1" ht="16.5" customHeight="1">
      <c r="A160" s="33"/>
      <c r="B160" s="155"/>
      <c r="C160" s="202" t="s">
        <v>505</v>
      </c>
      <c r="D160" s="202" t="s">
        <v>339</v>
      </c>
      <c r="E160" s="203" t="s">
        <v>3026</v>
      </c>
      <c r="F160" s="204" t="s">
        <v>3027</v>
      </c>
      <c r="G160" s="205" t="s">
        <v>348</v>
      </c>
      <c r="H160" s="206">
        <v>90</v>
      </c>
      <c r="I160" s="207"/>
      <c r="J160" s="208">
        <f t="shared" si="0"/>
        <v>0</v>
      </c>
      <c r="K160" s="209"/>
      <c r="L160" s="210"/>
      <c r="M160" s="211" t="s">
        <v>1</v>
      </c>
      <c r="N160" s="212" t="s">
        <v>41</v>
      </c>
      <c r="O160" s="62"/>
      <c r="P160" s="166">
        <f t="shared" si="1"/>
        <v>0</v>
      </c>
      <c r="Q160" s="166">
        <v>0</v>
      </c>
      <c r="R160" s="166">
        <f t="shared" si="2"/>
        <v>0</v>
      </c>
      <c r="S160" s="166">
        <v>0</v>
      </c>
      <c r="T160" s="167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1996</v>
      </c>
      <c r="AT160" s="168" t="s">
        <v>339</v>
      </c>
      <c r="AU160" s="168" t="s">
        <v>89</v>
      </c>
      <c r="AY160" s="18" t="s">
        <v>185</v>
      </c>
      <c r="BE160" s="169">
        <f t="shared" si="4"/>
        <v>0</v>
      </c>
      <c r="BF160" s="169">
        <f t="shared" si="5"/>
        <v>0</v>
      </c>
      <c r="BG160" s="169">
        <f t="shared" si="6"/>
        <v>0</v>
      </c>
      <c r="BH160" s="169">
        <f t="shared" si="7"/>
        <v>0</v>
      </c>
      <c r="BI160" s="169">
        <f t="shared" si="8"/>
        <v>0</v>
      </c>
      <c r="BJ160" s="18" t="s">
        <v>89</v>
      </c>
      <c r="BK160" s="169">
        <f t="shared" si="9"/>
        <v>0</v>
      </c>
      <c r="BL160" s="18" t="s">
        <v>840</v>
      </c>
      <c r="BM160" s="168" t="s">
        <v>3028</v>
      </c>
    </row>
    <row r="161" spans="1:65" s="2" customFormat="1" ht="24.2" customHeight="1">
      <c r="A161" s="33"/>
      <c r="B161" s="155"/>
      <c r="C161" s="156" t="s">
        <v>509</v>
      </c>
      <c r="D161" s="156" t="s">
        <v>188</v>
      </c>
      <c r="E161" s="157" t="s">
        <v>3029</v>
      </c>
      <c r="F161" s="158" t="s">
        <v>3030</v>
      </c>
      <c r="G161" s="159" t="s">
        <v>348</v>
      </c>
      <c r="H161" s="160">
        <v>90</v>
      </c>
      <c r="I161" s="161"/>
      <c r="J161" s="162">
        <f t="shared" si="0"/>
        <v>0</v>
      </c>
      <c r="K161" s="163"/>
      <c r="L161" s="34"/>
      <c r="M161" s="164" t="s">
        <v>1</v>
      </c>
      <c r="N161" s="165" t="s">
        <v>41</v>
      </c>
      <c r="O161" s="62"/>
      <c r="P161" s="166">
        <f t="shared" si="1"/>
        <v>0</v>
      </c>
      <c r="Q161" s="166">
        <v>0</v>
      </c>
      <c r="R161" s="166">
        <f t="shared" si="2"/>
        <v>0</v>
      </c>
      <c r="S161" s="166">
        <v>0</v>
      </c>
      <c r="T161" s="167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840</v>
      </c>
      <c r="AT161" s="168" t="s">
        <v>188</v>
      </c>
      <c r="AU161" s="168" t="s">
        <v>89</v>
      </c>
      <c r="AY161" s="18" t="s">
        <v>185</v>
      </c>
      <c r="BE161" s="169">
        <f t="shared" si="4"/>
        <v>0</v>
      </c>
      <c r="BF161" s="169">
        <f t="shared" si="5"/>
        <v>0</v>
      </c>
      <c r="BG161" s="169">
        <f t="shared" si="6"/>
        <v>0</v>
      </c>
      <c r="BH161" s="169">
        <f t="shared" si="7"/>
        <v>0</v>
      </c>
      <c r="BI161" s="169">
        <f t="shared" si="8"/>
        <v>0</v>
      </c>
      <c r="BJ161" s="18" t="s">
        <v>89</v>
      </c>
      <c r="BK161" s="169">
        <f t="shared" si="9"/>
        <v>0</v>
      </c>
      <c r="BL161" s="18" t="s">
        <v>840</v>
      </c>
      <c r="BM161" s="168" t="s">
        <v>3031</v>
      </c>
    </row>
    <row r="162" spans="1:65" s="2" customFormat="1" ht="16.5" customHeight="1">
      <c r="A162" s="33"/>
      <c r="B162" s="155"/>
      <c r="C162" s="202" t="s">
        <v>532</v>
      </c>
      <c r="D162" s="202" t="s">
        <v>339</v>
      </c>
      <c r="E162" s="203" t="s">
        <v>3032</v>
      </c>
      <c r="F162" s="204" t="s">
        <v>3033</v>
      </c>
      <c r="G162" s="205" t="s">
        <v>348</v>
      </c>
      <c r="H162" s="206">
        <v>90</v>
      </c>
      <c r="I162" s="207"/>
      <c r="J162" s="208">
        <f t="shared" si="0"/>
        <v>0</v>
      </c>
      <c r="K162" s="209"/>
      <c r="L162" s="210"/>
      <c r="M162" s="211" t="s">
        <v>1</v>
      </c>
      <c r="N162" s="212" t="s">
        <v>41</v>
      </c>
      <c r="O162" s="62"/>
      <c r="P162" s="166">
        <f t="shared" si="1"/>
        <v>0</v>
      </c>
      <c r="Q162" s="166">
        <v>0</v>
      </c>
      <c r="R162" s="166">
        <f t="shared" si="2"/>
        <v>0</v>
      </c>
      <c r="S162" s="166">
        <v>0</v>
      </c>
      <c r="T162" s="167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1996</v>
      </c>
      <c r="AT162" s="168" t="s">
        <v>339</v>
      </c>
      <c r="AU162" s="168" t="s">
        <v>89</v>
      </c>
      <c r="AY162" s="18" t="s">
        <v>185</v>
      </c>
      <c r="BE162" s="169">
        <f t="shared" si="4"/>
        <v>0</v>
      </c>
      <c r="BF162" s="169">
        <f t="shared" si="5"/>
        <v>0</v>
      </c>
      <c r="BG162" s="169">
        <f t="shared" si="6"/>
        <v>0</v>
      </c>
      <c r="BH162" s="169">
        <f t="shared" si="7"/>
        <v>0</v>
      </c>
      <c r="BI162" s="169">
        <f t="shared" si="8"/>
        <v>0</v>
      </c>
      <c r="BJ162" s="18" t="s">
        <v>89</v>
      </c>
      <c r="BK162" s="169">
        <f t="shared" si="9"/>
        <v>0</v>
      </c>
      <c r="BL162" s="18" t="s">
        <v>840</v>
      </c>
      <c r="BM162" s="168" t="s">
        <v>3034</v>
      </c>
    </row>
    <row r="163" spans="1:65" s="2" customFormat="1" ht="24.2" customHeight="1">
      <c r="A163" s="33"/>
      <c r="B163" s="155"/>
      <c r="C163" s="156" t="s">
        <v>541</v>
      </c>
      <c r="D163" s="156" t="s">
        <v>188</v>
      </c>
      <c r="E163" s="157" t="s">
        <v>3035</v>
      </c>
      <c r="F163" s="158" t="s">
        <v>3036</v>
      </c>
      <c r="G163" s="159" t="s">
        <v>348</v>
      </c>
      <c r="H163" s="160">
        <v>25</v>
      </c>
      <c r="I163" s="161"/>
      <c r="J163" s="162">
        <f t="shared" si="0"/>
        <v>0</v>
      </c>
      <c r="K163" s="163"/>
      <c r="L163" s="34"/>
      <c r="M163" s="164" t="s">
        <v>1</v>
      </c>
      <c r="N163" s="165" t="s">
        <v>41</v>
      </c>
      <c r="O163" s="62"/>
      <c r="P163" s="166">
        <f t="shared" si="1"/>
        <v>0</v>
      </c>
      <c r="Q163" s="166">
        <v>0</v>
      </c>
      <c r="R163" s="166">
        <f t="shared" si="2"/>
        <v>0</v>
      </c>
      <c r="S163" s="166">
        <v>0</v>
      </c>
      <c r="T163" s="167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840</v>
      </c>
      <c r="AT163" s="168" t="s">
        <v>188</v>
      </c>
      <c r="AU163" s="168" t="s">
        <v>89</v>
      </c>
      <c r="AY163" s="18" t="s">
        <v>185</v>
      </c>
      <c r="BE163" s="169">
        <f t="shared" si="4"/>
        <v>0</v>
      </c>
      <c r="BF163" s="169">
        <f t="shared" si="5"/>
        <v>0</v>
      </c>
      <c r="BG163" s="169">
        <f t="shared" si="6"/>
        <v>0</v>
      </c>
      <c r="BH163" s="169">
        <f t="shared" si="7"/>
        <v>0</v>
      </c>
      <c r="BI163" s="169">
        <f t="shared" si="8"/>
        <v>0</v>
      </c>
      <c r="BJ163" s="18" t="s">
        <v>89</v>
      </c>
      <c r="BK163" s="169">
        <f t="shared" si="9"/>
        <v>0</v>
      </c>
      <c r="BL163" s="18" t="s">
        <v>840</v>
      </c>
      <c r="BM163" s="168" t="s">
        <v>3037</v>
      </c>
    </row>
    <row r="164" spans="1:65" s="2" customFormat="1" ht="16.5" customHeight="1">
      <c r="A164" s="33"/>
      <c r="B164" s="155"/>
      <c r="C164" s="202" t="s">
        <v>569</v>
      </c>
      <c r="D164" s="202" t="s">
        <v>339</v>
      </c>
      <c r="E164" s="203" t="s">
        <v>3038</v>
      </c>
      <c r="F164" s="204" t="s">
        <v>3039</v>
      </c>
      <c r="G164" s="205" t="s">
        <v>348</v>
      </c>
      <c r="H164" s="206">
        <v>25</v>
      </c>
      <c r="I164" s="207"/>
      <c r="J164" s="208">
        <f t="shared" si="0"/>
        <v>0</v>
      </c>
      <c r="K164" s="209"/>
      <c r="L164" s="210"/>
      <c r="M164" s="211" t="s">
        <v>1</v>
      </c>
      <c r="N164" s="212" t="s">
        <v>41</v>
      </c>
      <c r="O164" s="62"/>
      <c r="P164" s="166">
        <f t="shared" si="1"/>
        <v>0</v>
      </c>
      <c r="Q164" s="166">
        <v>0</v>
      </c>
      <c r="R164" s="166">
        <f t="shared" si="2"/>
        <v>0</v>
      </c>
      <c r="S164" s="166">
        <v>0</v>
      </c>
      <c r="T164" s="167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1996</v>
      </c>
      <c r="AT164" s="168" t="s">
        <v>339</v>
      </c>
      <c r="AU164" s="168" t="s">
        <v>89</v>
      </c>
      <c r="AY164" s="18" t="s">
        <v>185</v>
      </c>
      <c r="BE164" s="169">
        <f t="shared" si="4"/>
        <v>0</v>
      </c>
      <c r="BF164" s="169">
        <f t="shared" si="5"/>
        <v>0</v>
      </c>
      <c r="BG164" s="169">
        <f t="shared" si="6"/>
        <v>0</v>
      </c>
      <c r="BH164" s="169">
        <f t="shared" si="7"/>
        <v>0</v>
      </c>
      <c r="BI164" s="169">
        <f t="shared" si="8"/>
        <v>0</v>
      </c>
      <c r="BJ164" s="18" t="s">
        <v>89</v>
      </c>
      <c r="BK164" s="169">
        <f t="shared" si="9"/>
        <v>0</v>
      </c>
      <c r="BL164" s="18" t="s">
        <v>840</v>
      </c>
      <c r="BM164" s="168" t="s">
        <v>3040</v>
      </c>
    </row>
    <row r="165" spans="1:65" s="2" customFormat="1" ht="24.2" customHeight="1">
      <c r="A165" s="33"/>
      <c r="B165" s="155"/>
      <c r="C165" s="156" t="s">
        <v>573</v>
      </c>
      <c r="D165" s="156" t="s">
        <v>188</v>
      </c>
      <c r="E165" s="157" t="s">
        <v>3041</v>
      </c>
      <c r="F165" s="158" t="s">
        <v>3042</v>
      </c>
      <c r="G165" s="159" t="s">
        <v>348</v>
      </c>
      <c r="H165" s="160">
        <v>90</v>
      </c>
      <c r="I165" s="161"/>
      <c r="J165" s="162">
        <f t="shared" si="0"/>
        <v>0</v>
      </c>
      <c r="K165" s="163"/>
      <c r="L165" s="34"/>
      <c r="M165" s="164" t="s">
        <v>1</v>
      </c>
      <c r="N165" s="165" t="s">
        <v>41</v>
      </c>
      <c r="O165" s="62"/>
      <c r="P165" s="166">
        <f t="shared" si="1"/>
        <v>0</v>
      </c>
      <c r="Q165" s="166">
        <v>0</v>
      </c>
      <c r="R165" s="166">
        <f t="shared" si="2"/>
        <v>0</v>
      </c>
      <c r="S165" s="166">
        <v>0</v>
      </c>
      <c r="T165" s="167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840</v>
      </c>
      <c r="AT165" s="168" t="s">
        <v>188</v>
      </c>
      <c r="AU165" s="168" t="s">
        <v>89</v>
      </c>
      <c r="AY165" s="18" t="s">
        <v>185</v>
      </c>
      <c r="BE165" s="169">
        <f t="shared" si="4"/>
        <v>0</v>
      </c>
      <c r="BF165" s="169">
        <f t="shared" si="5"/>
        <v>0</v>
      </c>
      <c r="BG165" s="169">
        <f t="shared" si="6"/>
        <v>0</v>
      </c>
      <c r="BH165" s="169">
        <f t="shared" si="7"/>
        <v>0</v>
      </c>
      <c r="BI165" s="169">
        <f t="shared" si="8"/>
        <v>0</v>
      </c>
      <c r="BJ165" s="18" t="s">
        <v>89</v>
      </c>
      <c r="BK165" s="169">
        <f t="shared" si="9"/>
        <v>0</v>
      </c>
      <c r="BL165" s="18" t="s">
        <v>840</v>
      </c>
      <c r="BM165" s="168" t="s">
        <v>3043</v>
      </c>
    </row>
    <row r="166" spans="1:65" s="2" customFormat="1" ht="21.75" customHeight="1">
      <c r="A166" s="33"/>
      <c r="B166" s="155"/>
      <c r="C166" s="202" t="s">
        <v>605</v>
      </c>
      <c r="D166" s="202" t="s">
        <v>339</v>
      </c>
      <c r="E166" s="203" t="s">
        <v>3044</v>
      </c>
      <c r="F166" s="204" t="s">
        <v>3045</v>
      </c>
      <c r="G166" s="205" t="s">
        <v>348</v>
      </c>
      <c r="H166" s="206">
        <v>90</v>
      </c>
      <c r="I166" s="207"/>
      <c r="J166" s="208">
        <f t="shared" si="0"/>
        <v>0</v>
      </c>
      <c r="K166" s="209"/>
      <c r="L166" s="210"/>
      <c r="M166" s="211" t="s">
        <v>1</v>
      </c>
      <c r="N166" s="212" t="s">
        <v>41</v>
      </c>
      <c r="O166" s="62"/>
      <c r="P166" s="166">
        <f t="shared" si="1"/>
        <v>0</v>
      </c>
      <c r="Q166" s="166">
        <v>0</v>
      </c>
      <c r="R166" s="166">
        <f t="shared" si="2"/>
        <v>0</v>
      </c>
      <c r="S166" s="166">
        <v>0</v>
      </c>
      <c r="T166" s="167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1996</v>
      </c>
      <c r="AT166" s="168" t="s">
        <v>339</v>
      </c>
      <c r="AU166" s="168" t="s">
        <v>89</v>
      </c>
      <c r="AY166" s="18" t="s">
        <v>185</v>
      </c>
      <c r="BE166" s="169">
        <f t="shared" si="4"/>
        <v>0</v>
      </c>
      <c r="BF166" s="169">
        <f t="shared" si="5"/>
        <v>0</v>
      </c>
      <c r="BG166" s="169">
        <f t="shared" si="6"/>
        <v>0</v>
      </c>
      <c r="BH166" s="169">
        <f t="shared" si="7"/>
        <v>0</v>
      </c>
      <c r="BI166" s="169">
        <f t="shared" si="8"/>
        <v>0</v>
      </c>
      <c r="BJ166" s="18" t="s">
        <v>89</v>
      </c>
      <c r="BK166" s="169">
        <f t="shared" si="9"/>
        <v>0</v>
      </c>
      <c r="BL166" s="18" t="s">
        <v>840</v>
      </c>
      <c r="BM166" s="168" t="s">
        <v>3046</v>
      </c>
    </row>
    <row r="167" spans="1:65" s="2" customFormat="1" ht="37.9" customHeight="1">
      <c r="A167" s="33"/>
      <c r="B167" s="155"/>
      <c r="C167" s="156" t="s">
        <v>1816</v>
      </c>
      <c r="D167" s="156" t="s">
        <v>188</v>
      </c>
      <c r="E167" s="157" t="s">
        <v>3047</v>
      </c>
      <c r="F167" s="158" t="s">
        <v>3048</v>
      </c>
      <c r="G167" s="159" t="s">
        <v>782</v>
      </c>
      <c r="H167" s="160">
        <v>1</v>
      </c>
      <c r="I167" s="161"/>
      <c r="J167" s="162">
        <f t="shared" si="0"/>
        <v>0</v>
      </c>
      <c r="K167" s="163"/>
      <c r="L167" s="34"/>
      <c r="M167" s="164" t="s">
        <v>1</v>
      </c>
      <c r="N167" s="165" t="s">
        <v>41</v>
      </c>
      <c r="O167" s="62"/>
      <c r="P167" s="166">
        <f t="shared" si="1"/>
        <v>0</v>
      </c>
      <c r="Q167" s="166">
        <v>0</v>
      </c>
      <c r="R167" s="166">
        <f t="shared" si="2"/>
        <v>0</v>
      </c>
      <c r="S167" s="166">
        <v>0</v>
      </c>
      <c r="T167" s="167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840</v>
      </c>
      <c r="AT167" s="168" t="s">
        <v>188</v>
      </c>
      <c r="AU167" s="168" t="s">
        <v>89</v>
      </c>
      <c r="AY167" s="18" t="s">
        <v>185</v>
      </c>
      <c r="BE167" s="169">
        <f t="shared" si="4"/>
        <v>0</v>
      </c>
      <c r="BF167" s="169">
        <f t="shared" si="5"/>
        <v>0</v>
      </c>
      <c r="BG167" s="169">
        <f t="shared" si="6"/>
        <v>0</v>
      </c>
      <c r="BH167" s="169">
        <f t="shared" si="7"/>
        <v>0</v>
      </c>
      <c r="BI167" s="169">
        <f t="shared" si="8"/>
        <v>0</v>
      </c>
      <c r="BJ167" s="18" t="s">
        <v>89</v>
      </c>
      <c r="BK167" s="169">
        <f t="shared" si="9"/>
        <v>0</v>
      </c>
      <c r="BL167" s="18" t="s">
        <v>840</v>
      </c>
      <c r="BM167" s="168" t="s">
        <v>3049</v>
      </c>
    </row>
    <row r="168" spans="1:65" s="2" customFormat="1" ht="37.9" customHeight="1">
      <c r="A168" s="33"/>
      <c r="B168" s="155"/>
      <c r="C168" s="202" t="s">
        <v>610</v>
      </c>
      <c r="D168" s="202" t="s">
        <v>339</v>
      </c>
      <c r="E168" s="203" t="s">
        <v>3050</v>
      </c>
      <c r="F168" s="204" t="s">
        <v>3051</v>
      </c>
      <c r="G168" s="205" t="s">
        <v>782</v>
      </c>
      <c r="H168" s="206">
        <v>1</v>
      </c>
      <c r="I168" s="207"/>
      <c r="J168" s="208">
        <f t="shared" si="0"/>
        <v>0</v>
      </c>
      <c r="K168" s="209"/>
      <c r="L168" s="210"/>
      <c r="M168" s="211" t="s">
        <v>1</v>
      </c>
      <c r="N168" s="212" t="s">
        <v>41</v>
      </c>
      <c r="O168" s="62"/>
      <c r="P168" s="166">
        <f t="shared" si="1"/>
        <v>0</v>
      </c>
      <c r="Q168" s="166">
        <v>0</v>
      </c>
      <c r="R168" s="166">
        <f t="shared" si="2"/>
        <v>0</v>
      </c>
      <c r="S168" s="166">
        <v>0</v>
      </c>
      <c r="T168" s="167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1996</v>
      </c>
      <c r="AT168" s="168" t="s">
        <v>339</v>
      </c>
      <c r="AU168" s="168" t="s">
        <v>89</v>
      </c>
      <c r="AY168" s="18" t="s">
        <v>185</v>
      </c>
      <c r="BE168" s="169">
        <f t="shared" si="4"/>
        <v>0</v>
      </c>
      <c r="BF168" s="169">
        <f t="shared" si="5"/>
        <v>0</v>
      </c>
      <c r="BG168" s="169">
        <f t="shared" si="6"/>
        <v>0</v>
      </c>
      <c r="BH168" s="169">
        <f t="shared" si="7"/>
        <v>0</v>
      </c>
      <c r="BI168" s="169">
        <f t="shared" si="8"/>
        <v>0</v>
      </c>
      <c r="BJ168" s="18" t="s">
        <v>89</v>
      </c>
      <c r="BK168" s="169">
        <f t="shared" si="9"/>
        <v>0</v>
      </c>
      <c r="BL168" s="18" t="s">
        <v>840</v>
      </c>
      <c r="BM168" s="168" t="s">
        <v>3052</v>
      </c>
    </row>
    <row r="169" spans="1:65" s="2" customFormat="1" ht="24.2" customHeight="1">
      <c r="A169" s="33"/>
      <c r="B169" s="155"/>
      <c r="C169" s="202" t="s">
        <v>617</v>
      </c>
      <c r="D169" s="202" t="s">
        <v>339</v>
      </c>
      <c r="E169" s="203" t="s">
        <v>3053</v>
      </c>
      <c r="F169" s="204" t="s">
        <v>3054</v>
      </c>
      <c r="G169" s="205" t="s">
        <v>782</v>
      </c>
      <c r="H169" s="206">
        <v>1</v>
      </c>
      <c r="I169" s="207"/>
      <c r="J169" s="208">
        <f t="shared" si="0"/>
        <v>0</v>
      </c>
      <c r="K169" s="209"/>
      <c r="L169" s="210"/>
      <c r="M169" s="211" t="s">
        <v>1</v>
      </c>
      <c r="N169" s="212" t="s">
        <v>41</v>
      </c>
      <c r="O169" s="62"/>
      <c r="P169" s="166">
        <f t="shared" si="1"/>
        <v>0</v>
      </c>
      <c r="Q169" s="166">
        <v>0</v>
      </c>
      <c r="R169" s="166">
        <f t="shared" si="2"/>
        <v>0</v>
      </c>
      <c r="S169" s="166">
        <v>0</v>
      </c>
      <c r="T169" s="167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1996</v>
      </c>
      <c r="AT169" s="168" t="s">
        <v>339</v>
      </c>
      <c r="AU169" s="168" t="s">
        <v>89</v>
      </c>
      <c r="AY169" s="18" t="s">
        <v>185</v>
      </c>
      <c r="BE169" s="169">
        <f t="shared" si="4"/>
        <v>0</v>
      </c>
      <c r="BF169" s="169">
        <f t="shared" si="5"/>
        <v>0</v>
      </c>
      <c r="BG169" s="169">
        <f t="shared" si="6"/>
        <v>0</v>
      </c>
      <c r="BH169" s="169">
        <f t="shared" si="7"/>
        <v>0</v>
      </c>
      <c r="BI169" s="169">
        <f t="shared" si="8"/>
        <v>0</v>
      </c>
      <c r="BJ169" s="18" t="s">
        <v>89</v>
      </c>
      <c r="BK169" s="169">
        <f t="shared" si="9"/>
        <v>0</v>
      </c>
      <c r="BL169" s="18" t="s">
        <v>840</v>
      </c>
      <c r="BM169" s="168" t="s">
        <v>3055</v>
      </c>
    </row>
    <row r="170" spans="1:65" s="2" customFormat="1" ht="24.2" customHeight="1">
      <c r="A170" s="33"/>
      <c r="B170" s="155"/>
      <c r="C170" s="202" t="s">
        <v>659</v>
      </c>
      <c r="D170" s="202" t="s">
        <v>339</v>
      </c>
      <c r="E170" s="203" t="s">
        <v>3056</v>
      </c>
      <c r="F170" s="204" t="s">
        <v>3057</v>
      </c>
      <c r="G170" s="205" t="s">
        <v>782</v>
      </c>
      <c r="H170" s="206">
        <v>1</v>
      </c>
      <c r="I170" s="207"/>
      <c r="J170" s="208">
        <f t="shared" si="0"/>
        <v>0</v>
      </c>
      <c r="K170" s="209"/>
      <c r="L170" s="210"/>
      <c r="M170" s="211" t="s">
        <v>1</v>
      </c>
      <c r="N170" s="212" t="s">
        <v>41</v>
      </c>
      <c r="O170" s="62"/>
      <c r="P170" s="166">
        <f t="shared" si="1"/>
        <v>0</v>
      </c>
      <c r="Q170" s="166">
        <v>0</v>
      </c>
      <c r="R170" s="166">
        <f t="shared" si="2"/>
        <v>0</v>
      </c>
      <c r="S170" s="166">
        <v>0</v>
      </c>
      <c r="T170" s="167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1996</v>
      </c>
      <c r="AT170" s="168" t="s">
        <v>339</v>
      </c>
      <c r="AU170" s="168" t="s">
        <v>89</v>
      </c>
      <c r="AY170" s="18" t="s">
        <v>185</v>
      </c>
      <c r="BE170" s="169">
        <f t="shared" si="4"/>
        <v>0</v>
      </c>
      <c r="BF170" s="169">
        <f t="shared" si="5"/>
        <v>0</v>
      </c>
      <c r="BG170" s="169">
        <f t="shared" si="6"/>
        <v>0</v>
      </c>
      <c r="BH170" s="169">
        <f t="shared" si="7"/>
        <v>0</v>
      </c>
      <c r="BI170" s="169">
        <f t="shared" si="8"/>
        <v>0</v>
      </c>
      <c r="BJ170" s="18" t="s">
        <v>89</v>
      </c>
      <c r="BK170" s="169">
        <f t="shared" si="9"/>
        <v>0</v>
      </c>
      <c r="BL170" s="18" t="s">
        <v>840</v>
      </c>
      <c r="BM170" s="168" t="s">
        <v>3058</v>
      </c>
    </row>
    <row r="171" spans="1:65" s="2" customFormat="1" ht="24.2" customHeight="1">
      <c r="A171" s="33"/>
      <c r="B171" s="155"/>
      <c r="C171" s="202" t="s">
        <v>665</v>
      </c>
      <c r="D171" s="202" t="s">
        <v>339</v>
      </c>
      <c r="E171" s="203" t="s">
        <v>3059</v>
      </c>
      <c r="F171" s="204" t="s">
        <v>3060</v>
      </c>
      <c r="G171" s="205" t="s">
        <v>782</v>
      </c>
      <c r="H171" s="206">
        <v>1</v>
      </c>
      <c r="I171" s="207"/>
      <c r="J171" s="208">
        <f t="shared" si="0"/>
        <v>0</v>
      </c>
      <c r="K171" s="209"/>
      <c r="L171" s="210"/>
      <c r="M171" s="211" t="s">
        <v>1</v>
      </c>
      <c r="N171" s="212" t="s">
        <v>41</v>
      </c>
      <c r="O171" s="62"/>
      <c r="P171" s="166">
        <f t="shared" si="1"/>
        <v>0</v>
      </c>
      <c r="Q171" s="166">
        <v>0</v>
      </c>
      <c r="R171" s="166">
        <f t="shared" si="2"/>
        <v>0</v>
      </c>
      <c r="S171" s="166">
        <v>0</v>
      </c>
      <c r="T171" s="167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1996</v>
      </c>
      <c r="AT171" s="168" t="s">
        <v>339</v>
      </c>
      <c r="AU171" s="168" t="s">
        <v>89</v>
      </c>
      <c r="AY171" s="18" t="s">
        <v>185</v>
      </c>
      <c r="BE171" s="169">
        <f t="shared" si="4"/>
        <v>0</v>
      </c>
      <c r="BF171" s="169">
        <f t="shared" si="5"/>
        <v>0</v>
      </c>
      <c r="BG171" s="169">
        <f t="shared" si="6"/>
        <v>0</v>
      </c>
      <c r="BH171" s="169">
        <f t="shared" si="7"/>
        <v>0</v>
      </c>
      <c r="BI171" s="169">
        <f t="shared" si="8"/>
        <v>0</v>
      </c>
      <c r="BJ171" s="18" t="s">
        <v>89</v>
      </c>
      <c r="BK171" s="169">
        <f t="shared" si="9"/>
        <v>0</v>
      </c>
      <c r="BL171" s="18" t="s">
        <v>840</v>
      </c>
      <c r="BM171" s="168" t="s">
        <v>3061</v>
      </c>
    </row>
    <row r="172" spans="1:65" s="2" customFormat="1" ht="24.2" customHeight="1">
      <c r="A172" s="33"/>
      <c r="B172" s="155"/>
      <c r="C172" s="202" t="s">
        <v>677</v>
      </c>
      <c r="D172" s="202" t="s">
        <v>339</v>
      </c>
      <c r="E172" s="203" t="s">
        <v>3062</v>
      </c>
      <c r="F172" s="204" t="s">
        <v>3063</v>
      </c>
      <c r="G172" s="205" t="s">
        <v>782</v>
      </c>
      <c r="H172" s="206">
        <v>1</v>
      </c>
      <c r="I172" s="207"/>
      <c r="J172" s="208">
        <f t="shared" si="0"/>
        <v>0</v>
      </c>
      <c r="K172" s="209"/>
      <c r="L172" s="210"/>
      <c r="M172" s="211" t="s">
        <v>1</v>
      </c>
      <c r="N172" s="212" t="s">
        <v>41</v>
      </c>
      <c r="O172" s="62"/>
      <c r="P172" s="166">
        <f t="shared" si="1"/>
        <v>0</v>
      </c>
      <c r="Q172" s="166">
        <v>0</v>
      </c>
      <c r="R172" s="166">
        <f t="shared" si="2"/>
        <v>0</v>
      </c>
      <c r="S172" s="166">
        <v>0</v>
      </c>
      <c r="T172" s="167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1996</v>
      </c>
      <c r="AT172" s="168" t="s">
        <v>339</v>
      </c>
      <c r="AU172" s="168" t="s">
        <v>89</v>
      </c>
      <c r="AY172" s="18" t="s">
        <v>185</v>
      </c>
      <c r="BE172" s="169">
        <f t="shared" si="4"/>
        <v>0</v>
      </c>
      <c r="BF172" s="169">
        <f t="shared" si="5"/>
        <v>0</v>
      </c>
      <c r="BG172" s="169">
        <f t="shared" si="6"/>
        <v>0</v>
      </c>
      <c r="BH172" s="169">
        <f t="shared" si="7"/>
        <v>0</v>
      </c>
      <c r="BI172" s="169">
        <f t="shared" si="8"/>
        <v>0</v>
      </c>
      <c r="BJ172" s="18" t="s">
        <v>89</v>
      </c>
      <c r="BK172" s="169">
        <f t="shared" si="9"/>
        <v>0</v>
      </c>
      <c r="BL172" s="18" t="s">
        <v>840</v>
      </c>
      <c r="BM172" s="168" t="s">
        <v>3064</v>
      </c>
    </row>
    <row r="173" spans="1:65" s="2" customFormat="1" ht="24.2" customHeight="1">
      <c r="A173" s="33"/>
      <c r="B173" s="155"/>
      <c r="C173" s="202" t="s">
        <v>693</v>
      </c>
      <c r="D173" s="202" t="s">
        <v>339</v>
      </c>
      <c r="E173" s="203" t="s">
        <v>3065</v>
      </c>
      <c r="F173" s="204" t="s">
        <v>3066</v>
      </c>
      <c r="G173" s="205" t="s">
        <v>782</v>
      </c>
      <c r="H173" s="206">
        <v>1</v>
      </c>
      <c r="I173" s="207"/>
      <c r="J173" s="208">
        <f t="shared" si="0"/>
        <v>0</v>
      </c>
      <c r="K173" s="209"/>
      <c r="L173" s="210"/>
      <c r="M173" s="211" t="s">
        <v>1</v>
      </c>
      <c r="N173" s="212" t="s">
        <v>41</v>
      </c>
      <c r="O173" s="62"/>
      <c r="P173" s="166">
        <f t="shared" si="1"/>
        <v>0</v>
      </c>
      <c r="Q173" s="166">
        <v>0</v>
      </c>
      <c r="R173" s="166">
        <f t="shared" si="2"/>
        <v>0</v>
      </c>
      <c r="S173" s="166">
        <v>0</v>
      </c>
      <c r="T173" s="167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1996</v>
      </c>
      <c r="AT173" s="168" t="s">
        <v>339</v>
      </c>
      <c r="AU173" s="168" t="s">
        <v>89</v>
      </c>
      <c r="AY173" s="18" t="s">
        <v>185</v>
      </c>
      <c r="BE173" s="169">
        <f t="shared" si="4"/>
        <v>0</v>
      </c>
      <c r="BF173" s="169">
        <f t="shared" si="5"/>
        <v>0</v>
      </c>
      <c r="BG173" s="169">
        <f t="shared" si="6"/>
        <v>0</v>
      </c>
      <c r="BH173" s="169">
        <f t="shared" si="7"/>
        <v>0</v>
      </c>
      <c r="BI173" s="169">
        <f t="shared" si="8"/>
        <v>0</v>
      </c>
      <c r="BJ173" s="18" t="s">
        <v>89</v>
      </c>
      <c r="BK173" s="169">
        <f t="shared" si="9"/>
        <v>0</v>
      </c>
      <c r="BL173" s="18" t="s">
        <v>840</v>
      </c>
      <c r="BM173" s="168" t="s">
        <v>3067</v>
      </c>
    </row>
    <row r="174" spans="1:65" s="2" customFormat="1" ht="24.2" customHeight="1">
      <c r="A174" s="33"/>
      <c r="B174" s="155"/>
      <c r="C174" s="202" t="s">
        <v>697</v>
      </c>
      <c r="D174" s="202" t="s">
        <v>339</v>
      </c>
      <c r="E174" s="203" t="s">
        <v>3068</v>
      </c>
      <c r="F174" s="204" t="s">
        <v>3069</v>
      </c>
      <c r="G174" s="205" t="s">
        <v>782</v>
      </c>
      <c r="H174" s="206">
        <v>1</v>
      </c>
      <c r="I174" s="207"/>
      <c r="J174" s="208">
        <f t="shared" si="0"/>
        <v>0</v>
      </c>
      <c r="K174" s="209"/>
      <c r="L174" s="210"/>
      <c r="M174" s="211" t="s">
        <v>1</v>
      </c>
      <c r="N174" s="212" t="s">
        <v>41</v>
      </c>
      <c r="O174" s="62"/>
      <c r="P174" s="166">
        <f t="shared" si="1"/>
        <v>0</v>
      </c>
      <c r="Q174" s="166">
        <v>0</v>
      </c>
      <c r="R174" s="166">
        <f t="shared" si="2"/>
        <v>0</v>
      </c>
      <c r="S174" s="166">
        <v>0</v>
      </c>
      <c r="T174" s="167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1996</v>
      </c>
      <c r="AT174" s="168" t="s">
        <v>339</v>
      </c>
      <c r="AU174" s="168" t="s">
        <v>89</v>
      </c>
      <c r="AY174" s="18" t="s">
        <v>185</v>
      </c>
      <c r="BE174" s="169">
        <f t="shared" si="4"/>
        <v>0</v>
      </c>
      <c r="BF174" s="169">
        <f t="shared" si="5"/>
        <v>0</v>
      </c>
      <c r="BG174" s="169">
        <f t="shared" si="6"/>
        <v>0</v>
      </c>
      <c r="BH174" s="169">
        <f t="shared" si="7"/>
        <v>0</v>
      </c>
      <c r="BI174" s="169">
        <f t="shared" si="8"/>
        <v>0</v>
      </c>
      <c r="BJ174" s="18" t="s">
        <v>89</v>
      </c>
      <c r="BK174" s="169">
        <f t="shared" si="9"/>
        <v>0</v>
      </c>
      <c r="BL174" s="18" t="s">
        <v>840</v>
      </c>
      <c r="BM174" s="168" t="s">
        <v>3070</v>
      </c>
    </row>
    <row r="175" spans="1:65" s="2" customFormat="1" ht="24.2" customHeight="1">
      <c r="A175" s="33"/>
      <c r="B175" s="155"/>
      <c r="C175" s="202" t="s">
        <v>701</v>
      </c>
      <c r="D175" s="202" t="s">
        <v>339</v>
      </c>
      <c r="E175" s="203" t="s">
        <v>3071</v>
      </c>
      <c r="F175" s="204" t="s">
        <v>3072</v>
      </c>
      <c r="G175" s="205" t="s">
        <v>782</v>
      </c>
      <c r="H175" s="206">
        <v>1</v>
      </c>
      <c r="I175" s="207"/>
      <c r="J175" s="208">
        <f t="shared" si="0"/>
        <v>0</v>
      </c>
      <c r="K175" s="209"/>
      <c r="L175" s="210"/>
      <c r="M175" s="211" t="s">
        <v>1</v>
      </c>
      <c r="N175" s="212" t="s">
        <v>41</v>
      </c>
      <c r="O175" s="62"/>
      <c r="P175" s="166">
        <f t="shared" si="1"/>
        <v>0</v>
      </c>
      <c r="Q175" s="166">
        <v>0</v>
      </c>
      <c r="R175" s="166">
        <f t="shared" si="2"/>
        <v>0</v>
      </c>
      <c r="S175" s="166">
        <v>0</v>
      </c>
      <c r="T175" s="167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1996</v>
      </c>
      <c r="AT175" s="168" t="s">
        <v>339</v>
      </c>
      <c r="AU175" s="168" t="s">
        <v>89</v>
      </c>
      <c r="AY175" s="18" t="s">
        <v>185</v>
      </c>
      <c r="BE175" s="169">
        <f t="shared" si="4"/>
        <v>0</v>
      </c>
      <c r="BF175" s="169">
        <f t="shared" si="5"/>
        <v>0</v>
      </c>
      <c r="BG175" s="169">
        <f t="shared" si="6"/>
        <v>0</v>
      </c>
      <c r="BH175" s="169">
        <f t="shared" si="7"/>
        <v>0</v>
      </c>
      <c r="BI175" s="169">
        <f t="shared" si="8"/>
        <v>0</v>
      </c>
      <c r="BJ175" s="18" t="s">
        <v>89</v>
      </c>
      <c r="BK175" s="169">
        <f t="shared" si="9"/>
        <v>0</v>
      </c>
      <c r="BL175" s="18" t="s">
        <v>840</v>
      </c>
      <c r="BM175" s="168" t="s">
        <v>3073</v>
      </c>
    </row>
    <row r="176" spans="1:65" s="2" customFormat="1" ht="24.2" customHeight="1">
      <c r="A176" s="33"/>
      <c r="B176" s="155"/>
      <c r="C176" s="202" t="s">
        <v>706</v>
      </c>
      <c r="D176" s="202" t="s">
        <v>339</v>
      </c>
      <c r="E176" s="203" t="s">
        <v>3074</v>
      </c>
      <c r="F176" s="204" t="s">
        <v>3075</v>
      </c>
      <c r="G176" s="205" t="s">
        <v>3076</v>
      </c>
      <c r="H176" s="206">
        <v>100</v>
      </c>
      <c r="I176" s="207"/>
      <c r="J176" s="208">
        <f t="shared" si="0"/>
        <v>0</v>
      </c>
      <c r="K176" s="209"/>
      <c r="L176" s="210"/>
      <c r="M176" s="211" t="s">
        <v>1</v>
      </c>
      <c r="N176" s="212" t="s">
        <v>41</v>
      </c>
      <c r="O176" s="62"/>
      <c r="P176" s="166">
        <f t="shared" si="1"/>
        <v>0</v>
      </c>
      <c r="Q176" s="166">
        <v>0</v>
      </c>
      <c r="R176" s="166">
        <f t="shared" si="2"/>
        <v>0</v>
      </c>
      <c r="S176" s="166">
        <v>0</v>
      </c>
      <c r="T176" s="167">
        <f t="shared" si="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1996</v>
      </c>
      <c r="AT176" s="168" t="s">
        <v>339</v>
      </c>
      <c r="AU176" s="168" t="s">
        <v>89</v>
      </c>
      <c r="AY176" s="18" t="s">
        <v>185</v>
      </c>
      <c r="BE176" s="169">
        <f t="shared" si="4"/>
        <v>0</v>
      </c>
      <c r="BF176" s="169">
        <f t="shared" si="5"/>
        <v>0</v>
      </c>
      <c r="BG176" s="169">
        <f t="shared" si="6"/>
        <v>0</v>
      </c>
      <c r="BH176" s="169">
        <f t="shared" si="7"/>
        <v>0</v>
      </c>
      <c r="BI176" s="169">
        <f t="shared" si="8"/>
        <v>0</v>
      </c>
      <c r="BJ176" s="18" t="s">
        <v>89</v>
      </c>
      <c r="BK176" s="169">
        <f t="shared" si="9"/>
        <v>0</v>
      </c>
      <c r="BL176" s="18" t="s">
        <v>840</v>
      </c>
      <c r="BM176" s="168" t="s">
        <v>3077</v>
      </c>
    </row>
    <row r="177" spans="1:65" s="2" customFormat="1" ht="24.2" customHeight="1">
      <c r="A177" s="33"/>
      <c r="B177" s="155"/>
      <c r="C177" s="202" t="s">
        <v>722</v>
      </c>
      <c r="D177" s="202" t="s">
        <v>339</v>
      </c>
      <c r="E177" s="203" t="s">
        <v>3078</v>
      </c>
      <c r="F177" s="204" t="s">
        <v>3079</v>
      </c>
      <c r="G177" s="205" t="s">
        <v>3076</v>
      </c>
      <c r="H177" s="206">
        <v>250</v>
      </c>
      <c r="I177" s="207"/>
      <c r="J177" s="208">
        <f t="shared" si="0"/>
        <v>0</v>
      </c>
      <c r="K177" s="209"/>
      <c r="L177" s="210"/>
      <c r="M177" s="211" t="s">
        <v>1</v>
      </c>
      <c r="N177" s="212" t="s">
        <v>41</v>
      </c>
      <c r="O177" s="62"/>
      <c r="P177" s="166">
        <f t="shared" si="1"/>
        <v>0</v>
      </c>
      <c r="Q177" s="166">
        <v>0</v>
      </c>
      <c r="R177" s="166">
        <f t="shared" si="2"/>
        <v>0</v>
      </c>
      <c r="S177" s="166">
        <v>0</v>
      </c>
      <c r="T177" s="167">
        <f t="shared" si="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1996</v>
      </c>
      <c r="AT177" s="168" t="s">
        <v>339</v>
      </c>
      <c r="AU177" s="168" t="s">
        <v>89</v>
      </c>
      <c r="AY177" s="18" t="s">
        <v>185</v>
      </c>
      <c r="BE177" s="169">
        <f t="shared" si="4"/>
        <v>0</v>
      </c>
      <c r="BF177" s="169">
        <f t="shared" si="5"/>
        <v>0</v>
      </c>
      <c r="BG177" s="169">
        <f t="shared" si="6"/>
        <v>0</v>
      </c>
      <c r="BH177" s="169">
        <f t="shared" si="7"/>
        <v>0</v>
      </c>
      <c r="BI177" s="169">
        <f t="shared" si="8"/>
        <v>0</v>
      </c>
      <c r="BJ177" s="18" t="s">
        <v>89</v>
      </c>
      <c r="BK177" s="169">
        <f t="shared" si="9"/>
        <v>0</v>
      </c>
      <c r="BL177" s="18" t="s">
        <v>840</v>
      </c>
      <c r="BM177" s="168" t="s">
        <v>3080</v>
      </c>
    </row>
    <row r="178" spans="1:65" s="12" customFormat="1" ht="22.9" customHeight="1">
      <c r="B178" s="142"/>
      <c r="D178" s="143" t="s">
        <v>74</v>
      </c>
      <c r="E178" s="153" t="s">
        <v>3081</v>
      </c>
      <c r="F178" s="153" t="s">
        <v>3082</v>
      </c>
      <c r="I178" s="145"/>
      <c r="J178" s="154">
        <f>BK178</f>
        <v>0</v>
      </c>
      <c r="L178" s="142"/>
      <c r="M178" s="147"/>
      <c r="N178" s="148"/>
      <c r="O178" s="148"/>
      <c r="P178" s="149">
        <f>SUM(P179:P181)</f>
        <v>0</v>
      </c>
      <c r="Q178" s="148"/>
      <c r="R178" s="149">
        <f>SUM(R179:R181)</f>
        <v>0</v>
      </c>
      <c r="S178" s="148"/>
      <c r="T178" s="150">
        <f>SUM(T179:T181)</f>
        <v>0</v>
      </c>
      <c r="AR178" s="143" t="s">
        <v>132</v>
      </c>
      <c r="AT178" s="151" t="s">
        <v>74</v>
      </c>
      <c r="AU178" s="151" t="s">
        <v>79</v>
      </c>
      <c r="AY178" s="143" t="s">
        <v>185</v>
      </c>
      <c r="BK178" s="152">
        <f>SUM(BK179:BK181)</f>
        <v>0</v>
      </c>
    </row>
    <row r="179" spans="1:65" s="2" customFormat="1" ht="16.5" customHeight="1">
      <c r="A179" s="33"/>
      <c r="B179" s="155"/>
      <c r="C179" s="156" t="s">
        <v>769</v>
      </c>
      <c r="D179" s="156" t="s">
        <v>188</v>
      </c>
      <c r="E179" s="157" t="s">
        <v>3083</v>
      </c>
      <c r="F179" s="158" t="s">
        <v>3084</v>
      </c>
      <c r="G179" s="159" t="s">
        <v>348</v>
      </c>
      <c r="H179" s="160">
        <v>90</v>
      </c>
      <c r="I179" s="161"/>
      <c r="J179" s="162">
        <f>ROUND(I179*H179,2)</f>
        <v>0</v>
      </c>
      <c r="K179" s="163"/>
      <c r="L179" s="34"/>
      <c r="M179" s="164" t="s">
        <v>1</v>
      </c>
      <c r="N179" s="165" t="s">
        <v>41</v>
      </c>
      <c r="O179" s="62"/>
      <c r="P179" s="166">
        <f>O179*H179</f>
        <v>0</v>
      </c>
      <c r="Q179" s="166">
        <v>0</v>
      </c>
      <c r="R179" s="166">
        <f>Q179*H179</f>
        <v>0</v>
      </c>
      <c r="S179" s="166">
        <v>0</v>
      </c>
      <c r="T179" s="167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840</v>
      </c>
      <c r="AT179" s="168" t="s">
        <v>188</v>
      </c>
      <c r="AU179" s="168" t="s">
        <v>89</v>
      </c>
      <c r="AY179" s="18" t="s">
        <v>185</v>
      </c>
      <c r="BE179" s="169">
        <f>IF(N179="základná",J179,0)</f>
        <v>0</v>
      </c>
      <c r="BF179" s="169">
        <f>IF(N179="znížená",J179,0)</f>
        <v>0</v>
      </c>
      <c r="BG179" s="169">
        <f>IF(N179="zákl. prenesená",J179,0)</f>
        <v>0</v>
      </c>
      <c r="BH179" s="169">
        <f>IF(N179="zníž. prenesená",J179,0)</f>
        <v>0</v>
      </c>
      <c r="BI179" s="169">
        <f>IF(N179="nulová",J179,0)</f>
        <v>0</v>
      </c>
      <c r="BJ179" s="18" t="s">
        <v>89</v>
      </c>
      <c r="BK179" s="169">
        <f>ROUND(I179*H179,2)</f>
        <v>0</v>
      </c>
      <c r="BL179" s="18" t="s">
        <v>840</v>
      </c>
      <c r="BM179" s="168" t="s">
        <v>3085</v>
      </c>
    </row>
    <row r="180" spans="1:65" s="2" customFormat="1" ht="24.2" customHeight="1">
      <c r="A180" s="33"/>
      <c r="B180" s="155"/>
      <c r="C180" s="202" t="s">
        <v>773</v>
      </c>
      <c r="D180" s="202" t="s">
        <v>339</v>
      </c>
      <c r="E180" s="203" t="s">
        <v>3086</v>
      </c>
      <c r="F180" s="204" t="s">
        <v>3087</v>
      </c>
      <c r="G180" s="205" t="s">
        <v>348</v>
      </c>
      <c r="H180" s="206">
        <v>90</v>
      </c>
      <c r="I180" s="207"/>
      <c r="J180" s="208">
        <f>ROUND(I180*H180,2)</f>
        <v>0</v>
      </c>
      <c r="K180" s="209"/>
      <c r="L180" s="210"/>
      <c r="M180" s="211" t="s">
        <v>1</v>
      </c>
      <c r="N180" s="212" t="s">
        <v>41</v>
      </c>
      <c r="O180" s="62"/>
      <c r="P180" s="166">
        <f>O180*H180</f>
        <v>0</v>
      </c>
      <c r="Q180" s="166">
        <v>0</v>
      </c>
      <c r="R180" s="166">
        <f>Q180*H180</f>
        <v>0</v>
      </c>
      <c r="S180" s="166">
        <v>0</v>
      </c>
      <c r="T180" s="167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1996</v>
      </c>
      <c r="AT180" s="168" t="s">
        <v>339</v>
      </c>
      <c r="AU180" s="168" t="s">
        <v>89</v>
      </c>
      <c r="AY180" s="18" t="s">
        <v>185</v>
      </c>
      <c r="BE180" s="169">
        <f>IF(N180="základná",J180,0)</f>
        <v>0</v>
      </c>
      <c r="BF180" s="169">
        <f>IF(N180="znížená",J180,0)</f>
        <v>0</v>
      </c>
      <c r="BG180" s="169">
        <f>IF(N180="zákl. prenesená",J180,0)</f>
        <v>0</v>
      </c>
      <c r="BH180" s="169">
        <f>IF(N180="zníž. prenesená",J180,0)</f>
        <v>0</v>
      </c>
      <c r="BI180" s="169">
        <f>IF(N180="nulová",J180,0)</f>
        <v>0</v>
      </c>
      <c r="BJ180" s="18" t="s">
        <v>89</v>
      </c>
      <c r="BK180" s="169">
        <f>ROUND(I180*H180,2)</f>
        <v>0</v>
      </c>
      <c r="BL180" s="18" t="s">
        <v>840</v>
      </c>
      <c r="BM180" s="168" t="s">
        <v>3088</v>
      </c>
    </row>
    <row r="181" spans="1:65" s="2" customFormat="1" ht="16.5" customHeight="1">
      <c r="A181" s="33"/>
      <c r="B181" s="155"/>
      <c r="C181" s="156" t="s">
        <v>779</v>
      </c>
      <c r="D181" s="156" t="s">
        <v>188</v>
      </c>
      <c r="E181" s="157" t="s">
        <v>3089</v>
      </c>
      <c r="F181" s="158" t="s">
        <v>3090</v>
      </c>
      <c r="G181" s="159" t="s">
        <v>3091</v>
      </c>
      <c r="H181" s="160">
        <v>1</v>
      </c>
      <c r="I181" s="161"/>
      <c r="J181" s="162">
        <f>ROUND(I181*H181,2)</f>
        <v>0</v>
      </c>
      <c r="K181" s="163"/>
      <c r="L181" s="34"/>
      <c r="M181" s="164" t="s">
        <v>1</v>
      </c>
      <c r="N181" s="165" t="s">
        <v>41</v>
      </c>
      <c r="O181" s="62"/>
      <c r="P181" s="166">
        <f>O181*H181</f>
        <v>0</v>
      </c>
      <c r="Q181" s="166">
        <v>0</v>
      </c>
      <c r="R181" s="166">
        <f>Q181*H181</f>
        <v>0</v>
      </c>
      <c r="S181" s="166">
        <v>0</v>
      </c>
      <c r="T181" s="167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8" t="s">
        <v>840</v>
      </c>
      <c r="AT181" s="168" t="s">
        <v>188</v>
      </c>
      <c r="AU181" s="168" t="s">
        <v>89</v>
      </c>
      <c r="AY181" s="18" t="s">
        <v>185</v>
      </c>
      <c r="BE181" s="169">
        <f>IF(N181="základná",J181,0)</f>
        <v>0</v>
      </c>
      <c r="BF181" s="169">
        <f>IF(N181="znížená",J181,0)</f>
        <v>0</v>
      </c>
      <c r="BG181" s="169">
        <f>IF(N181="zákl. prenesená",J181,0)</f>
        <v>0</v>
      </c>
      <c r="BH181" s="169">
        <f>IF(N181="zníž. prenesená",J181,0)</f>
        <v>0</v>
      </c>
      <c r="BI181" s="169">
        <f>IF(N181="nulová",J181,0)</f>
        <v>0</v>
      </c>
      <c r="BJ181" s="18" t="s">
        <v>89</v>
      </c>
      <c r="BK181" s="169">
        <f>ROUND(I181*H181,2)</f>
        <v>0</v>
      </c>
      <c r="BL181" s="18" t="s">
        <v>840</v>
      </c>
      <c r="BM181" s="168" t="s">
        <v>3092</v>
      </c>
    </row>
    <row r="182" spans="1:65" s="12" customFormat="1" ht="25.9" customHeight="1">
      <c r="B182" s="142"/>
      <c r="D182" s="143" t="s">
        <v>74</v>
      </c>
      <c r="E182" s="144" t="s">
        <v>1730</v>
      </c>
      <c r="F182" s="144" t="s">
        <v>1731</v>
      </c>
      <c r="I182" s="145"/>
      <c r="J182" s="146">
        <f>BK182</f>
        <v>0</v>
      </c>
      <c r="L182" s="142"/>
      <c r="M182" s="147"/>
      <c r="N182" s="148"/>
      <c r="O182" s="148"/>
      <c r="P182" s="149">
        <f>P183+P184+P185</f>
        <v>0</v>
      </c>
      <c r="Q182" s="148"/>
      <c r="R182" s="149">
        <f>R183+R184+R185</f>
        <v>0</v>
      </c>
      <c r="S182" s="148"/>
      <c r="T182" s="150">
        <f>T183+T184+T185</f>
        <v>0</v>
      </c>
      <c r="AR182" s="143" t="s">
        <v>91</v>
      </c>
      <c r="AT182" s="151" t="s">
        <v>74</v>
      </c>
      <c r="AU182" s="151" t="s">
        <v>75</v>
      </c>
      <c r="AY182" s="143" t="s">
        <v>185</v>
      </c>
      <c r="BK182" s="152">
        <f>BK183+BK184+BK185</f>
        <v>0</v>
      </c>
    </row>
    <row r="183" spans="1:65" s="2" customFormat="1" ht="33" customHeight="1">
      <c r="A183" s="33"/>
      <c r="B183" s="155"/>
      <c r="C183" s="156" t="s">
        <v>784</v>
      </c>
      <c r="D183" s="156" t="s">
        <v>188</v>
      </c>
      <c r="E183" s="157" t="s">
        <v>2243</v>
      </c>
      <c r="F183" s="158" t="s">
        <v>2917</v>
      </c>
      <c r="G183" s="159" t="s">
        <v>1735</v>
      </c>
      <c r="H183" s="160">
        <v>48</v>
      </c>
      <c r="I183" s="161"/>
      <c r="J183" s="162">
        <f>ROUND(I183*H183,2)</f>
        <v>0</v>
      </c>
      <c r="K183" s="163"/>
      <c r="L183" s="34"/>
      <c r="M183" s="164" t="s">
        <v>1</v>
      </c>
      <c r="N183" s="165" t="s">
        <v>41</v>
      </c>
      <c r="O183" s="62"/>
      <c r="P183" s="166">
        <f>O183*H183</f>
        <v>0</v>
      </c>
      <c r="Q183" s="166">
        <v>0</v>
      </c>
      <c r="R183" s="166">
        <f>Q183*H183</f>
        <v>0</v>
      </c>
      <c r="S183" s="166">
        <v>0</v>
      </c>
      <c r="T183" s="167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2090</v>
      </c>
      <c r="AT183" s="168" t="s">
        <v>188</v>
      </c>
      <c r="AU183" s="168" t="s">
        <v>79</v>
      </c>
      <c r="AY183" s="18" t="s">
        <v>185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8" t="s">
        <v>89</v>
      </c>
      <c r="BK183" s="169">
        <f>ROUND(I183*H183,2)</f>
        <v>0</v>
      </c>
      <c r="BL183" s="18" t="s">
        <v>2090</v>
      </c>
      <c r="BM183" s="168" t="s">
        <v>3093</v>
      </c>
    </row>
    <row r="184" spans="1:65" s="2" customFormat="1" ht="33" customHeight="1">
      <c r="A184" s="33"/>
      <c r="B184" s="155"/>
      <c r="C184" s="156" t="s">
        <v>788</v>
      </c>
      <c r="D184" s="156" t="s">
        <v>188</v>
      </c>
      <c r="E184" s="157" t="s">
        <v>3094</v>
      </c>
      <c r="F184" s="158" t="s">
        <v>3095</v>
      </c>
      <c r="G184" s="159" t="s">
        <v>1735</v>
      </c>
      <c r="H184" s="160">
        <v>48</v>
      </c>
      <c r="I184" s="161"/>
      <c r="J184" s="162">
        <f>ROUND(I184*H184,2)</f>
        <v>0</v>
      </c>
      <c r="K184" s="163"/>
      <c r="L184" s="34"/>
      <c r="M184" s="164" t="s">
        <v>1</v>
      </c>
      <c r="N184" s="165" t="s">
        <v>41</v>
      </c>
      <c r="O184" s="62"/>
      <c r="P184" s="166">
        <f>O184*H184</f>
        <v>0</v>
      </c>
      <c r="Q184" s="166">
        <v>0</v>
      </c>
      <c r="R184" s="166">
        <f>Q184*H184</f>
        <v>0</v>
      </c>
      <c r="S184" s="166">
        <v>0</v>
      </c>
      <c r="T184" s="167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2090</v>
      </c>
      <c r="AT184" s="168" t="s">
        <v>188</v>
      </c>
      <c r="AU184" s="168" t="s">
        <v>79</v>
      </c>
      <c r="AY184" s="18" t="s">
        <v>185</v>
      </c>
      <c r="BE184" s="169">
        <f>IF(N184="základná",J184,0)</f>
        <v>0</v>
      </c>
      <c r="BF184" s="169">
        <f>IF(N184="znížená",J184,0)</f>
        <v>0</v>
      </c>
      <c r="BG184" s="169">
        <f>IF(N184="zákl. prenesená",J184,0)</f>
        <v>0</v>
      </c>
      <c r="BH184" s="169">
        <f>IF(N184="zníž. prenesená",J184,0)</f>
        <v>0</v>
      </c>
      <c r="BI184" s="169">
        <f>IF(N184="nulová",J184,0)</f>
        <v>0</v>
      </c>
      <c r="BJ184" s="18" t="s">
        <v>89</v>
      </c>
      <c r="BK184" s="169">
        <f>ROUND(I184*H184,2)</f>
        <v>0</v>
      </c>
      <c r="BL184" s="18" t="s">
        <v>2090</v>
      </c>
      <c r="BM184" s="168" t="s">
        <v>3096</v>
      </c>
    </row>
    <row r="185" spans="1:65" s="12" customFormat="1" ht="22.9" customHeight="1">
      <c r="B185" s="142"/>
      <c r="D185" s="143" t="s">
        <v>74</v>
      </c>
      <c r="E185" s="153" t="s">
        <v>2919</v>
      </c>
      <c r="F185" s="153" t="s">
        <v>2920</v>
      </c>
      <c r="I185" s="145"/>
      <c r="J185" s="154">
        <f>BK185</f>
        <v>0</v>
      </c>
      <c r="L185" s="142"/>
      <c r="M185" s="147"/>
      <c r="N185" s="148"/>
      <c r="O185" s="148"/>
      <c r="P185" s="149">
        <f>SUM(P186:P192)</f>
        <v>0</v>
      </c>
      <c r="Q185" s="148"/>
      <c r="R185" s="149">
        <f>SUM(R186:R192)</f>
        <v>0</v>
      </c>
      <c r="S185" s="148"/>
      <c r="T185" s="150">
        <f>SUM(T186:T192)</f>
        <v>0</v>
      </c>
      <c r="AR185" s="143" t="s">
        <v>132</v>
      </c>
      <c r="AT185" s="151" t="s">
        <v>74</v>
      </c>
      <c r="AU185" s="151" t="s">
        <v>79</v>
      </c>
      <c r="AY185" s="143" t="s">
        <v>185</v>
      </c>
      <c r="BK185" s="152">
        <f>SUM(BK186:BK192)</f>
        <v>0</v>
      </c>
    </row>
    <row r="186" spans="1:65" s="2" customFormat="1" ht="24.2" customHeight="1">
      <c r="A186" s="33"/>
      <c r="B186" s="155"/>
      <c r="C186" s="156" t="s">
        <v>792</v>
      </c>
      <c r="D186" s="156" t="s">
        <v>188</v>
      </c>
      <c r="E186" s="157" t="s">
        <v>2921</v>
      </c>
      <c r="F186" s="158" t="s">
        <v>2922</v>
      </c>
      <c r="G186" s="159" t="s">
        <v>348</v>
      </c>
      <c r="H186" s="160">
        <v>90</v>
      </c>
      <c r="I186" s="161"/>
      <c r="J186" s="162">
        <f t="shared" ref="J186:J192" si="10">ROUND(I186*H186,2)</f>
        <v>0</v>
      </c>
      <c r="K186" s="163"/>
      <c r="L186" s="34"/>
      <c r="M186" s="164" t="s">
        <v>1</v>
      </c>
      <c r="N186" s="165" t="s">
        <v>41</v>
      </c>
      <c r="O186" s="62"/>
      <c r="P186" s="166">
        <f t="shared" ref="P186:P192" si="11">O186*H186</f>
        <v>0</v>
      </c>
      <c r="Q186" s="166">
        <v>0</v>
      </c>
      <c r="R186" s="166">
        <f t="shared" ref="R186:R192" si="12">Q186*H186</f>
        <v>0</v>
      </c>
      <c r="S186" s="166">
        <v>0</v>
      </c>
      <c r="T186" s="167">
        <f t="shared" ref="T186:T192" si="13"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840</v>
      </c>
      <c r="AT186" s="168" t="s">
        <v>188</v>
      </c>
      <c r="AU186" s="168" t="s">
        <v>89</v>
      </c>
      <c r="AY186" s="18" t="s">
        <v>185</v>
      </c>
      <c r="BE186" s="169">
        <f t="shared" ref="BE186:BE192" si="14">IF(N186="základná",J186,0)</f>
        <v>0</v>
      </c>
      <c r="BF186" s="169">
        <f t="shared" ref="BF186:BF192" si="15">IF(N186="znížená",J186,0)</f>
        <v>0</v>
      </c>
      <c r="BG186" s="169">
        <f t="shared" ref="BG186:BG192" si="16">IF(N186="zákl. prenesená",J186,0)</f>
        <v>0</v>
      </c>
      <c r="BH186" s="169">
        <f t="shared" ref="BH186:BH192" si="17">IF(N186="zníž. prenesená",J186,0)</f>
        <v>0</v>
      </c>
      <c r="BI186" s="169">
        <f t="shared" ref="BI186:BI192" si="18">IF(N186="nulová",J186,0)</f>
        <v>0</v>
      </c>
      <c r="BJ186" s="18" t="s">
        <v>89</v>
      </c>
      <c r="BK186" s="169">
        <f t="shared" ref="BK186:BK192" si="19">ROUND(I186*H186,2)</f>
        <v>0</v>
      </c>
      <c r="BL186" s="18" t="s">
        <v>840</v>
      </c>
      <c r="BM186" s="168" t="s">
        <v>3097</v>
      </c>
    </row>
    <row r="187" spans="1:65" s="2" customFormat="1" ht="33" customHeight="1">
      <c r="A187" s="33"/>
      <c r="B187" s="155"/>
      <c r="C187" s="156" t="s">
        <v>796</v>
      </c>
      <c r="D187" s="156" t="s">
        <v>188</v>
      </c>
      <c r="E187" s="157" t="s">
        <v>2924</v>
      </c>
      <c r="F187" s="158" t="s">
        <v>2925</v>
      </c>
      <c r="G187" s="159" t="s">
        <v>348</v>
      </c>
      <c r="H187" s="160">
        <v>90</v>
      </c>
      <c r="I187" s="161"/>
      <c r="J187" s="162">
        <f t="shared" si="10"/>
        <v>0</v>
      </c>
      <c r="K187" s="163"/>
      <c r="L187" s="34"/>
      <c r="M187" s="164" t="s">
        <v>1</v>
      </c>
      <c r="N187" s="165" t="s">
        <v>41</v>
      </c>
      <c r="O187" s="62"/>
      <c r="P187" s="166">
        <f t="shared" si="11"/>
        <v>0</v>
      </c>
      <c r="Q187" s="166">
        <v>0</v>
      </c>
      <c r="R187" s="166">
        <f t="shared" si="12"/>
        <v>0</v>
      </c>
      <c r="S187" s="166">
        <v>0</v>
      </c>
      <c r="T187" s="167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840</v>
      </c>
      <c r="AT187" s="168" t="s">
        <v>188</v>
      </c>
      <c r="AU187" s="168" t="s">
        <v>89</v>
      </c>
      <c r="AY187" s="18" t="s">
        <v>185</v>
      </c>
      <c r="BE187" s="169">
        <f t="shared" si="14"/>
        <v>0</v>
      </c>
      <c r="BF187" s="169">
        <f t="shared" si="15"/>
        <v>0</v>
      </c>
      <c r="BG187" s="169">
        <f t="shared" si="16"/>
        <v>0</v>
      </c>
      <c r="BH187" s="169">
        <f t="shared" si="17"/>
        <v>0</v>
      </c>
      <c r="BI187" s="169">
        <f t="shared" si="18"/>
        <v>0</v>
      </c>
      <c r="BJ187" s="18" t="s">
        <v>89</v>
      </c>
      <c r="BK187" s="169">
        <f t="shared" si="19"/>
        <v>0</v>
      </c>
      <c r="BL187" s="18" t="s">
        <v>840</v>
      </c>
      <c r="BM187" s="168" t="s">
        <v>3098</v>
      </c>
    </row>
    <row r="188" spans="1:65" s="2" customFormat="1" ht="16.5" customHeight="1">
      <c r="A188" s="33"/>
      <c r="B188" s="155"/>
      <c r="C188" s="202" t="s">
        <v>800</v>
      </c>
      <c r="D188" s="202" t="s">
        <v>339</v>
      </c>
      <c r="E188" s="203" t="s">
        <v>2927</v>
      </c>
      <c r="F188" s="204" t="s">
        <v>2928</v>
      </c>
      <c r="G188" s="205" t="s">
        <v>412</v>
      </c>
      <c r="H188" s="206">
        <v>9.36</v>
      </c>
      <c r="I188" s="207"/>
      <c r="J188" s="208">
        <f t="shared" si="10"/>
        <v>0</v>
      </c>
      <c r="K188" s="209"/>
      <c r="L188" s="210"/>
      <c r="M188" s="211" t="s">
        <v>1</v>
      </c>
      <c r="N188" s="212" t="s">
        <v>41</v>
      </c>
      <c r="O188" s="62"/>
      <c r="P188" s="166">
        <f t="shared" si="11"/>
        <v>0</v>
      </c>
      <c r="Q188" s="166">
        <v>0</v>
      </c>
      <c r="R188" s="166">
        <f t="shared" si="12"/>
        <v>0</v>
      </c>
      <c r="S188" s="166">
        <v>0</v>
      </c>
      <c r="T188" s="167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8" t="s">
        <v>1996</v>
      </c>
      <c r="AT188" s="168" t="s">
        <v>339</v>
      </c>
      <c r="AU188" s="168" t="s">
        <v>89</v>
      </c>
      <c r="AY188" s="18" t="s">
        <v>185</v>
      </c>
      <c r="BE188" s="169">
        <f t="shared" si="14"/>
        <v>0</v>
      </c>
      <c r="BF188" s="169">
        <f t="shared" si="15"/>
        <v>0</v>
      </c>
      <c r="BG188" s="169">
        <f t="shared" si="16"/>
        <v>0</v>
      </c>
      <c r="BH188" s="169">
        <f t="shared" si="17"/>
        <v>0</v>
      </c>
      <c r="BI188" s="169">
        <f t="shared" si="18"/>
        <v>0</v>
      </c>
      <c r="BJ188" s="18" t="s">
        <v>89</v>
      </c>
      <c r="BK188" s="169">
        <f t="shared" si="19"/>
        <v>0</v>
      </c>
      <c r="BL188" s="18" t="s">
        <v>840</v>
      </c>
      <c r="BM188" s="168" t="s">
        <v>3099</v>
      </c>
    </row>
    <row r="189" spans="1:65" s="2" customFormat="1" ht="24.2" customHeight="1">
      <c r="A189" s="33"/>
      <c r="B189" s="155"/>
      <c r="C189" s="156" t="s">
        <v>804</v>
      </c>
      <c r="D189" s="156" t="s">
        <v>188</v>
      </c>
      <c r="E189" s="157" t="s">
        <v>2930</v>
      </c>
      <c r="F189" s="158" t="s">
        <v>2931</v>
      </c>
      <c r="G189" s="159" t="s">
        <v>348</v>
      </c>
      <c r="H189" s="160">
        <v>90</v>
      </c>
      <c r="I189" s="161"/>
      <c r="J189" s="162">
        <f t="shared" si="10"/>
        <v>0</v>
      </c>
      <c r="K189" s="163"/>
      <c r="L189" s="34"/>
      <c r="M189" s="164" t="s">
        <v>1</v>
      </c>
      <c r="N189" s="165" t="s">
        <v>41</v>
      </c>
      <c r="O189" s="62"/>
      <c r="P189" s="166">
        <f t="shared" si="11"/>
        <v>0</v>
      </c>
      <c r="Q189" s="166">
        <v>0</v>
      </c>
      <c r="R189" s="166">
        <f t="shared" si="12"/>
        <v>0</v>
      </c>
      <c r="S189" s="166">
        <v>0</v>
      </c>
      <c r="T189" s="167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840</v>
      </c>
      <c r="AT189" s="168" t="s">
        <v>188</v>
      </c>
      <c r="AU189" s="168" t="s">
        <v>89</v>
      </c>
      <c r="AY189" s="18" t="s">
        <v>185</v>
      </c>
      <c r="BE189" s="169">
        <f t="shared" si="14"/>
        <v>0</v>
      </c>
      <c r="BF189" s="169">
        <f t="shared" si="15"/>
        <v>0</v>
      </c>
      <c r="BG189" s="169">
        <f t="shared" si="16"/>
        <v>0</v>
      </c>
      <c r="BH189" s="169">
        <f t="shared" si="17"/>
        <v>0</v>
      </c>
      <c r="BI189" s="169">
        <f t="shared" si="18"/>
        <v>0</v>
      </c>
      <c r="BJ189" s="18" t="s">
        <v>89</v>
      </c>
      <c r="BK189" s="169">
        <f t="shared" si="19"/>
        <v>0</v>
      </c>
      <c r="BL189" s="18" t="s">
        <v>840</v>
      </c>
      <c r="BM189" s="168" t="s">
        <v>3100</v>
      </c>
    </row>
    <row r="190" spans="1:65" s="2" customFormat="1" ht="24.2" customHeight="1">
      <c r="A190" s="33"/>
      <c r="B190" s="155"/>
      <c r="C190" s="202" t="s">
        <v>808</v>
      </c>
      <c r="D190" s="202" t="s">
        <v>339</v>
      </c>
      <c r="E190" s="203" t="s">
        <v>2933</v>
      </c>
      <c r="F190" s="204" t="s">
        <v>2934</v>
      </c>
      <c r="G190" s="205" t="s">
        <v>348</v>
      </c>
      <c r="H190" s="206">
        <v>90</v>
      </c>
      <c r="I190" s="207"/>
      <c r="J190" s="208">
        <f t="shared" si="10"/>
        <v>0</v>
      </c>
      <c r="K190" s="209"/>
      <c r="L190" s="210"/>
      <c r="M190" s="211" t="s">
        <v>1</v>
      </c>
      <c r="N190" s="212" t="s">
        <v>41</v>
      </c>
      <c r="O190" s="62"/>
      <c r="P190" s="166">
        <f t="shared" si="11"/>
        <v>0</v>
      </c>
      <c r="Q190" s="166">
        <v>0</v>
      </c>
      <c r="R190" s="166">
        <f t="shared" si="12"/>
        <v>0</v>
      </c>
      <c r="S190" s="166">
        <v>0</v>
      </c>
      <c r="T190" s="167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1996</v>
      </c>
      <c r="AT190" s="168" t="s">
        <v>339</v>
      </c>
      <c r="AU190" s="168" t="s">
        <v>89</v>
      </c>
      <c r="AY190" s="18" t="s">
        <v>185</v>
      </c>
      <c r="BE190" s="169">
        <f t="shared" si="14"/>
        <v>0</v>
      </c>
      <c r="BF190" s="169">
        <f t="shared" si="15"/>
        <v>0</v>
      </c>
      <c r="BG190" s="169">
        <f t="shared" si="16"/>
        <v>0</v>
      </c>
      <c r="BH190" s="169">
        <f t="shared" si="17"/>
        <v>0</v>
      </c>
      <c r="BI190" s="169">
        <f t="shared" si="18"/>
        <v>0</v>
      </c>
      <c r="BJ190" s="18" t="s">
        <v>89</v>
      </c>
      <c r="BK190" s="169">
        <f t="shared" si="19"/>
        <v>0</v>
      </c>
      <c r="BL190" s="18" t="s">
        <v>840</v>
      </c>
      <c r="BM190" s="168" t="s">
        <v>3101</v>
      </c>
    </row>
    <row r="191" spans="1:65" s="2" customFormat="1" ht="33" customHeight="1">
      <c r="A191" s="33"/>
      <c r="B191" s="155"/>
      <c r="C191" s="156" t="s">
        <v>812</v>
      </c>
      <c r="D191" s="156" t="s">
        <v>188</v>
      </c>
      <c r="E191" s="157" t="s">
        <v>2936</v>
      </c>
      <c r="F191" s="158" t="s">
        <v>2937</v>
      </c>
      <c r="G191" s="159" t="s">
        <v>348</v>
      </c>
      <c r="H191" s="160">
        <v>90</v>
      </c>
      <c r="I191" s="161"/>
      <c r="J191" s="162">
        <f t="shared" si="10"/>
        <v>0</v>
      </c>
      <c r="K191" s="163"/>
      <c r="L191" s="34"/>
      <c r="M191" s="164" t="s">
        <v>1</v>
      </c>
      <c r="N191" s="165" t="s">
        <v>41</v>
      </c>
      <c r="O191" s="62"/>
      <c r="P191" s="166">
        <f t="shared" si="11"/>
        <v>0</v>
      </c>
      <c r="Q191" s="166">
        <v>0</v>
      </c>
      <c r="R191" s="166">
        <f t="shared" si="12"/>
        <v>0</v>
      </c>
      <c r="S191" s="166">
        <v>0</v>
      </c>
      <c r="T191" s="167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840</v>
      </c>
      <c r="AT191" s="168" t="s">
        <v>188</v>
      </c>
      <c r="AU191" s="168" t="s">
        <v>89</v>
      </c>
      <c r="AY191" s="18" t="s">
        <v>185</v>
      </c>
      <c r="BE191" s="169">
        <f t="shared" si="14"/>
        <v>0</v>
      </c>
      <c r="BF191" s="169">
        <f t="shared" si="15"/>
        <v>0</v>
      </c>
      <c r="BG191" s="169">
        <f t="shared" si="16"/>
        <v>0</v>
      </c>
      <c r="BH191" s="169">
        <f t="shared" si="17"/>
        <v>0</v>
      </c>
      <c r="BI191" s="169">
        <f t="shared" si="18"/>
        <v>0</v>
      </c>
      <c r="BJ191" s="18" t="s">
        <v>89</v>
      </c>
      <c r="BK191" s="169">
        <f t="shared" si="19"/>
        <v>0</v>
      </c>
      <c r="BL191" s="18" t="s">
        <v>840</v>
      </c>
      <c r="BM191" s="168" t="s">
        <v>3102</v>
      </c>
    </row>
    <row r="192" spans="1:65" s="2" customFormat="1" ht="33" customHeight="1">
      <c r="A192" s="33"/>
      <c r="B192" s="155"/>
      <c r="C192" s="156" t="s">
        <v>816</v>
      </c>
      <c r="D192" s="156" t="s">
        <v>188</v>
      </c>
      <c r="E192" s="157" t="s">
        <v>2939</v>
      </c>
      <c r="F192" s="158" t="s">
        <v>2940</v>
      </c>
      <c r="G192" s="159" t="s">
        <v>283</v>
      </c>
      <c r="H192" s="160">
        <v>50</v>
      </c>
      <c r="I192" s="161"/>
      <c r="J192" s="162">
        <f t="shared" si="10"/>
        <v>0</v>
      </c>
      <c r="K192" s="163"/>
      <c r="L192" s="34"/>
      <c r="M192" s="164" t="s">
        <v>1</v>
      </c>
      <c r="N192" s="165" t="s">
        <v>41</v>
      </c>
      <c r="O192" s="62"/>
      <c r="P192" s="166">
        <f t="shared" si="11"/>
        <v>0</v>
      </c>
      <c r="Q192" s="166">
        <v>0</v>
      </c>
      <c r="R192" s="166">
        <f t="shared" si="12"/>
        <v>0</v>
      </c>
      <c r="S192" s="166">
        <v>0</v>
      </c>
      <c r="T192" s="167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840</v>
      </c>
      <c r="AT192" s="168" t="s">
        <v>188</v>
      </c>
      <c r="AU192" s="168" t="s">
        <v>89</v>
      </c>
      <c r="AY192" s="18" t="s">
        <v>185</v>
      </c>
      <c r="BE192" s="169">
        <f t="shared" si="14"/>
        <v>0</v>
      </c>
      <c r="BF192" s="169">
        <f t="shared" si="15"/>
        <v>0</v>
      </c>
      <c r="BG192" s="169">
        <f t="shared" si="16"/>
        <v>0</v>
      </c>
      <c r="BH192" s="169">
        <f t="shared" si="17"/>
        <v>0</v>
      </c>
      <c r="BI192" s="169">
        <f t="shared" si="18"/>
        <v>0</v>
      </c>
      <c r="BJ192" s="18" t="s">
        <v>89</v>
      </c>
      <c r="BK192" s="169">
        <f t="shared" si="19"/>
        <v>0</v>
      </c>
      <c r="BL192" s="18" t="s">
        <v>840</v>
      </c>
      <c r="BM192" s="168" t="s">
        <v>3103</v>
      </c>
    </row>
    <row r="193" spans="1:65" s="12" customFormat="1" ht="25.9" customHeight="1">
      <c r="B193" s="142"/>
      <c r="D193" s="143" t="s">
        <v>74</v>
      </c>
      <c r="E193" s="144" t="s">
        <v>1738</v>
      </c>
      <c r="F193" s="144" t="s">
        <v>2942</v>
      </c>
      <c r="I193" s="145"/>
      <c r="J193" s="146">
        <f>BK193</f>
        <v>0</v>
      </c>
      <c r="L193" s="142"/>
      <c r="M193" s="147"/>
      <c r="N193" s="148"/>
      <c r="O193" s="148"/>
      <c r="P193" s="149">
        <f>SUM(P194:P199)</f>
        <v>0</v>
      </c>
      <c r="Q193" s="148"/>
      <c r="R193" s="149">
        <f>SUM(R194:R199)</f>
        <v>0</v>
      </c>
      <c r="S193" s="148"/>
      <c r="T193" s="150">
        <f>SUM(T194:T199)</f>
        <v>0</v>
      </c>
      <c r="AR193" s="143" t="s">
        <v>237</v>
      </c>
      <c r="AT193" s="151" t="s">
        <v>74</v>
      </c>
      <c r="AU193" s="151" t="s">
        <v>75</v>
      </c>
      <c r="AY193" s="143" t="s">
        <v>185</v>
      </c>
      <c r="BK193" s="152">
        <f>SUM(BK194:BK199)</f>
        <v>0</v>
      </c>
    </row>
    <row r="194" spans="1:65" s="2" customFormat="1" ht="44.25" customHeight="1">
      <c r="A194" s="33"/>
      <c r="B194" s="155"/>
      <c r="C194" s="156" t="s">
        <v>820</v>
      </c>
      <c r="D194" s="156" t="s">
        <v>188</v>
      </c>
      <c r="E194" s="157" t="s">
        <v>2943</v>
      </c>
      <c r="F194" s="158" t="s">
        <v>2944</v>
      </c>
      <c r="G194" s="159" t="s">
        <v>1391</v>
      </c>
      <c r="H194" s="160">
        <v>1</v>
      </c>
      <c r="I194" s="161"/>
      <c r="J194" s="162">
        <f t="shared" ref="J194:J199" si="20">ROUND(I194*H194,2)</f>
        <v>0</v>
      </c>
      <c r="K194" s="163"/>
      <c r="L194" s="34"/>
      <c r="M194" s="164" t="s">
        <v>1</v>
      </c>
      <c r="N194" s="165" t="s">
        <v>41</v>
      </c>
      <c r="O194" s="62"/>
      <c r="P194" s="166">
        <f t="shared" ref="P194:P199" si="21">O194*H194</f>
        <v>0</v>
      </c>
      <c r="Q194" s="166">
        <v>0</v>
      </c>
      <c r="R194" s="166">
        <f t="shared" ref="R194:R199" si="22">Q194*H194</f>
        <v>0</v>
      </c>
      <c r="S194" s="166">
        <v>0</v>
      </c>
      <c r="T194" s="167">
        <f t="shared" ref="T194:T199" si="23"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91</v>
      </c>
      <c r="AT194" s="168" t="s">
        <v>188</v>
      </c>
      <c r="AU194" s="168" t="s">
        <v>79</v>
      </c>
      <c r="AY194" s="18" t="s">
        <v>185</v>
      </c>
      <c r="BE194" s="169">
        <f t="shared" ref="BE194:BE199" si="24">IF(N194="základná",J194,0)</f>
        <v>0</v>
      </c>
      <c r="BF194" s="169">
        <f t="shared" ref="BF194:BF199" si="25">IF(N194="znížená",J194,0)</f>
        <v>0</v>
      </c>
      <c r="BG194" s="169">
        <f t="shared" ref="BG194:BG199" si="26">IF(N194="zákl. prenesená",J194,0)</f>
        <v>0</v>
      </c>
      <c r="BH194" s="169">
        <f t="shared" ref="BH194:BH199" si="27">IF(N194="zníž. prenesená",J194,0)</f>
        <v>0</v>
      </c>
      <c r="BI194" s="169">
        <f t="shared" ref="BI194:BI199" si="28">IF(N194="nulová",J194,0)</f>
        <v>0</v>
      </c>
      <c r="BJ194" s="18" t="s">
        <v>89</v>
      </c>
      <c r="BK194" s="169">
        <f t="shared" ref="BK194:BK199" si="29">ROUND(I194*H194,2)</f>
        <v>0</v>
      </c>
      <c r="BL194" s="18" t="s">
        <v>91</v>
      </c>
      <c r="BM194" s="168" t="s">
        <v>3104</v>
      </c>
    </row>
    <row r="195" spans="1:65" s="2" customFormat="1" ht="24.2" customHeight="1">
      <c r="A195" s="33"/>
      <c r="B195" s="155"/>
      <c r="C195" s="156" t="s">
        <v>833</v>
      </c>
      <c r="D195" s="156" t="s">
        <v>188</v>
      </c>
      <c r="E195" s="157" t="s">
        <v>2946</v>
      </c>
      <c r="F195" s="158" t="s">
        <v>2947</v>
      </c>
      <c r="G195" s="159" t="s">
        <v>1391</v>
      </c>
      <c r="H195" s="160">
        <v>1</v>
      </c>
      <c r="I195" s="161"/>
      <c r="J195" s="162">
        <f t="shared" si="20"/>
        <v>0</v>
      </c>
      <c r="K195" s="163"/>
      <c r="L195" s="34"/>
      <c r="M195" s="164" t="s">
        <v>1</v>
      </c>
      <c r="N195" s="165" t="s">
        <v>41</v>
      </c>
      <c r="O195" s="62"/>
      <c r="P195" s="166">
        <f t="shared" si="21"/>
        <v>0</v>
      </c>
      <c r="Q195" s="166">
        <v>0</v>
      </c>
      <c r="R195" s="166">
        <f t="shared" si="22"/>
        <v>0</v>
      </c>
      <c r="S195" s="166">
        <v>0</v>
      </c>
      <c r="T195" s="167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8" t="s">
        <v>91</v>
      </c>
      <c r="AT195" s="168" t="s">
        <v>188</v>
      </c>
      <c r="AU195" s="168" t="s">
        <v>79</v>
      </c>
      <c r="AY195" s="18" t="s">
        <v>185</v>
      </c>
      <c r="BE195" s="169">
        <f t="shared" si="24"/>
        <v>0</v>
      </c>
      <c r="BF195" s="169">
        <f t="shared" si="25"/>
        <v>0</v>
      </c>
      <c r="BG195" s="169">
        <f t="shared" si="26"/>
        <v>0</v>
      </c>
      <c r="BH195" s="169">
        <f t="shared" si="27"/>
        <v>0</v>
      </c>
      <c r="BI195" s="169">
        <f t="shared" si="28"/>
        <v>0</v>
      </c>
      <c r="BJ195" s="18" t="s">
        <v>89</v>
      </c>
      <c r="BK195" s="169">
        <f t="shared" si="29"/>
        <v>0</v>
      </c>
      <c r="BL195" s="18" t="s">
        <v>91</v>
      </c>
      <c r="BM195" s="168" t="s">
        <v>3105</v>
      </c>
    </row>
    <row r="196" spans="1:65" s="2" customFormat="1" ht="33" customHeight="1">
      <c r="A196" s="33"/>
      <c r="B196" s="155"/>
      <c r="C196" s="156" t="s">
        <v>840</v>
      </c>
      <c r="D196" s="156" t="s">
        <v>188</v>
      </c>
      <c r="E196" s="157" t="s">
        <v>3106</v>
      </c>
      <c r="F196" s="158" t="s">
        <v>3107</v>
      </c>
      <c r="G196" s="159" t="s">
        <v>1391</v>
      </c>
      <c r="H196" s="160">
        <v>1</v>
      </c>
      <c r="I196" s="161"/>
      <c r="J196" s="162">
        <f t="shared" si="20"/>
        <v>0</v>
      </c>
      <c r="K196" s="163"/>
      <c r="L196" s="34"/>
      <c r="M196" s="164" t="s">
        <v>1</v>
      </c>
      <c r="N196" s="165" t="s">
        <v>41</v>
      </c>
      <c r="O196" s="62"/>
      <c r="P196" s="166">
        <f t="shared" si="21"/>
        <v>0</v>
      </c>
      <c r="Q196" s="166">
        <v>0</v>
      </c>
      <c r="R196" s="166">
        <f t="shared" si="22"/>
        <v>0</v>
      </c>
      <c r="S196" s="166">
        <v>0</v>
      </c>
      <c r="T196" s="167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91</v>
      </c>
      <c r="AT196" s="168" t="s">
        <v>188</v>
      </c>
      <c r="AU196" s="168" t="s">
        <v>79</v>
      </c>
      <c r="AY196" s="18" t="s">
        <v>185</v>
      </c>
      <c r="BE196" s="169">
        <f t="shared" si="24"/>
        <v>0</v>
      </c>
      <c r="BF196" s="169">
        <f t="shared" si="25"/>
        <v>0</v>
      </c>
      <c r="BG196" s="169">
        <f t="shared" si="26"/>
        <v>0</v>
      </c>
      <c r="BH196" s="169">
        <f t="shared" si="27"/>
        <v>0</v>
      </c>
      <c r="BI196" s="169">
        <f t="shared" si="28"/>
        <v>0</v>
      </c>
      <c r="BJ196" s="18" t="s">
        <v>89</v>
      </c>
      <c r="BK196" s="169">
        <f t="shared" si="29"/>
        <v>0</v>
      </c>
      <c r="BL196" s="18" t="s">
        <v>91</v>
      </c>
      <c r="BM196" s="168" t="s">
        <v>3108</v>
      </c>
    </row>
    <row r="197" spans="1:65" s="2" customFormat="1" ht="16.5" customHeight="1">
      <c r="A197" s="33"/>
      <c r="B197" s="155"/>
      <c r="C197" s="156" t="s">
        <v>848</v>
      </c>
      <c r="D197" s="156" t="s">
        <v>188</v>
      </c>
      <c r="E197" s="157" t="s">
        <v>3109</v>
      </c>
      <c r="F197" s="158" t="s">
        <v>3110</v>
      </c>
      <c r="G197" s="159" t="s">
        <v>1391</v>
      </c>
      <c r="H197" s="160">
        <v>1</v>
      </c>
      <c r="I197" s="161"/>
      <c r="J197" s="162">
        <f t="shared" si="20"/>
        <v>0</v>
      </c>
      <c r="K197" s="163"/>
      <c r="L197" s="34"/>
      <c r="M197" s="164" t="s">
        <v>1</v>
      </c>
      <c r="N197" s="165" t="s">
        <v>41</v>
      </c>
      <c r="O197" s="62"/>
      <c r="P197" s="166">
        <f t="shared" si="21"/>
        <v>0</v>
      </c>
      <c r="Q197" s="166">
        <v>0</v>
      </c>
      <c r="R197" s="166">
        <f t="shared" si="22"/>
        <v>0</v>
      </c>
      <c r="S197" s="166">
        <v>0</v>
      </c>
      <c r="T197" s="167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8" t="s">
        <v>91</v>
      </c>
      <c r="AT197" s="168" t="s">
        <v>188</v>
      </c>
      <c r="AU197" s="168" t="s">
        <v>79</v>
      </c>
      <c r="AY197" s="18" t="s">
        <v>185</v>
      </c>
      <c r="BE197" s="169">
        <f t="shared" si="24"/>
        <v>0</v>
      </c>
      <c r="BF197" s="169">
        <f t="shared" si="25"/>
        <v>0</v>
      </c>
      <c r="BG197" s="169">
        <f t="shared" si="26"/>
        <v>0</v>
      </c>
      <c r="BH197" s="169">
        <f t="shared" si="27"/>
        <v>0</v>
      </c>
      <c r="BI197" s="169">
        <f t="shared" si="28"/>
        <v>0</v>
      </c>
      <c r="BJ197" s="18" t="s">
        <v>89</v>
      </c>
      <c r="BK197" s="169">
        <f t="shared" si="29"/>
        <v>0</v>
      </c>
      <c r="BL197" s="18" t="s">
        <v>91</v>
      </c>
      <c r="BM197" s="168" t="s">
        <v>3111</v>
      </c>
    </row>
    <row r="198" spans="1:65" s="2" customFormat="1" ht="21.75" customHeight="1">
      <c r="A198" s="33"/>
      <c r="B198" s="155"/>
      <c r="C198" s="156" t="s">
        <v>860</v>
      </c>
      <c r="D198" s="156" t="s">
        <v>188</v>
      </c>
      <c r="E198" s="157" t="s">
        <v>2949</v>
      </c>
      <c r="F198" s="158" t="s">
        <v>2950</v>
      </c>
      <c r="G198" s="159" t="s">
        <v>1391</v>
      </c>
      <c r="H198" s="160">
        <v>1</v>
      </c>
      <c r="I198" s="161"/>
      <c r="J198" s="162">
        <f t="shared" si="20"/>
        <v>0</v>
      </c>
      <c r="K198" s="163"/>
      <c r="L198" s="34"/>
      <c r="M198" s="164" t="s">
        <v>1</v>
      </c>
      <c r="N198" s="165" t="s">
        <v>41</v>
      </c>
      <c r="O198" s="62"/>
      <c r="P198" s="166">
        <f t="shared" si="21"/>
        <v>0</v>
      </c>
      <c r="Q198" s="166">
        <v>0</v>
      </c>
      <c r="R198" s="166">
        <f t="shared" si="22"/>
        <v>0</v>
      </c>
      <c r="S198" s="166">
        <v>0</v>
      </c>
      <c r="T198" s="167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91</v>
      </c>
      <c r="AT198" s="168" t="s">
        <v>188</v>
      </c>
      <c r="AU198" s="168" t="s">
        <v>79</v>
      </c>
      <c r="AY198" s="18" t="s">
        <v>185</v>
      </c>
      <c r="BE198" s="169">
        <f t="shared" si="24"/>
        <v>0</v>
      </c>
      <c r="BF198" s="169">
        <f t="shared" si="25"/>
        <v>0</v>
      </c>
      <c r="BG198" s="169">
        <f t="shared" si="26"/>
        <v>0</v>
      </c>
      <c r="BH198" s="169">
        <f t="shared" si="27"/>
        <v>0</v>
      </c>
      <c r="BI198" s="169">
        <f t="shared" si="28"/>
        <v>0</v>
      </c>
      <c r="BJ198" s="18" t="s">
        <v>89</v>
      </c>
      <c r="BK198" s="169">
        <f t="shared" si="29"/>
        <v>0</v>
      </c>
      <c r="BL198" s="18" t="s">
        <v>91</v>
      </c>
      <c r="BM198" s="168" t="s">
        <v>3112</v>
      </c>
    </row>
    <row r="199" spans="1:65" s="2" customFormat="1" ht="16.5" customHeight="1">
      <c r="A199" s="33"/>
      <c r="B199" s="155"/>
      <c r="C199" s="156" t="s">
        <v>867</v>
      </c>
      <c r="D199" s="156" t="s">
        <v>188</v>
      </c>
      <c r="E199" s="157" t="s">
        <v>3113</v>
      </c>
      <c r="F199" s="158" t="s">
        <v>3114</v>
      </c>
      <c r="G199" s="159" t="s">
        <v>1391</v>
      </c>
      <c r="H199" s="160">
        <v>1</v>
      </c>
      <c r="I199" s="161"/>
      <c r="J199" s="162">
        <f t="shared" si="20"/>
        <v>0</v>
      </c>
      <c r="K199" s="163"/>
      <c r="L199" s="34"/>
      <c r="M199" s="214" t="s">
        <v>1</v>
      </c>
      <c r="N199" s="215" t="s">
        <v>41</v>
      </c>
      <c r="O199" s="216"/>
      <c r="P199" s="217">
        <f t="shared" si="21"/>
        <v>0</v>
      </c>
      <c r="Q199" s="217">
        <v>0</v>
      </c>
      <c r="R199" s="217">
        <f t="shared" si="22"/>
        <v>0</v>
      </c>
      <c r="S199" s="217">
        <v>0</v>
      </c>
      <c r="T199" s="218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8" t="s">
        <v>91</v>
      </c>
      <c r="AT199" s="168" t="s">
        <v>188</v>
      </c>
      <c r="AU199" s="168" t="s">
        <v>79</v>
      </c>
      <c r="AY199" s="18" t="s">
        <v>185</v>
      </c>
      <c r="BE199" s="169">
        <f t="shared" si="24"/>
        <v>0</v>
      </c>
      <c r="BF199" s="169">
        <f t="shared" si="25"/>
        <v>0</v>
      </c>
      <c r="BG199" s="169">
        <f t="shared" si="26"/>
        <v>0</v>
      </c>
      <c r="BH199" s="169">
        <f t="shared" si="27"/>
        <v>0</v>
      </c>
      <c r="BI199" s="169">
        <f t="shared" si="28"/>
        <v>0</v>
      </c>
      <c r="BJ199" s="18" t="s">
        <v>89</v>
      </c>
      <c r="BK199" s="169">
        <f t="shared" si="29"/>
        <v>0</v>
      </c>
      <c r="BL199" s="18" t="s">
        <v>91</v>
      </c>
      <c r="BM199" s="168" t="s">
        <v>3115</v>
      </c>
    </row>
    <row r="200" spans="1:65" s="2" customFormat="1" ht="6.95" customHeight="1">
      <c r="A200" s="33"/>
      <c r="B200" s="51"/>
      <c r="C200" s="52"/>
      <c r="D200" s="52"/>
      <c r="E200" s="52"/>
      <c r="F200" s="52"/>
      <c r="G200" s="52"/>
      <c r="H200" s="52"/>
      <c r="I200" s="52"/>
      <c r="J200" s="52"/>
      <c r="K200" s="52"/>
      <c r="L200" s="34"/>
      <c r="M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</row>
  </sheetData>
  <autoFilter ref="C123:K199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60"/>
  <sheetViews>
    <sheetView showGridLines="0" workbookViewId="0">
      <selection activeCell="I48" sqref="I4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116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3116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ROUND(J121,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6" t="s">
        <v>39</v>
      </c>
      <c r="E33" s="39" t="s">
        <v>40</v>
      </c>
      <c r="F33" s="107">
        <f>ROUND((SUM(BE121:BE259)),  2)</f>
        <v>0</v>
      </c>
      <c r="G33" s="108"/>
      <c r="H33" s="108"/>
      <c r="I33" s="109">
        <v>0.2</v>
      </c>
      <c r="J33" s="107">
        <f>ROUND(((SUM(BE121:BE259))*I33),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7">
        <f>ROUND((SUM(BF121:BF259)),  2)</f>
        <v>0</v>
      </c>
      <c r="G34" s="108"/>
      <c r="H34" s="108"/>
      <c r="I34" s="109">
        <v>0.2</v>
      </c>
      <c r="J34" s="107">
        <f>ROUND(((SUM(BF121:BF259))*I34),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0">
        <f>ROUND((SUM(BG121:BG259)),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0">
        <f>ROUND((SUM(BH121:BH259)),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7">
        <f>ROUND((SUM(BI121:BI259)),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SO-06 - Hala - elektroinštalácia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J121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5" customHeight="1">
      <c r="B97" s="123"/>
      <c r="D97" s="124" t="s">
        <v>2860</v>
      </c>
      <c r="E97" s="125"/>
      <c r="F97" s="125"/>
      <c r="G97" s="125"/>
      <c r="H97" s="125"/>
      <c r="I97" s="125"/>
      <c r="J97" s="126">
        <f>J122</f>
        <v>0</v>
      </c>
      <c r="L97" s="123"/>
    </row>
    <row r="98" spans="1:31" s="10" customFormat="1" ht="19.899999999999999" customHeight="1">
      <c r="B98" s="127"/>
      <c r="D98" s="128" t="s">
        <v>2861</v>
      </c>
      <c r="E98" s="129"/>
      <c r="F98" s="129"/>
      <c r="G98" s="129"/>
      <c r="H98" s="129"/>
      <c r="I98" s="129"/>
      <c r="J98" s="130">
        <f>J123</f>
        <v>0</v>
      </c>
      <c r="L98" s="127"/>
    </row>
    <row r="99" spans="1:31" s="10" customFormat="1" ht="19.899999999999999" customHeight="1">
      <c r="B99" s="127"/>
      <c r="D99" s="128" t="s">
        <v>2956</v>
      </c>
      <c r="E99" s="129"/>
      <c r="F99" s="129"/>
      <c r="G99" s="129"/>
      <c r="H99" s="129"/>
      <c r="I99" s="129"/>
      <c r="J99" s="130">
        <f>J220</f>
        <v>0</v>
      </c>
      <c r="L99" s="127"/>
    </row>
    <row r="100" spans="1:31" s="9" customFormat="1" ht="24.95" customHeight="1">
      <c r="B100" s="123"/>
      <c r="D100" s="124" t="s">
        <v>169</v>
      </c>
      <c r="E100" s="125"/>
      <c r="F100" s="125"/>
      <c r="G100" s="125"/>
      <c r="H100" s="125"/>
      <c r="I100" s="125"/>
      <c r="J100" s="126">
        <f>J252</f>
        <v>0</v>
      </c>
      <c r="L100" s="123"/>
    </row>
    <row r="101" spans="1:31" s="9" customFormat="1" ht="24.95" customHeight="1">
      <c r="B101" s="123"/>
      <c r="D101" s="124" t="s">
        <v>2863</v>
      </c>
      <c r="E101" s="125"/>
      <c r="F101" s="125"/>
      <c r="G101" s="125"/>
      <c r="H101" s="125"/>
      <c r="I101" s="125"/>
      <c r="J101" s="126">
        <f>J255</f>
        <v>0</v>
      </c>
      <c r="L101" s="123"/>
    </row>
    <row r="102" spans="1:31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6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s="2" customFormat="1" ht="6.95" customHeight="1">
      <c r="A103" s="33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46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31" s="2" customFormat="1" ht="6.95" customHeight="1">
      <c r="A107" s="33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24.95" customHeight="1">
      <c r="A108" s="33"/>
      <c r="B108" s="34"/>
      <c r="C108" s="22" t="s">
        <v>171</v>
      </c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5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15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3"/>
      <c r="D111" s="33"/>
      <c r="E111" s="265" t="str">
        <f>E7</f>
        <v>Chovná hala pre kury s voľným výbehom</v>
      </c>
      <c r="F111" s="266"/>
      <c r="G111" s="266"/>
      <c r="H111" s="266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138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24" t="str">
        <f>E9</f>
        <v>SO-06 - Hala - elektroinštalácia</v>
      </c>
      <c r="F113" s="267"/>
      <c r="G113" s="267"/>
      <c r="H113" s="267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19</v>
      </c>
      <c r="D115" s="33"/>
      <c r="E115" s="33"/>
      <c r="F115" s="26" t="str">
        <f>F12</f>
        <v>Dolné Trhovište 224, 920 61 Dolné Trhovište</v>
      </c>
      <c r="G115" s="33"/>
      <c r="H115" s="33"/>
      <c r="I115" s="28" t="s">
        <v>21</v>
      </c>
      <c r="J115" s="59" t="str">
        <f>IF(J12="","",J12)</f>
        <v>19. 3. 2023</v>
      </c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2" customHeight="1">
      <c r="A117" s="33"/>
      <c r="B117" s="34"/>
      <c r="C117" s="28" t="s">
        <v>23</v>
      </c>
      <c r="D117" s="33"/>
      <c r="E117" s="33"/>
      <c r="F117" s="26" t="str">
        <f>E15</f>
        <v>FOOD FARM s.r.o., Piešťanská 3, 917 03 Trnava</v>
      </c>
      <c r="G117" s="33"/>
      <c r="H117" s="33"/>
      <c r="I117" s="28" t="s">
        <v>29</v>
      </c>
      <c r="J117" s="31" t="str">
        <f>E21</f>
        <v>ALLA ARCHITEKTI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2" customHeight="1">
      <c r="A118" s="33"/>
      <c r="B118" s="34"/>
      <c r="C118" s="28" t="s">
        <v>27</v>
      </c>
      <c r="D118" s="33"/>
      <c r="E118" s="33"/>
      <c r="F118" s="26" t="str">
        <f>IF(E18="","",E18)</f>
        <v>Vyplň údaj</v>
      </c>
      <c r="G118" s="33"/>
      <c r="H118" s="33"/>
      <c r="I118" s="28" t="s">
        <v>32</v>
      </c>
      <c r="J118" s="31" t="str">
        <f>E24</f>
        <v>Stanislav Hlubina</v>
      </c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0.3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11" customFormat="1" ht="29.25" customHeight="1">
      <c r="A120" s="131"/>
      <c r="B120" s="132"/>
      <c r="C120" s="133" t="s">
        <v>172</v>
      </c>
      <c r="D120" s="134" t="s">
        <v>60</v>
      </c>
      <c r="E120" s="134" t="s">
        <v>56</v>
      </c>
      <c r="F120" s="134" t="s">
        <v>57</v>
      </c>
      <c r="G120" s="134" t="s">
        <v>173</v>
      </c>
      <c r="H120" s="134" t="s">
        <v>174</v>
      </c>
      <c r="I120" s="134" t="s">
        <v>175</v>
      </c>
      <c r="J120" s="135" t="s">
        <v>144</v>
      </c>
      <c r="K120" s="136" t="s">
        <v>176</v>
      </c>
      <c r="L120" s="137"/>
      <c r="M120" s="66" t="s">
        <v>1</v>
      </c>
      <c r="N120" s="67" t="s">
        <v>39</v>
      </c>
      <c r="O120" s="67" t="s">
        <v>177</v>
      </c>
      <c r="P120" s="67" t="s">
        <v>178</v>
      </c>
      <c r="Q120" s="67" t="s">
        <v>179</v>
      </c>
      <c r="R120" s="67" t="s">
        <v>180</v>
      </c>
      <c r="S120" s="67" t="s">
        <v>181</v>
      </c>
      <c r="T120" s="68" t="s">
        <v>182</v>
      </c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</row>
    <row r="121" spans="1:65" s="2" customFormat="1" ht="22.9" customHeight="1">
      <c r="A121" s="33"/>
      <c r="B121" s="34"/>
      <c r="C121" s="73" t="s">
        <v>145</v>
      </c>
      <c r="D121" s="33"/>
      <c r="E121" s="33"/>
      <c r="F121" s="33"/>
      <c r="G121" s="33"/>
      <c r="H121" s="33"/>
      <c r="I121" s="33"/>
      <c r="J121" s="138">
        <f>BK121</f>
        <v>0</v>
      </c>
      <c r="K121" s="33"/>
      <c r="L121" s="34"/>
      <c r="M121" s="69"/>
      <c r="N121" s="60"/>
      <c r="O121" s="70"/>
      <c r="P121" s="139">
        <f>P122+P252+P255</f>
        <v>0</v>
      </c>
      <c r="Q121" s="70"/>
      <c r="R121" s="139">
        <f>R122+R252+R255</f>
        <v>0</v>
      </c>
      <c r="S121" s="70"/>
      <c r="T121" s="140">
        <f>T122+T252+T255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8" t="s">
        <v>74</v>
      </c>
      <c r="AU121" s="18" t="s">
        <v>146</v>
      </c>
      <c r="BK121" s="141">
        <f>BK122+BK252+BK255</f>
        <v>0</v>
      </c>
    </row>
    <row r="122" spans="1:65" s="12" customFormat="1" ht="25.9" customHeight="1">
      <c r="B122" s="142"/>
      <c r="D122" s="143" t="s">
        <v>74</v>
      </c>
      <c r="E122" s="144" t="s">
        <v>339</v>
      </c>
      <c r="F122" s="144" t="s">
        <v>2870</v>
      </c>
      <c r="I122" s="145"/>
      <c r="J122" s="146">
        <f>BK122</f>
        <v>0</v>
      </c>
      <c r="L122" s="142"/>
      <c r="M122" s="147"/>
      <c r="N122" s="148"/>
      <c r="O122" s="148"/>
      <c r="P122" s="149">
        <f>P123+P220</f>
        <v>0</v>
      </c>
      <c r="Q122" s="148"/>
      <c r="R122" s="149">
        <f>R123+R220</f>
        <v>0</v>
      </c>
      <c r="S122" s="148"/>
      <c r="T122" s="150">
        <f>T123+T220</f>
        <v>0</v>
      </c>
      <c r="AR122" s="143" t="s">
        <v>132</v>
      </c>
      <c r="AT122" s="151" t="s">
        <v>74</v>
      </c>
      <c r="AU122" s="151" t="s">
        <v>75</v>
      </c>
      <c r="AY122" s="143" t="s">
        <v>185</v>
      </c>
      <c r="BK122" s="152">
        <f>BK123+BK220</f>
        <v>0</v>
      </c>
    </row>
    <row r="123" spans="1:65" s="12" customFormat="1" ht="22.9" customHeight="1">
      <c r="B123" s="142"/>
      <c r="D123" s="143" t="s">
        <v>74</v>
      </c>
      <c r="E123" s="153" t="s">
        <v>2871</v>
      </c>
      <c r="F123" s="153" t="s">
        <v>2872</v>
      </c>
      <c r="I123" s="145"/>
      <c r="J123" s="154">
        <f>BK123</f>
        <v>0</v>
      </c>
      <c r="L123" s="142"/>
      <c r="M123" s="147"/>
      <c r="N123" s="148"/>
      <c r="O123" s="148"/>
      <c r="P123" s="149">
        <f>SUM(P124:P219)</f>
        <v>0</v>
      </c>
      <c r="Q123" s="148"/>
      <c r="R123" s="149">
        <f>SUM(R124:R219)</f>
        <v>0</v>
      </c>
      <c r="S123" s="148"/>
      <c r="T123" s="150">
        <f>SUM(T124:T219)</f>
        <v>0</v>
      </c>
      <c r="AR123" s="143" t="s">
        <v>132</v>
      </c>
      <c r="AT123" s="151" t="s">
        <v>74</v>
      </c>
      <c r="AU123" s="151" t="s">
        <v>79</v>
      </c>
      <c r="AY123" s="143" t="s">
        <v>185</v>
      </c>
      <c r="BK123" s="152">
        <f>SUM(BK124:BK219)</f>
        <v>0</v>
      </c>
    </row>
    <row r="124" spans="1:65" s="2" customFormat="1" ht="24.2" customHeight="1">
      <c r="A124" s="33"/>
      <c r="B124" s="155"/>
      <c r="C124" s="156" t="s">
        <v>79</v>
      </c>
      <c r="D124" s="156" t="s">
        <v>188</v>
      </c>
      <c r="E124" s="157" t="s">
        <v>3117</v>
      </c>
      <c r="F124" s="158" t="s">
        <v>3118</v>
      </c>
      <c r="G124" s="159" t="s">
        <v>348</v>
      </c>
      <c r="H124" s="160">
        <v>220</v>
      </c>
      <c r="I124" s="161"/>
      <c r="J124" s="162">
        <f t="shared" ref="J124:J155" si="0">ROUND(I124*H124,2)</f>
        <v>0</v>
      </c>
      <c r="K124" s="163"/>
      <c r="L124" s="34"/>
      <c r="M124" s="164" t="s">
        <v>1</v>
      </c>
      <c r="N124" s="165" t="s">
        <v>41</v>
      </c>
      <c r="O124" s="62"/>
      <c r="P124" s="166">
        <f t="shared" ref="P124:P155" si="1">O124*H124</f>
        <v>0</v>
      </c>
      <c r="Q124" s="166">
        <v>0</v>
      </c>
      <c r="R124" s="166">
        <f t="shared" ref="R124:R155" si="2">Q124*H124</f>
        <v>0</v>
      </c>
      <c r="S124" s="166">
        <v>0</v>
      </c>
      <c r="T124" s="167">
        <f t="shared" ref="T124:T155" si="3"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8" t="s">
        <v>840</v>
      </c>
      <c r="AT124" s="168" t="s">
        <v>188</v>
      </c>
      <c r="AU124" s="168" t="s">
        <v>89</v>
      </c>
      <c r="AY124" s="18" t="s">
        <v>185</v>
      </c>
      <c r="BE124" s="169">
        <f t="shared" ref="BE124:BE155" si="4">IF(N124="základná",J124,0)</f>
        <v>0</v>
      </c>
      <c r="BF124" s="169">
        <f t="shared" ref="BF124:BF155" si="5">IF(N124="znížená",J124,0)</f>
        <v>0</v>
      </c>
      <c r="BG124" s="169">
        <f t="shared" ref="BG124:BG155" si="6">IF(N124="zákl. prenesená",J124,0)</f>
        <v>0</v>
      </c>
      <c r="BH124" s="169">
        <f t="shared" ref="BH124:BH155" si="7">IF(N124="zníž. prenesená",J124,0)</f>
        <v>0</v>
      </c>
      <c r="BI124" s="169">
        <f t="shared" ref="BI124:BI155" si="8">IF(N124="nulová",J124,0)</f>
        <v>0</v>
      </c>
      <c r="BJ124" s="18" t="s">
        <v>89</v>
      </c>
      <c r="BK124" s="169">
        <f t="shared" ref="BK124:BK155" si="9">ROUND(I124*H124,2)</f>
        <v>0</v>
      </c>
      <c r="BL124" s="18" t="s">
        <v>840</v>
      </c>
      <c r="BM124" s="168" t="s">
        <v>3119</v>
      </c>
    </row>
    <row r="125" spans="1:65" s="2" customFormat="1" ht="21.75" customHeight="1">
      <c r="A125" s="33"/>
      <c r="B125" s="155"/>
      <c r="C125" s="202" t="s">
        <v>89</v>
      </c>
      <c r="D125" s="202" t="s">
        <v>339</v>
      </c>
      <c r="E125" s="203" t="s">
        <v>3120</v>
      </c>
      <c r="F125" s="204" t="s">
        <v>3121</v>
      </c>
      <c r="G125" s="205" t="s">
        <v>348</v>
      </c>
      <c r="H125" s="206">
        <v>220</v>
      </c>
      <c r="I125" s="207"/>
      <c r="J125" s="208">
        <f t="shared" si="0"/>
        <v>0</v>
      </c>
      <c r="K125" s="209"/>
      <c r="L125" s="210"/>
      <c r="M125" s="211" t="s">
        <v>1</v>
      </c>
      <c r="N125" s="212" t="s">
        <v>41</v>
      </c>
      <c r="O125" s="62"/>
      <c r="P125" s="166">
        <f t="shared" si="1"/>
        <v>0</v>
      </c>
      <c r="Q125" s="166">
        <v>0</v>
      </c>
      <c r="R125" s="166">
        <f t="shared" si="2"/>
        <v>0</v>
      </c>
      <c r="S125" s="166">
        <v>0</v>
      </c>
      <c r="T125" s="167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8" t="s">
        <v>1996</v>
      </c>
      <c r="AT125" s="168" t="s">
        <v>339</v>
      </c>
      <c r="AU125" s="168" t="s">
        <v>89</v>
      </c>
      <c r="AY125" s="18" t="s">
        <v>185</v>
      </c>
      <c r="BE125" s="169">
        <f t="shared" si="4"/>
        <v>0</v>
      </c>
      <c r="BF125" s="169">
        <f t="shared" si="5"/>
        <v>0</v>
      </c>
      <c r="BG125" s="169">
        <f t="shared" si="6"/>
        <v>0</v>
      </c>
      <c r="BH125" s="169">
        <f t="shared" si="7"/>
        <v>0</v>
      </c>
      <c r="BI125" s="169">
        <f t="shared" si="8"/>
        <v>0</v>
      </c>
      <c r="BJ125" s="18" t="s">
        <v>89</v>
      </c>
      <c r="BK125" s="169">
        <f t="shared" si="9"/>
        <v>0</v>
      </c>
      <c r="BL125" s="18" t="s">
        <v>840</v>
      </c>
      <c r="BM125" s="168" t="s">
        <v>3122</v>
      </c>
    </row>
    <row r="126" spans="1:65" s="2" customFormat="1" ht="16.5" customHeight="1">
      <c r="A126" s="33"/>
      <c r="B126" s="155"/>
      <c r="C126" s="202" t="s">
        <v>132</v>
      </c>
      <c r="D126" s="202" t="s">
        <v>339</v>
      </c>
      <c r="E126" s="203" t="s">
        <v>3123</v>
      </c>
      <c r="F126" s="204" t="s">
        <v>3124</v>
      </c>
      <c r="G126" s="205" t="s">
        <v>782</v>
      </c>
      <c r="H126" s="206">
        <v>132</v>
      </c>
      <c r="I126" s="207"/>
      <c r="J126" s="208">
        <f t="shared" si="0"/>
        <v>0</v>
      </c>
      <c r="K126" s="209"/>
      <c r="L126" s="210"/>
      <c r="M126" s="211" t="s">
        <v>1</v>
      </c>
      <c r="N126" s="212" t="s">
        <v>41</v>
      </c>
      <c r="O126" s="62"/>
      <c r="P126" s="166">
        <f t="shared" si="1"/>
        <v>0</v>
      </c>
      <c r="Q126" s="166">
        <v>0</v>
      </c>
      <c r="R126" s="166">
        <f t="shared" si="2"/>
        <v>0</v>
      </c>
      <c r="S126" s="166">
        <v>0</v>
      </c>
      <c r="T126" s="167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1996</v>
      </c>
      <c r="AT126" s="168" t="s">
        <v>339</v>
      </c>
      <c r="AU126" s="168" t="s">
        <v>89</v>
      </c>
      <c r="AY126" s="18" t="s">
        <v>185</v>
      </c>
      <c r="BE126" s="169">
        <f t="shared" si="4"/>
        <v>0</v>
      </c>
      <c r="BF126" s="169">
        <f t="shared" si="5"/>
        <v>0</v>
      </c>
      <c r="BG126" s="169">
        <f t="shared" si="6"/>
        <v>0</v>
      </c>
      <c r="BH126" s="169">
        <f t="shared" si="7"/>
        <v>0</v>
      </c>
      <c r="BI126" s="169">
        <f t="shared" si="8"/>
        <v>0</v>
      </c>
      <c r="BJ126" s="18" t="s">
        <v>89</v>
      </c>
      <c r="BK126" s="169">
        <f t="shared" si="9"/>
        <v>0</v>
      </c>
      <c r="BL126" s="18" t="s">
        <v>840</v>
      </c>
      <c r="BM126" s="168" t="s">
        <v>3125</v>
      </c>
    </row>
    <row r="127" spans="1:65" s="2" customFormat="1" ht="24.2" customHeight="1">
      <c r="A127" s="33"/>
      <c r="B127" s="155"/>
      <c r="C127" s="156" t="s">
        <v>91</v>
      </c>
      <c r="D127" s="156" t="s">
        <v>188</v>
      </c>
      <c r="E127" s="157" t="s">
        <v>3126</v>
      </c>
      <c r="F127" s="158" t="s">
        <v>3127</v>
      </c>
      <c r="G127" s="159" t="s">
        <v>348</v>
      </c>
      <c r="H127" s="160">
        <v>110</v>
      </c>
      <c r="I127" s="161"/>
      <c r="J127" s="162">
        <f t="shared" si="0"/>
        <v>0</v>
      </c>
      <c r="K127" s="163"/>
      <c r="L127" s="34"/>
      <c r="M127" s="164" t="s">
        <v>1</v>
      </c>
      <c r="N127" s="165" t="s">
        <v>41</v>
      </c>
      <c r="O127" s="62"/>
      <c r="P127" s="166">
        <f t="shared" si="1"/>
        <v>0</v>
      </c>
      <c r="Q127" s="166">
        <v>0</v>
      </c>
      <c r="R127" s="166">
        <f t="shared" si="2"/>
        <v>0</v>
      </c>
      <c r="S127" s="166">
        <v>0</v>
      </c>
      <c r="T127" s="167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840</v>
      </c>
      <c r="AT127" s="168" t="s">
        <v>188</v>
      </c>
      <c r="AU127" s="168" t="s">
        <v>89</v>
      </c>
      <c r="AY127" s="18" t="s">
        <v>185</v>
      </c>
      <c r="BE127" s="169">
        <f t="shared" si="4"/>
        <v>0</v>
      </c>
      <c r="BF127" s="169">
        <f t="shared" si="5"/>
        <v>0</v>
      </c>
      <c r="BG127" s="169">
        <f t="shared" si="6"/>
        <v>0</v>
      </c>
      <c r="BH127" s="169">
        <f t="shared" si="7"/>
        <v>0</v>
      </c>
      <c r="BI127" s="169">
        <f t="shared" si="8"/>
        <v>0</v>
      </c>
      <c r="BJ127" s="18" t="s">
        <v>89</v>
      </c>
      <c r="BK127" s="169">
        <f t="shared" si="9"/>
        <v>0</v>
      </c>
      <c r="BL127" s="18" t="s">
        <v>840</v>
      </c>
      <c r="BM127" s="168" t="s">
        <v>3128</v>
      </c>
    </row>
    <row r="128" spans="1:65" s="2" customFormat="1" ht="21.75" customHeight="1">
      <c r="A128" s="33"/>
      <c r="B128" s="155"/>
      <c r="C128" s="202" t="s">
        <v>237</v>
      </c>
      <c r="D128" s="202" t="s">
        <v>339</v>
      </c>
      <c r="E128" s="203" t="s">
        <v>3129</v>
      </c>
      <c r="F128" s="204" t="s">
        <v>3130</v>
      </c>
      <c r="G128" s="205" t="s">
        <v>348</v>
      </c>
      <c r="H128" s="206">
        <v>110</v>
      </c>
      <c r="I128" s="207"/>
      <c r="J128" s="208">
        <f t="shared" si="0"/>
        <v>0</v>
      </c>
      <c r="K128" s="209"/>
      <c r="L128" s="210"/>
      <c r="M128" s="211" t="s">
        <v>1</v>
      </c>
      <c r="N128" s="212" t="s">
        <v>41</v>
      </c>
      <c r="O128" s="62"/>
      <c r="P128" s="166">
        <f t="shared" si="1"/>
        <v>0</v>
      </c>
      <c r="Q128" s="166">
        <v>0</v>
      </c>
      <c r="R128" s="166">
        <f t="shared" si="2"/>
        <v>0</v>
      </c>
      <c r="S128" s="166">
        <v>0</v>
      </c>
      <c r="T128" s="167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1996</v>
      </c>
      <c r="AT128" s="168" t="s">
        <v>339</v>
      </c>
      <c r="AU128" s="168" t="s">
        <v>89</v>
      </c>
      <c r="AY128" s="18" t="s">
        <v>185</v>
      </c>
      <c r="BE128" s="169">
        <f t="shared" si="4"/>
        <v>0</v>
      </c>
      <c r="BF128" s="169">
        <f t="shared" si="5"/>
        <v>0</v>
      </c>
      <c r="BG128" s="169">
        <f t="shared" si="6"/>
        <v>0</v>
      </c>
      <c r="BH128" s="169">
        <f t="shared" si="7"/>
        <v>0</v>
      </c>
      <c r="BI128" s="169">
        <f t="shared" si="8"/>
        <v>0</v>
      </c>
      <c r="BJ128" s="18" t="s">
        <v>89</v>
      </c>
      <c r="BK128" s="169">
        <f t="shared" si="9"/>
        <v>0</v>
      </c>
      <c r="BL128" s="18" t="s">
        <v>840</v>
      </c>
      <c r="BM128" s="168" t="s">
        <v>3131</v>
      </c>
    </row>
    <row r="129" spans="1:65" s="2" customFormat="1" ht="16.5" customHeight="1">
      <c r="A129" s="33"/>
      <c r="B129" s="155"/>
      <c r="C129" s="202" t="s">
        <v>250</v>
      </c>
      <c r="D129" s="202" t="s">
        <v>339</v>
      </c>
      <c r="E129" s="203" t="s">
        <v>3132</v>
      </c>
      <c r="F129" s="204" t="s">
        <v>3133</v>
      </c>
      <c r="G129" s="205" t="s">
        <v>782</v>
      </c>
      <c r="H129" s="206">
        <v>66</v>
      </c>
      <c r="I129" s="207"/>
      <c r="J129" s="208">
        <f t="shared" si="0"/>
        <v>0</v>
      </c>
      <c r="K129" s="209"/>
      <c r="L129" s="210"/>
      <c r="M129" s="211" t="s">
        <v>1</v>
      </c>
      <c r="N129" s="212" t="s">
        <v>41</v>
      </c>
      <c r="O129" s="62"/>
      <c r="P129" s="166">
        <f t="shared" si="1"/>
        <v>0</v>
      </c>
      <c r="Q129" s="166">
        <v>0</v>
      </c>
      <c r="R129" s="166">
        <f t="shared" si="2"/>
        <v>0</v>
      </c>
      <c r="S129" s="166">
        <v>0</v>
      </c>
      <c r="T129" s="167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1996</v>
      </c>
      <c r="AT129" s="168" t="s">
        <v>339</v>
      </c>
      <c r="AU129" s="168" t="s">
        <v>89</v>
      </c>
      <c r="AY129" s="18" t="s">
        <v>185</v>
      </c>
      <c r="BE129" s="169">
        <f t="shared" si="4"/>
        <v>0</v>
      </c>
      <c r="BF129" s="169">
        <f t="shared" si="5"/>
        <v>0</v>
      </c>
      <c r="BG129" s="169">
        <f t="shared" si="6"/>
        <v>0</v>
      </c>
      <c r="BH129" s="169">
        <f t="shared" si="7"/>
        <v>0</v>
      </c>
      <c r="BI129" s="169">
        <f t="shared" si="8"/>
        <v>0</v>
      </c>
      <c r="BJ129" s="18" t="s">
        <v>89</v>
      </c>
      <c r="BK129" s="169">
        <f t="shared" si="9"/>
        <v>0</v>
      </c>
      <c r="BL129" s="18" t="s">
        <v>840</v>
      </c>
      <c r="BM129" s="168" t="s">
        <v>3134</v>
      </c>
    </row>
    <row r="130" spans="1:65" s="2" customFormat="1" ht="24.2" customHeight="1">
      <c r="A130" s="33"/>
      <c r="B130" s="155"/>
      <c r="C130" s="156" t="s">
        <v>1762</v>
      </c>
      <c r="D130" s="156" t="s">
        <v>188</v>
      </c>
      <c r="E130" s="157" t="s">
        <v>3135</v>
      </c>
      <c r="F130" s="158" t="s">
        <v>3136</v>
      </c>
      <c r="G130" s="159" t="s">
        <v>348</v>
      </c>
      <c r="H130" s="160">
        <v>260</v>
      </c>
      <c r="I130" s="161"/>
      <c r="J130" s="162">
        <f t="shared" si="0"/>
        <v>0</v>
      </c>
      <c r="K130" s="163"/>
      <c r="L130" s="34"/>
      <c r="M130" s="164" t="s">
        <v>1</v>
      </c>
      <c r="N130" s="165" t="s">
        <v>41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840</v>
      </c>
      <c r="AT130" s="168" t="s">
        <v>188</v>
      </c>
      <c r="AU130" s="168" t="s">
        <v>89</v>
      </c>
      <c r="AY130" s="18" t="s">
        <v>185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89</v>
      </c>
      <c r="BK130" s="169">
        <f t="shared" si="9"/>
        <v>0</v>
      </c>
      <c r="BL130" s="18" t="s">
        <v>840</v>
      </c>
      <c r="BM130" s="168" t="s">
        <v>3137</v>
      </c>
    </row>
    <row r="131" spans="1:65" s="2" customFormat="1" ht="24.2" customHeight="1">
      <c r="A131" s="33"/>
      <c r="B131" s="155"/>
      <c r="C131" s="202" t="s">
        <v>342</v>
      </c>
      <c r="D131" s="202" t="s">
        <v>339</v>
      </c>
      <c r="E131" s="203" t="s">
        <v>3138</v>
      </c>
      <c r="F131" s="204" t="s">
        <v>3139</v>
      </c>
      <c r="G131" s="205" t="s">
        <v>348</v>
      </c>
      <c r="H131" s="206">
        <v>260</v>
      </c>
      <c r="I131" s="207"/>
      <c r="J131" s="208">
        <f t="shared" si="0"/>
        <v>0</v>
      </c>
      <c r="K131" s="209"/>
      <c r="L131" s="210"/>
      <c r="M131" s="211" t="s">
        <v>1</v>
      </c>
      <c r="N131" s="212" t="s">
        <v>41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1996</v>
      </c>
      <c r="AT131" s="168" t="s">
        <v>339</v>
      </c>
      <c r="AU131" s="168" t="s">
        <v>89</v>
      </c>
      <c r="AY131" s="18" t="s">
        <v>185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89</v>
      </c>
      <c r="BK131" s="169">
        <f t="shared" si="9"/>
        <v>0</v>
      </c>
      <c r="BL131" s="18" t="s">
        <v>840</v>
      </c>
      <c r="BM131" s="168" t="s">
        <v>3140</v>
      </c>
    </row>
    <row r="132" spans="1:65" s="2" customFormat="1" ht="24.2" customHeight="1">
      <c r="A132" s="33"/>
      <c r="B132" s="155"/>
      <c r="C132" s="202" t="s">
        <v>838</v>
      </c>
      <c r="D132" s="202" t="s">
        <v>339</v>
      </c>
      <c r="E132" s="203" t="s">
        <v>3141</v>
      </c>
      <c r="F132" s="204" t="s">
        <v>3142</v>
      </c>
      <c r="G132" s="205" t="s">
        <v>782</v>
      </c>
      <c r="H132" s="206">
        <v>130</v>
      </c>
      <c r="I132" s="207"/>
      <c r="J132" s="208">
        <f t="shared" si="0"/>
        <v>0</v>
      </c>
      <c r="K132" s="209"/>
      <c r="L132" s="210"/>
      <c r="M132" s="211" t="s">
        <v>1</v>
      </c>
      <c r="N132" s="212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1996</v>
      </c>
      <c r="AT132" s="168" t="s">
        <v>339</v>
      </c>
      <c r="AU132" s="168" t="s">
        <v>89</v>
      </c>
      <c r="AY132" s="18" t="s">
        <v>185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840</v>
      </c>
      <c r="BM132" s="168" t="s">
        <v>3143</v>
      </c>
    </row>
    <row r="133" spans="1:65" s="2" customFormat="1" ht="24.2" customHeight="1">
      <c r="A133" s="33"/>
      <c r="B133" s="155"/>
      <c r="C133" s="156" t="s">
        <v>274</v>
      </c>
      <c r="D133" s="156" t="s">
        <v>188</v>
      </c>
      <c r="E133" s="157" t="s">
        <v>3144</v>
      </c>
      <c r="F133" s="158" t="s">
        <v>3145</v>
      </c>
      <c r="G133" s="159" t="s">
        <v>348</v>
      </c>
      <c r="H133" s="160">
        <v>290</v>
      </c>
      <c r="I133" s="161"/>
      <c r="J133" s="162">
        <f t="shared" si="0"/>
        <v>0</v>
      </c>
      <c r="K133" s="163"/>
      <c r="L133" s="34"/>
      <c r="M133" s="164" t="s">
        <v>1</v>
      </c>
      <c r="N133" s="165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840</v>
      </c>
      <c r="AT133" s="168" t="s">
        <v>188</v>
      </c>
      <c r="AU133" s="168" t="s">
        <v>89</v>
      </c>
      <c r="AY133" s="18" t="s">
        <v>185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840</v>
      </c>
      <c r="BM133" s="168" t="s">
        <v>3146</v>
      </c>
    </row>
    <row r="134" spans="1:65" s="2" customFormat="1" ht="21.75" customHeight="1">
      <c r="A134" s="33"/>
      <c r="B134" s="155"/>
      <c r="C134" s="202" t="s">
        <v>1771</v>
      </c>
      <c r="D134" s="202" t="s">
        <v>339</v>
      </c>
      <c r="E134" s="203" t="s">
        <v>3147</v>
      </c>
      <c r="F134" s="204" t="s">
        <v>3148</v>
      </c>
      <c r="G134" s="205" t="s">
        <v>348</v>
      </c>
      <c r="H134" s="206">
        <v>290</v>
      </c>
      <c r="I134" s="207"/>
      <c r="J134" s="208">
        <f t="shared" si="0"/>
        <v>0</v>
      </c>
      <c r="K134" s="209"/>
      <c r="L134" s="210"/>
      <c r="M134" s="211" t="s">
        <v>1</v>
      </c>
      <c r="N134" s="212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1996</v>
      </c>
      <c r="AT134" s="168" t="s">
        <v>339</v>
      </c>
      <c r="AU134" s="168" t="s">
        <v>89</v>
      </c>
      <c r="AY134" s="18" t="s">
        <v>185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840</v>
      </c>
      <c r="BM134" s="168" t="s">
        <v>3149</v>
      </c>
    </row>
    <row r="135" spans="1:65" s="2" customFormat="1" ht="24.2" customHeight="1">
      <c r="A135" s="33"/>
      <c r="B135" s="155"/>
      <c r="C135" s="202" t="s">
        <v>280</v>
      </c>
      <c r="D135" s="202" t="s">
        <v>339</v>
      </c>
      <c r="E135" s="203" t="s">
        <v>3150</v>
      </c>
      <c r="F135" s="204" t="s">
        <v>3151</v>
      </c>
      <c r="G135" s="205" t="s">
        <v>782</v>
      </c>
      <c r="H135" s="206">
        <v>196</v>
      </c>
      <c r="I135" s="207"/>
      <c r="J135" s="208">
        <f t="shared" si="0"/>
        <v>0</v>
      </c>
      <c r="K135" s="209"/>
      <c r="L135" s="210"/>
      <c r="M135" s="211" t="s">
        <v>1</v>
      </c>
      <c r="N135" s="212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1996</v>
      </c>
      <c r="AT135" s="168" t="s">
        <v>339</v>
      </c>
      <c r="AU135" s="168" t="s">
        <v>89</v>
      </c>
      <c r="AY135" s="18" t="s">
        <v>185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840</v>
      </c>
      <c r="BM135" s="168" t="s">
        <v>3152</v>
      </c>
    </row>
    <row r="136" spans="1:65" s="2" customFormat="1" ht="33" customHeight="1">
      <c r="A136" s="33"/>
      <c r="B136" s="155"/>
      <c r="C136" s="202" t="s">
        <v>333</v>
      </c>
      <c r="D136" s="202" t="s">
        <v>339</v>
      </c>
      <c r="E136" s="203" t="s">
        <v>3153</v>
      </c>
      <c r="F136" s="204" t="s">
        <v>3154</v>
      </c>
      <c r="G136" s="205" t="s">
        <v>782</v>
      </c>
      <c r="H136" s="206">
        <v>40</v>
      </c>
      <c r="I136" s="207"/>
      <c r="J136" s="208">
        <f t="shared" si="0"/>
        <v>0</v>
      </c>
      <c r="K136" s="209"/>
      <c r="L136" s="210"/>
      <c r="M136" s="211" t="s">
        <v>1</v>
      </c>
      <c r="N136" s="212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1996</v>
      </c>
      <c r="AT136" s="168" t="s">
        <v>339</v>
      </c>
      <c r="AU136" s="168" t="s">
        <v>89</v>
      </c>
      <c r="AY136" s="18" t="s">
        <v>185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840</v>
      </c>
      <c r="BM136" s="168" t="s">
        <v>3155</v>
      </c>
    </row>
    <row r="137" spans="1:65" s="2" customFormat="1" ht="24.2" customHeight="1">
      <c r="A137" s="33"/>
      <c r="B137" s="155"/>
      <c r="C137" s="156" t="s">
        <v>338</v>
      </c>
      <c r="D137" s="156" t="s">
        <v>188</v>
      </c>
      <c r="E137" s="157" t="s">
        <v>3156</v>
      </c>
      <c r="F137" s="158" t="s">
        <v>3157</v>
      </c>
      <c r="G137" s="159" t="s">
        <v>348</v>
      </c>
      <c r="H137" s="160">
        <v>80</v>
      </c>
      <c r="I137" s="161"/>
      <c r="J137" s="162">
        <f t="shared" si="0"/>
        <v>0</v>
      </c>
      <c r="K137" s="163"/>
      <c r="L137" s="34"/>
      <c r="M137" s="164" t="s">
        <v>1</v>
      </c>
      <c r="N137" s="165" t="s">
        <v>41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840</v>
      </c>
      <c r="AT137" s="168" t="s">
        <v>188</v>
      </c>
      <c r="AU137" s="168" t="s">
        <v>89</v>
      </c>
      <c r="AY137" s="18" t="s">
        <v>185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89</v>
      </c>
      <c r="BK137" s="169">
        <f t="shared" si="9"/>
        <v>0</v>
      </c>
      <c r="BL137" s="18" t="s">
        <v>840</v>
      </c>
      <c r="BM137" s="168" t="s">
        <v>3158</v>
      </c>
    </row>
    <row r="138" spans="1:65" s="2" customFormat="1" ht="24.2" customHeight="1">
      <c r="A138" s="33"/>
      <c r="B138" s="155"/>
      <c r="C138" s="202" t="s">
        <v>345</v>
      </c>
      <c r="D138" s="202" t="s">
        <v>339</v>
      </c>
      <c r="E138" s="203" t="s">
        <v>3159</v>
      </c>
      <c r="F138" s="204" t="s">
        <v>3160</v>
      </c>
      <c r="G138" s="205" t="s">
        <v>348</v>
      </c>
      <c r="H138" s="206">
        <v>80</v>
      </c>
      <c r="I138" s="207"/>
      <c r="J138" s="208">
        <f t="shared" si="0"/>
        <v>0</v>
      </c>
      <c r="K138" s="209"/>
      <c r="L138" s="210"/>
      <c r="M138" s="211" t="s">
        <v>1</v>
      </c>
      <c r="N138" s="212" t="s">
        <v>41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1996</v>
      </c>
      <c r="AT138" s="168" t="s">
        <v>339</v>
      </c>
      <c r="AU138" s="168" t="s">
        <v>89</v>
      </c>
      <c r="AY138" s="18" t="s">
        <v>185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89</v>
      </c>
      <c r="BK138" s="169">
        <f t="shared" si="9"/>
        <v>0</v>
      </c>
      <c r="BL138" s="18" t="s">
        <v>840</v>
      </c>
      <c r="BM138" s="168" t="s">
        <v>3161</v>
      </c>
    </row>
    <row r="139" spans="1:65" s="2" customFormat="1" ht="24.2" customHeight="1">
      <c r="A139" s="33"/>
      <c r="B139" s="155"/>
      <c r="C139" s="202" t="s">
        <v>351</v>
      </c>
      <c r="D139" s="202" t="s">
        <v>339</v>
      </c>
      <c r="E139" s="203" t="s">
        <v>3162</v>
      </c>
      <c r="F139" s="204" t="s">
        <v>3163</v>
      </c>
      <c r="G139" s="205" t="s">
        <v>782</v>
      </c>
      <c r="H139" s="206">
        <v>240</v>
      </c>
      <c r="I139" s="207"/>
      <c r="J139" s="208">
        <f t="shared" si="0"/>
        <v>0</v>
      </c>
      <c r="K139" s="209"/>
      <c r="L139" s="210"/>
      <c r="M139" s="211" t="s">
        <v>1</v>
      </c>
      <c r="N139" s="212" t="s">
        <v>41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1996</v>
      </c>
      <c r="AT139" s="168" t="s">
        <v>339</v>
      </c>
      <c r="AU139" s="168" t="s">
        <v>89</v>
      </c>
      <c r="AY139" s="18" t="s">
        <v>185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89</v>
      </c>
      <c r="BK139" s="169">
        <f t="shared" si="9"/>
        <v>0</v>
      </c>
      <c r="BL139" s="18" t="s">
        <v>840</v>
      </c>
      <c r="BM139" s="168" t="s">
        <v>3164</v>
      </c>
    </row>
    <row r="140" spans="1:65" s="2" customFormat="1" ht="24.2" customHeight="1">
      <c r="A140" s="33"/>
      <c r="B140" s="155"/>
      <c r="C140" s="156" t="s">
        <v>384</v>
      </c>
      <c r="D140" s="156" t="s">
        <v>188</v>
      </c>
      <c r="E140" s="157" t="s">
        <v>3165</v>
      </c>
      <c r="F140" s="158" t="s">
        <v>3166</v>
      </c>
      <c r="G140" s="159" t="s">
        <v>348</v>
      </c>
      <c r="H140" s="160">
        <v>5</v>
      </c>
      <c r="I140" s="161"/>
      <c r="J140" s="162">
        <f t="shared" si="0"/>
        <v>0</v>
      </c>
      <c r="K140" s="163"/>
      <c r="L140" s="34"/>
      <c r="M140" s="164" t="s">
        <v>1</v>
      </c>
      <c r="N140" s="165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840</v>
      </c>
      <c r="AT140" s="168" t="s">
        <v>188</v>
      </c>
      <c r="AU140" s="168" t="s">
        <v>89</v>
      </c>
      <c r="AY140" s="18" t="s">
        <v>185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840</v>
      </c>
      <c r="BM140" s="168" t="s">
        <v>3167</v>
      </c>
    </row>
    <row r="141" spans="1:65" s="2" customFormat="1" ht="24.2" customHeight="1">
      <c r="A141" s="33"/>
      <c r="B141" s="155"/>
      <c r="C141" s="202" t="s">
        <v>390</v>
      </c>
      <c r="D141" s="202" t="s">
        <v>339</v>
      </c>
      <c r="E141" s="203" t="s">
        <v>3168</v>
      </c>
      <c r="F141" s="204" t="s">
        <v>3169</v>
      </c>
      <c r="G141" s="205" t="s">
        <v>348</v>
      </c>
      <c r="H141" s="206">
        <v>5</v>
      </c>
      <c r="I141" s="207"/>
      <c r="J141" s="208">
        <f t="shared" si="0"/>
        <v>0</v>
      </c>
      <c r="K141" s="209"/>
      <c r="L141" s="210"/>
      <c r="M141" s="211" t="s">
        <v>1</v>
      </c>
      <c r="N141" s="212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1996</v>
      </c>
      <c r="AT141" s="168" t="s">
        <v>339</v>
      </c>
      <c r="AU141" s="168" t="s">
        <v>89</v>
      </c>
      <c r="AY141" s="18" t="s">
        <v>185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840</v>
      </c>
      <c r="BM141" s="168" t="s">
        <v>3170</v>
      </c>
    </row>
    <row r="142" spans="1:65" s="2" customFormat="1" ht="24.2" customHeight="1">
      <c r="A142" s="33"/>
      <c r="B142" s="155"/>
      <c r="C142" s="202" t="s">
        <v>396</v>
      </c>
      <c r="D142" s="202" t="s">
        <v>339</v>
      </c>
      <c r="E142" s="203" t="s">
        <v>3171</v>
      </c>
      <c r="F142" s="204" t="s">
        <v>3172</v>
      </c>
      <c r="G142" s="205" t="s">
        <v>348</v>
      </c>
      <c r="H142" s="206">
        <v>5</v>
      </c>
      <c r="I142" s="207"/>
      <c r="J142" s="208">
        <f t="shared" si="0"/>
        <v>0</v>
      </c>
      <c r="K142" s="209"/>
      <c r="L142" s="210"/>
      <c r="M142" s="211" t="s">
        <v>1</v>
      </c>
      <c r="N142" s="212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1996</v>
      </c>
      <c r="AT142" s="168" t="s">
        <v>339</v>
      </c>
      <c r="AU142" s="168" t="s">
        <v>89</v>
      </c>
      <c r="AY142" s="18" t="s">
        <v>185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840</v>
      </c>
      <c r="BM142" s="168" t="s">
        <v>3173</v>
      </c>
    </row>
    <row r="143" spans="1:65" s="2" customFormat="1" ht="24.2" customHeight="1">
      <c r="A143" s="33"/>
      <c r="B143" s="155"/>
      <c r="C143" s="202" t="s">
        <v>7</v>
      </c>
      <c r="D143" s="202" t="s">
        <v>339</v>
      </c>
      <c r="E143" s="203" t="s">
        <v>3174</v>
      </c>
      <c r="F143" s="204" t="s">
        <v>3175</v>
      </c>
      <c r="G143" s="205" t="s">
        <v>348</v>
      </c>
      <c r="H143" s="206">
        <v>5</v>
      </c>
      <c r="I143" s="207"/>
      <c r="J143" s="208">
        <f t="shared" si="0"/>
        <v>0</v>
      </c>
      <c r="K143" s="209"/>
      <c r="L143" s="210"/>
      <c r="M143" s="211" t="s">
        <v>1</v>
      </c>
      <c r="N143" s="212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1996</v>
      </c>
      <c r="AT143" s="168" t="s">
        <v>339</v>
      </c>
      <c r="AU143" s="168" t="s">
        <v>89</v>
      </c>
      <c r="AY143" s="18" t="s">
        <v>185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840</v>
      </c>
      <c r="BM143" s="168" t="s">
        <v>3176</v>
      </c>
    </row>
    <row r="144" spans="1:65" s="2" customFormat="1" ht="24.2" customHeight="1">
      <c r="A144" s="33"/>
      <c r="B144" s="155"/>
      <c r="C144" s="202" t="s">
        <v>409</v>
      </c>
      <c r="D144" s="202" t="s">
        <v>339</v>
      </c>
      <c r="E144" s="203" t="s">
        <v>3177</v>
      </c>
      <c r="F144" s="204" t="s">
        <v>3178</v>
      </c>
      <c r="G144" s="205" t="s">
        <v>782</v>
      </c>
      <c r="H144" s="206">
        <v>2</v>
      </c>
      <c r="I144" s="207"/>
      <c r="J144" s="208">
        <f t="shared" si="0"/>
        <v>0</v>
      </c>
      <c r="K144" s="209"/>
      <c r="L144" s="210"/>
      <c r="M144" s="211" t="s">
        <v>1</v>
      </c>
      <c r="N144" s="212" t="s">
        <v>41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1996</v>
      </c>
      <c r="AT144" s="168" t="s">
        <v>339</v>
      </c>
      <c r="AU144" s="168" t="s">
        <v>89</v>
      </c>
      <c r="AY144" s="18" t="s">
        <v>185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89</v>
      </c>
      <c r="BK144" s="169">
        <f t="shared" si="9"/>
        <v>0</v>
      </c>
      <c r="BL144" s="18" t="s">
        <v>840</v>
      </c>
      <c r="BM144" s="168" t="s">
        <v>3179</v>
      </c>
    </row>
    <row r="145" spans="1:65" s="2" customFormat="1" ht="24.2" customHeight="1">
      <c r="A145" s="33"/>
      <c r="B145" s="155"/>
      <c r="C145" s="156" t="s">
        <v>417</v>
      </c>
      <c r="D145" s="156" t="s">
        <v>188</v>
      </c>
      <c r="E145" s="157" t="s">
        <v>3180</v>
      </c>
      <c r="F145" s="158" t="s">
        <v>3181</v>
      </c>
      <c r="G145" s="159" t="s">
        <v>348</v>
      </c>
      <c r="H145" s="160">
        <v>80</v>
      </c>
      <c r="I145" s="161"/>
      <c r="J145" s="162">
        <f t="shared" si="0"/>
        <v>0</v>
      </c>
      <c r="K145" s="163"/>
      <c r="L145" s="34"/>
      <c r="M145" s="164" t="s">
        <v>1</v>
      </c>
      <c r="N145" s="165" t="s">
        <v>41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840</v>
      </c>
      <c r="AT145" s="168" t="s">
        <v>188</v>
      </c>
      <c r="AU145" s="168" t="s">
        <v>89</v>
      </c>
      <c r="AY145" s="18" t="s">
        <v>185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89</v>
      </c>
      <c r="BK145" s="169">
        <f t="shared" si="9"/>
        <v>0</v>
      </c>
      <c r="BL145" s="18" t="s">
        <v>840</v>
      </c>
      <c r="BM145" s="168" t="s">
        <v>3182</v>
      </c>
    </row>
    <row r="146" spans="1:65" s="2" customFormat="1" ht="37.9" customHeight="1">
      <c r="A146" s="33"/>
      <c r="B146" s="155"/>
      <c r="C146" s="202" t="s">
        <v>426</v>
      </c>
      <c r="D146" s="202" t="s">
        <v>339</v>
      </c>
      <c r="E146" s="203" t="s">
        <v>3183</v>
      </c>
      <c r="F146" s="204" t="s">
        <v>3184</v>
      </c>
      <c r="G146" s="205" t="s">
        <v>782</v>
      </c>
      <c r="H146" s="206">
        <v>40</v>
      </c>
      <c r="I146" s="207"/>
      <c r="J146" s="208">
        <f t="shared" si="0"/>
        <v>0</v>
      </c>
      <c r="K146" s="209"/>
      <c r="L146" s="210"/>
      <c r="M146" s="211" t="s">
        <v>1</v>
      </c>
      <c r="N146" s="212" t="s">
        <v>41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1996</v>
      </c>
      <c r="AT146" s="168" t="s">
        <v>339</v>
      </c>
      <c r="AU146" s="168" t="s">
        <v>89</v>
      </c>
      <c r="AY146" s="18" t="s">
        <v>185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89</v>
      </c>
      <c r="BK146" s="169">
        <f t="shared" si="9"/>
        <v>0</v>
      </c>
      <c r="BL146" s="18" t="s">
        <v>840</v>
      </c>
      <c r="BM146" s="168" t="s">
        <v>3185</v>
      </c>
    </row>
    <row r="147" spans="1:65" s="2" customFormat="1" ht="24.2" customHeight="1">
      <c r="A147" s="33"/>
      <c r="B147" s="155"/>
      <c r="C147" s="156" t="s">
        <v>434</v>
      </c>
      <c r="D147" s="156" t="s">
        <v>188</v>
      </c>
      <c r="E147" s="157" t="s">
        <v>3186</v>
      </c>
      <c r="F147" s="158" t="s">
        <v>3187</v>
      </c>
      <c r="G147" s="159" t="s">
        <v>348</v>
      </c>
      <c r="H147" s="160">
        <v>630</v>
      </c>
      <c r="I147" s="161"/>
      <c r="J147" s="162">
        <f t="shared" si="0"/>
        <v>0</v>
      </c>
      <c r="K147" s="163"/>
      <c r="L147" s="34"/>
      <c r="M147" s="164" t="s">
        <v>1</v>
      </c>
      <c r="N147" s="165" t="s">
        <v>41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840</v>
      </c>
      <c r="AT147" s="168" t="s">
        <v>188</v>
      </c>
      <c r="AU147" s="168" t="s">
        <v>89</v>
      </c>
      <c r="AY147" s="18" t="s">
        <v>185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89</v>
      </c>
      <c r="BK147" s="169">
        <f t="shared" si="9"/>
        <v>0</v>
      </c>
      <c r="BL147" s="18" t="s">
        <v>840</v>
      </c>
      <c r="BM147" s="168" t="s">
        <v>3188</v>
      </c>
    </row>
    <row r="148" spans="1:65" s="2" customFormat="1" ht="24.2" customHeight="1">
      <c r="A148" s="33"/>
      <c r="B148" s="155"/>
      <c r="C148" s="202" t="s">
        <v>438</v>
      </c>
      <c r="D148" s="202" t="s">
        <v>339</v>
      </c>
      <c r="E148" s="203" t="s">
        <v>3189</v>
      </c>
      <c r="F148" s="204" t="s">
        <v>3190</v>
      </c>
      <c r="G148" s="205" t="s">
        <v>348</v>
      </c>
      <c r="H148" s="206">
        <v>630</v>
      </c>
      <c r="I148" s="207"/>
      <c r="J148" s="208">
        <f t="shared" si="0"/>
        <v>0</v>
      </c>
      <c r="K148" s="209"/>
      <c r="L148" s="210"/>
      <c r="M148" s="211" t="s">
        <v>1</v>
      </c>
      <c r="N148" s="212" t="s">
        <v>41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1996</v>
      </c>
      <c r="AT148" s="168" t="s">
        <v>339</v>
      </c>
      <c r="AU148" s="168" t="s">
        <v>89</v>
      </c>
      <c r="AY148" s="18" t="s">
        <v>185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89</v>
      </c>
      <c r="BK148" s="169">
        <f t="shared" si="9"/>
        <v>0</v>
      </c>
      <c r="BL148" s="18" t="s">
        <v>840</v>
      </c>
      <c r="BM148" s="168" t="s">
        <v>3191</v>
      </c>
    </row>
    <row r="149" spans="1:65" s="2" customFormat="1" ht="16.5" customHeight="1">
      <c r="A149" s="33"/>
      <c r="B149" s="155"/>
      <c r="C149" s="156" t="s">
        <v>446</v>
      </c>
      <c r="D149" s="156" t="s">
        <v>188</v>
      </c>
      <c r="E149" s="157" t="s">
        <v>2879</v>
      </c>
      <c r="F149" s="158" t="s">
        <v>2880</v>
      </c>
      <c r="G149" s="159" t="s">
        <v>283</v>
      </c>
      <c r="H149" s="160">
        <v>0.5</v>
      </c>
      <c r="I149" s="161"/>
      <c r="J149" s="162">
        <f t="shared" si="0"/>
        <v>0</v>
      </c>
      <c r="K149" s="163"/>
      <c r="L149" s="34"/>
      <c r="M149" s="164" t="s">
        <v>1</v>
      </c>
      <c r="N149" s="165" t="s">
        <v>41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840</v>
      </c>
      <c r="AT149" s="168" t="s">
        <v>188</v>
      </c>
      <c r="AU149" s="168" t="s">
        <v>89</v>
      </c>
      <c r="AY149" s="18" t="s">
        <v>185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89</v>
      </c>
      <c r="BK149" s="169">
        <f t="shared" si="9"/>
        <v>0</v>
      </c>
      <c r="BL149" s="18" t="s">
        <v>840</v>
      </c>
      <c r="BM149" s="168" t="s">
        <v>3192</v>
      </c>
    </row>
    <row r="150" spans="1:65" s="2" customFormat="1" ht="16.5" customHeight="1">
      <c r="A150" s="33"/>
      <c r="B150" s="155"/>
      <c r="C150" s="202" t="s">
        <v>460</v>
      </c>
      <c r="D150" s="202" t="s">
        <v>339</v>
      </c>
      <c r="E150" s="203" t="s">
        <v>3193</v>
      </c>
      <c r="F150" s="204" t="s">
        <v>3194</v>
      </c>
      <c r="G150" s="205" t="s">
        <v>2884</v>
      </c>
      <c r="H150" s="206">
        <v>4</v>
      </c>
      <c r="I150" s="207"/>
      <c r="J150" s="208">
        <f t="shared" si="0"/>
        <v>0</v>
      </c>
      <c r="K150" s="209"/>
      <c r="L150" s="210"/>
      <c r="M150" s="211" t="s">
        <v>1</v>
      </c>
      <c r="N150" s="212" t="s">
        <v>41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1996</v>
      </c>
      <c r="AT150" s="168" t="s">
        <v>339</v>
      </c>
      <c r="AU150" s="168" t="s">
        <v>89</v>
      </c>
      <c r="AY150" s="18" t="s">
        <v>185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89</v>
      </c>
      <c r="BK150" s="169">
        <f t="shared" si="9"/>
        <v>0</v>
      </c>
      <c r="BL150" s="18" t="s">
        <v>840</v>
      </c>
      <c r="BM150" s="168" t="s">
        <v>3195</v>
      </c>
    </row>
    <row r="151" spans="1:65" s="2" customFormat="1" ht="24.2" customHeight="1">
      <c r="A151" s="33"/>
      <c r="B151" s="155"/>
      <c r="C151" s="156" t="s">
        <v>473</v>
      </c>
      <c r="D151" s="156" t="s">
        <v>188</v>
      </c>
      <c r="E151" s="157" t="s">
        <v>3196</v>
      </c>
      <c r="F151" s="158" t="s">
        <v>3197</v>
      </c>
      <c r="G151" s="159" t="s">
        <v>782</v>
      </c>
      <c r="H151" s="160">
        <v>350</v>
      </c>
      <c r="I151" s="161"/>
      <c r="J151" s="162">
        <f t="shared" si="0"/>
        <v>0</v>
      </c>
      <c r="K151" s="163"/>
      <c r="L151" s="34"/>
      <c r="M151" s="164" t="s">
        <v>1</v>
      </c>
      <c r="N151" s="165" t="s">
        <v>41</v>
      </c>
      <c r="O151" s="62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840</v>
      </c>
      <c r="AT151" s="168" t="s">
        <v>188</v>
      </c>
      <c r="AU151" s="168" t="s">
        <v>89</v>
      </c>
      <c r="AY151" s="18" t="s">
        <v>185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8" t="s">
        <v>89</v>
      </c>
      <c r="BK151" s="169">
        <f t="shared" si="9"/>
        <v>0</v>
      </c>
      <c r="BL151" s="18" t="s">
        <v>840</v>
      </c>
      <c r="BM151" s="168" t="s">
        <v>3198</v>
      </c>
    </row>
    <row r="152" spans="1:65" s="2" customFormat="1" ht="24.2" customHeight="1">
      <c r="A152" s="33"/>
      <c r="B152" s="155"/>
      <c r="C152" s="156" t="s">
        <v>477</v>
      </c>
      <c r="D152" s="156" t="s">
        <v>188</v>
      </c>
      <c r="E152" s="157" t="s">
        <v>3199</v>
      </c>
      <c r="F152" s="158" t="s">
        <v>3200</v>
      </c>
      <c r="G152" s="159" t="s">
        <v>782</v>
      </c>
      <c r="H152" s="160">
        <v>20</v>
      </c>
      <c r="I152" s="161"/>
      <c r="J152" s="162">
        <f t="shared" si="0"/>
        <v>0</v>
      </c>
      <c r="K152" s="163"/>
      <c r="L152" s="34"/>
      <c r="M152" s="164" t="s">
        <v>1</v>
      </c>
      <c r="N152" s="165" t="s">
        <v>41</v>
      </c>
      <c r="O152" s="62"/>
      <c r="P152" s="166">
        <f t="shared" si="1"/>
        <v>0</v>
      </c>
      <c r="Q152" s="166">
        <v>0</v>
      </c>
      <c r="R152" s="166">
        <f t="shared" si="2"/>
        <v>0</v>
      </c>
      <c r="S152" s="166">
        <v>0</v>
      </c>
      <c r="T152" s="167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840</v>
      </c>
      <c r="AT152" s="168" t="s">
        <v>188</v>
      </c>
      <c r="AU152" s="168" t="s">
        <v>89</v>
      </c>
      <c r="AY152" s="18" t="s">
        <v>185</v>
      </c>
      <c r="BE152" s="169">
        <f t="shared" si="4"/>
        <v>0</v>
      </c>
      <c r="BF152" s="169">
        <f t="shared" si="5"/>
        <v>0</v>
      </c>
      <c r="BG152" s="169">
        <f t="shared" si="6"/>
        <v>0</v>
      </c>
      <c r="BH152" s="169">
        <f t="shared" si="7"/>
        <v>0</v>
      </c>
      <c r="BI152" s="169">
        <f t="shared" si="8"/>
        <v>0</v>
      </c>
      <c r="BJ152" s="18" t="s">
        <v>89</v>
      </c>
      <c r="BK152" s="169">
        <f t="shared" si="9"/>
        <v>0</v>
      </c>
      <c r="BL152" s="18" t="s">
        <v>840</v>
      </c>
      <c r="BM152" s="168" t="s">
        <v>3201</v>
      </c>
    </row>
    <row r="153" spans="1:65" s="2" customFormat="1" ht="33" customHeight="1">
      <c r="A153" s="33"/>
      <c r="B153" s="155"/>
      <c r="C153" s="156" t="s">
        <v>490</v>
      </c>
      <c r="D153" s="156" t="s">
        <v>188</v>
      </c>
      <c r="E153" s="157" t="s">
        <v>3202</v>
      </c>
      <c r="F153" s="158" t="s">
        <v>3203</v>
      </c>
      <c r="G153" s="159" t="s">
        <v>782</v>
      </c>
      <c r="H153" s="160">
        <v>7</v>
      </c>
      <c r="I153" s="161"/>
      <c r="J153" s="162">
        <f t="shared" si="0"/>
        <v>0</v>
      </c>
      <c r="K153" s="163"/>
      <c r="L153" s="34"/>
      <c r="M153" s="164" t="s">
        <v>1</v>
      </c>
      <c r="N153" s="165" t="s">
        <v>41</v>
      </c>
      <c r="O153" s="62"/>
      <c r="P153" s="166">
        <f t="shared" si="1"/>
        <v>0</v>
      </c>
      <c r="Q153" s="166">
        <v>0</v>
      </c>
      <c r="R153" s="166">
        <f t="shared" si="2"/>
        <v>0</v>
      </c>
      <c r="S153" s="166">
        <v>0</v>
      </c>
      <c r="T153" s="167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840</v>
      </c>
      <c r="AT153" s="168" t="s">
        <v>188</v>
      </c>
      <c r="AU153" s="168" t="s">
        <v>89</v>
      </c>
      <c r="AY153" s="18" t="s">
        <v>185</v>
      </c>
      <c r="BE153" s="169">
        <f t="shared" si="4"/>
        <v>0</v>
      </c>
      <c r="BF153" s="169">
        <f t="shared" si="5"/>
        <v>0</v>
      </c>
      <c r="BG153" s="169">
        <f t="shared" si="6"/>
        <v>0</v>
      </c>
      <c r="BH153" s="169">
        <f t="shared" si="7"/>
        <v>0</v>
      </c>
      <c r="BI153" s="169">
        <f t="shared" si="8"/>
        <v>0</v>
      </c>
      <c r="BJ153" s="18" t="s">
        <v>89</v>
      </c>
      <c r="BK153" s="169">
        <f t="shared" si="9"/>
        <v>0</v>
      </c>
      <c r="BL153" s="18" t="s">
        <v>840</v>
      </c>
      <c r="BM153" s="168" t="s">
        <v>3204</v>
      </c>
    </row>
    <row r="154" spans="1:65" s="2" customFormat="1" ht="16.5" customHeight="1">
      <c r="A154" s="33"/>
      <c r="B154" s="155"/>
      <c r="C154" s="202" t="s">
        <v>498</v>
      </c>
      <c r="D154" s="202" t="s">
        <v>339</v>
      </c>
      <c r="E154" s="203" t="s">
        <v>3205</v>
      </c>
      <c r="F154" s="204" t="s">
        <v>3206</v>
      </c>
      <c r="G154" s="205" t="s">
        <v>782</v>
      </c>
      <c r="H154" s="206">
        <v>7</v>
      </c>
      <c r="I154" s="207"/>
      <c r="J154" s="208">
        <f t="shared" si="0"/>
        <v>0</v>
      </c>
      <c r="K154" s="209"/>
      <c r="L154" s="210"/>
      <c r="M154" s="211" t="s">
        <v>1</v>
      </c>
      <c r="N154" s="212" t="s">
        <v>41</v>
      </c>
      <c r="O154" s="62"/>
      <c r="P154" s="166">
        <f t="shared" si="1"/>
        <v>0</v>
      </c>
      <c r="Q154" s="166">
        <v>0</v>
      </c>
      <c r="R154" s="166">
        <f t="shared" si="2"/>
        <v>0</v>
      </c>
      <c r="S154" s="166">
        <v>0</v>
      </c>
      <c r="T154" s="167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1996</v>
      </c>
      <c r="AT154" s="168" t="s">
        <v>339</v>
      </c>
      <c r="AU154" s="168" t="s">
        <v>89</v>
      </c>
      <c r="AY154" s="18" t="s">
        <v>185</v>
      </c>
      <c r="BE154" s="169">
        <f t="shared" si="4"/>
        <v>0</v>
      </c>
      <c r="BF154" s="169">
        <f t="shared" si="5"/>
        <v>0</v>
      </c>
      <c r="BG154" s="169">
        <f t="shared" si="6"/>
        <v>0</v>
      </c>
      <c r="BH154" s="169">
        <f t="shared" si="7"/>
        <v>0</v>
      </c>
      <c r="BI154" s="169">
        <f t="shared" si="8"/>
        <v>0</v>
      </c>
      <c r="BJ154" s="18" t="s">
        <v>89</v>
      </c>
      <c r="BK154" s="169">
        <f t="shared" si="9"/>
        <v>0</v>
      </c>
      <c r="BL154" s="18" t="s">
        <v>840</v>
      </c>
      <c r="BM154" s="168" t="s">
        <v>3207</v>
      </c>
    </row>
    <row r="155" spans="1:65" s="2" customFormat="1" ht="24.2" customHeight="1">
      <c r="A155" s="33"/>
      <c r="B155" s="155"/>
      <c r="C155" s="156" t="s">
        <v>505</v>
      </c>
      <c r="D155" s="156" t="s">
        <v>188</v>
      </c>
      <c r="E155" s="157" t="s">
        <v>3208</v>
      </c>
      <c r="F155" s="158" t="s">
        <v>3209</v>
      </c>
      <c r="G155" s="159" t="s">
        <v>782</v>
      </c>
      <c r="H155" s="160">
        <v>1</v>
      </c>
      <c r="I155" s="161"/>
      <c r="J155" s="162">
        <f t="shared" si="0"/>
        <v>0</v>
      </c>
      <c r="K155" s="163"/>
      <c r="L155" s="34"/>
      <c r="M155" s="164" t="s">
        <v>1</v>
      </c>
      <c r="N155" s="165" t="s">
        <v>41</v>
      </c>
      <c r="O155" s="62"/>
      <c r="P155" s="166">
        <f t="shared" si="1"/>
        <v>0</v>
      </c>
      <c r="Q155" s="166">
        <v>0</v>
      </c>
      <c r="R155" s="166">
        <f t="shared" si="2"/>
        <v>0</v>
      </c>
      <c r="S155" s="166">
        <v>0</v>
      </c>
      <c r="T155" s="167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840</v>
      </c>
      <c r="AT155" s="168" t="s">
        <v>188</v>
      </c>
      <c r="AU155" s="168" t="s">
        <v>89</v>
      </c>
      <c r="AY155" s="18" t="s">
        <v>185</v>
      </c>
      <c r="BE155" s="169">
        <f t="shared" si="4"/>
        <v>0</v>
      </c>
      <c r="BF155" s="169">
        <f t="shared" si="5"/>
        <v>0</v>
      </c>
      <c r="BG155" s="169">
        <f t="shared" si="6"/>
        <v>0</v>
      </c>
      <c r="BH155" s="169">
        <f t="shared" si="7"/>
        <v>0</v>
      </c>
      <c r="BI155" s="169">
        <f t="shared" si="8"/>
        <v>0</v>
      </c>
      <c r="BJ155" s="18" t="s">
        <v>89</v>
      </c>
      <c r="BK155" s="169">
        <f t="shared" si="9"/>
        <v>0</v>
      </c>
      <c r="BL155" s="18" t="s">
        <v>840</v>
      </c>
      <c r="BM155" s="168" t="s">
        <v>3210</v>
      </c>
    </row>
    <row r="156" spans="1:65" s="2" customFormat="1" ht="24.2" customHeight="1">
      <c r="A156" s="33"/>
      <c r="B156" s="155"/>
      <c r="C156" s="202" t="s">
        <v>509</v>
      </c>
      <c r="D156" s="202" t="s">
        <v>339</v>
      </c>
      <c r="E156" s="203" t="s">
        <v>3211</v>
      </c>
      <c r="F156" s="204" t="s">
        <v>3212</v>
      </c>
      <c r="G156" s="205" t="s">
        <v>782</v>
      </c>
      <c r="H156" s="206">
        <v>1</v>
      </c>
      <c r="I156" s="207"/>
      <c r="J156" s="208">
        <f t="shared" ref="J156:J187" si="10">ROUND(I156*H156,2)</f>
        <v>0</v>
      </c>
      <c r="K156" s="209"/>
      <c r="L156" s="210"/>
      <c r="M156" s="211" t="s">
        <v>1</v>
      </c>
      <c r="N156" s="212" t="s">
        <v>41</v>
      </c>
      <c r="O156" s="62"/>
      <c r="P156" s="166">
        <f t="shared" ref="P156:P187" si="11">O156*H156</f>
        <v>0</v>
      </c>
      <c r="Q156" s="166">
        <v>0</v>
      </c>
      <c r="R156" s="166">
        <f t="shared" ref="R156:R187" si="12">Q156*H156</f>
        <v>0</v>
      </c>
      <c r="S156" s="166">
        <v>0</v>
      </c>
      <c r="T156" s="167">
        <f t="shared" ref="T156:T187" si="13"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1996</v>
      </c>
      <c r="AT156" s="168" t="s">
        <v>339</v>
      </c>
      <c r="AU156" s="168" t="s">
        <v>89</v>
      </c>
      <c r="AY156" s="18" t="s">
        <v>185</v>
      </c>
      <c r="BE156" s="169">
        <f t="shared" ref="BE156:BE187" si="14">IF(N156="základná",J156,0)</f>
        <v>0</v>
      </c>
      <c r="BF156" s="169">
        <f t="shared" ref="BF156:BF187" si="15">IF(N156="znížená",J156,0)</f>
        <v>0</v>
      </c>
      <c r="BG156" s="169">
        <f t="shared" ref="BG156:BG187" si="16">IF(N156="zákl. prenesená",J156,0)</f>
        <v>0</v>
      </c>
      <c r="BH156" s="169">
        <f t="shared" ref="BH156:BH187" si="17">IF(N156="zníž. prenesená",J156,0)</f>
        <v>0</v>
      </c>
      <c r="BI156" s="169">
        <f t="shared" ref="BI156:BI187" si="18">IF(N156="nulová",J156,0)</f>
        <v>0</v>
      </c>
      <c r="BJ156" s="18" t="s">
        <v>89</v>
      </c>
      <c r="BK156" s="169">
        <f t="shared" ref="BK156:BK187" si="19">ROUND(I156*H156,2)</f>
        <v>0</v>
      </c>
      <c r="BL156" s="18" t="s">
        <v>840</v>
      </c>
      <c r="BM156" s="168" t="s">
        <v>3213</v>
      </c>
    </row>
    <row r="157" spans="1:65" s="2" customFormat="1" ht="24.2" customHeight="1">
      <c r="A157" s="33"/>
      <c r="B157" s="155"/>
      <c r="C157" s="156" t="s">
        <v>532</v>
      </c>
      <c r="D157" s="156" t="s">
        <v>188</v>
      </c>
      <c r="E157" s="157" t="s">
        <v>3214</v>
      </c>
      <c r="F157" s="158" t="s">
        <v>3215</v>
      </c>
      <c r="G157" s="159" t="s">
        <v>782</v>
      </c>
      <c r="H157" s="160">
        <v>2</v>
      </c>
      <c r="I157" s="161"/>
      <c r="J157" s="162">
        <f t="shared" si="10"/>
        <v>0</v>
      </c>
      <c r="K157" s="163"/>
      <c r="L157" s="34"/>
      <c r="M157" s="164" t="s">
        <v>1</v>
      </c>
      <c r="N157" s="165" t="s">
        <v>41</v>
      </c>
      <c r="O157" s="62"/>
      <c r="P157" s="166">
        <f t="shared" si="11"/>
        <v>0</v>
      </c>
      <c r="Q157" s="166">
        <v>0</v>
      </c>
      <c r="R157" s="166">
        <f t="shared" si="12"/>
        <v>0</v>
      </c>
      <c r="S157" s="166">
        <v>0</v>
      </c>
      <c r="T157" s="167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840</v>
      </c>
      <c r="AT157" s="168" t="s">
        <v>188</v>
      </c>
      <c r="AU157" s="168" t="s">
        <v>89</v>
      </c>
      <c r="AY157" s="18" t="s">
        <v>185</v>
      </c>
      <c r="BE157" s="169">
        <f t="shared" si="14"/>
        <v>0</v>
      </c>
      <c r="BF157" s="169">
        <f t="shared" si="15"/>
        <v>0</v>
      </c>
      <c r="BG157" s="169">
        <f t="shared" si="16"/>
        <v>0</v>
      </c>
      <c r="BH157" s="169">
        <f t="shared" si="17"/>
        <v>0</v>
      </c>
      <c r="BI157" s="169">
        <f t="shared" si="18"/>
        <v>0</v>
      </c>
      <c r="BJ157" s="18" t="s">
        <v>89</v>
      </c>
      <c r="BK157" s="169">
        <f t="shared" si="19"/>
        <v>0</v>
      </c>
      <c r="BL157" s="18" t="s">
        <v>840</v>
      </c>
      <c r="BM157" s="168" t="s">
        <v>3216</v>
      </c>
    </row>
    <row r="158" spans="1:65" s="2" customFormat="1" ht="21.75" customHeight="1">
      <c r="A158" s="33"/>
      <c r="B158" s="155"/>
      <c r="C158" s="202" t="s">
        <v>541</v>
      </c>
      <c r="D158" s="202" t="s">
        <v>339</v>
      </c>
      <c r="E158" s="203" t="s">
        <v>3217</v>
      </c>
      <c r="F158" s="204" t="s">
        <v>3218</v>
      </c>
      <c r="G158" s="205" t="s">
        <v>782</v>
      </c>
      <c r="H158" s="206">
        <v>2</v>
      </c>
      <c r="I158" s="207"/>
      <c r="J158" s="208">
        <f t="shared" si="10"/>
        <v>0</v>
      </c>
      <c r="K158" s="209"/>
      <c r="L158" s="210"/>
      <c r="M158" s="211" t="s">
        <v>1</v>
      </c>
      <c r="N158" s="212" t="s">
        <v>41</v>
      </c>
      <c r="O158" s="62"/>
      <c r="P158" s="166">
        <f t="shared" si="11"/>
        <v>0</v>
      </c>
      <c r="Q158" s="166">
        <v>0</v>
      </c>
      <c r="R158" s="166">
        <f t="shared" si="12"/>
        <v>0</v>
      </c>
      <c r="S158" s="166">
        <v>0</v>
      </c>
      <c r="T158" s="167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1996</v>
      </c>
      <c r="AT158" s="168" t="s">
        <v>339</v>
      </c>
      <c r="AU158" s="168" t="s">
        <v>89</v>
      </c>
      <c r="AY158" s="18" t="s">
        <v>185</v>
      </c>
      <c r="BE158" s="169">
        <f t="shared" si="14"/>
        <v>0</v>
      </c>
      <c r="BF158" s="169">
        <f t="shared" si="15"/>
        <v>0</v>
      </c>
      <c r="BG158" s="169">
        <f t="shared" si="16"/>
        <v>0</v>
      </c>
      <c r="BH158" s="169">
        <f t="shared" si="17"/>
        <v>0</v>
      </c>
      <c r="BI158" s="169">
        <f t="shared" si="18"/>
        <v>0</v>
      </c>
      <c r="BJ158" s="18" t="s">
        <v>89</v>
      </c>
      <c r="BK158" s="169">
        <f t="shared" si="19"/>
        <v>0</v>
      </c>
      <c r="BL158" s="18" t="s">
        <v>840</v>
      </c>
      <c r="BM158" s="168" t="s">
        <v>3219</v>
      </c>
    </row>
    <row r="159" spans="1:65" s="2" customFormat="1" ht="24.2" customHeight="1">
      <c r="A159" s="33"/>
      <c r="B159" s="155"/>
      <c r="C159" s="156" t="s">
        <v>569</v>
      </c>
      <c r="D159" s="156" t="s">
        <v>188</v>
      </c>
      <c r="E159" s="157" t="s">
        <v>3220</v>
      </c>
      <c r="F159" s="158" t="s">
        <v>3221</v>
      </c>
      <c r="G159" s="159" t="s">
        <v>782</v>
      </c>
      <c r="H159" s="160">
        <v>18</v>
      </c>
      <c r="I159" s="161"/>
      <c r="J159" s="162">
        <f t="shared" si="10"/>
        <v>0</v>
      </c>
      <c r="K159" s="163"/>
      <c r="L159" s="34"/>
      <c r="M159" s="164" t="s">
        <v>1</v>
      </c>
      <c r="N159" s="165" t="s">
        <v>41</v>
      </c>
      <c r="O159" s="62"/>
      <c r="P159" s="166">
        <f t="shared" si="11"/>
        <v>0</v>
      </c>
      <c r="Q159" s="166">
        <v>0</v>
      </c>
      <c r="R159" s="166">
        <f t="shared" si="12"/>
        <v>0</v>
      </c>
      <c r="S159" s="166">
        <v>0</v>
      </c>
      <c r="T159" s="167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840</v>
      </c>
      <c r="AT159" s="168" t="s">
        <v>188</v>
      </c>
      <c r="AU159" s="168" t="s">
        <v>89</v>
      </c>
      <c r="AY159" s="18" t="s">
        <v>185</v>
      </c>
      <c r="BE159" s="169">
        <f t="shared" si="14"/>
        <v>0</v>
      </c>
      <c r="BF159" s="169">
        <f t="shared" si="15"/>
        <v>0</v>
      </c>
      <c r="BG159" s="169">
        <f t="shared" si="16"/>
        <v>0</v>
      </c>
      <c r="BH159" s="169">
        <f t="shared" si="17"/>
        <v>0</v>
      </c>
      <c r="BI159" s="169">
        <f t="shared" si="18"/>
        <v>0</v>
      </c>
      <c r="BJ159" s="18" t="s">
        <v>89</v>
      </c>
      <c r="BK159" s="169">
        <f t="shared" si="19"/>
        <v>0</v>
      </c>
      <c r="BL159" s="18" t="s">
        <v>840</v>
      </c>
      <c r="BM159" s="168" t="s">
        <v>3222</v>
      </c>
    </row>
    <row r="160" spans="1:65" s="2" customFormat="1" ht="16.5" customHeight="1">
      <c r="A160" s="33"/>
      <c r="B160" s="155"/>
      <c r="C160" s="202" t="s">
        <v>573</v>
      </c>
      <c r="D160" s="202" t="s">
        <v>339</v>
      </c>
      <c r="E160" s="203" t="s">
        <v>3223</v>
      </c>
      <c r="F160" s="204" t="s">
        <v>3224</v>
      </c>
      <c r="G160" s="205" t="s">
        <v>782</v>
      </c>
      <c r="H160" s="206">
        <v>18</v>
      </c>
      <c r="I160" s="207"/>
      <c r="J160" s="208">
        <f t="shared" si="10"/>
        <v>0</v>
      </c>
      <c r="K160" s="209"/>
      <c r="L160" s="210"/>
      <c r="M160" s="211" t="s">
        <v>1</v>
      </c>
      <c r="N160" s="212" t="s">
        <v>41</v>
      </c>
      <c r="O160" s="62"/>
      <c r="P160" s="166">
        <f t="shared" si="11"/>
        <v>0</v>
      </c>
      <c r="Q160" s="166">
        <v>0</v>
      </c>
      <c r="R160" s="166">
        <f t="shared" si="12"/>
        <v>0</v>
      </c>
      <c r="S160" s="166">
        <v>0</v>
      </c>
      <c r="T160" s="167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1996</v>
      </c>
      <c r="AT160" s="168" t="s">
        <v>339</v>
      </c>
      <c r="AU160" s="168" t="s">
        <v>89</v>
      </c>
      <c r="AY160" s="18" t="s">
        <v>185</v>
      </c>
      <c r="BE160" s="169">
        <f t="shared" si="14"/>
        <v>0</v>
      </c>
      <c r="BF160" s="169">
        <f t="shared" si="15"/>
        <v>0</v>
      </c>
      <c r="BG160" s="169">
        <f t="shared" si="16"/>
        <v>0</v>
      </c>
      <c r="BH160" s="169">
        <f t="shared" si="17"/>
        <v>0</v>
      </c>
      <c r="BI160" s="169">
        <f t="shared" si="18"/>
        <v>0</v>
      </c>
      <c r="BJ160" s="18" t="s">
        <v>89</v>
      </c>
      <c r="BK160" s="169">
        <f t="shared" si="19"/>
        <v>0</v>
      </c>
      <c r="BL160" s="18" t="s">
        <v>840</v>
      </c>
      <c r="BM160" s="168" t="s">
        <v>3225</v>
      </c>
    </row>
    <row r="161" spans="1:65" s="2" customFormat="1" ht="37.9" customHeight="1">
      <c r="A161" s="33"/>
      <c r="B161" s="155"/>
      <c r="C161" s="156" t="s">
        <v>605</v>
      </c>
      <c r="D161" s="156" t="s">
        <v>188</v>
      </c>
      <c r="E161" s="157" t="s">
        <v>3226</v>
      </c>
      <c r="F161" s="158" t="s">
        <v>3227</v>
      </c>
      <c r="G161" s="159" t="s">
        <v>782</v>
      </c>
      <c r="H161" s="160">
        <v>15</v>
      </c>
      <c r="I161" s="161"/>
      <c r="J161" s="162">
        <f t="shared" si="10"/>
        <v>0</v>
      </c>
      <c r="K161" s="163"/>
      <c r="L161" s="34"/>
      <c r="M161" s="164" t="s">
        <v>1</v>
      </c>
      <c r="N161" s="165" t="s">
        <v>41</v>
      </c>
      <c r="O161" s="62"/>
      <c r="P161" s="166">
        <f t="shared" si="11"/>
        <v>0</v>
      </c>
      <c r="Q161" s="166">
        <v>0</v>
      </c>
      <c r="R161" s="166">
        <f t="shared" si="12"/>
        <v>0</v>
      </c>
      <c r="S161" s="166">
        <v>0</v>
      </c>
      <c r="T161" s="167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840</v>
      </c>
      <c r="AT161" s="168" t="s">
        <v>188</v>
      </c>
      <c r="AU161" s="168" t="s">
        <v>89</v>
      </c>
      <c r="AY161" s="18" t="s">
        <v>185</v>
      </c>
      <c r="BE161" s="169">
        <f t="shared" si="14"/>
        <v>0</v>
      </c>
      <c r="BF161" s="169">
        <f t="shared" si="15"/>
        <v>0</v>
      </c>
      <c r="BG161" s="169">
        <f t="shared" si="16"/>
        <v>0</v>
      </c>
      <c r="BH161" s="169">
        <f t="shared" si="17"/>
        <v>0</v>
      </c>
      <c r="BI161" s="169">
        <f t="shared" si="18"/>
        <v>0</v>
      </c>
      <c r="BJ161" s="18" t="s">
        <v>89</v>
      </c>
      <c r="BK161" s="169">
        <f t="shared" si="19"/>
        <v>0</v>
      </c>
      <c r="BL161" s="18" t="s">
        <v>840</v>
      </c>
      <c r="BM161" s="168" t="s">
        <v>3228</v>
      </c>
    </row>
    <row r="162" spans="1:65" s="2" customFormat="1" ht="24.2" customHeight="1">
      <c r="A162" s="33"/>
      <c r="B162" s="155"/>
      <c r="C162" s="202" t="s">
        <v>1816</v>
      </c>
      <c r="D162" s="202" t="s">
        <v>339</v>
      </c>
      <c r="E162" s="203" t="s">
        <v>3229</v>
      </c>
      <c r="F162" s="204" t="s">
        <v>3230</v>
      </c>
      <c r="G162" s="205" t="s">
        <v>782</v>
      </c>
      <c r="H162" s="206">
        <v>15</v>
      </c>
      <c r="I162" s="207"/>
      <c r="J162" s="208">
        <f t="shared" si="10"/>
        <v>0</v>
      </c>
      <c r="K162" s="209"/>
      <c r="L162" s="210"/>
      <c r="M162" s="211" t="s">
        <v>1</v>
      </c>
      <c r="N162" s="212" t="s">
        <v>41</v>
      </c>
      <c r="O162" s="62"/>
      <c r="P162" s="166">
        <f t="shared" si="11"/>
        <v>0</v>
      </c>
      <c r="Q162" s="166">
        <v>0</v>
      </c>
      <c r="R162" s="166">
        <f t="shared" si="12"/>
        <v>0</v>
      </c>
      <c r="S162" s="166">
        <v>0</v>
      </c>
      <c r="T162" s="167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1996</v>
      </c>
      <c r="AT162" s="168" t="s">
        <v>339</v>
      </c>
      <c r="AU162" s="168" t="s">
        <v>89</v>
      </c>
      <c r="AY162" s="18" t="s">
        <v>185</v>
      </c>
      <c r="BE162" s="169">
        <f t="shared" si="14"/>
        <v>0</v>
      </c>
      <c r="BF162" s="169">
        <f t="shared" si="15"/>
        <v>0</v>
      </c>
      <c r="BG162" s="169">
        <f t="shared" si="16"/>
        <v>0</v>
      </c>
      <c r="BH162" s="169">
        <f t="shared" si="17"/>
        <v>0</v>
      </c>
      <c r="BI162" s="169">
        <f t="shared" si="18"/>
        <v>0</v>
      </c>
      <c r="BJ162" s="18" t="s">
        <v>89</v>
      </c>
      <c r="BK162" s="169">
        <f t="shared" si="19"/>
        <v>0</v>
      </c>
      <c r="BL162" s="18" t="s">
        <v>840</v>
      </c>
      <c r="BM162" s="168" t="s">
        <v>3231</v>
      </c>
    </row>
    <row r="163" spans="1:65" s="2" customFormat="1" ht="24.2" customHeight="1">
      <c r="A163" s="33"/>
      <c r="B163" s="155"/>
      <c r="C163" s="156" t="s">
        <v>610</v>
      </c>
      <c r="D163" s="156" t="s">
        <v>188</v>
      </c>
      <c r="E163" s="157" t="s">
        <v>3232</v>
      </c>
      <c r="F163" s="158" t="s">
        <v>3233</v>
      </c>
      <c r="G163" s="159" t="s">
        <v>782</v>
      </c>
      <c r="H163" s="160">
        <v>6</v>
      </c>
      <c r="I163" s="161"/>
      <c r="J163" s="162">
        <f t="shared" si="10"/>
        <v>0</v>
      </c>
      <c r="K163" s="163"/>
      <c r="L163" s="34"/>
      <c r="M163" s="164" t="s">
        <v>1</v>
      </c>
      <c r="N163" s="165" t="s">
        <v>41</v>
      </c>
      <c r="O163" s="62"/>
      <c r="P163" s="166">
        <f t="shared" si="11"/>
        <v>0</v>
      </c>
      <c r="Q163" s="166">
        <v>0</v>
      </c>
      <c r="R163" s="166">
        <f t="shared" si="12"/>
        <v>0</v>
      </c>
      <c r="S163" s="166">
        <v>0</v>
      </c>
      <c r="T163" s="167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840</v>
      </c>
      <c r="AT163" s="168" t="s">
        <v>188</v>
      </c>
      <c r="AU163" s="168" t="s">
        <v>89</v>
      </c>
      <c r="AY163" s="18" t="s">
        <v>185</v>
      </c>
      <c r="BE163" s="169">
        <f t="shared" si="14"/>
        <v>0</v>
      </c>
      <c r="BF163" s="169">
        <f t="shared" si="15"/>
        <v>0</v>
      </c>
      <c r="BG163" s="169">
        <f t="shared" si="16"/>
        <v>0</v>
      </c>
      <c r="BH163" s="169">
        <f t="shared" si="17"/>
        <v>0</v>
      </c>
      <c r="BI163" s="169">
        <f t="shared" si="18"/>
        <v>0</v>
      </c>
      <c r="BJ163" s="18" t="s">
        <v>89</v>
      </c>
      <c r="BK163" s="169">
        <f t="shared" si="19"/>
        <v>0</v>
      </c>
      <c r="BL163" s="18" t="s">
        <v>840</v>
      </c>
      <c r="BM163" s="168" t="s">
        <v>3234</v>
      </c>
    </row>
    <row r="164" spans="1:65" s="2" customFormat="1" ht="16.5" customHeight="1">
      <c r="A164" s="33"/>
      <c r="B164" s="155"/>
      <c r="C164" s="202" t="s">
        <v>617</v>
      </c>
      <c r="D164" s="202" t="s">
        <v>339</v>
      </c>
      <c r="E164" s="203" t="s">
        <v>3235</v>
      </c>
      <c r="F164" s="204" t="s">
        <v>3236</v>
      </c>
      <c r="G164" s="205" t="s">
        <v>2884</v>
      </c>
      <c r="H164" s="206">
        <v>6</v>
      </c>
      <c r="I164" s="207"/>
      <c r="J164" s="208">
        <f t="shared" si="10"/>
        <v>0</v>
      </c>
      <c r="K164" s="209"/>
      <c r="L164" s="210"/>
      <c r="M164" s="211" t="s">
        <v>1</v>
      </c>
      <c r="N164" s="212" t="s">
        <v>41</v>
      </c>
      <c r="O164" s="62"/>
      <c r="P164" s="166">
        <f t="shared" si="11"/>
        <v>0</v>
      </c>
      <c r="Q164" s="166">
        <v>0</v>
      </c>
      <c r="R164" s="166">
        <f t="shared" si="12"/>
        <v>0</v>
      </c>
      <c r="S164" s="166">
        <v>0</v>
      </c>
      <c r="T164" s="167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1996</v>
      </c>
      <c r="AT164" s="168" t="s">
        <v>339</v>
      </c>
      <c r="AU164" s="168" t="s">
        <v>89</v>
      </c>
      <c r="AY164" s="18" t="s">
        <v>185</v>
      </c>
      <c r="BE164" s="169">
        <f t="shared" si="14"/>
        <v>0</v>
      </c>
      <c r="BF164" s="169">
        <f t="shared" si="15"/>
        <v>0</v>
      </c>
      <c r="BG164" s="169">
        <f t="shared" si="16"/>
        <v>0</v>
      </c>
      <c r="BH164" s="169">
        <f t="shared" si="17"/>
        <v>0</v>
      </c>
      <c r="BI164" s="169">
        <f t="shared" si="18"/>
        <v>0</v>
      </c>
      <c r="BJ164" s="18" t="s">
        <v>89</v>
      </c>
      <c r="BK164" s="169">
        <f t="shared" si="19"/>
        <v>0</v>
      </c>
      <c r="BL164" s="18" t="s">
        <v>840</v>
      </c>
      <c r="BM164" s="168" t="s">
        <v>3237</v>
      </c>
    </row>
    <row r="165" spans="1:65" s="2" customFormat="1" ht="24.2" customHeight="1">
      <c r="A165" s="33"/>
      <c r="B165" s="155"/>
      <c r="C165" s="156" t="s">
        <v>659</v>
      </c>
      <c r="D165" s="156" t="s">
        <v>188</v>
      </c>
      <c r="E165" s="157" t="s">
        <v>3238</v>
      </c>
      <c r="F165" s="158" t="s">
        <v>3239</v>
      </c>
      <c r="G165" s="159" t="s">
        <v>782</v>
      </c>
      <c r="H165" s="160">
        <v>1</v>
      </c>
      <c r="I165" s="161"/>
      <c r="J165" s="162">
        <f t="shared" si="10"/>
        <v>0</v>
      </c>
      <c r="K165" s="163"/>
      <c r="L165" s="34"/>
      <c r="M165" s="164" t="s">
        <v>1</v>
      </c>
      <c r="N165" s="165" t="s">
        <v>41</v>
      </c>
      <c r="O165" s="62"/>
      <c r="P165" s="166">
        <f t="shared" si="11"/>
        <v>0</v>
      </c>
      <c r="Q165" s="166">
        <v>0</v>
      </c>
      <c r="R165" s="166">
        <f t="shared" si="12"/>
        <v>0</v>
      </c>
      <c r="S165" s="166">
        <v>0</v>
      </c>
      <c r="T165" s="167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840</v>
      </c>
      <c r="AT165" s="168" t="s">
        <v>188</v>
      </c>
      <c r="AU165" s="168" t="s">
        <v>89</v>
      </c>
      <c r="AY165" s="18" t="s">
        <v>185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8" t="s">
        <v>89</v>
      </c>
      <c r="BK165" s="169">
        <f t="shared" si="19"/>
        <v>0</v>
      </c>
      <c r="BL165" s="18" t="s">
        <v>840</v>
      </c>
      <c r="BM165" s="168" t="s">
        <v>3240</v>
      </c>
    </row>
    <row r="166" spans="1:65" s="2" customFormat="1" ht="24.2" customHeight="1">
      <c r="A166" s="33"/>
      <c r="B166" s="155"/>
      <c r="C166" s="202" t="s">
        <v>665</v>
      </c>
      <c r="D166" s="202" t="s">
        <v>339</v>
      </c>
      <c r="E166" s="203" t="s">
        <v>3241</v>
      </c>
      <c r="F166" s="204" t="s">
        <v>3242</v>
      </c>
      <c r="G166" s="205" t="s">
        <v>782</v>
      </c>
      <c r="H166" s="206">
        <v>1</v>
      </c>
      <c r="I166" s="207"/>
      <c r="J166" s="208">
        <f t="shared" si="10"/>
        <v>0</v>
      </c>
      <c r="K166" s="209"/>
      <c r="L166" s="210"/>
      <c r="M166" s="211" t="s">
        <v>1</v>
      </c>
      <c r="N166" s="212" t="s">
        <v>41</v>
      </c>
      <c r="O166" s="62"/>
      <c r="P166" s="166">
        <f t="shared" si="11"/>
        <v>0</v>
      </c>
      <c r="Q166" s="166">
        <v>0</v>
      </c>
      <c r="R166" s="166">
        <f t="shared" si="12"/>
        <v>0</v>
      </c>
      <c r="S166" s="166">
        <v>0</v>
      </c>
      <c r="T166" s="167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1996</v>
      </c>
      <c r="AT166" s="168" t="s">
        <v>339</v>
      </c>
      <c r="AU166" s="168" t="s">
        <v>89</v>
      </c>
      <c r="AY166" s="18" t="s">
        <v>185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8" t="s">
        <v>89</v>
      </c>
      <c r="BK166" s="169">
        <f t="shared" si="19"/>
        <v>0</v>
      </c>
      <c r="BL166" s="18" t="s">
        <v>840</v>
      </c>
      <c r="BM166" s="168" t="s">
        <v>3243</v>
      </c>
    </row>
    <row r="167" spans="1:65" s="2" customFormat="1" ht="16.5" customHeight="1">
      <c r="A167" s="33"/>
      <c r="B167" s="155"/>
      <c r="C167" s="156" t="s">
        <v>677</v>
      </c>
      <c r="D167" s="156" t="s">
        <v>188</v>
      </c>
      <c r="E167" s="157" t="s">
        <v>2965</v>
      </c>
      <c r="F167" s="158" t="s">
        <v>3244</v>
      </c>
      <c r="G167" s="159" t="s">
        <v>782</v>
      </c>
      <c r="H167" s="160">
        <v>1</v>
      </c>
      <c r="I167" s="161"/>
      <c r="J167" s="162">
        <f t="shared" si="10"/>
        <v>0</v>
      </c>
      <c r="K167" s="163"/>
      <c r="L167" s="34"/>
      <c r="M167" s="164" t="s">
        <v>1</v>
      </c>
      <c r="N167" s="165" t="s">
        <v>41</v>
      </c>
      <c r="O167" s="62"/>
      <c r="P167" s="166">
        <f t="shared" si="11"/>
        <v>0</v>
      </c>
      <c r="Q167" s="166">
        <v>0</v>
      </c>
      <c r="R167" s="166">
        <f t="shared" si="12"/>
        <v>0</v>
      </c>
      <c r="S167" s="166">
        <v>0</v>
      </c>
      <c r="T167" s="167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840</v>
      </c>
      <c r="AT167" s="168" t="s">
        <v>188</v>
      </c>
      <c r="AU167" s="168" t="s">
        <v>89</v>
      </c>
      <c r="AY167" s="18" t="s">
        <v>185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8" t="s">
        <v>89</v>
      </c>
      <c r="BK167" s="169">
        <f t="shared" si="19"/>
        <v>0</v>
      </c>
      <c r="BL167" s="18" t="s">
        <v>840</v>
      </c>
      <c r="BM167" s="168" t="s">
        <v>3245</v>
      </c>
    </row>
    <row r="168" spans="1:65" s="2" customFormat="1" ht="37.9" customHeight="1">
      <c r="A168" s="33"/>
      <c r="B168" s="155"/>
      <c r="C168" s="202" t="s">
        <v>693</v>
      </c>
      <c r="D168" s="202" t="s">
        <v>339</v>
      </c>
      <c r="E168" s="203" t="s">
        <v>2968</v>
      </c>
      <c r="F168" s="204" t="s">
        <v>3246</v>
      </c>
      <c r="G168" s="205" t="s">
        <v>782</v>
      </c>
      <c r="H168" s="206">
        <v>1</v>
      </c>
      <c r="I168" s="207"/>
      <c r="J168" s="208">
        <f t="shared" si="10"/>
        <v>0</v>
      </c>
      <c r="K168" s="209"/>
      <c r="L168" s="210"/>
      <c r="M168" s="211" t="s">
        <v>1</v>
      </c>
      <c r="N168" s="212" t="s">
        <v>41</v>
      </c>
      <c r="O168" s="62"/>
      <c r="P168" s="166">
        <f t="shared" si="11"/>
        <v>0</v>
      </c>
      <c r="Q168" s="166">
        <v>0</v>
      </c>
      <c r="R168" s="166">
        <f t="shared" si="12"/>
        <v>0</v>
      </c>
      <c r="S168" s="166">
        <v>0</v>
      </c>
      <c r="T168" s="167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1996</v>
      </c>
      <c r="AT168" s="168" t="s">
        <v>339</v>
      </c>
      <c r="AU168" s="168" t="s">
        <v>89</v>
      </c>
      <c r="AY168" s="18" t="s">
        <v>185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8" t="s">
        <v>89</v>
      </c>
      <c r="BK168" s="169">
        <f t="shared" si="19"/>
        <v>0</v>
      </c>
      <c r="BL168" s="18" t="s">
        <v>840</v>
      </c>
      <c r="BM168" s="168" t="s">
        <v>3247</v>
      </c>
    </row>
    <row r="169" spans="1:65" s="2" customFormat="1" ht="21.75" customHeight="1">
      <c r="A169" s="33"/>
      <c r="B169" s="155"/>
      <c r="C169" s="156" t="s">
        <v>697</v>
      </c>
      <c r="D169" s="156" t="s">
        <v>188</v>
      </c>
      <c r="E169" s="157" t="s">
        <v>3248</v>
      </c>
      <c r="F169" s="158" t="s">
        <v>3249</v>
      </c>
      <c r="G169" s="159" t="s">
        <v>782</v>
      </c>
      <c r="H169" s="160">
        <v>8</v>
      </c>
      <c r="I169" s="161"/>
      <c r="J169" s="162">
        <f t="shared" si="10"/>
        <v>0</v>
      </c>
      <c r="K169" s="163"/>
      <c r="L169" s="34"/>
      <c r="M169" s="164" t="s">
        <v>1</v>
      </c>
      <c r="N169" s="165" t="s">
        <v>41</v>
      </c>
      <c r="O169" s="62"/>
      <c r="P169" s="166">
        <f t="shared" si="11"/>
        <v>0</v>
      </c>
      <c r="Q169" s="166">
        <v>0</v>
      </c>
      <c r="R169" s="166">
        <f t="shared" si="12"/>
        <v>0</v>
      </c>
      <c r="S169" s="166">
        <v>0</v>
      </c>
      <c r="T169" s="167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840</v>
      </c>
      <c r="AT169" s="168" t="s">
        <v>188</v>
      </c>
      <c r="AU169" s="168" t="s">
        <v>89</v>
      </c>
      <c r="AY169" s="18" t="s">
        <v>185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8" t="s">
        <v>89</v>
      </c>
      <c r="BK169" s="169">
        <f t="shared" si="19"/>
        <v>0</v>
      </c>
      <c r="BL169" s="18" t="s">
        <v>840</v>
      </c>
      <c r="BM169" s="168" t="s">
        <v>3250</v>
      </c>
    </row>
    <row r="170" spans="1:65" s="2" customFormat="1" ht="24.2" customHeight="1">
      <c r="A170" s="33"/>
      <c r="B170" s="155"/>
      <c r="C170" s="202" t="s">
        <v>701</v>
      </c>
      <c r="D170" s="202" t="s">
        <v>339</v>
      </c>
      <c r="E170" s="203" t="s">
        <v>3251</v>
      </c>
      <c r="F170" s="204" t="s">
        <v>3252</v>
      </c>
      <c r="G170" s="205" t="s">
        <v>782</v>
      </c>
      <c r="H170" s="206">
        <v>8</v>
      </c>
      <c r="I170" s="207"/>
      <c r="J170" s="208">
        <f t="shared" si="10"/>
        <v>0</v>
      </c>
      <c r="K170" s="209"/>
      <c r="L170" s="210"/>
      <c r="M170" s="211" t="s">
        <v>1</v>
      </c>
      <c r="N170" s="212" t="s">
        <v>41</v>
      </c>
      <c r="O170" s="62"/>
      <c r="P170" s="166">
        <f t="shared" si="11"/>
        <v>0</v>
      </c>
      <c r="Q170" s="166">
        <v>0</v>
      </c>
      <c r="R170" s="166">
        <f t="shared" si="12"/>
        <v>0</v>
      </c>
      <c r="S170" s="166">
        <v>0</v>
      </c>
      <c r="T170" s="167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1996</v>
      </c>
      <c r="AT170" s="168" t="s">
        <v>339</v>
      </c>
      <c r="AU170" s="168" t="s">
        <v>89</v>
      </c>
      <c r="AY170" s="18" t="s">
        <v>185</v>
      </c>
      <c r="BE170" s="169">
        <f t="shared" si="14"/>
        <v>0</v>
      </c>
      <c r="BF170" s="169">
        <f t="shared" si="15"/>
        <v>0</v>
      </c>
      <c r="BG170" s="169">
        <f t="shared" si="16"/>
        <v>0</v>
      </c>
      <c r="BH170" s="169">
        <f t="shared" si="17"/>
        <v>0</v>
      </c>
      <c r="BI170" s="169">
        <f t="shared" si="18"/>
        <v>0</v>
      </c>
      <c r="BJ170" s="18" t="s">
        <v>89</v>
      </c>
      <c r="BK170" s="169">
        <f t="shared" si="19"/>
        <v>0</v>
      </c>
      <c r="BL170" s="18" t="s">
        <v>840</v>
      </c>
      <c r="BM170" s="168" t="s">
        <v>3253</v>
      </c>
    </row>
    <row r="171" spans="1:65" s="2" customFormat="1" ht="16.5" customHeight="1">
      <c r="A171" s="33"/>
      <c r="B171" s="155"/>
      <c r="C171" s="156" t="s">
        <v>706</v>
      </c>
      <c r="D171" s="156" t="s">
        <v>188</v>
      </c>
      <c r="E171" s="157" t="s">
        <v>3254</v>
      </c>
      <c r="F171" s="158" t="s">
        <v>3255</v>
      </c>
      <c r="G171" s="159" t="s">
        <v>782</v>
      </c>
      <c r="H171" s="160">
        <v>1</v>
      </c>
      <c r="I171" s="161"/>
      <c r="J171" s="162">
        <f t="shared" si="10"/>
        <v>0</v>
      </c>
      <c r="K171" s="163"/>
      <c r="L171" s="34"/>
      <c r="M171" s="164" t="s">
        <v>1</v>
      </c>
      <c r="N171" s="165" t="s">
        <v>41</v>
      </c>
      <c r="O171" s="62"/>
      <c r="P171" s="166">
        <f t="shared" si="11"/>
        <v>0</v>
      </c>
      <c r="Q171" s="166">
        <v>0</v>
      </c>
      <c r="R171" s="166">
        <f t="shared" si="12"/>
        <v>0</v>
      </c>
      <c r="S171" s="166">
        <v>0</v>
      </c>
      <c r="T171" s="167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840</v>
      </c>
      <c r="AT171" s="168" t="s">
        <v>188</v>
      </c>
      <c r="AU171" s="168" t="s">
        <v>89</v>
      </c>
      <c r="AY171" s="18" t="s">
        <v>185</v>
      </c>
      <c r="BE171" s="169">
        <f t="shared" si="14"/>
        <v>0</v>
      </c>
      <c r="BF171" s="169">
        <f t="shared" si="15"/>
        <v>0</v>
      </c>
      <c r="BG171" s="169">
        <f t="shared" si="16"/>
        <v>0</v>
      </c>
      <c r="BH171" s="169">
        <f t="shared" si="17"/>
        <v>0</v>
      </c>
      <c r="BI171" s="169">
        <f t="shared" si="18"/>
        <v>0</v>
      </c>
      <c r="BJ171" s="18" t="s">
        <v>89</v>
      </c>
      <c r="BK171" s="169">
        <f t="shared" si="19"/>
        <v>0</v>
      </c>
      <c r="BL171" s="18" t="s">
        <v>840</v>
      </c>
      <c r="BM171" s="168" t="s">
        <v>3256</v>
      </c>
    </row>
    <row r="172" spans="1:65" s="2" customFormat="1" ht="16.5" customHeight="1">
      <c r="A172" s="33"/>
      <c r="B172" s="155"/>
      <c r="C172" s="202" t="s">
        <v>722</v>
      </c>
      <c r="D172" s="202" t="s">
        <v>339</v>
      </c>
      <c r="E172" s="203" t="s">
        <v>3257</v>
      </c>
      <c r="F172" s="204" t="s">
        <v>3258</v>
      </c>
      <c r="G172" s="205" t="s">
        <v>782</v>
      </c>
      <c r="H172" s="206">
        <v>1</v>
      </c>
      <c r="I172" s="207"/>
      <c r="J172" s="208">
        <f t="shared" si="10"/>
        <v>0</v>
      </c>
      <c r="K172" s="209"/>
      <c r="L172" s="210"/>
      <c r="M172" s="211" t="s">
        <v>1</v>
      </c>
      <c r="N172" s="212" t="s">
        <v>41</v>
      </c>
      <c r="O172" s="62"/>
      <c r="P172" s="166">
        <f t="shared" si="11"/>
        <v>0</v>
      </c>
      <c r="Q172" s="166">
        <v>0</v>
      </c>
      <c r="R172" s="166">
        <f t="shared" si="12"/>
        <v>0</v>
      </c>
      <c r="S172" s="166">
        <v>0</v>
      </c>
      <c r="T172" s="167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1996</v>
      </c>
      <c r="AT172" s="168" t="s">
        <v>339</v>
      </c>
      <c r="AU172" s="168" t="s">
        <v>89</v>
      </c>
      <c r="AY172" s="18" t="s">
        <v>185</v>
      </c>
      <c r="BE172" s="169">
        <f t="shared" si="14"/>
        <v>0</v>
      </c>
      <c r="BF172" s="169">
        <f t="shared" si="15"/>
        <v>0</v>
      </c>
      <c r="BG172" s="169">
        <f t="shared" si="16"/>
        <v>0</v>
      </c>
      <c r="BH172" s="169">
        <f t="shared" si="17"/>
        <v>0</v>
      </c>
      <c r="BI172" s="169">
        <f t="shared" si="18"/>
        <v>0</v>
      </c>
      <c r="BJ172" s="18" t="s">
        <v>89</v>
      </c>
      <c r="BK172" s="169">
        <f t="shared" si="19"/>
        <v>0</v>
      </c>
      <c r="BL172" s="18" t="s">
        <v>840</v>
      </c>
      <c r="BM172" s="168" t="s">
        <v>3259</v>
      </c>
    </row>
    <row r="173" spans="1:65" s="2" customFormat="1" ht="16.5" customHeight="1">
      <c r="A173" s="33"/>
      <c r="B173" s="155"/>
      <c r="C173" s="156" t="s">
        <v>769</v>
      </c>
      <c r="D173" s="156" t="s">
        <v>188</v>
      </c>
      <c r="E173" s="157" t="s">
        <v>3260</v>
      </c>
      <c r="F173" s="158" t="s">
        <v>3261</v>
      </c>
      <c r="G173" s="159" t="s">
        <v>782</v>
      </c>
      <c r="H173" s="160">
        <v>4</v>
      </c>
      <c r="I173" s="161"/>
      <c r="J173" s="162">
        <f t="shared" si="10"/>
        <v>0</v>
      </c>
      <c r="K173" s="163"/>
      <c r="L173" s="34"/>
      <c r="M173" s="164" t="s">
        <v>1</v>
      </c>
      <c r="N173" s="165" t="s">
        <v>41</v>
      </c>
      <c r="O173" s="62"/>
      <c r="P173" s="166">
        <f t="shared" si="11"/>
        <v>0</v>
      </c>
      <c r="Q173" s="166">
        <v>0</v>
      </c>
      <c r="R173" s="166">
        <f t="shared" si="12"/>
        <v>0</v>
      </c>
      <c r="S173" s="166">
        <v>0</v>
      </c>
      <c r="T173" s="167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840</v>
      </c>
      <c r="AT173" s="168" t="s">
        <v>188</v>
      </c>
      <c r="AU173" s="168" t="s">
        <v>89</v>
      </c>
      <c r="AY173" s="18" t="s">
        <v>185</v>
      </c>
      <c r="BE173" s="169">
        <f t="shared" si="14"/>
        <v>0</v>
      </c>
      <c r="BF173" s="169">
        <f t="shared" si="15"/>
        <v>0</v>
      </c>
      <c r="BG173" s="169">
        <f t="shared" si="16"/>
        <v>0</v>
      </c>
      <c r="BH173" s="169">
        <f t="shared" si="17"/>
        <v>0</v>
      </c>
      <c r="BI173" s="169">
        <f t="shared" si="18"/>
        <v>0</v>
      </c>
      <c r="BJ173" s="18" t="s">
        <v>89</v>
      </c>
      <c r="BK173" s="169">
        <f t="shared" si="19"/>
        <v>0</v>
      </c>
      <c r="BL173" s="18" t="s">
        <v>840</v>
      </c>
      <c r="BM173" s="168" t="s">
        <v>3262</v>
      </c>
    </row>
    <row r="174" spans="1:65" s="2" customFormat="1" ht="16.5" customHeight="1">
      <c r="A174" s="33"/>
      <c r="B174" s="155"/>
      <c r="C174" s="202" t="s">
        <v>773</v>
      </c>
      <c r="D174" s="202" t="s">
        <v>339</v>
      </c>
      <c r="E174" s="203" t="s">
        <v>3263</v>
      </c>
      <c r="F174" s="204" t="s">
        <v>3264</v>
      </c>
      <c r="G174" s="205" t="s">
        <v>2884</v>
      </c>
      <c r="H174" s="206">
        <v>4</v>
      </c>
      <c r="I174" s="207"/>
      <c r="J174" s="208">
        <f t="shared" si="10"/>
        <v>0</v>
      </c>
      <c r="K174" s="209"/>
      <c r="L174" s="210"/>
      <c r="M174" s="211" t="s">
        <v>1</v>
      </c>
      <c r="N174" s="212" t="s">
        <v>41</v>
      </c>
      <c r="O174" s="62"/>
      <c r="P174" s="166">
        <f t="shared" si="11"/>
        <v>0</v>
      </c>
      <c r="Q174" s="166">
        <v>0</v>
      </c>
      <c r="R174" s="166">
        <f t="shared" si="12"/>
        <v>0</v>
      </c>
      <c r="S174" s="166">
        <v>0</v>
      </c>
      <c r="T174" s="167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1996</v>
      </c>
      <c r="AT174" s="168" t="s">
        <v>339</v>
      </c>
      <c r="AU174" s="168" t="s">
        <v>89</v>
      </c>
      <c r="AY174" s="18" t="s">
        <v>185</v>
      </c>
      <c r="BE174" s="169">
        <f t="shared" si="14"/>
        <v>0</v>
      </c>
      <c r="BF174" s="169">
        <f t="shared" si="15"/>
        <v>0</v>
      </c>
      <c r="BG174" s="169">
        <f t="shared" si="16"/>
        <v>0</v>
      </c>
      <c r="BH174" s="169">
        <f t="shared" si="17"/>
        <v>0</v>
      </c>
      <c r="BI174" s="169">
        <f t="shared" si="18"/>
        <v>0</v>
      </c>
      <c r="BJ174" s="18" t="s">
        <v>89</v>
      </c>
      <c r="BK174" s="169">
        <f t="shared" si="19"/>
        <v>0</v>
      </c>
      <c r="BL174" s="18" t="s">
        <v>840</v>
      </c>
      <c r="BM174" s="168" t="s">
        <v>3265</v>
      </c>
    </row>
    <row r="175" spans="1:65" s="2" customFormat="1" ht="16.5" customHeight="1">
      <c r="A175" s="33"/>
      <c r="B175" s="155"/>
      <c r="C175" s="156" t="s">
        <v>779</v>
      </c>
      <c r="D175" s="156" t="s">
        <v>188</v>
      </c>
      <c r="E175" s="157" t="s">
        <v>3266</v>
      </c>
      <c r="F175" s="158" t="s">
        <v>3267</v>
      </c>
      <c r="G175" s="159" t="s">
        <v>782</v>
      </c>
      <c r="H175" s="160">
        <v>90</v>
      </c>
      <c r="I175" s="161"/>
      <c r="J175" s="162">
        <f t="shared" si="10"/>
        <v>0</v>
      </c>
      <c r="K175" s="163"/>
      <c r="L175" s="34"/>
      <c r="M175" s="164" t="s">
        <v>1</v>
      </c>
      <c r="N175" s="165" t="s">
        <v>41</v>
      </c>
      <c r="O175" s="62"/>
      <c r="P175" s="166">
        <f t="shared" si="11"/>
        <v>0</v>
      </c>
      <c r="Q175" s="166">
        <v>0</v>
      </c>
      <c r="R175" s="166">
        <f t="shared" si="12"/>
        <v>0</v>
      </c>
      <c r="S175" s="166">
        <v>0</v>
      </c>
      <c r="T175" s="167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840</v>
      </c>
      <c r="AT175" s="168" t="s">
        <v>188</v>
      </c>
      <c r="AU175" s="168" t="s">
        <v>89</v>
      </c>
      <c r="AY175" s="18" t="s">
        <v>185</v>
      </c>
      <c r="BE175" s="169">
        <f t="shared" si="14"/>
        <v>0</v>
      </c>
      <c r="BF175" s="169">
        <f t="shared" si="15"/>
        <v>0</v>
      </c>
      <c r="BG175" s="169">
        <f t="shared" si="16"/>
        <v>0</v>
      </c>
      <c r="BH175" s="169">
        <f t="shared" si="17"/>
        <v>0</v>
      </c>
      <c r="BI175" s="169">
        <f t="shared" si="18"/>
        <v>0</v>
      </c>
      <c r="BJ175" s="18" t="s">
        <v>89</v>
      </c>
      <c r="BK175" s="169">
        <f t="shared" si="19"/>
        <v>0</v>
      </c>
      <c r="BL175" s="18" t="s">
        <v>840</v>
      </c>
      <c r="BM175" s="168" t="s">
        <v>3268</v>
      </c>
    </row>
    <row r="176" spans="1:65" s="2" customFormat="1" ht="24.2" customHeight="1">
      <c r="A176" s="33"/>
      <c r="B176" s="155"/>
      <c r="C176" s="156" t="s">
        <v>784</v>
      </c>
      <c r="D176" s="156" t="s">
        <v>188</v>
      </c>
      <c r="E176" s="157" t="s">
        <v>3269</v>
      </c>
      <c r="F176" s="158" t="s">
        <v>3270</v>
      </c>
      <c r="G176" s="159" t="s">
        <v>782</v>
      </c>
      <c r="H176" s="160">
        <v>11</v>
      </c>
      <c r="I176" s="161"/>
      <c r="J176" s="162">
        <f t="shared" si="10"/>
        <v>0</v>
      </c>
      <c r="K176" s="163"/>
      <c r="L176" s="34"/>
      <c r="M176" s="164" t="s">
        <v>1</v>
      </c>
      <c r="N176" s="165" t="s">
        <v>41</v>
      </c>
      <c r="O176" s="62"/>
      <c r="P176" s="166">
        <f t="shared" si="11"/>
        <v>0</v>
      </c>
      <c r="Q176" s="166">
        <v>0</v>
      </c>
      <c r="R176" s="166">
        <f t="shared" si="12"/>
        <v>0</v>
      </c>
      <c r="S176" s="166">
        <v>0</v>
      </c>
      <c r="T176" s="167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840</v>
      </c>
      <c r="AT176" s="168" t="s">
        <v>188</v>
      </c>
      <c r="AU176" s="168" t="s">
        <v>89</v>
      </c>
      <c r="AY176" s="18" t="s">
        <v>185</v>
      </c>
      <c r="BE176" s="169">
        <f t="shared" si="14"/>
        <v>0</v>
      </c>
      <c r="BF176" s="169">
        <f t="shared" si="15"/>
        <v>0</v>
      </c>
      <c r="BG176" s="169">
        <f t="shared" si="16"/>
        <v>0</v>
      </c>
      <c r="BH176" s="169">
        <f t="shared" si="17"/>
        <v>0</v>
      </c>
      <c r="BI176" s="169">
        <f t="shared" si="18"/>
        <v>0</v>
      </c>
      <c r="BJ176" s="18" t="s">
        <v>89</v>
      </c>
      <c r="BK176" s="169">
        <f t="shared" si="19"/>
        <v>0</v>
      </c>
      <c r="BL176" s="18" t="s">
        <v>840</v>
      </c>
      <c r="BM176" s="168" t="s">
        <v>3271</v>
      </c>
    </row>
    <row r="177" spans="1:65" s="2" customFormat="1" ht="24.2" customHeight="1">
      <c r="A177" s="33"/>
      <c r="B177" s="155"/>
      <c r="C177" s="202" t="s">
        <v>788</v>
      </c>
      <c r="D177" s="202" t="s">
        <v>339</v>
      </c>
      <c r="E177" s="203" t="s">
        <v>3272</v>
      </c>
      <c r="F177" s="204" t="s">
        <v>3273</v>
      </c>
      <c r="G177" s="205" t="s">
        <v>782</v>
      </c>
      <c r="H177" s="206">
        <v>11</v>
      </c>
      <c r="I177" s="207"/>
      <c r="J177" s="208">
        <f t="shared" si="10"/>
        <v>0</v>
      </c>
      <c r="K177" s="209"/>
      <c r="L177" s="210"/>
      <c r="M177" s="211" t="s">
        <v>1</v>
      </c>
      <c r="N177" s="212" t="s">
        <v>41</v>
      </c>
      <c r="O177" s="62"/>
      <c r="P177" s="166">
        <f t="shared" si="11"/>
        <v>0</v>
      </c>
      <c r="Q177" s="166">
        <v>0</v>
      </c>
      <c r="R177" s="166">
        <f t="shared" si="12"/>
        <v>0</v>
      </c>
      <c r="S177" s="166">
        <v>0</v>
      </c>
      <c r="T177" s="167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1996</v>
      </c>
      <c r="AT177" s="168" t="s">
        <v>339</v>
      </c>
      <c r="AU177" s="168" t="s">
        <v>89</v>
      </c>
      <c r="AY177" s="18" t="s">
        <v>185</v>
      </c>
      <c r="BE177" s="169">
        <f t="shared" si="14"/>
        <v>0</v>
      </c>
      <c r="BF177" s="169">
        <f t="shared" si="15"/>
        <v>0</v>
      </c>
      <c r="BG177" s="169">
        <f t="shared" si="16"/>
        <v>0</v>
      </c>
      <c r="BH177" s="169">
        <f t="shared" si="17"/>
        <v>0</v>
      </c>
      <c r="BI177" s="169">
        <f t="shared" si="18"/>
        <v>0</v>
      </c>
      <c r="BJ177" s="18" t="s">
        <v>89</v>
      </c>
      <c r="BK177" s="169">
        <f t="shared" si="19"/>
        <v>0</v>
      </c>
      <c r="BL177" s="18" t="s">
        <v>840</v>
      </c>
      <c r="BM177" s="168" t="s">
        <v>3274</v>
      </c>
    </row>
    <row r="178" spans="1:65" s="2" customFormat="1" ht="24.2" customHeight="1">
      <c r="A178" s="33"/>
      <c r="B178" s="155"/>
      <c r="C178" s="156" t="s">
        <v>792</v>
      </c>
      <c r="D178" s="156" t="s">
        <v>188</v>
      </c>
      <c r="E178" s="157" t="s">
        <v>3275</v>
      </c>
      <c r="F178" s="158" t="s">
        <v>3276</v>
      </c>
      <c r="G178" s="159" t="s">
        <v>782</v>
      </c>
      <c r="H178" s="160">
        <v>15</v>
      </c>
      <c r="I178" s="161"/>
      <c r="J178" s="162">
        <f t="shared" si="10"/>
        <v>0</v>
      </c>
      <c r="K178" s="163"/>
      <c r="L178" s="34"/>
      <c r="M178" s="164" t="s">
        <v>1</v>
      </c>
      <c r="N178" s="165" t="s">
        <v>41</v>
      </c>
      <c r="O178" s="62"/>
      <c r="P178" s="166">
        <f t="shared" si="11"/>
        <v>0</v>
      </c>
      <c r="Q178" s="166">
        <v>0</v>
      </c>
      <c r="R178" s="166">
        <f t="shared" si="12"/>
        <v>0</v>
      </c>
      <c r="S178" s="166">
        <v>0</v>
      </c>
      <c r="T178" s="167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840</v>
      </c>
      <c r="AT178" s="168" t="s">
        <v>188</v>
      </c>
      <c r="AU178" s="168" t="s">
        <v>89</v>
      </c>
      <c r="AY178" s="18" t="s">
        <v>185</v>
      </c>
      <c r="BE178" s="169">
        <f t="shared" si="14"/>
        <v>0</v>
      </c>
      <c r="BF178" s="169">
        <f t="shared" si="15"/>
        <v>0</v>
      </c>
      <c r="BG178" s="169">
        <f t="shared" si="16"/>
        <v>0</v>
      </c>
      <c r="BH178" s="169">
        <f t="shared" si="17"/>
        <v>0</v>
      </c>
      <c r="BI178" s="169">
        <f t="shared" si="18"/>
        <v>0</v>
      </c>
      <c r="BJ178" s="18" t="s">
        <v>89</v>
      </c>
      <c r="BK178" s="169">
        <f t="shared" si="19"/>
        <v>0</v>
      </c>
      <c r="BL178" s="18" t="s">
        <v>840</v>
      </c>
      <c r="BM178" s="168" t="s">
        <v>3277</v>
      </c>
    </row>
    <row r="179" spans="1:65" s="2" customFormat="1" ht="49.15" customHeight="1">
      <c r="A179" s="33"/>
      <c r="B179" s="155"/>
      <c r="C179" s="202" t="s">
        <v>796</v>
      </c>
      <c r="D179" s="202" t="s">
        <v>339</v>
      </c>
      <c r="E179" s="203" t="s">
        <v>3278</v>
      </c>
      <c r="F179" s="204" t="s">
        <v>3279</v>
      </c>
      <c r="G179" s="205" t="s">
        <v>782</v>
      </c>
      <c r="H179" s="206">
        <v>15</v>
      </c>
      <c r="I179" s="207"/>
      <c r="J179" s="208">
        <f t="shared" si="10"/>
        <v>0</v>
      </c>
      <c r="K179" s="209"/>
      <c r="L179" s="210"/>
      <c r="M179" s="211" t="s">
        <v>1</v>
      </c>
      <c r="N179" s="212" t="s">
        <v>41</v>
      </c>
      <c r="O179" s="62"/>
      <c r="P179" s="166">
        <f t="shared" si="11"/>
        <v>0</v>
      </c>
      <c r="Q179" s="166">
        <v>0</v>
      </c>
      <c r="R179" s="166">
        <f t="shared" si="12"/>
        <v>0</v>
      </c>
      <c r="S179" s="166">
        <v>0</v>
      </c>
      <c r="T179" s="167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1996</v>
      </c>
      <c r="AT179" s="168" t="s">
        <v>339</v>
      </c>
      <c r="AU179" s="168" t="s">
        <v>89</v>
      </c>
      <c r="AY179" s="18" t="s">
        <v>185</v>
      </c>
      <c r="BE179" s="169">
        <f t="shared" si="14"/>
        <v>0</v>
      </c>
      <c r="BF179" s="169">
        <f t="shared" si="15"/>
        <v>0</v>
      </c>
      <c r="BG179" s="169">
        <f t="shared" si="16"/>
        <v>0</v>
      </c>
      <c r="BH179" s="169">
        <f t="shared" si="17"/>
        <v>0</v>
      </c>
      <c r="BI179" s="169">
        <f t="shared" si="18"/>
        <v>0</v>
      </c>
      <c r="BJ179" s="18" t="s">
        <v>89</v>
      </c>
      <c r="BK179" s="169">
        <f t="shared" si="19"/>
        <v>0</v>
      </c>
      <c r="BL179" s="18" t="s">
        <v>840</v>
      </c>
      <c r="BM179" s="168" t="s">
        <v>3280</v>
      </c>
    </row>
    <row r="180" spans="1:65" s="2" customFormat="1" ht="21.75" customHeight="1">
      <c r="A180" s="33"/>
      <c r="B180" s="155"/>
      <c r="C180" s="156" t="s">
        <v>800</v>
      </c>
      <c r="D180" s="156" t="s">
        <v>188</v>
      </c>
      <c r="E180" s="157" t="s">
        <v>3281</v>
      </c>
      <c r="F180" s="158" t="s">
        <v>3282</v>
      </c>
      <c r="G180" s="159" t="s">
        <v>782</v>
      </c>
      <c r="H180" s="160">
        <v>50</v>
      </c>
      <c r="I180" s="161"/>
      <c r="J180" s="162">
        <f t="shared" si="10"/>
        <v>0</v>
      </c>
      <c r="K180" s="163"/>
      <c r="L180" s="34"/>
      <c r="M180" s="164" t="s">
        <v>1</v>
      </c>
      <c r="N180" s="165" t="s">
        <v>41</v>
      </c>
      <c r="O180" s="62"/>
      <c r="P180" s="166">
        <f t="shared" si="11"/>
        <v>0</v>
      </c>
      <c r="Q180" s="166">
        <v>0</v>
      </c>
      <c r="R180" s="166">
        <f t="shared" si="12"/>
        <v>0</v>
      </c>
      <c r="S180" s="166">
        <v>0</v>
      </c>
      <c r="T180" s="167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840</v>
      </c>
      <c r="AT180" s="168" t="s">
        <v>188</v>
      </c>
      <c r="AU180" s="168" t="s">
        <v>89</v>
      </c>
      <c r="AY180" s="18" t="s">
        <v>185</v>
      </c>
      <c r="BE180" s="169">
        <f t="shared" si="14"/>
        <v>0</v>
      </c>
      <c r="BF180" s="169">
        <f t="shared" si="15"/>
        <v>0</v>
      </c>
      <c r="BG180" s="169">
        <f t="shared" si="16"/>
        <v>0</v>
      </c>
      <c r="BH180" s="169">
        <f t="shared" si="17"/>
        <v>0</v>
      </c>
      <c r="BI180" s="169">
        <f t="shared" si="18"/>
        <v>0</v>
      </c>
      <c r="BJ180" s="18" t="s">
        <v>89</v>
      </c>
      <c r="BK180" s="169">
        <f t="shared" si="19"/>
        <v>0</v>
      </c>
      <c r="BL180" s="18" t="s">
        <v>840</v>
      </c>
      <c r="BM180" s="168" t="s">
        <v>3283</v>
      </c>
    </row>
    <row r="181" spans="1:65" s="2" customFormat="1" ht="24.2" customHeight="1">
      <c r="A181" s="33"/>
      <c r="B181" s="155"/>
      <c r="C181" s="202" t="s">
        <v>804</v>
      </c>
      <c r="D181" s="202" t="s">
        <v>339</v>
      </c>
      <c r="E181" s="203" t="s">
        <v>3284</v>
      </c>
      <c r="F181" s="204" t="s">
        <v>3285</v>
      </c>
      <c r="G181" s="205" t="s">
        <v>782</v>
      </c>
      <c r="H181" s="206">
        <v>3</v>
      </c>
      <c r="I181" s="207"/>
      <c r="J181" s="208">
        <f t="shared" si="10"/>
        <v>0</v>
      </c>
      <c r="K181" s="209"/>
      <c r="L181" s="210"/>
      <c r="M181" s="211" t="s">
        <v>1</v>
      </c>
      <c r="N181" s="212" t="s">
        <v>41</v>
      </c>
      <c r="O181" s="62"/>
      <c r="P181" s="166">
        <f t="shared" si="11"/>
        <v>0</v>
      </c>
      <c r="Q181" s="166">
        <v>0</v>
      </c>
      <c r="R181" s="166">
        <f t="shared" si="12"/>
        <v>0</v>
      </c>
      <c r="S181" s="166">
        <v>0</v>
      </c>
      <c r="T181" s="167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8" t="s">
        <v>1996</v>
      </c>
      <c r="AT181" s="168" t="s">
        <v>339</v>
      </c>
      <c r="AU181" s="168" t="s">
        <v>89</v>
      </c>
      <c r="AY181" s="18" t="s">
        <v>185</v>
      </c>
      <c r="BE181" s="169">
        <f t="shared" si="14"/>
        <v>0</v>
      </c>
      <c r="BF181" s="169">
        <f t="shared" si="15"/>
        <v>0</v>
      </c>
      <c r="BG181" s="169">
        <f t="shared" si="16"/>
        <v>0</v>
      </c>
      <c r="BH181" s="169">
        <f t="shared" si="17"/>
        <v>0</v>
      </c>
      <c r="BI181" s="169">
        <f t="shared" si="18"/>
        <v>0</v>
      </c>
      <c r="BJ181" s="18" t="s">
        <v>89</v>
      </c>
      <c r="BK181" s="169">
        <f t="shared" si="19"/>
        <v>0</v>
      </c>
      <c r="BL181" s="18" t="s">
        <v>840</v>
      </c>
      <c r="BM181" s="168" t="s">
        <v>3286</v>
      </c>
    </row>
    <row r="182" spans="1:65" s="2" customFormat="1" ht="24.2" customHeight="1">
      <c r="A182" s="33"/>
      <c r="B182" s="155"/>
      <c r="C182" s="202" t="s">
        <v>808</v>
      </c>
      <c r="D182" s="202" t="s">
        <v>339</v>
      </c>
      <c r="E182" s="203" t="s">
        <v>3287</v>
      </c>
      <c r="F182" s="204" t="s">
        <v>3288</v>
      </c>
      <c r="G182" s="205" t="s">
        <v>782</v>
      </c>
      <c r="H182" s="206">
        <v>38</v>
      </c>
      <c r="I182" s="207"/>
      <c r="J182" s="208">
        <f t="shared" si="10"/>
        <v>0</v>
      </c>
      <c r="K182" s="209"/>
      <c r="L182" s="210"/>
      <c r="M182" s="211" t="s">
        <v>1</v>
      </c>
      <c r="N182" s="212" t="s">
        <v>41</v>
      </c>
      <c r="O182" s="62"/>
      <c r="P182" s="166">
        <f t="shared" si="11"/>
        <v>0</v>
      </c>
      <c r="Q182" s="166">
        <v>0</v>
      </c>
      <c r="R182" s="166">
        <f t="shared" si="12"/>
        <v>0</v>
      </c>
      <c r="S182" s="166">
        <v>0</v>
      </c>
      <c r="T182" s="167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8" t="s">
        <v>1996</v>
      </c>
      <c r="AT182" s="168" t="s">
        <v>339</v>
      </c>
      <c r="AU182" s="168" t="s">
        <v>89</v>
      </c>
      <c r="AY182" s="18" t="s">
        <v>185</v>
      </c>
      <c r="BE182" s="169">
        <f t="shared" si="14"/>
        <v>0</v>
      </c>
      <c r="BF182" s="169">
        <f t="shared" si="15"/>
        <v>0</v>
      </c>
      <c r="BG182" s="169">
        <f t="shared" si="16"/>
        <v>0</v>
      </c>
      <c r="BH182" s="169">
        <f t="shared" si="17"/>
        <v>0</v>
      </c>
      <c r="BI182" s="169">
        <f t="shared" si="18"/>
        <v>0</v>
      </c>
      <c r="BJ182" s="18" t="s">
        <v>89</v>
      </c>
      <c r="BK182" s="169">
        <f t="shared" si="19"/>
        <v>0</v>
      </c>
      <c r="BL182" s="18" t="s">
        <v>840</v>
      </c>
      <c r="BM182" s="168" t="s">
        <v>3289</v>
      </c>
    </row>
    <row r="183" spans="1:65" s="2" customFormat="1" ht="37.9" customHeight="1">
      <c r="A183" s="33"/>
      <c r="B183" s="155"/>
      <c r="C183" s="202" t="s">
        <v>812</v>
      </c>
      <c r="D183" s="202" t="s">
        <v>339</v>
      </c>
      <c r="E183" s="203" t="s">
        <v>3290</v>
      </c>
      <c r="F183" s="204" t="s">
        <v>3291</v>
      </c>
      <c r="G183" s="205" t="s">
        <v>782</v>
      </c>
      <c r="H183" s="206">
        <v>5</v>
      </c>
      <c r="I183" s="207"/>
      <c r="J183" s="208">
        <f t="shared" si="10"/>
        <v>0</v>
      </c>
      <c r="K183" s="209"/>
      <c r="L183" s="210"/>
      <c r="M183" s="211" t="s">
        <v>1</v>
      </c>
      <c r="N183" s="212" t="s">
        <v>41</v>
      </c>
      <c r="O183" s="62"/>
      <c r="P183" s="166">
        <f t="shared" si="11"/>
        <v>0</v>
      </c>
      <c r="Q183" s="166">
        <v>0</v>
      </c>
      <c r="R183" s="166">
        <f t="shared" si="12"/>
        <v>0</v>
      </c>
      <c r="S183" s="166">
        <v>0</v>
      </c>
      <c r="T183" s="167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1996</v>
      </c>
      <c r="AT183" s="168" t="s">
        <v>339</v>
      </c>
      <c r="AU183" s="168" t="s">
        <v>89</v>
      </c>
      <c r="AY183" s="18" t="s">
        <v>185</v>
      </c>
      <c r="BE183" s="169">
        <f t="shared" si="14"/>
        <v>0</v>
      </c>
      <c r="BF183" s="169">
        <f t="shared" si="15"/>
        <v>0</v>
      </c>
      <c r="BG183" s="169">
        <f t="shared" si="16"/>
        <v>0</v>
      </c>
      <c r="BH183" s="169">
        <f t="shared" si="17"/>
        <v>0</v>
      </c>
      <c r="BI183" s="169">
        <f t="shared" si="18"/>
        <v>0</v>
      </c>
      <c r="BJ183" s="18" t="s">
        <v>89</v>
      </c>
      <c r="BK183" s="169">
        <f t="shared" si="19"/>
        <v>0</v>
      </c>
      <c r="BL183" s="18" t="s">
        <v>840</v>
      </c>
      <c r="BM183" s="168" t="s">
        <v>3292</v>
      </c>
    </row>
    <row r="184" spans="1:65" s="2" customFormat="1" ht="24.2" customHeight="1">
      <c r="A184" s="33"/>
      <c r="B184" s="155"/>
      <c r="C184" s="202" t="s">
        <v>816</v>
      </c>
      <c r="D184" s="202" t="s">
        <v>339</v>
      </c>
      <c r="E184" s="203" t="s">
        <v>3293</v>
      </c>
      <c r="F184" s="204" t="s">
        <v>3294</v>
      </c>
      <c r="G184" s="205" t="s">
        <v>782</v>
      </c>
      <c r="H184" s="206">
        <v>4</v>
      </c>
      <c r="I184" s="207"/>
      <c r="J184" s="208">
        <f t="shared" si="10"/>
        <v>0</v>
      </c>
      <c r="K184" s="209"/>
      <c r="L184" s="210"/>
      <c r="M184" s="211" t="s">
        <v>1</v>
      </c>
      <c r="N184" s="212" t="s">
        <v>41</v>
      </c>
      <c r="O184" s="62"/>
      <c r="P184" s="166">
        <f t="shared" si="11"/>
        <v>0</v>
      </c>
      <c r="Q184" s="166">
        <v>0</v>
      </c>
      <c r="R184" s="166">
        <f t="shared" si="12"/>
        <v>0</v>
      </c>
      <c r="S184" s="166">
        <v>0</v>
      </c>
      <c r="T184" s="167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1996</v>
      </c>
      <c r="AT184" s="168" t="s">
        <v>339</v>
      </c>
      <c r="AU184" s="168" t="s">
        <v>89</v>
      </c>
      <c r="AY184" s="18" t="s">
        <v>185</v>
      </c>
      <c r="BE184" s="169">
        <f t="shared" si="14"/>
        <v>0</v>
      </c>
      <c r="BF184" s="169">
        <f t="shared" si="15"/>
        <v>0</v>
      </c>
      <c r="BG184" s="169">
        <f t="shared" si="16"/>
        <v>0</v>
      </c>
      <c r="BH184" s="169">
        <f t="shared" si="17"/>
        <v>0</v>
      </c>
      <c r="BI184" s="169">
        <f t="shared" si="18"/>
        <v>0</v>
      </c>
      <c r="BJ184" s="18" t="s">
        <v>89</v>
      </c>
      <c r="BK184" s="169">
        <f t="shared" si="19"/>
        <v>0</v>
      </c>
      <c r="BL184" s="18" t="s">
        <v>840</v>
      </c>
      <c r="BM184" s="168" t="s">
        <v>3295</v>
      </c>
    </row>
    <row r="185" spans="1:65" s="2" customFormat="1" ht="24.2" customHeight="1">
      <c r="A185" s="33"/>
      <c r="B185" s="155"/>
      <c r="C185" s="156" t="s">
        <v>820</v>
      </c>
      <c r="D185" s="156" t="s">
        <v>188</v>
      </c>
      <c r="E185" s="157" t="s">
        <v>3296</v>
      </c>
      <c r="F185" s="158" t="s">
        <v>3297</v>
      </c>
      <c r="G185" s="159" t="s">
        <v>782</v>
      </c>
      <c r="H185" s="160">
        <v>2</v>
      </c>
      <c r="I185" s="161"/>
      <c r="J185" s="162">
        <f t="shared" si="10"/>
        <v>0</v>
      </c>
      <c r="K185" s="163"/>
      <c r="L185" s="34"/>
      <c r="M185" s="164" t="s">
        <v>1</v>
      </c>
      <c r="N185" s="165" t="s">
        <v>41</v>
      </c>
      <c r="O185" s="62"/>
      <c r="P185" s="166">
        <f t="shared" si="11"/>
        <v>0</v>
      </c>
      <c r="Q185" s="166">
        <v>0</v>
      </c>
      <c r="R185" s="166">
        <f t="shared" si="12"/>
        <v>0</v>
      </c>
      <c r="S185" s="166">
        <v>0</v>
      </c>
      <c r="T185" s="167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840</v>
      </c>
      <c r="AT185" s="168" t="s">
        <v>188</v>
      </c>
      <c r="AU185" s="168" t="s">
        <v>89</v>
      </c>
      <c r="AY185" s="18" t="s">
        <v>185</v>
      </c>
      <c r="BE185" s="169">
        <f t="shared" si="14"/>
        <v>0</v>
      </c>
      <c r="BF185" s="169">
        <f t="shared" si="15"/>
        <v>0</v>
      </c>
      <c r="BG185" s="169">
        <f t="shared" si="16"/>
        <v>0</v>
      </c>
      <c r="BH185" s="169">
        <f t="shared" si="17"/>
        <v>0</v>
      </c>
      <c r="BI185" s="169">
        <f t="shared" si="18"/>
        <v>0</v>
      </c>
      <c r="BJ185" s="18" t="s">
        <v>89</v>
      </c>
      <c r="BK185" s="169">
        <f t="shared" si="19"/>
        <v>0</v>
      </c>
      <c r="BL185" s="18" t="s">
        <v>840</v>
      </c>
      <c r="BM185" s="168" t="s">
        <v>3298</v>
      </c>
    </row>
    <row r="186" spans="1:65" s="2" customFormat="1" ht="24.2" customHeight="1">
      <c r="A186" s="33"/>
      <c r="B186" s="155"/>
      <c r="C186" s="202" t="s">
        <v>833</v>
      </c>
      <c r="D186" s="202" t="s">
        <v>339</v>
      </c>
      <c r="E186" s="203" t="s">
        <v>3299</v>
      </c>
      <c r="F186" s="204" t="s">
        <v>3300</v>
      </c>
      <c r="G186" s="205" t="s">
        <v>782</v>
      </c>
      <c r="H186" s="206">
        <v>2</v>
      </c>
      <c r="I186" s="207"/>
      <c r="J186" s="208">
        <f t="shared" si="10"/>
        <v>0</v>
      </c>
      <c r="K186" s="209"/>
      <c r="L186" s="210"/>
      <c r="M186" s="211" t="s">
        <v>1</v>
      </c>
      <c r="N186" s="212" t="s">
        <v>41</v>
      </c>
      <c r="O186" s="62"/>
      <c r="P186" s="166">
        <f t="shared" si="11"/>
        <v>0</v>
      </c>
      <c r="Q186" s="166">
        <v>0</v>
      </c>
      <c r="R186" s="166">
        <f t="shared" si="12"/>
        <v>0</v>
      </c>
      <c r="S186" s="166">
        <v>0</v>
      </c>
      <c r="T186" s="167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1996</v>
      </c>
      <c r="AT186" s="168" t="s">
        <v>339</v>
      </c>
      <c r="AU186" s="168" t="s">
        <v>89</v>
      </c>
      <c r="AY186" s="18" t="s">
        <v>185</v>
      </c>
      <c r="BE186" s="169">
        <f t="shared" si="14"/>
        <v>0</v>
      </c>
      <c r="BF186" s="169">
        <f t="shared" si="15"/>
        <v>0</v>
      </c>
      <c r="BG186" s="169">
        <f t="shared" si="16"/>
        <v>0</v>
      </c>
      <c r="BH186" s="169">
        <f t="shared" si="17"/>
        <v>0</v>
      </c>
      <c r="BI186" s="169">
        <f t="shared" si="18"/>
        <v>0</v>
      </c>
      <c r="BJ186" s="18" t="s">
        <v>89</v>
      </c>
      <c r="BK186" s="169">
        <f t="shared" si="19"/>
        <v>0</v>
      </c>
      <c r="BL186" s="18" t="s">
        <v>840</v>
      </c>
      <c r="BM186" s="168" t="s">
        <v>3301</v>
      </c>
    </row>
    <row r="187" spans="1:65" s="2" customFormat="1" ht="24.2" customHeight="1">
      <c r="A187" s="33"/>
      <c r="B187" s="155"/>
      <c r="C187" s="202" t="s">
        <v>840</v>
      </c>
      <c r="D187" s="202" t="s">
        <v>339</v>
      </c>
      <c r="E187" s="203" t="s">
        <v>3302</v>
      </c>
      <c r="F187" s="204" t="s">
        <v>3303</v>
      </c>
      <c r="G187" s="205" t="s">
        <v>782</v>
      </c>
      <c r="H187" s="206">
        <v>2</v>
      </c>
      <c r="I187" s="207"/>
      <c r="J187" s="208">
        <f t="shared" si="10"/>
        <v>0</v>
      </c>
      <c r="K187" s="209"/>
      <c r="L187" s="210"/>
      <c r="M187" s="211" t="s">
        <v>1</v>
      </c>
      <c r="N187" s="212" t="s">
        <v>41</v>
      </c>
      <c r="O187" s="62"/>
      <c r="P187" s="166">
        <f t="shared" si="11"/>
        <v>0</v>
      </c>
      <c r="Q187" s="166">
        <v>0</v>
      </c>
      <c r="R187" s="166">
        <f t="shared" si="12"/>
        <v>0</v>
      </c>
      <c r="S187" s="166">
        <v>0</v>
      </c>
      <c r="T187" s="167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1996</v>
      </c>
      <c r="AT187" s="168" t="s">
        <v>339</v>
      </c>
      <c r="AU187" s="168" t="s">
        <v>89</v>
      </c>
      <c r="AY187" s="18" t="s">
        <v>185</v>
      </c>
      <c r="BE187" s="169">
        <f t="shared" si="14"/>
        <v>0</v>
      </c>
      <c r="BF187" s="169">
        <f t="shared" si="15"/>
        <v>0</v>
      </c>
      <c r="BG187" s="169">
        <f t="shared" si="16"/>
        <v>0</v>
      </c>
      <c r="BH187" s="169">
        <f t="shared" si="17"/>
        <v>0</v>
      </c>
      <c r="BI187" s="169">
        <f t="shared" si="18"/>
        <v>0</v>
      </c>
      <c r="BJ187" s="18" t="s">
        <v>89</v>
      </c>
      <c r="BK187" s="169">
        <f t="shared" si="19"/>
        <v>0</v>
      </c>
      <c r="BL187" s="18" t="s">
        <v>840</v>
      </c>
      <c r="BM187" s="168" t="s">
        <v>3304</v>
      </c>
    </row>
    <row r="188" spans="1:65" s="2" customFormat="1" ht="24.2" customHeight="1">
      <c r="A188" s="33"/>
      <c r="B188" s="155"/>
      <c r="C188" s="156" t="s">
        <v>848</v>
      </c>
      <c r="D188" s="156" t="s">
        <v>188</v>
      </c>
      <c r="E188" s="157" t="s">
        <v>3305</v>
      </c>
      <c r="F188" s="158" t="s">
        <v>3306</v>
      </c>
      <c r="G188" s="159" t="s">
        <v>782</v>
      </c>
      <c r="H188" s="160">
        <v>2</v>
      </c>
      <c r="I188" s="161"/>
      <c r="J188" s="162">
        <f t="shared" ref="J188:J219" si="20">ROUND(I188*H188,2)</f>
        <v>0</v>
      </c>
      <c r="K188" s="163"/>
      <c r="L188" s="34"/>
      <c r="M188" s="164" t="s">
        <v>1</v>
      </c>
      <c r="N188" s="165" t="s">
        <v>41</v>
      </c>
      <c r="O188" s="62"/>
      <c r="P188" s="166">
        <f t="shared" ref="P188:P219" si="21">O188*H188</f>
        <v>0</v>
      </c>
      <c r="Q188" s="166">
        <v>0</v>
      </c>
      <c r="R188" s="166">
        <f t="shared" ref="R188:R219" si="22">Q188*H188</f>
        <v>0</v>
      </c>
      <c r="S188" s="166">
        <v>0</v>
      </c>
      <c r="T188" s="167">
        <f t="shared" ref="T188:T219" si="23"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8" t="s">
        <v>840</v>
      </c>
      <c r="AT188" s="168" t="s">
        <v>188</v>
      </c>
      <c r="AU188" s="168" t="s">
        <v>89</v>
      </c>
      <c r="AY188" s="18" t="s">
        <v>185</v>
      </c>
      <c r="BE188" s="169">
        <f t="shared" ref="BE188:BE219" si="24">IF(N188="základná",J188,0)</f>
        <v>0</v>
      </c>
      <c r="BF188" s="169">
        <f t="shared" ref="BF188:BF219" si="25">IF(N188="znížená",J188,0)</f>
        <v>0</v>
      </c>
      <c r="BG188" s="169">
        <f t="shared" ref="BG188:BG219" si="26">IF(N188="zákl. prenesená",J188,0)</f>
        <v>0</v>
      </c>
      <c r="BH188" s="169">
        <f t="shared" ref="BH188:BH219" si="27">IF(N188="zníž. prenesená",J188,0)</f>
        <v>0</v>
      </c>
      <c r="BI188" s="169">
        <f t="shared" ref="BI188:BI219" si="28">IF(N188="nulová",J188,0)</f>
        <v>0</v>
      </c>
      <c r="BJ188" s="18" t="s">
        <v>89</v>
      </c>
      <c r="BK188" s="169">
        <f t="shared" ref="BK188:BK219" si="29">ROUND(I188*H188,2)</f>
        <v>0</v>
      </c>
      <c r="BL188" s="18" t="s">
        <v>840</v>
      </c>
      <c r="BM188" s="168" t="s">
        <v>3307</v>
      </c>
    </row>
    <row r="189" spans="1:65" s="2" customFormat="1" ht="21.75" customHeight="1">
      <c r="A189" s="33"/>
      <c r="B189" s="155"/>
      <c r="C189" s="156" t="s">
        <v>860</v>
      </c>
      <c r="D189" s="156" t="s">
        <v>188</v>
      </c>
      <c r="E189" s="157" t="s">
        <v>3308</v>
      </c>
      <c r="F189" s="158" t="s">
        <v>3309</v>
      </c>
      <c r="G189" s="159" t="s">
        <v>348</v>
      </c>
      <c r="H189" s="160">
        <v>30</v>
      </c>
      <c r="I189" s="161"/>
      <c r="J189" s="162">
        <f t="shared" si="20"/>
        <v>0</v>
      </c>
      <c r="K189" s="163"/>
      <c r="L189" s="34"/>
      <c r="M189" s="164" t="s">
        <v>1</v>
      </c>
      <c r="N189" s="165" t="s">
        <v>41</v>
      </c>
      <c r="O189" s="62"/>
      <c r="P189" s="166">
        <f t="shared" si="21"/>
        <v>0</v>
      </c>
      <c r="Q189" s="166">
        <v>0</v>
      </c>
      <c r="R189" s="166">
        <f t="shared" si="22"/>
        <v>0</v>
      </c>
      <c r="S189" s="166">
        <v>0</v>
      </c>
      <c r="T189" s="167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840</v>
      </c>
      <c r="AT189" s="168" t="s">
        <v>188</v>
      </c>
      <c r="AU189" s="168" t="s">
        <v>89</v>
      </c>
      <c r="AY189" s="18" t="s">
        <v>185</v>
      </c>
      <c r="BE189" s="169">
        <f t="shared" si="24"/>
        <v>0</v>
      </c>
      <c r="BF189" s="169">
        <f t="shared" si="25"/>
        <v>0</v>
      </c>
      <c r="BG189" s="169">
        <f t="shared" si="26"/>
        <v>0</v>
      </c>
      <c r="BH189" s="169">
        <f t="shared" si="27"/>
        <v>0</v>
      </c>
      <c r="BI189" s="169">
        <f t="shared" si="28"/>
        <v>0</v>
      </c>
      <c r="BJ189" s="18" t="s">
        <v>89</v>
      </c>
      <c r="BK189" s="169">
        <f t="shared" si="29"/>
        <v>0</v>
      </c>
      <c r="BL189" s="18" t="s">
        <v>840</v>
      </c>
      <c r="BM189" s="168" t="s">
        <v>3310</v>
      </c>
    </row>
    <row r="190" spans="1:65" s="2" customFormat="1" ht="16.5" customHeight="1">
      <c r="A190" s="33"/>
      <c r="B190" s="155"/>
      <c r="C190" s="202" t="s">
        <v>867</v>
      </c>
      <c r="D190" s="202" t="s">
        <v>339</v>
      </c>
      <c r="E190" s="203" t="s">
        <v>3311</v>
      </c>
      <c r="F190" s="204" t="s">
        <v>3312</v>
      </c>
      <c r="G190" s="205" t="s">
        <v>3313</v>
      </c>
      <c r="H190" s="206">
        <v>30</v>
      </c>
      <c r="I190" s="207"/>
      <c r="J190" s="208">
        <f t="shared" si="20"/>
        <v>0</v>
      </c>
      <c r="K190" s="209"/>
      <c r="L190" s="210"/>
      <c r="M190" s="211" t="s">
        <v>1</v>
      </c>
      <c r="N190" s="212" t="s">
        <v>41</v>
      </c>
      <c r="O190" s="62"/>
      <c r="P190" s="166">
        <f t="shared" si="21"/>
        <v>0</v>
      </c>
      <c r="Q190" s="166">
        <v>0</v>
      </c>
      <c r="R190" s="166">
        <f t="shared" si="22"/>
        <v>0</v>
      </c>
      <c r="S190" s="166">
        <v>0</v>
      </c>
      <c r="T190" s="167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1996</v>
      </c>
      <c r="AT190" s="168" t="s">
        <v>339</v>
      </c>
      <c r="AU190" s="168" t="s">
        <v>89</v>
      </c>
      <c r="AY190" s="18" t="s">
        <v>185</v>
      </c>
      <c r="BE190" s="169">
        <f t="shared" si="24"/>
        <v>0</v>
      </c>
      <c r="BF190" s="169">
        <f t="shared" si="25"/>
        <v>0</v>
      </c>
      <c r="BG190" s="169">
        <f t="shared" si="26"/>
        <v>0</v>
      </c>
      <c r="BH190" s="169">
        <f t="shared" si="27"/>
        <v>0</v>
      </c>
      <c r="BI190" s="169">
        <f t="shared" si="28"/>
        <v>0</v>
      </c>
      <c r="BJ190" s="18" t="s">
        <v>89</v>
      </c>
      <c r="BK190" s="169">
        <f t="shared" si="29"/>
        <v>0</v>
      </c>
      <c r="BL190" s="18" t="s">
        <v>840</v>
      </c>
      <c r="BM190" s="168" t="s">
        <v>3314</v>
      </c>
    </row>
    <row r="191" spans="1:65" s="2" customFormat="1" ht="21.75" customHeight="1">
      <c r="A191" s="33"/>
      <c r="B191" s="155"/>
      <c r="C191" s="156" t="s">
        <v>878</v>
      </c>
      <c r="D191" s="156" t="s">
        <v>188</v>
      </c>
      <c r="E191" s="157" t="s">
        <v>3315</v>
      </c>
      <c r="F191" s="158" t="s">
        <v>3316</v>
      </c>
      <c r="G191" s="159" t="s">
        <v>348</v>
      </c>
      <c r="H191" s="160">
        <v>380</v>
      </c>
      <c r="I191" s="161"/>
      <c r="J191" s="162">
        <f t="shared" si="20"/>
        <v>0</v>
      </c>
      <c r="K191" s="163"/>
      <c r="L191" s="34"/>
      <c r="M191" s="164" t="s">
        <v>1</v>
      </c>
      <c r="N191" s="165" t="s">
        <v>41</v>
      </c>
      <c r="O191" s="62"/>
      <c r="P191" s="166">
        <f t="shared" si="21"/>
        <v>0</v>
      </c>
      <c r="Q191" s="166">
        <v>0</v>
      </c>
      <c r="R191" s="166">
        <f t="shared" si="22"/>
        <v>0</v>
      </c>
      <c r="S191" s="166">
        <v>0</v>
      </c>
      <c r="T191" s="167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840</v>
      </c>
      <c r="AT191" s="168" t="s">
        <v>188</v>
      </c>
      <c r="AU191" s="168" t="s">
        <v>89</v>
      </c>
      <c r="AY191" s="18" t="s">
        <v>185</v>
      </c>
      <c r="BE191" s="169">
        <f t="shared" si="24"/>
        <v>0</v>
      </c>
      <c r="BF191" s="169">
        <f t="shared" si="25"/>
        <v>0</v>
      </c>
      <c r="BG191" s="169">
        <f t="shared" si="26"/>
        <v>0</v>
      </c>
      <c r="BH191" s="169">
        <f t="shared" si="27"/>
        <v>0</v>
      </c>
      <c r="BI191" s="169">
        <f t="shared" si="28"/>
        <v>0</v>
      </c>
      <c r="BJ191" s="18" t="s">
        <v>89</v>
      </c>
      <c r="BK191" s="169">
        <f t="shared" si="29"/>
        <v>0</v>
      </c>
      <c r="BL191" s="18" t="s">
        <v>840</v>
      </c>
      <c r="BM191" s="168" t="s">
        <v>3317</v>
      </c>
    </row>
    <row r="192" spans="1:65" s="2" customFormat="1" ht="16.5" customHeight="1">
      <c r="A192" s="33"/>
      <c r="B192" s="155"/>
      <c r="C192" s="202" t="s">
        <v>885</v>
      </c>
      <c r="D192" s="202" t="s">
        <v>339</v>
      </c>
      <c r="E192" s="203" t="s">
        <v>3318</v>
      </c>
      <c r="F192" s="204" t="s">
        <v>3319</v>
      </c>
      <c r="G192" s="205" t="s">
        <v>3313</v>
      </c>
      <c r="H192" s="206">
        <v>380</v>
      </c>
      <c r="I192" s="207"/>
      <c r="J192" s="208">
        <f t="shared" si="20"/>
        <v>0</v>
      </c>
      <c r="K192" s="209"/>
      <c r="L192" s="210"/>
      <c r="M192" s="211" t="s">
        <v>1</v>
      </c>
      <c r="N192" s="212" t="s">
        <v>41</v>
      </c>
      <c r="O192" s="62"/>
      <c r="P192" s="166">
        <f t="shared" si="21"/>
        <v>0</v>
      </c>
      <c r="Q192" s="166">
        <v>0</v>
      </c>
      <c r="R192" s="166">
        <f t="shared" si="22"/>
        <v>0</v>
      </c>
      <c r="S192" s="166">
        <v>0</v>
      </c>
      <c r="T192" s="167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1996</v>
      </c>
      <c r="AT192" s="168" t="s">
        <v>339</v>
      </c>
      <c r="AU192" s="168" t="s">
        <v>89</v>
      </c>
      <c r="AY192" s="18" t="s">
        <v>185</v>
      </c>
      <c r="BE192" s="169">
        <f t="shared" si="24"/>
        <v>0</v>
      </c>
      <c r="BF192" s="169">
        <f t="shared" si="25"/>
        <v>0</v>
      </c>
      <c r="BG192" s="169">
        <f t="shared" si="26"/>
        <v>0</v>
      </c>
      <c r="BH192" s="169">
        <f t="shared" si="27"/>
        <v>0</v>
      </c>
      <c r="BI192" s="169">
        <f t="shared" si="28"/>
        <v>0</v>
      </c>
      <c r="BJ192" s="18" t="s">
        <v>89</v>
      </c>
      <c r="BK192" s="169">
        <f t="shared" si="29"/>
        <v>0</v>
      </c>
      <c r="BL192" s="18" t="s">
        <v>840</v>
      </c>
      <c r="BM192" s="168" t="s">
        <v>3320</v>
      </c>
    </row>
    <row r="193" spans="1:65" s="2" customFormat="1" ht="21.75" customHeight="1">
      <c r="A193" s="33"/>
      <c r="B193" s="155"/>
      <c r="C193" s="156" t="s">
        <v>900</v>
      </c>
      <c r="D193" s="156" t="s">
        <v>188</v>
      </c>
      <c r="E193" s="157" t="s">
        <v>3321</v>
      </c>
      <c r="F193" s="158" t="s">
        <v>3322</v>
      </c>
      <c r="G193" s="159" t="s">
        <v>348</v>
      </c>
      <c r="H193" s="160">
        <v>280</v>
      </c>
      <c r="I193" s="161"/>
      <c r="J193" s="162">
        <f t="shared" si="20"/>
        <v>0</v>
      </c>
      <c r="K193" s="163"/>
      <c r="L193" s="34"/>
      <c r="M193" s="164" t="s">
        <v>1</v>
      </c>
      <c r="N193" s="165" t="s">
        <v>41</v>
      </c>
      <c r="O193" s="62"/>
      <c r="P193" s="166">
        <f t="shared" si="21"/>
        <v>0</v>
      </c>
      <c r="Q193" s="166">
        <v>0</v>
      </c>
      <c r="R193" s="166">
        <f t="shared" si="22"/>
        <v>0</v>
      </c>
      <c r="S193" s="166">
        <v>0</v>
      </c>
      <c r="T193" s="167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8" t="s">
        <v>840</v>
      </c>
      <c r="AT193" s="168" t="s">
        <v>188</v>
      </c>
      <c r="AU193" s="168" t="s">
        <v>89</v>
      </c>
      <c r="AY193" s="18" t="s">
        <v>185</v>
      </c>
      <c r="BE193" s="169">
        <f t="shared" si="24"/>
        <v>0</v>
      </c>
      <c r="BF193" s="169">
        <f t="shared" si="25"/>
        <v>0</v>
      </c>
      <c r="BG193" s="169">
        <f t="shared" si="26"/>
        <v>0</v>
      </c>
      <c r="BH193" s="169">
        <f t="shared" si="27"/>
        <v>0</v>
      </c>
      <c r="BI193" s="169">
        <f t="shared" si="28"/>
        <v>0</v>
      </c>
      <c r="BJ193" s="18" t="s">
        <v>89</v>
      </c>
      <c r="BK193" s="169">
        <f t="shared" si="29"/>
        <v>0</v>
      </c>
      <c r="BL193" s="18" t="s">
        <v>840</v>
      </c>
      <c r="BM193" s="168" t="s">
        <v>3323</v>
      </c>
    </row>
    <row r="194" spans="1:65" s="2" customFormat="1" ht="16.5" customHeight="1">
      <c r="A194" s="33"/>
      <c r="B194" s="155"/>
      <c r="C194" s="202" t="s">
        <v>906</v>
      </c>
      <c r="D194" s="202" t="s">
        <v>339</v>
      </c>
      <c r="E194" s="203" t="s">
        <v>3324</v>
      </c>
      <c r="F194" s="204" t="s">
        <v>3325</v>
      </c>
      <c r="G194" s="205" t="s">
        <v>348</v>
      </c>
      <c r="H194" s="206">
        <v>280</v>
      </c>
      <c r="I194" s="207"/>
      <c r="J194" s="208">
        <f t="shared" si="20"/>
        <v>0</v>
      </c>
      <c r="K194" s="209"/>
      <c r="L194" s="210"/>
      <c r="M194" s="211" t="s">
        <v>1</v>
      </c>
      <c r="N194" s="212" t="s">
        <v>41</v>
      </c>
      <c r="O194" s="62"/>
      <c r="P194" s="166">
        <f t="shared" si="21"/>
        <v>0</v>
      </c>
      <c r="Q194" s="166">
        <v>0</v>
      </c>
      <c r="R194" s="166">
        <f t="shared" si="22"/>
        <v>0</v>
      </c>
      <c r="S194" s="166">
        <v>0</v>
      </c>
      <c r="T194" s="167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1996</v>
      </c>
      <c r="AT194" s="168" t="s">
        <v>339</v>
      </c>
      <c r="AU194" s="168" t="s">
        <v>89</v>
      </c>
      <c r="AY194" s="18" t="s">
        <v>185</v>
      </c>
      <c r="BE194" s="169">
        <f t="shared" si="24"/>
        <v>0</v>
      </c>
      <c r="BF194" s="169">
        <f t="shared" si="25"/>
        <v>0</v>
      </c>
      <c r="BG194" s="169">
        <f t="shared" si="26"/>
        <v>0</v>
      </c>
      <c r="BH194" s="169">
        <f t="shared" si="27"/>
        <v>0</v>
      </c>
      <c r="BI194" s="169">
        <f t="shared" si="28"/>
        <v>0</v>
      </c>
      <c r="BJ194" s="18" t="s">
        <v>89</v>
      </c>
      <c r="BK194" s="169">
        <f t="shared" si="29"/>
        <v>0</v>
      </c>
      <c r="BL194" s="18" t="s">
        <v>840</v>
      </c>
      <c r="BM194" s="168" t="s">
        <v>3326</v>
      </c>
    </row>
    <row r="195" spans="1:65" s="2" customFormat="1" ht="21.75" customHeight="1">
      <c r="A195" s="33"/>
      <c r="B195" s="155"/>
      <c r="C195" s="156" t="s">
        <v>911</v>
      </c>
      <c r="D195" s="156" t="s">
        <v>188</v>
      </c>
      <c r="E195" s="157" t="s">
        <v>3327</v>
      </c>
      <c r="F195" s="158" t="s">
        <v>3328</v>
      </c>
      <c r="G195" s="159" t="s">
        <v>348</v>
      </c>
      <c r="H195" s="160">
        <v>1700</v>
      </c>
      <c r="I195" s="161"/>
      <c r="J195" s="162">
        <f t="shared" si="20"/>
        <v>0</v>
      </c>
      <c r="K195" s="163"/>
      <c r="L195" s="34"/>
      <c r="M195" s="164" t="s">
        <v>1</v>
      </c>
      <c r="N195" s="165" t="s">
        <v>41</v>
      </c>
      <c r="O195" s="62"/>
      <c r="P195" s="166">
        <f t="shared" si="21"/>
        <v>0</v>
      </c>
      <c r="Q195" s="166">
        <v>0</v>
      </c>
      <c r="R195" s="166">
        <f t="shared" si="22"/>
        <v>0</v>
      </c>
      <c r="S195" s="166">
        <v>0</v>
      </c>
      <c r="T195" s="167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8" t="s">
        <v>840</v>
      </c>
      <c r="AT195" s="168" t="s">
        <v>188</v>
      </c>
      <c r="AU195" s="168" t="s">
        <v>89</v>
      </c>
      <c r="AY195" s="18" t="s">
        <v>185</v>
      </c>
      <c r="BE195" s="169">
        <f t="shared" si="24"/>
        <v>0</v>
      </c>
      <c r="BF195" s="169">
        <f t="shared" si="25"/>
        <v>0</v>
      </c>
      <c r="BG195" s="169">
        <f t="shared" si="26"/>
        <v>0</v>
      </c>
      <c r="BH195" s="169">
        <f t="shared" si="27"/>
        <v>0</v>
      </c>
      <c r="BI195" s="169">
        <f t="shared" si="28"/>
        <v>0</v>
      </c>
      <c r="BJ195" s="18" t="s">
        <v>89</v>
      </c>
      <c r="BK195" s="169">
        <f t="shared" si="29"/>
        <v>0</v>
      </c>
      <c r="BL195" s="18" t="s">
        <v>840</v>
      </c>
      <c r="BM195" s="168" t="s">
        <v>3329</v>
      </c>
    </row>
    <row r="196" spans="1:65" s="2" customFormat="1" ht="16.5" customHeight="1">
      <c r="A196" s="33"/>
      <c r="B196" s="155"/>
      <c r="C196" s="202" t="s">
        <v>916</v>
      </c>
      <c r="D196" s="202" t="s">
        <v>339</v>
      </c>
      <c r="E196" s="203" t="s">
        <v>3330</v>
      </c>
      <c r="F196" s="204" t="s">
        <v>3331</v>
      </c>
      <c r="G196" s="205" t="s">
        <v>348</v>
      </c>
      <c r="H196" s="206">
        <v>1350</v>
      </c>
      <c r="I196" s="207"/>
      <c r="J196" s="208">
        <f t="shared" si="20"/>
        <v>0</v>
      </c>
      <c r="K196" s="209"/>
      <c r="L196" s="210"/>
      <c r="M196" s="211" t="s">
        <v>1</v>
      </c>
      <c r="N196" s="212" t="s">
        <v>41</v>
      </c>
      <c r="O196" s="62"/>
      <c r="P196" s="166">
        <f t="shared" si="21"/>
        <v>0</v>
      </c>
      <c r="Q196" s="166">
        <v>0</v>
      </c>
      <c r="R196" s="166">
        <f t="shared" si="22"/>
        <v>0</v>
      </c>
      <c r="S196" s="166">
        <v>0</v>
      </c>
      <c r="T196" s="167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1996</v>
      </c>
      <c r="AT196" s="168" t="s">
        <v>339</v>
      </c>
      <c r="AU196" s="168" t="s">
        <v>89</v>
      </c>
      <c r="AY196" s="18" t="s">
        <v>185</v>
      </c>
      <c r="BE196" s="169">
        <f t="shared" si="24"/>
        <v>0</v>
      </c>
      <c r="BF196" s="169">
        <f t="shared" si="25"/>
        <v>0</v>
      </c>
      <c r="BG196" s="169">
        <f t="shared" si="26"/>
        <v>0</v>
      </c>
      <c r="BH196" s="169">
        <f t="shared" si="27"/>
        <v>0</v>
      </c>
      <c r="BI196" s="169">
        <f t="shared" si="28"/>
        <v>0</v>
      </c>
      <c r="BJ196" s="18" t="s">
        <v>89</v>
      </c>
      <c r="BK196" s="169">
        <f t="shared" si="29"/>
        <v>0</v>
      </c>
      <c r="BL196" s="18" t="s">
        <v>840</v>
      </c>
      <c r="BM196" s="168" t="s">
        <v>3332</v>
      </c>
    </row>
    <row r="197" spans="1:65" s="2" customFormat="1" ht="16.5" customHeight="1">
      <c r="A197" s="33"/>
      <c r="B197" s="155"/>
      <c r="C197" s="202" t="s">
        <v>921</v>
      </c>
      <c r="D197" s="202" t="s">
        <v>339</v>
      </c>
      <c r="E197" s="203" t="s">
        <v>3333</v>
      </c>
      <c r="F197" s="204" t="s">
        <v>3334</v>
      </c>
      <c r="G197" s="205" t="s">
        <v>348</v>
      </c>
      <c r="H197" s="206">
        <v>350</v>
      </c>
      <c r="I197" s="207"/>
      <c r="J197" s="208">
        <f t="shared" si="20"/>
        <v>0</v>
      </c>
      <c r="K197" s="209"/>
      <c r="L197" s="210"/>
      <c r="M197" s="211" t="s">
        <v>1</v>
      </c>
      <c r="N197" s="212" t="s">
        <v>41</v>
      </c>
      <c r="O197" s="62"/>
      <c r="P197" s="166">
        <f t="shared" si="21"/>
        <v>0</v>
      </c>
      <c r="Q197" s="166">
        <v>0</v>
      </c>
      <c r="R197" s="166">
        <f t="shared" si="22"/>
        <v>0</v>
      </c>
      <c r="S197" s="166">
        <v>0</v>
      </c>
      <c r="T197" s="167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8" t="s">
        <v>1996</v>
      </c>
      <c r="AT197" s="168" t="s">
        <v>339</v>
      </c>
      <c r="AU197" s="168" t="s">
        <v>89</v>
      </c>
      <c r="AY197" s="18" t="s">
        <v>185</v>
      </c>
      <c r="BE197" s="169">
        <f t="shared" si="24"/>
        <v>0</v>
      </c>
      <c r="BF197" s="169">
        <f t="shared" si="25"/>
        <v>0</v>
      </c>
      <c r="BG197" s="169">
        <f t="shared" si="26"/>
        <v>0</v>
      </c>
      <c r="BH197" s="169">
        <f t="shared" si="27"/>
        <v>0</v>
      </c>
      <c r="BI197" s="169">
        <f t="shared" si="28"/>
        <v>0</v>
      </c>
      <c r="BJ197" s="18" t="s">
        <v>89</v>
      </c>
      <c r="BK197" s="169">
        <f t="shared" si="29"/>
        <v>0</v>
      </c>
      <c r="BL197" s="18" t="s">
        <v>840</v>
      </c>
      <c r="BM197" s="168" t="s">
        <v>3335</v>
      </c>
    </row>
    <row r="198" spans="1:65" s="2" customFormat="1" ht="21.75" customHeight="1">
      <c r="A198" s="33"/>
      <c r="B198" s="155"/>
      <c r="C198" s="156" t="s">
        <v>928</v>
      </c>
      <c r="D198" s="156" t="s">
        <v>188</v>
      </c>
      <c r="E198" s="157" t="s">
        <v>3336</v>
      </c>
      <c r="F198" s="158" t="s">
        <v>3337</v>
      </c>
      <c r="G198" s="159" t="s">
        <v>348</v>
      </c>
      <c r="H198" s="160">
        <v>4800</v>
      </c>
      <c r="I198" s="161"/>
      <c r="J198" s="162">
        <f t="shared" si="20"/>
        <v>0</v>
      </c>
      <c r="K198" s="163"/>
      <c r="L198" s="34"/>
      <c r="M198" s="164" t="s">
        <v>1</v>
      </c>
      <c r="N198" s="165" t="s">
        <v>41</v>
      </c>
      <c r="O198" s="62"/>
      <c r="P198" s="166">
        <f t="shared" si="21"/>
        <v>0</v>
      </c>
      <c r="Q198" s="166">
        <v>0</v>
      </c>
      <c r="R198" s="166">
        <f t="shared" si="22"/>
        <v>0</v>
      </c>
      <c r="S198" s="166">
        <v>0</v>
      </c>
      <c r="T198" s="167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840</v>
      </c>
      <c r="AT198" s="168" t="s">
        <v>188</v>
      </c>
      <c r="AU198" s="168" t="s">
        <v>89</v>
      </c>
      <c r="AY198" s="18" t="s">
        <v>185</v>
      </c>
      <c r="BE198" s="169">
        <f t="shared" si="24"/>
        <v>0</v>
      </c>
      <c r="BF198" s="169">
        <f t="shared" si="25"/>
        <v>0</v>
      </c>
      <c r="BG198" s="169">
        <f t="shared" si="26"/>
        <v>0</v>
      </c>
      <c r="BH198" s="169">
        <f t="shared" si="27"/>
        <v>0</v>
      </c>
      <c r="BI198" s="169">
        <f t="shared" si="28"/>
        <v>0</v>
      </c>
      <c r="BJ198" s="18" t="s">
        <v>89</v>
      </c>
      <c r="BK198" s="169">
        <f t="shared" si="29"/>
        <v>0</v>
      </c>
      <c r="BL198" s="18" t="s">
        <v>840</v>
      </c>
      <c r="BM198" s="168" t="s">
        <v>3338</v>
      </c>
    </row>
    <row r="199" spans="1:65" s="2" customFormat="1" ht="16.5" customHeight="1">
      <c r="A199" s="33"/>
      <c r="B199" s="155"/>
      <c r="C199" s="202" t="s">
        <v>936</v>
      </c>
      <c r="D199" s="202" t="s">
        <v>339</v>
      </c>
      <c r="E199" s="203" t="s">
        <v>3339</v>
      </c>
      <c r="F199" s="204" t="s">
        <v>3340</v>
      </c>
      <c r="G199" s="205" t="s">
        <v>348</v>
      </c>
      <c r="H199" s="206">
        <v>4800</v>
      </c>
      <c r="I199" s="207"/>
      <c r="J199" s="208">
        <f t="shared" si="20"/>
        <v>0</v>
      </c>
      <c r="K199" s="209"/>
      <c r="L199" s="210"/>
      <c r="M199" s="211" t="s">
        <v>1</v>
      </c>
      <c r="N199" s="212" t="s">
        <v>41</v>
      </c>
      <c r="O199" s="62"/>
      <c r="P199" s="166">
        <f t="shared" si="21"/>
        <v>0</v>
      </c>
      <c r="Q199" s="166">
        <v>0</v>
      </c>
      <c r="R199" s="166">
        <f t="shared" si="22"/>
        <v>0</v>
      </c>
      <c r="S199" s="166">
        <v>0</v>
      </c>
      <c r="T199" s="167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8" t="s">
        <v>1996</v>
      </c>
      <c r="AT199" s="168" t="s">
        <v>339</v>
      </c>
      <c r="AU199" s="168" t="s">
        <v>89</v>
      </c>
      <c r="AY199" s="18" t="s">
        <v>185</v>
      </c>
      <c r="BE199" s="169">
        <f t="shared" si="24"/>
        <v>0</v>
      </c>
      <c r="BF199" s="169">
        <f t="shared" si="25"/>
        <v>0</v>
      </c>
      <c r="BG199" s="169">
        <f t="shared" si="26"/>
        <v>0</v>
      </c>
      <c r="BH199" s="169">
        <f t="shared" si="27"/>
        <v>0</v>
      </c>
      <c r="BI199" s="169">
        <f t="shared" si="28"/>
        <v>0</v>
      </c>
      <c r="BJ199" s="18" t="s">
        <v>89</v>
      </c>
      <c r="BK199" s="169">
        <f t="shared" si="29"/>
        <v>0</v>
      </c>
      <c r="BL199" s="18" t="s">
        <v>840</v>
      </c>
      <c r="BM199" s="168" t="s">
        <v>3341</v>
      </c>
    </row>
    <row r="200" spans="1:65" s="2" customFormat="1" ht="21.75" customHeight="1">
      <c r="A200" s="33"/>
      <c r="B200" s="155"/>
      <c r="C200" s="156" t="s">
        <v>942</v>
      </c>
      <c r="D200" s="156" t="s">
        <v>188</v>
      </c>
      <c r="E200" s="157" t="s">
        <v>3342</v>
      </c>
      <c r="F200" s="158" t="s">
        <v>3343</v>
      </c>
      <c r="G200" s="159" t="s">
        <v>348</v>
      </c>
      <c r="H200" s="160">
        <v>1900</v>
      </c>
      <c r="I200" s="161"/>
      <c r="J200" s="162">
        <f t="shared" si="20"/>
        <v>0</v>
      </c>
      <c r="K200" s="163"/>
      <c r="L200" s="34"/>
      <c r="M200" s="164" t="s">
        <v>1</v>
      </c>
      <c r="N200" s="165" t="s">
        <v>41</v>
      </c>
      <c r="O200" s="62"/>
      <c r="P200" s="166">
        <f t="shared" si="21"/>
        <v>0</v>
      </c>
      <c r="Q200" s="166">
        <v>0</v>
      </c>
      <c r="R200" s="166">
        <f t="shared" si="22"/>
        <v>0</v>
      </c>
      <c r="S200" s="166">
        <v>0</v>
      </c>
      <c r="T200" s="167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8" t="s">
        <v>840</v>
      </c>
      <c r="AT200" s="168" t="s">
        <v>188</v>
      </c>
      <c r="AU200" s="168" t="s">
        <v>89</v>
      </c>
      <c r="AY200" s="18" t="s">
        <v>185</v>
      </c>
      <c r="BE200" s="169">
        <f t="shared" si="24"/>
        <v>0</v>
      </c>
      <c r="BF200" s="169">
        <f t="shared" si="25"/>
        <v>0</v>
      </c>
      <c r="BG200" s="169">
        <f t="shared" si="26"/>
        <v>0</v>
      </c>
      <c r="BH200" s="169">
        <f t="shared" si="27"/>
        <v>0</v>
      </c>
      <c r="BI200" s="169">
        <f t="shared" si="28"/>
        <v>0</v>
      </c>
      <c r="BJ200" s="18" t="s">
        <v>89</v>
      </c>
      <c r="BK200" s="169">
        <f t="shared" si="29"/>
        <v>0</v>
      </c>
      <c r="BL200" s="18" t="s">
        <v>840</v>
      </c>
      <c r="BM200" s="168" t="s">
        <v>3344</v>
      </c>
    </row>
    <row r="201" spans="1:65" s="2" customFormat="1" ht="16.5" customHeight="1">
      <c r="A201" s="33"/>
      <c r="B201" s="155"/>
      <c r="C201" s="202" t="s">
        <v>947</v>
      </c>
      <c r="D201" s="202" t="s">
        <v>339</v>
      </c>
      <c r="E201" s="203" t="s">
        <v>3345</v>
      </c>
      <c r="F201" s="204" t="s">
        <v>3346</v>
      </c>
      <c r="G201" s="205" t="s">
        <v>782</v>
      </c>
      <c r="H201" s="206">
        <v>1900</v>
      </c>
      <c r="I201" s="207"/>
      <c r="J201" s="208">
        <f t="shared" si="20"/>
        <v>0</v>
      </c>
      <c r="K201" s="209"/>
      <c r="L201" s="210"/>
      <c r="M201" s="211" t="s">
        <v>1</v>
      </c>
      <c r="N201" s="212" t="s">
        <v>41</v>
      </c>
      <c r="O201" s="62"/>
      <c r="P201" s="166">
        <f t="shared" si="21"/>
        <v>0</v>
      </c>
      <c r="Q201" s="166">
        <v>0</v>
      </c>
      <c r="R201" s="166">
        <f t="shared" si="22"/>
        <v>0</v>
      </c>
      <c r="S201" s="166">
        <v>0</v>
      </c>
      <c r="T201" s="167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8" t="s">
        <v>1996</v>
      </c>
      <c r="AT201" s="168" t="s">
        <v>339</v>
      </c>
      <c r="AU201" s="168" t="s">
        <v>89</v>
      </c>
      <c r="AY201" s="18" t="s">
        <v>185</v>
      </c>
      <c r="BE201" s="169">
        <f t="shared" si="24"/>
        <v>0</v>
      </c>
      <c r="BF201" s="169">
        <f t="shared" si="25"/>
        <v>0</v>
      </c>
      <c r="BG201" s="169">
        <f t="shared" si="26"/>
        <v>0</v>
      </c>
      <c r="BH201" s="169">
        <f t="shared" si="27"/>
        <v>0</v>
      </c>
      <c r="BI201" s="169">
        <f t="shared" si="28"/>
        <v>0</v>
      </c>
      <c r="BJ201" s="18" t="s">
        <v>89</v>
      </c>
      <c r="BK201" s="169">
        <f t="shared" si="29"/>
        <v>0</v>
      </c>
      <c r="BL201" s="18" t="s">
        <v>840</v>
      </c>
      <c r="BM201" s="168" t="s">
        <v>3347</v>
      </c>
    </row>
    <row r="202" spans="1:65" s="2" customFormat="1" ht="21.75" customHeight="1">
      <c r="A202" s="33"/>
      <c r="B202" s="155"/>
      <c r="C202" s="156" t="s">
        <v>967</v>
      </c>
      <c r="D202" s="156" t="s">
        <v>188</v>
      </c>
      <c r="E202" s="157" t="s">
        <v>3348</v>
      </c>
      <c r="F202" s="158" t="s">
        <v>3349</v>
      </c>
      <c r="G202" s="159" t="s">
        <v>348</v>
      </c>
      <c r="H202" s="160">
        <v>1150</v>
      </c>
      <c r="I202" s="161"/>
      <c r="J202" s="162">
        <f t="shared" si="20"/>
        <v>0</v>
      </c>
      <c r="K202" s="163"/>
      <c r="L202" s="34"/>
      <c r="M202" s="164" t="s">
        <v>1</v>
      </c>
      <c r="N202" s="165" t="s">
        <v>41</v>
      </c>
      <c r="O202" s="62"/>
      <c r="P202" s="166">
        <f t="shared" si="21"/>
        <v>0</v>
      </c>
      <c r="Q202" s="166">
        <v>0</v>
      </c>
      <c r="R202" s="166">
        <f t="shared" si="22"/>
        <v>0</v>
      </c>
      <c r="S202" s="166">
        <v>0</v>
      </c>
      <c r="T202" s="167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8" t="s">
        <v>840</v>
      </c>
      <c r="AT202" s="168" t="s">
        <v>188</v>
      </c>
      <c r="AU202" s="168" t="s">
        <v>89</v>
      </c>
      <c r="AY202" s="18" t="s">
        <v>185</v>
      </c>
      <c r="BE202" s="169">
        <f t="shared" si="24"/>
        <v>0</v>
      </c>
      <c r="BF202" s="169">
        <f t="shared" si="25"/>
        <v>0</v>
      </c>
      <c r="BG202" s="169">
        <f t="shared" si="26"/>
        <v>0</v>
      </c>
      <c r="BH202" s="169">
        <f t="shared" si="27"/>
        <v>0</v>
      </c>
      <c r="BI202" s="169">
        <f t="shared" si="28"/>
        <v>0</v>
      </c>
      <c r="BJ202" s="18" t="s">
        <v>89</v>
      </c>
      <c r="BK202" s="169">
        <f t="shared" si="29"/>
        <v>0</v>
      </c>
      <c r="BL202" s="18" t="s">
        <v>840</v>
      </c>
      <c r="BM202" s="168" t="s">
        <v>3350</v>
      </c>
    </row>
    <row r="203" spans="1:65" s="2" customFormat="1" ht="16.5" customHeight="1">
      <c r="A203" s="33"/>
      <c r="B203" s="155"/>
      <c r="C203" s="202" t="s">
        <v>972</v>
      </c>
      <c r="D203" s="202" t="s">
        <v>339</v>
      </c>
      <c r="E203" s="203" t="s">
        <v>3351</v>
      </c>
      <c r="F203" s="204" t="s">
        <v>3352</v>
      </c>
      <c r="G203" s="205" t="s">
        <v>348</v>
      </c>
      <c r="H203" s="206">
        <v>1150</v>
      </c>
      <c r="I203" s="207"/>
      <c r="J203" s="208">
        <f t="shared" si="20"/>
        <v>0</v>
      </c>
      <c r="K203" s="209"/>
      <c r="L203" s="210"/>
      <c r="M203" s="211" t="s">
        <v>1</v>
      </c>
      <c r="N203" s="212" t="s">
        <v>41</v>
      </c>
      <c r="O203" s="62"/>
      <c r="P203" s="166">
        <f t="shared" si="21"/>
        <v>0</v>
      </c>
      <c r="Q203" s="166">
        <v>0</v>
      </c>
      <c r="R203" s="166">
        <f t="shared" si="22"/>
        <v>0</v>
      </c>
      <c r="S203" s="166">
        <v>0</v>
      </c>
      <c r="T203" s="167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8" t="s">
        <v>1996</v>
      </c>
      <c r="AT203" s="168" t="s">
        <v>339</v>
      </c>
      <c r="AU203" s="168" t="s">
        <v>89</v>
      </c>
      <c r="AY203" s="18" t="s">
        <v>185</v>
      </c>
      <c r="BE203" s="169">
        <f t="shared" si="24"/>
        <v>0</v>
      </c>
      <c r="BF203" s="169">
        <f t="shared" si="25"/>
        <v>0</v>
      </c>
      <c r="BG203" s="169">
        <f t="shared" si="26"/>
        <v>0</v>
      </c>
      <c r="BH203" s="169">
        <f t="shared" si="27"/>
        <v>0</v>
      </c>
      <c r="BI203" s="169">
        <f t="shared" si="28"/>
        <v>0</v>
      </c>
      <c r="BJ203" s="18" t="s">
        <v>89</v>
      </c>
      <c r="BK203" s="169">
        <f t="shared" si="29"/>
        <v>0</v>
      </c>
      <c r="BL203" s="18" t="s">
        <v>840</v>
      </c>
      <c r="BM203" s="168" t="s">
        <v>3353</v>
      </c>
    </row>
    <row r="204" spans="1:65" s="2" customFormat="1" ht="21.75" customHeight="1">
      <c r="A204" s="33"/>
      <c r="B204" s="155"/>
      <c r="C204" s="156" t="s">
        <v>977</v>
      </c>
      <c r="D204" s="156" t="s">
        <v>188</v>
      </c>
      <c r="E204" s="157" t="s">
        <v>3354</v>
      </c>
      <c r="F204" s="158" t="s">
        <v>3355</v>
      </c>
      <c r="G204" s="159" t="s">
        <v>348</v>
      </c>
      <c r="H204" s="160">
        <v>240</v>
      </c>
      <c r="I204" s="161"/>
      <c r="J204" s="162">
        <f t="shared" si="20"/>
        <v>0</v>
      </c>
      <c r="K204" s="163"/>
      <c r="L204" s="34"/>
      <c r="M204" s="164" t="s">
        <v>1</v>
      </c>
      <c r="N204" s="165" t="s">
        <v>41</v>
      </c>
      <c r="O204" s="62"/>
      <c r="P204" s="166">
        <f t="shared" si="21"/>
        <v>0</v>
      </c>
      <c r="Q204" s="166">
        <v>0</v>
      </c>
      <c r="R204" s="166">
        <f t="shared" si="22"/>
        <v>0</v>
      </c>
      <c r="S204" s="166">
        <v>0</v>
      </c>
      <c r="T204" s="167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8" t="s">
        <v>840</v>
      </c>
      <c r="AT204" s="168" t="s">
        <v>188</v>
      </c>
      <c r="AU204" s="168" t="s">
        <v>89</v>
      </c>
      <c r="AY204" s="18" t="s">
        <v>185</v>
      </c>
      <c r="BE204" s="169">
        <f t="shared" si="24"/>
        <v>0</v>
      </c>
      <c r="BF204" s="169">
        <f t="shared" si="25"/>
        <v>0</v>
      </c>
      <c r="BG204" s="169">
        <f t="shared" si="26"/>
        <v>0</v>
      </c>
      <c r="BH204" s="169">
        <f t="shared" si="27"/>
        <v>0</v>
      </c>
      <c r="BI204" s="169">
        <f t="shared" si="28"/>
        <v>0</v>
      </c>
      <c r="BJ204" s="18" t="s">
        <v>89</v>
      </c>
      <c r="BK204" s="169">
        <f t="shared" si="29"/>
        <v>0</v>
      </c>
      <c r="BL204" s="18" t="s">
        <v>840</v>
      </c>
      <c r="BM204" s="168" t="s">
        <v>3356</v>
      </c>
    </row>
    <row r="205" spans="1:65" s="2" customFormat="1" ht="16.5" customHeight="1">
      <c r="A205" s="33"/>
      <c r="B205" s="155"/>
      <c r="C205" s="202" t="s">
        <v>982</v>
      </c>
      <c r="D205" s="202" t="s">
        <v>339</v>
      </c>
      <c r="E205" s="203" t="s">
        <v>3357</v>
      </c>
      <c r="F205" s="204" t="s">
        <v>3358</v>
      </c>
      <c r="G205" s="205" t="s">
        <v>348</v>
      </c>
      <c r="H205" s="206">
        <v>240</v>
      </c>
      <c r="I205" s="207"/>
      <c r="J205" s="208">
        <f t="shared" si="20"/>
        <v>0</v>
      </c>
      <c r="K205" s="209"/>
      <c r="L205" s="210"/>
      <c r="M205" s="211" t="s">
        <v>1</v>
      </c>
      <c r="N205" s="212" t="s">
        <v>41</v>
      </c>
      <c r="O205" s="62"/>
      <c r="P205" s="166">
        <f t="shared" si="21"/>
        <v>0</v>
      </c>
      <c r="Q205" s="166">
        <v>0</v>
      </c>
      <c r="R205" s="166">
        <f t="shared" si="22"/>
        <v>0</v>
      </c>
      <c r="S205" s="166">
        <v>0</v>
      </c>
      <c r="T205" s="167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8" t="s">
        <v>1996</v>
      </c>
      <c r="AT205" s="168" t="s">
        <v>339</v>
      </c>
      <c r="AU205" s="168" t="s">
        <v>89</v>
      </c>
      <c r="AY205" s="18" t="s">
        <v>185</v>
      </c>
      <c r="BE205" s="169">
        <f t="shared" si="24"/>
        <v>0</v>
      </c>
      <c r="BF205" s="169">
        <f t="shared" si="25"/>
        <v>0</v>
      </c>
      <c r="BG205" s="169">
        <f t="shared" si="26"/>
        <v>0</v>
      </c>
      <c r="BH205" s="169">
        <f t="shared" si="27"/>
        <v>0</v>
      </c>
      <c r="BI205" s="169">
        <f t="shared" si="28"/>
        <v>0</v>
      </c>
      <c r="BJ205" s="18" t="s">
        <v>89</v>
      </c>
      <c r="BK205" s="169">
        <f t="shared" si="29"/>
        <v>0</v>
      </c>
      <c r="BL205" s="18" t="s">
        <v>840</v>
      </c>
      <c r="BM205" s="168" t="s">
        <v>3359</v>
      </c>
    </row>
    <row r="206" spans="1:65" s="2" customFormat="1" ht="21.75" customHeight="1">
      <c r="A206" s="33"/>
      <c r="B206" s="155"/>
      <c r="C206" s="156" t="s">
        <v>990</v>
      </c>
      <c r="D206" s="156" t="s">
        <v>188</v>
      </c>
      <c r="E206" s="157" t="s">
        <v>3360</v>
      </c>
      <c r="F206" s="158" t="s">
        <v>3361</v>
      </c>
      <c r="G206" s="159" t="s">
        <v>348</v>
      </c>
      <c r="H206" s="160">
        <v>50</v>
      </c>
      <c r="I206" s="161"/>
      <c r="J206" s="162">
        <f t="shared" si="20"/>
        <v>0</v>
      </c>
      <c r="K206" s="163"/>
      <c r="L206" s="34"/>
      <c r="M206" s="164" t="s">
        <v>1</v>
      </c>
      <c r="N206" s="165" t="s">
        <v>41</v>
      </c>
      <c r="O206" s="62"/>
      <c r="P206" s="166">
        <f t="shared" si="21"/>
        <v>0</v>
      </c>
      <c r="Q206" s="166">
        <v>0</v>
      </c>
      <c r="R206" s="166">
        <f t="shared" si="22"/>
        <v>0</v>
      </c>
      <c r="S206" s="166">
        <v>0</v>
      </c>
      <c r="T206" s="167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8" t="s">
        <v>840</v>
      </c>
      <c r="AT206" s="168" t="s">
        <v>188</v>
      </c>
      <c r="AU206" s="168" t="s">
        <v>89</v>
      </c>
      <c r="AY206" s="18" t="s">
        <v>185</v>
      </c>
      <c r="BE206" s="169">
        <f t="shared" si="24"/>
        <v>0</v>
      </c>
      <c r="BF206" s="169">
        <f t="shared" si="25"/>
        <v>0</v>
      </c>
      <c r="BG206" s="169">
        <f t="shared" si="26"/>
        <v>0</v>
      </c>
      <c r="BH206" s="169">
        <f t="shared" si="27"/>
        <v>0</v>
      </c>
      <c r="BI206" s="169">
        <f t="shared" si="28"/>
        <v>0</v>
      </c>
      <c r="BJ206" s="18" t="s">
        <v>89</v>
      </c>
      <c r="BK206" s="169">
        <f t="shared" si="29"/>
        <v>0</v>
      </c>
      <c r="BL206" s="18" t="s">
        <v>840</v>
      </c>
      <c r="BM206" s="168" t="s">
        <v>3362</v>
      </c>
    </row>
    <row r="207" spans="1:65" s="2" customFormat="1" ht="16.5" customHeight="1">
      <c r="A207" s="33"/>
      <c r="B207" s="155"/>
      <c r="C207" s="202" t="s">
        <v>995</v>
      </c>
      <c r="D207" s="202" t="s">
        <v>339</v>
      </c>
      <c r="E207" s="203" t="s">
        <v>3363</v>
      </c>
      <c r="F207" s="204" t="s">
        <v>3364</v>
      </c>
      <c r="G207" s="205" t="s">
        <v>348</v>
      </c>
      <c r="H207" s="206">
        <v>50</v>
      </c>
      <c r="I207" s="207"/>
      <c r="J207" s="208">
        <f t="shared" si="20"/>
        <v>0</v>
      </c>
      <c r="K207" s="209"/>
      <c r="L207" s="210"/>
      <c r="M207" s="211" t="s">
        <v>1</v>
      </c>
      <c r="N207" s="212" t="s">
        <v>41</v>
      </c>
      <c r="O207" s="62"/>
      <c r="P207" s="166">
        <f t="shared" si="21"/>
        <v>0</v>
      </c>
      <c r="Q207" s="166">
        <v>0</v>
      </c>
      <c r="R207" s="166">
        <f t="shared" si="22"/>
        <v>0</v>
      </c>
      <c r="S207" s="166">
        <v>0</v>
      </c>
      <c r="T207" s="167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8" t="s">
        <v>1996</v>
      </c>
      <c r="AT207" s="168" t="s">
        <v>339</v>
      </c>
      <c r="AU207" s="168" t="s">
        <v>89</v>
      </c>
      <c r="AY207" s="18" t="s">
        <v>185</v>
      </c>
      <c r="BE207" s="169">
        <f t="shared" si="24"/>
        <v>0</v>
      </c>
      <c r="BF207" s="169">
        <f t="shared" si="25"/>
        <v>0</v>
      </c>
      <c r="BG207" s="169">
        <f t="shared" si="26"/>
        <v>0</v>
      </c>
      <c r="BH207" s="169">
        <f t="shared" si="27"/>
        <v>0</v>
      </c>
      <c r="BI207" s="169">
        <f t="shared" si="28"/>
        <v>0</v>
      </c>
      <c r="BJ207" s="18" t="s">
        <v>89</v>
      </c>
      <c r="BK207" s="169">
        <f t="shared" si="29"/>
        <v>0</v>
      </c>
      <c r="BL207" s="18" t="s">
        <v>840</v>
      </c>
      <c r="BM207" s="168" t="s">
        <v>3365</v>
      </c>
    </row>
    <row r="208" spans="1:65" s="2" customFormat="1" ht="24.2" customHeight="1">
      <c r="A208" s="33"/>
      <c r="B208" s="155"/>
      <c r="C208" s="156" t="s">
        <v>1001</v>
      </c>
      <c r="D208" s="156" t="s">
        <v>188</v>
      </c>
      <c r="E208" s="157" t="s">
        <v>3366</v>
      </c>
      <c r="F208" s="158" t="s">
        <v>3367</v>
      </c>
      <c r="G208" s="159" t="s">
        <v>348</v>
      </c>
      <c r="H208" s="160">
        <v>480</v>
      </c>
      <c r="I208" s="161"/>
      <c r="J208" s="162">
        <f t="shared" si="20"/>
        <v>0</v>
      </c>
      <c r="K208" s="163"/>
      <c r="L208" s="34"/>
      <c r="M208" s="164" t="s">
        <v>1</v>
      </c>
      <c r="N208" s="165" t="s">
        <v>41</v>
      </c>
      <c r="O208" s="62"/>
      <c r="P208" s="166">
        <f t="shared" si="21"/>
        <v>0</v>
      </c>
      <c r="Q208" s="166">
        <v>0</v>
      </c>
      <c r="R208" s="166">
        <f t="shared" si="22"/>
        <v>0</v>
      </c>
      <c r="S208" s="166">
        <v>0</v>
      </c>
      <c r="T208" s="167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8" t="s">
        <v>840</v>
      </c>
      <c r="AT208" s="168" t="s">
        <v>188</v>
      </c>
      <c r="AU208" s="168" t="s">
        <v>89</v>
      </c>
      <c r="AY208" s="18" t="s">
        <v>185</v>
      </c>
      <c r="BE208" s="169">
        <f t="shared" si="24"/>
        <v>0</v>
      </c>
      <c r="BF208" s="169">
        <f t="shared" si="25"/>
        <v>0</v>
      </c>
      <c r="BG208" s="169">
        <f t="shared" si="26"/>
        <v>0</v>
      </c>
      <c r="BH208" s="169">
        <f t="shared" si="27"/>
        <v>0</v>
      </c>
      <c r="BI208" s="169">
        <f t="shared" si="28"/>
        <v>0</v>
      </c>
      <c r="BJ208" s="18" t="s">
        <v>89</v>
      </c>
      <c r="BK208" s="169">
        <f t="shared" si="29"/>
        <v>0</v>
      </c>
      <c r="BL208" s="18" t="s">
        <v>840</v>
      </c>
      <c r="BM208" s="168" t="s">
        <v>3368</v>
      </c>
    </row>
    <row r="209" spans="1:65" s="2" customFormat="1" ht="16.5" customHeight="1">
      <c r="A209" s="33"/>
      <c r="B209" s="155"/>
      <c r="C209" s="202" t="s">
        <v>1006</v>
      </c>
      <c r="D209" s="202" t="s">
        <v>339</v>
      </c>
      <c r="E209" s="203" t="s">
        <v>3369</v>
      </c>
      <c r="F209" s="204" t="s">
        <v>3370</v>
      </c>
      <c r="G209" s="205" t="s">
        <v>3313</v>
      </c>
      <c r="H209" s="206">
        <v>480</v>
      </c>
      <c r="I209" s="207"/>
      <c r="J209" s="208">
        <f t="shared" si="20"/>
        <v>0</v>
      </c>
      <c r="K209" s="209"/>
      <c r="L209" s="210"/>
      <c r="M209" s="211" t="s">
        <v>1</v>
      </c>
      <c r="N209" s="212" t="s">
        <v>41</v>
      </c>
      <c r="O209" s="62"/>
      <c r="P209" s="166">
        <f t="shared" si="21"/>
        <v>0</v>
      </c>
      <c r="Q209" s="166">
        <v>0</v>
      </c>
      <c r="R209" s="166">
        <f t="shared" si="22"/>
        <v>0</v>
      </c>
      <c r="S209" s="166">
        <v>0</v>
      </c>
      <c r="T209" s="167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8" t="s">
        <v>1996</v>
      </c>
      <c r="AT209" s="168" t="s">
        <v>339</v>
      </c>
      <c r="AU209" s="168" t="s">
        <v>89</v>
      </c>
      <c r="AY209" s="18" t="s">
        <v>185</v>
      </c>
      <c r="BE209" s="169">
        <f t="shared" si="24"/>
        <v>0</v>
      </c>
      <c r="BF209" s="169">
        <f t="shared" si="25"/>
        <v>0</v>
      </c>
      <c r="BG209" s="169">
        <f t="shared" si="26"/>
        <v>0</v>
      </c>
      <c r="BH209" s="169">
        <f t="shared" si="27"/>
        <v>0</v>
      </c>
      <c r="BI209" s="169">
        <f t="shared" si="28"/>
        <v>0</v>
      </c>
      <c r="BJ209" s="18" t="s">
        <v>89</v>
      </c>
      <c r="BK209" s="169">
        <f t="shared" si="29"/>
        <v>0</v>
      </c>
      <c r="BL209" s="18" t="s">
        <v>840</v>
      </c>
      <c r="BM209" s="168" t="s">
        <v>3371</v>
      </c>
    </row>
    <row r="210" spans="1:65" s="2" customFormat="1" ht="24.2" customHeight="1">
      <c r="A210" s="33"/>
      <c r="B210" s="155"/>
      <c r="C210" s="156" t="s">
        <v>1010</v>
      </c>
      <c r="D210" s="156" t="s">
        <v>188</v>
      </c>
      <c r="E210" s="157" t="s">
        <v>3372</v>
      </c>
      <c r="F210" s="158" t="s">
        <v>3373</v>
      </c>
      <c r="G210" s="159" t="s">
        <v>348</v>
      </c>
      <c r="H210" s="160">
        <v>10</v>
      </c>
      <c r="I210" s="161"/>
      <c r="J210" s="162">
        <f t="shared" si="20"/>
        <v>0</v>
      </c>
      <c r="K210" s="163"/>
      <c r="L210" s="34"/>
      <c r="M210" s="164" t="s">
        <v>1</v>
      </c>
      <c r="N210" s="165" t="s">
        <v>41</v>
      </c>
      <c r="O210" s="62"/>
      <c r="P210" s="166">
        <f t="shared" si="21"/>
        <v>0</v>
      </c>
      <c r="Q210" s="166">
        <v>0</v>
      </c>
      <c r="R210" s="166">
        <f t="shared" si="22"/>
        <v>0</v>
      </c>
      <c r="S210" s="166">
        <v>0</v>
      </c>
      <c r="T210" s="167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8" t="s">
        <v>840</v>
      </c>
      <c r="AT210" s="168" t="s">
        <v>188</v>
      </c>
      <c r="AU210" s="168" t="s">
        <v>89</v>
      </c>
      <c r="AY210" s="18" t="s">
        <v>185</v>
      </c>
      <c r="BE210" s="169">
        <f t="shared" si="24"/>
        <v>0</v>
      </c>
      <c r="BF210" s="169">
        <f t="shared" si="25"/>
        <v>0</v>
      </c>
      <c r="BG210" s="169">
        <f t="shared" si="26"/>
        <v>0</v>
      </c>
      <c r="BH210" s="169">
        <f t="shared" si="27"/>
        <v>0</v>
      </c>
      <c r="BI210" s="169">
        <f t="shared" si="28"/>
        <v>0</v>
      </c>
      <c r="BJ210" s="18" t="s">
        <v>89</v>
      </c>
      <c r="BK210" s="169">
        <f t="shared" si="29"/>
        <v>0</v>
      </c>
      <c r="BL210" s="18" t="s">
        <v>840</v>
      </c>
      <c r="BM210" s="168" t="s">
        <v>3374</v>
      </c>
    </row>
    <row r="211" spans="1:65" s="2" customFormat="1" ht="16.5" customHeight="1">
      <c r="A211" s="33"/>
      <c r="B211" s="155"/>
      <c r="C211" s="202" t="s">
        <v>1014</v>
      </c>
      <c r="D211" s="202" t="s">
        <v>339</v>
      </c>
      <c r="E211" s="203" t="s">
        <v>3375</v>
      </c>
      <c r="F211" s="204" t="s">
        <v>3376</v>
      </c>
      <c r="G211" s="205" t="s">
        <v>3313</v>
      </c>
      <c r="H211" s="206">
        <v>10</v>
      </c>
      <c r="I211" s="207"/>
      <c r="J211" s="208">
        <f t="shared" si="20"/>
        <v>0</v>
      </c>
      <c r="K211" s="209"/>
      <c r="L211" s="210"/>
      <c r="M211" s="211" t="s">
        <v>1</v>
      </c>
      <c r="N211" s="212" t="s">
        <v>41</v>
      </c>
      <c r="O211" s="62"/>
      <c r="P211" s="166">
        <f t="shared" si="21"/>
        <v>0</v>
      </c>
      <c r="Q211" s="166">
        <v>0</v>
      </c>
      <c r="R211" s="166">
        <f t="shared" si="22"/>
        <v>0</v>
      </c>
      <c r="S211" s="166">
        <v>0</v>
      </c>
      <c r="T211" s="167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8" t="s">
        <v>1996</v>
      </c>
      <c r="AT211" s="168" t="s">
        <v>339</v>
      </c>
      <c r="AU211" s="168" t="s">
        <v>89</v>
      </c>
      <c r="AY211" s="18" t="s">
        <v>185</v>
      </c>
      <c r="BE211" s="169">
        <f t="shared" si="24"/>
        <v>0</v>
      </c>
      <c r="BF211" s="169">
        <f t="shared" si="25"/>
        <v>0</v>
      </c>
      <c r="BG211" s="169">
        <f t="shared" si="26"/>
        <v>0</v>
      </c>
      <c r="BH211" s="169">
        <f t="shared" si="27"/>
        <v>0</v>
      </c>
      <c r="BI211" s="169">
        <f t="shared" si="28"/>
        <v>0</v>
      </c>
      <c r="BJ211" s="18" t="s">
        <v>89</v>
      </c>
      <c r="BK211" s="169">
        <f t="shared" si="29"/>
        <v>0</v>
      </c>
      <c r="BL211" s="18" t="s">
        <v>840</v>
      </c>
      <c r="BM211" s="168" t="s">
        <v>3377</v>
      </c>
    </row>
    <row r="212" spans="1:65" s="2" customFormat="1" ht="24.2" customHeight="1">
      <c r="A212" s="33"/>
      <c r="B212" s="155"/>
      <c r="C212" s="156" t="s">
        <v>1022</v>
      </c>
      <c r="D212" s="156" t="s">
        <v>188</v>
      </c>
      <c r="E212" s="157" t="s">
        <v>3378</v>
      </c>
      <c r="F212" s="158" t="s">
        <v>3379</v>
      </c>
      <c r="G212" s="159" t="s">
        <v>348</v>
      </c>
      <c r="H212" s="160">
        <v>20</v>
      </c>
      <c r="I212" s="161"/>
      <c r="J212" s="162">
        <f t="shared" si="20"/>
        <v>0</v>
      </c>
      <c r="K212" s="163"/>
      <c r="L212" s="34"/>
      <c r="M212" s="164" t="s">
        <v>1</v>
      </c>
      <c r="N212" s="165" t="s">
        <v>41</v>
      </c>
      <c r="O212" s="62"/>
      <c r="P212" s="166">
        <f t="shared" si="21"/>
        <v>0</v>
      </c>
      <c r="Q212" s="166">
        <v>0</v>
      </c>
      <c r="R212" s="166">
        <f t="shared" si="22"/>
        <v>0</v>
      </c>
      <c r="S212" s="166">
        <v>0</v>
      </c>
      <c r="T212" s="167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8" t="s">
        <v>840</v>
      </c>
      <c r="AT212" s="168" t="s">
        <v>188</v>
      </c>
      <c r="AU212" s="168" t="s">
        <v>89</v>
      </c>
      <c r="AY212" s="18" t="s">
        <v>185</v>
      </c>
      <c r="BE212" s="169">
        <f t="shared" si="24"/>
        <v>0</v>
      </c>
      <c r="BF212" s="169">
        <f t="shared" si="25"/>
        <v>0</v>
      </c>
      <c r="BG212" s="169">
        <f t="shared" si="26"/>
        <v>0</v>
      </c>
      <c r="BH212" s="169">
        <f t="shared" si="27"/>
        <v>0</v>
      </c>
      <c r="BI212" s="169">
        <f t="shared" si="28"/>
        <v>0</v>
      </c>
      <c r="BJ212" s="18" t="s">
        <v>89</v>
      </c>
      <c r="BK212" s="169">
        <f t="shared" si="29"/>
        <v>0</v>
      </c>
      <c r="BL212" s="18" t="s">
        <v>840</v>
      </c>
      <c r="BM212" s="168" t="s">
        <v>3380</v>
      </c>
    </row>
    <row r="213" spans="1:65" s="2" customFormat="1" ht="16.5" customHeight="1">
      <c r="A213" s="33"/>
      <c r="B213" s="155"/>
      <c r="C213" s="202" t="s">
        <v>1027</v>
      </c>
      <c r="D213" s="202" t="s">
        <v>339</v>
      </c>
      <c r="E213" s="203" t="s">
        <v>3381</v>
      </c>
      <c r="F213" s="204" t="s">
        <v>3382</v>
      </c>
      <c r="G213" s="205" t="s">
        <v>348</v>
      </c>
      <c r="H213" s="206">
        <v>20</v>
      </c>
      <c r="I213" s="207"/>
      <c r="J213" s="208">
        <f t="shared" si="20"/>
        <v>0</v>
      </c>
      <c r="K213" s="209"/>
      <c r="L213" s="210"/>
      <c r="M213" s="211" t="s">
        <v>1</v>
      </c>
      <c r="N213" s="212" t="s">
        <v>41</v>
      </c>
      <c r="O213" s="62"/>
      <c r="P213" s="166">
        <f t="shared" si="21"/>
        <v>0</v>
      </c>
      <c r="Q213" s="166">
        <v>0</v>
      </c>
      <c r="R213" s="166">
        <f t="shared" si="22"/>
        <v>0</v>
      </c>
      <c r="S213" s="166">
        <v>0</v>
      </c>
      <c r="T213" s="167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8" t="s">
        <v>1996</v>
      </c>
      <c r="AT213" s="168" t="s">
        <v>339</v>
      </c>
      <c r="AU213" s="168" t="s">
        <v>89</v>
      </c>
      <c r="AY213" s="18" t="s">
        <v>185</v>
      </c>
      <c r="BE213" s="169">
        <f t="shared" si="24"/>
        <v>0</v>
      </c>
      <c r="BF213" s="169">
        <f t="shared" si="25"/>
        <v>0</v>
      </c>
      <c r="BG213" s="169">
        <f t="shared" si="26"/>
        <v>0</v>
      </c>
      <c r="BH213" s="169">
        <f t="shared" si="27"/>
        <v>0</v>
      </c>
      <c r="BI213" s="169">
        <f t="shared" si="28"/>
        <v>0</v>
      </c>
      <c r="BJ213" s="18" t="s">
        <v>89</v>
      </c>
      <c r="BK213" s="169">
        <f t="shared" si="29"/>
        <v>0</v>
      </c>
      <c r="BL213" s="18" t="s">
        <v>840</v>
      </c>
      <c r="BM213" s="168" t="s">
        <v>3383</v>
      </c>
    </row>
    <row r="214" spans="1:65" s="2" customFormat="1" ht="24.2" customHeight="1">
      <c r="A214" s="33"/>
      <c r="B214" s="155"/>
      <c r="C214" s="156" t="s">
        <v>1031</v>
      </c>
      <c r="D214" s="156" t="s">
        <v>188</v>
      </c>
      <c r="E214" s="157" t="s">
        <v>3384</v>
      </c>
      <c r="F214" s="158" t="s">
        <v>3385</v>
      </c>
      <c r="G214" s="159" t="s">
        <v>348</v>
      </c>
      <c r="H214" s="160">
        <v>80</v>
      </c>
      <c r="I214" s="161"/>
      <c r="J214" s="162">
        <f t="shared" si="20"/>
        <v>0</v>
      </c>
      <c r="K214" s="163"/>
      <c r="L214" s="34"/>
      <c r="M214" s="164" t="s">
        <v>1</v>
      </c>
      <c r="N214" s="165" t="s">
        <v>41</v>
      </c>
      <c r="O214" s="62"/>
      <c r="P214" s="166">
        <f t="shared" si="21"/>
        <v>0</v>
      </c>
      <c r="Q214" s="166">
        <v>0</v>
      </c>
      <c r="R214" s="166">
        <f t="shared" si="22"/>
        <v>0</v>
      </c>
      <c r="S214" s="166">
        <v>0</v>
      </c>
      <c r="T214" s="167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8" t="s">
        <v>840</v>
      </c>
      <c r="AT214" s="168" t="s">
        <v>188</v>
      </c>
      <c r="AU214" s="168" t="s">
        <v>89</v>
      </c>
      <c r="AY214" s="18" t="s">
        <v>185</v>
      </c>
      <c r="BE214" s="169">
        <f t="shared" si="24"/>
        <v>0</v>
      </c>
      <c r="BF214" s="169">
        <f t="shared" si="25"/>
        <v>0</v>
      </c>
      <c r="BG214" s="169">
        <f t="shared" si="26"/>
        <v>0</v>
      </c>
      <c r="BH214" s="169">
        <f t="shared" si="27"/>
        <v>0</v>
      </c>
      <c r="BI214" s="169">
        <f t="shared" si="28"/>
        <v>0</v>
      </c>
      <c r="BJ214" s="18" t="s">
        <v>89</v>
      </c>
      <c r="BK214" s="169">
        <f t="shared" si="29"/>
        <v>0</v>
      </c>
      <c r="BL214" s="18" t="s">
        <v>840</v>
      </c>
      <c r="BM214" s="168" t="s">
        <v>3386</v>
      </c>
    </row>
    <row r="215" spans="1:65" s="2" customFormat="1" ht="24.2" customHeight="1">
      <c r="A215" s="33"/>
      <c r="B215" s="155"/>
      <c r="C215" s="202" t="s">
        <v>1035</v>
      </c>
      <c r="D215" s="202" t="s">
        <v>339</v>
      </c>
      <c r="E215" s="203" t="s">
        <v>3387</v>
      </c>
      <c r="F215" s="204" t="s">
        <v>3388</v>
      </c>
      <c r="G215" s="205" t="s">
        <v>348</v>
      </c>
      <c r="H215" s="206">
        <v>80</v>
      </c>
      <c r="I215" s="207"/>
      <c r="J215" s="208">
        <f t="shared" si="20"/>
        <v>0</v>
      </c>
      <c r="K215" s="209"/>
      <c r="L215" s="210"/>
      <c r="M215" s="211" t="s">
        <v>1</v>
      </c>
      <c r="N215" s="212" t="s">
        <v>41</v>
      </c>
      <c r="O215" s="62"/>
      <c r="P215" s="166">
        <f t="shared" si="21"/>
        <v>0</v>
      </c>
      <c r="Q215" s="166">
        <v>0</v>
      </c>
      <c r="R215" s="166">
        <f t="shared" si="22"/>
        <v>0</v>
      </c>
      <c r="S215" s="166">
        <v>0</v>
      </c>
      <c r="T215" s="167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8" t="s">
        <v>1996</v>
      </c>
      <c r="AT215" s="168" t="s">
        <v>339</v>
      </c>
      <c r="AU215" s="168" t="s">
        <v>89</v>
      </c>
      <c r="AY215" s="18" t="s">
        <v>185</v>
      </c>
      <c r="BE215" s="169">
        <f t="shared" si="24"/>
        <v>0</v>
      </c>
      <c r="BF215" s="169">
        <f t="shared" si="25"/>
        <v>0</v>
      </c>
      <c r="BG215" s="169">
        <f t="shared" si="26"/>
        <v>0</v>
      </c>
      <c r="BH215" s="169">
        <f t="shared" si="27"/>
        <v>0</v>
      </c>
      <c r="BI215" s="169">
        <f t="shared" si="28"/>
        <v>0</v>
      </c>
      <c r="BJ215" s="18" t="s">
        <v>89</v>
      </c>
      <c r="BK215" s="169">
        <f t="shared" si="29"/>
        <v>0</v>
      </c>
      <c r="BL215" s="18" t="s">
        <v>840</v>
      </c>
      <c r="BM215" s="168" t="s">
        <v>3389</v>
      </c>
    </row>
    <row r="216" spans="1:65" s="2" customFormat="1" ht="24.2" customHeight="1">
      <c r="A216" s="33"/>
      <c r="B216" s="155"/>
      <c r="C216" s="202" t="s">
        <v>1039</v>
      </c>
      <c r="D216" s="202" t="s">
        <v>339</v>
      </c>
      <c r="E216" s="203" t="s">
        <v>3390</v>
      </c>
      <c r="F216" s="204" t="s">
        <v>3391</v>
      </c>
      <c r="G216" s="205" t="s">
        <v>782</v>
      </c>
      <c r="H216" s="206">
        <v>240</v>
      </c>
      <c r="I216" s="207"/>
      <c r="J216" s="208">
        <f t="shared" si="20"/>
        <v>0</v>
      </c>
      <c r="K216" s="209"/>
      <c r="L216" s="210"/>
      <c r="M216" s="211" t="s">
        <v>1</v>
      </c>
      <c r="N216" s="212" t="s">
        <v>41</v>
      </c>
      <c r="O216" s="62"/>
      <c r="P216" s="166">
        <f t="shared" si="21"/>
        <v>0</v>
      </c>
      <c r="Q216" s="166">
        <v>0</v>
      </c>
      <c r="R216" s="166">
        <f t="shared" si="22"/>
        <v>0</v>
      </c>
      <c r="S216" s="166">
        <v>0</v>
      </c>
      <c r="T216" s="167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8" t="s">
        <v>1996</v>
      </c>
      <c r="AT216" s="168" t="s">
        <v>339</v>
      </c>
      <c r="AU216" s="168" t="s">
        <v>89</v>
      </c>
      <c r="AY216" s="18" t="s">
        <v>185</v>
      </c>
      <c r="BE216" s="169">
        <f t="shared" si="24"/>
        <v>0</v>
      </c>
      <c r="BF216" s="169">
        <f t="shared" si="25"/>
        <v>0</v>
      </c>
      <c r="BG216" s="169">
        <f t="shared" si="26"/>
        <v>0</v>
      </c>
      <c r="BH216" s="169">
        <f t="shared" si="27"/>
        <v>0</v>
      </c>
      <c r="BI216" s="169">
        <f t="shared" si="28"/>
        <v>0</v>
      </c>
      <c r="BJ216" s="18" t="s">
        <v>89</v>
      </c>
      <c r="BK216" s="169">
        <f t="shared" si="29"/>
        <v>0</v>
      </c>
      <c r="BL216" s="18" t="s">
        <v>840</v>
      </c>
      <c r="BM216" s="168" t="s">
        <v>3392</v>
      </c>
    </row>
    <row r="217" spans="1:65" s="2" customFormat="1" ht="24.2" customHeight="1">
      <c r="A217" s="33"/>
      <c r="B217" s="155"/>
      <c r="C217" s="156" t="s">
        <v>1043</v>
      </c>
      <c r="D217" s="156" t="s">
        <v>188</v>
      </c>
      <c r="E217" s="157" t="s">
        <v>3393</v>
      </c>
      <c r="F217" s="158" t="s">
        <v>3394</v>
      </c>
      <c r="G217" s="159" t="s">
        <v>348</v>
      </c>
      <c r="H217" s="160">
        <v>40</v>
      </c>
      <c r="I217" s="161"/>
      <c r="J217" s="162">
        <f t="shared" si="20"/>
        <v>0</v>
      </c>
      <c r="K217" s="163"/>
      <c r="L217" s="34"/>
      <c r="M217" s="164" t="s">
        <v>1</v>
      </c>
      <c r="N217" s="165" t="s">
        <v>41</v>
      </c>
      <c r="O217" s="62"/>
      <c r="P217" s="166">
        <f t="shared" si="21"/>
        <v>0</v>
      </c>
      <c r="Q217" s="166">
        <v>0</v>
      </c>
      <c r="R217" s="166">
        <f t="shared" si="22"/>
        <v>0</v>
      </c>
      <c r="S217" s="166">
        <v>0</v>
      </c>
      <c r="T217" s="167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8" t="s">
        <v>840</v>
      </c>
      <c r="AT217" s="168" t="s">
        <v>188</v>
      </c>
      <c r="AU217" s="168" t="s">
        <v>89</v>
      </c>
      <c r="AY217" s="18" t="s">
        <v>185</v>
      </c>
      <c r="BE217" s="169">
        <f t="shared" si="24"/>
        <v>0</v>
      </c>
      <c r="BF217" s="169">
        <f t="shared" si="25"/>
        <v>0</v>
      </c>
      <c r="BG217" s="169">
        <f t="shared" si="26"/>
        <v>0</v>
      </c>
      <c r="BH217" s="169">
        <f t="shared" si="27"/>
        <v>0</v>
      </c>
      <c r="BI217" s="169">
        <f t="shared" si="28"/>
        <v>0</v>
      </c>
      <c r="BJ217" s="18" t="s">
        <v>89</v>
      </c>
      <c r="BK217" s="169">
        <f t="shared" si="29"/>
        <v>0</v>
      </c>
      <c r="BL217" s="18" t="s">
        <v>840</v>
      </c>
      <c r="BM217" s="168" t="s">
        <v>3395</v>
      </c>
    </row>
    <row r="218" spans="1:65" s="2" customFormat="1" ht="24.2" customHeight="1">
      <c r="A218" s="33"/>
      <c r="B218" s="155"/>
      <c r="C218" s="202" t="s">
        <v>1050</v>
      </c>
      <c r="D218" s="202" t="s">
        <v>339</v>
      </c>
      <c r="E218" s="203" t="s">
        <v>3396</v>
      </c>
      <c r="F218" s="204" t="s">
        <v>3397</v>
      </c>
      <c r="G218" s="205" t="s">
        <v>348</v>
      </c>
      <c r="H218" s="206">
        <v>40</v>
      </c>
      <c r="I218" s="207"/>
      <c r="J218" s="208">
        <f t="shared" si="20"/>
        <v>0</v>
      </c>
      <c r="K218" s="209"/>
      <c r="L218" s="210"/>
      <c r="M218" s="211" t="s">
        <v>1</v>
      </c>
      <c r="N218" s="212" t="s">
        <v>41</v>
      </c>
      <c r="O218" s="62"/>
      <c r="P218" s="166">
        <f t="shared" si="21"/>
        <v>0</v>
      </c>
      <c r="Q218" s="166">
        <v>0</v>
      </c>
      <c r="R218" s="166">
        <f t="shared" si="22"/>
        <v>0</v>
      </c>
      <c r="S218" s="166">
        <v>0</v>
      </c>
      <c r="T218" s="167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8" t="s">
        <v>1996</v>
      </c>
      <c r="AT218" s="168" t="s">
        <v>339</v>
      </c>
      <c r="AU218" s="168" t="s">
        <v>89</v>
      </c>
      <c r="AY218" s="18" t="s">
        <v>185</v>
      </c>
      <c r="BE218" s="169">
        <f t="shared" si="24"/>
        <v>0</v>
      </c>
      <c r="BF218" s="169">
        <f t="shared" si="25"/>
        <v>0</v>
      </c>
      <c r="BG218" s="169">
        <f t="shared" si="26"/>
        <v>0</v>
      </c>
      <c r="BH218" s="169">
        <f t="shared" si="27"/>
        <v>0</v>
      </c>
      <c r="BI218" s="169">
        <f t="shared" si="28"/>
        <v>0</v>
      </c>
      <c r="BJ218" s="18" t="s">
        <v>89</v>
      </c>
      <c r="BK218" s="169">
        <f t="shared" si="29"/>
        <v>0</v>
      </c>
      <c r="BL218" s="18" t="s">
        <v>840</v>
      </c>
      <c r="BM218" s="168" t="s">
        <v>3398</v>
      </c>
    </row>
    <row r="219" spans="1:65" s="2" customFormat="1" ht="16.5" customHeight="1">
      <c r="A219" s="33"/>
      <c r="B219" s="155"/>
      <c r="C219" s="202" t="s">
        <v>1054</v>
      </c>
      <c r="D219" s="202" t="s">
        <v>339</v>
      </c>
      <c r="E219" s="203" t="s">
        <v>3399</v>
      </c>
      <c r="F219" s="204" t="s">
        <v>3400</v>
      </c>
      <c r="G219" s="205" t="s">
        <v>782</v>
      </c>
      <c r="H219" s="206">
        <v>120</v>
      </c>
      <c r="I219" s="207"/>
      <c r="J219" s="208">
        <f t="shared" si="20"/>
        <v>0</v>
      </c>
      <c r="K219" s="209"/>
      <c r="L219" s="210"/>
      <c r="M219" s="211" t="s">
        <v>1</v>
      </c>
      <c r="N219" s="212" t="s">
        <v>41</v>
      </c>
      <c r="O219" s="62"/>
      <c r="P219" s="166">
        <f t="shared" si="21"/>
        <v>0</v>
      </c>
      <c r="Q219" s="166">
        <v>0</v>
      </c>
      <c r="R219" s="166">
        <f t="shared" si="22"/>
        <v>0</v>
      </c>
      <c r="S219" s="166">
        <v>0</v>
      </c>
      <c r="T219" s="167">
        <f t="shared" si="2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8" t="s">
        <v>1996</v>
      </c>
      <c r="AT219" s="168" t="s">
        <v>339</v>
      </c>
      <c r="AU219" s="168" t="s">
        <v>89</v>
      </c>
      <c r="AY219" s="18" t="s">
        <v>185</v>
      </c>
      <c r="BE219" s="169">
        <f t="shared" si="24"/>
        <v>0</v>
      </c>
      <c r="BF219" s="169">
        <f t="shared" si="25"/>
        <v>0</v>
      </c>
      <c r="BG219" s="169">
        <f t="shared" si="26"/>
        <v>0</v>
      </c>
      <c r="BH219" s="169">
        <f t="shared" si="27"/>
        <v>0</v>
      </c>
      <c r="BI219" s="169">
        <f t="shared" si="28"/>
        <v>0</v>
      </c>
      <c r="BJ219" s="18" t="s">
        <v>89</v>
      </c>
      <c r="BK219" s="169">
        <f t="shared" si="29"/>
        <v>0</v>
      </c>
      <c r="BL219" s="18" t="s">
        <v>840</v>
      </c>
      <c r="BM219" s="168" t="s">
        <v>3401</v>
      </c>
    </row>
    <row r="220" spans="1:65" s="12" customFormat="1" ht="22.9" customHeight="1">
      <c r="B220" s="142"/>
      <c r="D220" s="143" t="s">
        <v>74</v>
      </c>
      <c r="E220" s="153" t="s">
        <v>3081</v>
      </c>
      <c r="F220" s="153" t="s">
        <v>3082</v>
      </c>
      <c r="I220" s="145"/>
      <c r="J220" s="154">
        <f>BK220</f>
        <v>0</v>
      </c>
      <c r="L220" s="142"/>
      <c r="M220" s="147"/>
      <c r="N220" s="148"/>
      <c r="O220" s="148"/>
      <c r="P220" s="149">
        <f>SUM(P221:P251)</f>
        <v>0</v>
      </c>
      <c r="Q220" s="148"/>
      <c r="R220" s="149">
        <f>SUM(R221:R251)</f>
        <v>0</v>
      </c>
      <c r="S220" s="148"/>
      <c r="T220" s="150">
        <f>SUM(T221:T251)</f>
        <v>0</v>
      </c>
      <c r="AR220" s="143" t="s">
        <v>132</v>
      </c>
      <c r="AT220" s="151" t="s">
        <v>74</v>
      </c>
      <c r="AU220" s="151" t="s">
        <v>79</v>
      </c>
      <c r="AY220" s="143" t="s">
        <v>185</v>
      </c>
      <c r="BK220" s="152">
        <f>SUM(BK221:BK251)</f>
        <v>0</v>
      </c>
    </row>
    <row r="221" spans="1:65" s="2" customFormat="1" ht="37.9" customHeight="1">
      <c r="A221" s="33"/>
      <c r="B221" s="155"/>
      <c r="C221" s="156" t="s">
        <v>1059</v>
      </c>
      <c r="D221" s="156" t="s">
        <v>188</v>
      </c>
      <c r="E221" s="157" t="s">
        <v>3402</v>
      </c>
      <c r="F221" s="158" t="s">
        <v>3403</v>
      </c>
      <c r="G221" s="159" t="s">
        <v>782</v>
      </c>
      <c r="H221" s="160">
        <v>14</v>
      </c>
      <c r="I221" s="161"/>
      <c r="J221" s="162">
        <f t="shared" ref="J221:J251" si="30">ROUND(I221*H221,2)</f>
        <v>0</v>
      </c>
      <c r="K221" s="163"/>
      <c r="L221" s="34"/>
      <c r="M221" s="164" t="s">
        <v>1</v>
      </c>
      <c r="N221" s="165" t="s">
        <v>41</v>
      </c>
      <c r="O221" s="62"/>
      <c r="P221" s="166">
        <f t="shared" ref="P221:P251" si="31">O221*H221</f>
        <v>0</v>
      </c>
      <c r="Q221" s="166">
        <v>0</v>
      </c>
      <c r="R221" s="166">
        <f t="shared" ref="R221:R251" si="32">Q221*H221</f>
        <v>0</v>
      </c>
      <c r="S221" s="166">
        <v>0</v>
      </c>
      <c r="T221" s="167">
        <f t="shared" ref="T221:T251" si="33"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8" t="s">
        <v>840</v>
      </c>
      <c r="AT221" s="168" t="s">
        <v>188</v>
      </c>
      <c r="AU221" s="168" t="s">
        <v>89</v>
      </c>
      <c r="AY221" s="18" t="s">
        <v>185</v>
      </c>
      <c r="BE221" s="169">
        <f t="shared" ref="BE221:BE251" si="34">IF(N221="základná",J221,0)</f>
        <v>0</v>
      </c>
      <c r="BF221" s="169">
        <f t="shared" ref="BF221:BF251" si="35">IF(N221="znížená",J221,0)</f>
        <v>0</v>
      </c>
      <c r="BG221" s="169">
        <f t="shared" ref="BG221:BG251" si="36">IF(N221="zákl. prenesená",J221,0)</f>
        <v>0</v>
      </c>
      <c r="BH221" s="169">
        <f t="shared" ref="BH221:BH251" si="37">IF(N221="zníž. prenesená",J221,0)</f>
        <v>0</v>
      </c>
      <c r="BI221" s="169">
        <f t="shared" ref="BI221:BI251" si="38">IF(N221="nulová",J221,0)</f>
        <v>0</v>
      </c>
      <c r="BJ221" s="18" t="s">
        <v>89</v>
      </c>
      <c r="BK221" s="169">
        <f t="shared" ref="BK221:BK251" si="39">ROUND(I221*H221,2)</f>
        <v>0</v>
      </c>
      <c r="BL221" s="18" t="s">
        <v>840</v>
      </c>
      <c r="BM221" s="168" t="s">
        <v>3404</v>
      </c>
    </row>
    <row r="222" spans="1:65" s="2" customFormat="1" ht="16.5" customHeight="1">
      <c r="A222" s="33"/>
      <c r="B222" s="155"/>
      <c r="C222" s="202" t="s">
        <v>1832</v>
      </c>
      <c r="D222" s="202" t="s">
        <v>339</v>
      </c>
      <c r="E222" s="203" t="s">
        <v>3405</v>
      </c>
      <c r="F222" s="204" t="s">
        <v>3406</v>
      </c>
      <c r="G222" s="205" t="s">
        <v>782</v>
      </c>
      <c r="H222" s="206">
        <v>14</v>
      </c>
      <c r="I222" s="207"/>
      <c r="J222" s="208">
        <f t="shared" si="30"/>
        <v>0</v>
      </c>
      <c r="K222" s="209"/>
      <c r="L222" s="210"/>
      <c r="M222" s="211" t="s">
        <v>1</v>
      </c>
      <c r="N222" s="212" t="s">
        <v>41</v>
      </c>
      <c r="O222" s="62"/>
      <c r="P222" s="166">
        <f t="shared" si="31"/>
        <v>0</v>
      </c>
      <c r="Q222" s="166">
        <v>0</v>
      </c>
      <c r="R222" s="166">
        <f t="shared" si="32"/>
        <v>0</v>
      </c>
      <c r="S222" s="166">
        <v>0</v>
      </c>
      <c r="T222" s="167">
        <f t="shared" si="3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8" t="s">
        <v>1996</v>
      </c>
      <c r="AT222" s="168" t="s">
        <v>339</v>
      </c>
      <c r="AU222" s="168" t="s">
        <v>89</v>
      </c>
      <c r="AY222" s="18" t="s">
        <v>185</v>
      </c>
      <c r="BE222" s="169">
        <f t="shared" si="34"/>
        <v>0</v>
      </c>
      <c r="BF222" s="169">
        <f t="shared" si="35"/>
        <v>0</v>
      </c>
      <c r="BG222" s="169">
        <f t="shared" si="36"/>
        <v>0</v>
      </c>
      <c r="BH222" s="169">
        <f t="shared" si="37"/>
        <v>0</v>
      </c>
      <c r="BI222" s="169">
        <f t="shared" si="38"/>
        <v>0</v>
      </c>
      <c r="BJ222" s="18" t="s">
        <v>89</v>
      </c>
      <c r="BK222" s="169">
        <f t="shared" si="39"/>
        <v>0</v>
      </c>
      <c r="BL222" s="18" t="s">
        <v>840</v>
      </c>
      <c r="BM222" s="168" t="s">
        <v>3407</v>
      </c>
    </row>
    <row r="223" spans="1:65" s="2" customFormat="1" ht="33" customHeight="1">
      <c r="A223" s="33"/>
      <c r="B223" s="155"/>
      <c r="C223" s="156" t="s">
        <v>926</v>
      </c>
      <c r="D223" s="156" t="s">
        <v>188</v>
      </c>
      <c r="E223" s="157" t="s">
        <v>3408</v>
      </c>
      <c r="F223" s="158" t="s">
        <v>3409</v>
      </c>
      <c r="G223" s="159" t="s">
        <v>782</v>
      </c>
      <c r="H223" s="160">
        <v>32</v>
      </c>
      <c r="I223" s="161"/>
      <c r="J223" s="162">
        <f t="shared" si="30"/>
        <v>0</v>
      </c>
      <c r="K223" s="163"/>
      <c r="L223" s="34"/>
      <c r="M223" s="164" t="s">
        <v>1</v>
      </c>
      <c r="N223" s="165" t="s">
        <v>41</v>
      </c>
      <c r="O223" s="62"/>
      <c r="P223" s="166">
        <f t="shared" si="31"/>
        <v>0</v>
      </c>
      <c r="Q223" s="166">
        <v>0</v>
      </c>
      <c r="R223" s="166">
        <f t="shared" si="32"/>
        <v>0</v>
      </c>
      <c r="S223" s="166">
        <v>0</v>
      </c>
      <c r="T223" s="167">
        <f t="shared" si="3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8" t="s">
        <v>840</v>
      </c>
      <c r="AT223" s="168" t="s">
        <v>188</v>
      </c>
      <c r="AU223" s="168" t="s">
        <v>89</v>
      </c>
      <c r="AY223" s="18" t="s">
        <v>185</v>
      </c>
      <c r="BE223" s="169">
        <f t="shared" si="34"/>
        <v>0</v>
      </c>
      <c r="BF223" s="169">
        <f t="shared" si="35"/>
        <v>0</v>
      </c>
      <c r="BG223" s="169">
        <f t="shared" si="36"/>
        <v>0</v>
      </c>
      <c r="BH223" s="169">
        <f t="shared" si="37"/>
        <v>0</v>
      </c>
      <c r="BI223" s="169">
        <f t="shared" si="38"/>
        <v>0</v>
      </c>
      <c r="BJ223" s="18" t="s">
        <v>89</v>
      </c>
      <c r="BK223" s="169">
        <f t="shared" si="39"/>
        <v>0</v>
      </c>
      <c r="BL223" s="18" t="s">
        <v>840</v>
      </c>
      <c r="BM223" s="168" t="s">
        <v>3410</v>
      </c>
    </row>
    <row r="224" spans="1:65" s="2" customFormat="1" ht="24.2" customHeight="1">
      <c r="A224" s="33"/>
      <c r="B224" s="155"/>
      <c r="C224" s="202" t="s">
        <v>1073</v>
      </c>
      <c r="D224" s="202" t="s">
        <v>339</v>
      </c>
      <c r="E224" s="203" t="s">
        <v>3411</v>
      </c>
      <c r="F224" s="204" t="s">
        <v>3412</v>
      </c>
      <c r="G224" s="205" t="s">
        <v>782</v>
      </c>
      <c r="H224" s="206">
        <v>32</v>
      </c>
      <c r="I224" s="207"/>
      <c r="J224" s="208">
        <f t="shared" si="30"/>
        <v>0</v>
      </c>
      <c r="K224" s="209"/>
      <c r="L224" s="210"/>
      <c r="M224" s="211" t="s">
        <v>1</v>
      </c>
      <c r="N224" s="212" t="s">
        <v>41</v>
      </c>
      <c r="O224" s="62"/>
      <c r="P224" s="166">
        <f t="shared" si="31"/>
        <v>0</v>
      </c>
      <c r="Q224" s="166">
        <v>0</v>
      </c>
      <c r="R224" s="166">
        <f t="shared" si="32"/>
        <v>0</v>
      </c>
      <c r="S224" s="166">
        <v>0</v>
      </c>
      <c r="T224" s="167">
        <f t="shared" si="3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8" t="s">
        <v>1996</v>
      </c>
      <c r="AT224" s="168" t="s">
        <v>339</v>
      </c>
      <c r="AU224" s="168" t="s">
        <v>89</v>
      </c>
      <c r="AY224" s="18" t="s">
        <v>185</v>
      </c>
      <c r="BE224" s="169">
        <f t="shared" si="34"/>
        <v>0</v>
      </c>
      <c r="BF224" s="169">
        <f t="shared" si="35"/>
        <v>0</v>
      </c>
      <c r="BG224" s="169">
        <f t="shared" si="36"/>
        <v>0</v>
      </c>
      <c r="BH224" s="169">
        <f t="shared" si="37"/>
        <v>0</v>
      </c>
      <c r="BI224" s="169">
        <f t="shared" si="38"/>
        <v>0</v>
      </c>
      <c r="BJ224" s="18" t="s">
        <v>89</v>
      </c>
      <c r="BK224" s="169">
        <f t="shared" si="39"/>
        <v>0</v>
      </c>
      <c r="BL224" s="18" t="s">
        <v>840</v>
      </c>
      <c r="BM224" s="168" t="s">
        <v>3413</v>
      </c>
    </row>
    <row r="225" spans="1:65" s="2" customFormat="1" ht="24.2" customHeight="1">
      <c r="A225" s="33"/>
      <c r="B225" s="155"/>
      <c r="C225" s="156" t="s">
        <v>1078</v>
      </c>
      <c r="D225" s="156" t="s">
        <v>188</v>
      </c>
      <c r="E225" s="157" t="s">
        <v>3414</v>
      </c>
      <c r="F225" s="158" t="s">
        <v>3415</v>
      </c>
      <c r="G225" s="159" t="s">
        <v>782</v>
      </c>
      <c r="H225" s="160">
        <v>110</v>
      </c>
      <c r="I225" s="161"/>
      <c r="J225" s="162">
        <f t="shared" si="30"/>
        <v>0</v>
      </c>
      <c r="K225" s="163"/>
      <c r="L225" s="34"/>
      <c r="M225" s="164" t="s">
        <v>1</v>
      </c>
      <c r="N225" s="165" t="s">
        <v>41</v>
      </c>
      <c r="O225" s="62"/>
      <c r="P225" s="166">
        <f t="shared" si="31"/>
        <v>0</v>
      </c>
      <c r="Q225" s="166">
        <v>0</v>
      </c>
      <c r="R225" s="166">
        <f t="shared" si="32"/>
        <v>0</v>
      </c>
      <c r="S225" s="166">
        <v>0</v>
      </c>
      <c r="T225" s="167">
        <f t="shared" si="3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8" t="s">
        <v>840</v>
      </c>
      <c r="AT225" s="168" t="s">
        <v>188</v>
      </c>
      <c r="AU225" s="168" t="s">
        <v>89</v>
      </c>
      <c r="AY225" s="18" t="s">
        <v>185</v>
      </c>
      <c r="BE225" s="169">
        <f t="shared" si="34"/>
        <v>0</v>
      </c>
      <c r="BF225" s="169">
        <f t="shared" si="35"/>
        <v>0</v>
      </c>
      <c r="BG225" s="169">
        <f t="shared" si="36"/>
        <v>0</v>
      </c>
      <c r="BH225" s="169">
        <f t="shared" si="37"/>
        <v>0</v>
      </c>
      <c r="BI225" s="169">
        <f t="shared" si="38"/>
        <v>0</v>
      </c>
      <c r="BJ225" s="18" t="s">
        <v>89</v>
      </c>
      <c r="BK225" s="169">
        <f t="shared" si="39"/>
        <v>0</v>
      </c>
      <c r="BL225" s="18" t="s">
        <v>840</v>
      </c>
      <c r="BM225" s="168" t="s">
        <v>3416</v>
      </c>
    </row>
    <row r="226" spans="1:65" s="2" customFormat="1" ht="24.2" customHeight="1">
      <c r="A226" s="33"/>
      <c r="B226" s="155"/>
      <c r="C226" s="202" t="s">
        <v>1084</v>
      </c>
      <c r="D226" s="202" t="s">
        <v>339</v>
      </c>
      <c r="E226" s="203" t="s">
        <v>3417</v>
      </c>
      <c r="F226" s="204" t="s">
        <v>3418</v>
      </c>
      <c r="G226" s="205" t="s">
        <v>782</v>
      </c>
      <c r="H226" s="206">
        <v>110</v>
      </c>
      <c r="I226" s="207"/>
      <c r="J226" s="208">
        <f t="shared" si="30"/>
        <v>0</v>
      </c>
      <c r="K226" s="209"/>
      <c r="L226" s="210"/>
      <c r="M226" s="211" t="s">
        <v>1</v>
      </c>
      <c r="N226" s="212" t="s">
        <v>41</v>
      </c>
      <c r="O226" s="62"/>
      <c r="P226" s="166">
        <f t="shared" si="31"/>
        <v>0</v>
      </c>
      <c r="Q226" s="166">
        <v>0</v>
      </c>
      <c r="R226" s="166">
        <f t="shared" si="32"/>
        <v>0</v>
      </c>
      <c r="S226" s="166">
        <v>0</v>
      </c>
      <c r="T226" s="167">
        <f t="shared" si="3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8" t="s">
        <v>1996</v>
      </c>
      <c r="AT226" s="168" t="s">
        <v>339</v>
      </c>
      <c r="AU226" s="168" t="s">
        <v>89</v>
      </c>
      <c r="AY226" s="18" t="s">
        <v>185</v>
      </c>
      <c r="BE226" s="169">
        <f t="shared" si="34"/>
        <v>0</v>
      </c>
      <c r="BF226" s="169">
        <f t="shared" si="35"/>
        <v>0</v>
      </c>
      <c r="BG226" s="169">
        <f t="shared" si="36"/>
        <v>0</v>
      </c>
      <c r="BH226" s="169">
        <f t="shared" si="37"/>
        <v>0</v>
      </c>
      <c r="BI226" s="169">
        <f t="shared" si="38"/>
        <v>0</v>
      </c>
      <c r="BJ226" s="18" t="s">
        <v>89</v>
      </c>
      <c r="BK226" s="169">
        <f t="shared" si="39"/>
        <v>0</v>
      </c>
      <c r="BL226" s="18" t="s">
        <v>840</v>
      </c>
      <c r="BM226" s="168" t="s">
        <v>3419</v>
      </c>
    </row>
    <row r="227" spans="1:65" s="2" customFormat="1" ht="33" customHeight="1">
      <c r="A227" s="33"/>
      <c r="B227" s="155"/>
      <c r="C227" s="156" t="s">
        <v>1088</v>
      </c>
      <c r="D227" s="156" t="s">
        <v>188</v>
      </c>
      <c r="E227" s="157" t="s">
        <v>3420</v>
      </c>
      <c r="F227" s="158" t="s">
        <v>3421</v>
      </c>
      <c r="G227" s="159" t="s">
        <v>782</v>
      </c>
      <c r="H227" s="160">
        <v>1</v>
      </c>
      <c r="I227" s="161"/>
      <c r="J227" s="162">
        <f t="shared" si="30"/>
        <v>0</v>
      </c>
      <c r="K227" s="163"/>
      <c r="L227" s="34"/>
      <c r="M227" s="164" t="s">
        <v>1</v>
      </c>
      <c r="N227" s="165" t="s">
        <v>41</v>
      </c>
      <c r="O227" s="62"/>
      <c r="P227" s="166">
        <f t="shared" si="31"/>
        <v>0</v>
      </c>
      <c r="Q227" s="166">
        <v>0</v>
      </c>
      <c r="R227" s="166">
        <f t="shared" si="32"/>
        <v>0</v>
      </c>
      <c r="S227" s="166">
        <v>0</v>
      </c>
      <c r="T227" s="167">
        <f t="shared" si="3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8" t="s">
        <v>840</v>
      </c>
      <c r="AT227" s="168" t="s">
        <v>188</v>
      </c>
      <c r="AU227" s="168" t="s">
        <v>89</v>
      </c>
      <c r="AY227" s="18" t="s">
        <v>185</v>
      </c>
      <c r="BE227" s="169">
        <f t="shared" si="34"/>
        <v>0</v>
      </c>
      <c r="BF227" s="169">
        <f t="shared" si="35"/>
        <v>0</v>
      </c>
      <c r="BG227" s="169">
        <f t="shared" si="36"/>
        <v>0</v>
      </c>
      <c r="BH227" s="169">
        <f t="shared" si="37"/>
        <v>0</v>
      </c>
      <c r="BI227" s="169">
        <f t="shared" si="38"/>
        <v>0</v>
      </c>
      <c r="BJ227" s="18" t="s">
        <v>89</v>
      </c>
      <c r="BK227" s="169">
        <f t="shared" si="39"/>
        <v>0</v>
      </c>
      <c r="BL227" s="18" t="s">
        <v>840</v>
      </c>
      <c r="BM227" s="168" t="s">
        <v>3422</v>
      </c>
    </row>
    <row r="228" spans="1:65" s="2" customFormat="1" ht="16.5" customHeight="1">
      <c r="A228" s="33"/>
      <c r="B228" s="155"/>
      <c r="C228" s="202" t="s">
        <v>1094</v>
      </c>
      <c r="D228" s="202" t="s">
        <v>339</v>
      </c>
      <c r="E228" s="203" t="s">
        <v>3423</v>
      </c>
      <c r="F228" s="204" t="s">
        <v>3424</v>
      </c>
      <c r="G228" s="205" t="s">
        <v>782</v>
      </c>
      <c r="H228" s="206">
        <v>1</v>
      </c>
      <c r="I228" s="207"/>
      <c r="J228" s="208">
        <f t="shared" si="30"/>
        <v>0</v>
      </c>
      <c r="K228" s="209"/>
      <c r="L228" s="210"/>
      <c r="M228" s="211" t="s">
        <v>1</v>
      </c>
      <c r="N228" s="212" t="s">
        <v>41</v>
      </c>
      <c r="O228" s="62"/>
      <c r="P228" s="166">
        <f t="shared" si="31"/>
        <v>0</v>
      </c>
      <c r="Q228" s="166">
        <v>0</v>
      </c>
      <c r="R228" s="166">
        <f t="shared" si="32"/>
        <v>0</v>
      </c>
      <c r="S228" s="166">
        <v>0</v>
      </c>
      <c r="T228" s="167">
        <f t="shared" si="3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8" t="s">
        <v>1996</v>
      </c>
      <c r="AT228" s="168" t="s">
        <v>339</v>
      </c>
      <c r="AU228" s="168" t="s">
        <v>89</v>
      </c>
      <c r="AY228" s="18" t="s">
        <v>185</v>
      </c>
      <c r="BE228" s="169">
        <f t="shared" si="34"/>
        <v>0</v>
      </c>
      <c r="BF228" s="169">
        <f t="shared" si="35"/>
        <v>0</v>
      </c>
      <c r="BG228" s="169">
        <f t="shared" si="36"/>
        <v>0</v>
      </c>
      <c r="BH228" s="169">
        <f t="shared" si="37"/>
        <v>0</v>
      </c>
      <c r="BI228" s="169">
        <f t="shared" si="38"/>
        <v>0</v>
      </c>
      <c r="BJ228" s="18" t="s">
        <v>89</v>
      </c>
      <c r="BK228" s="169">
        <f t="shared" si="39"/>
        <v>0</v>
      </c>
      <c r="BL228" s="18" t="s">
        <v>840</v>
      </c>
      <c r="BM228" s="168" t="s">
        <v>3425</v>
      </c>
    </row>
    <row r="229" spans="1:65" s="2" customFormat="1" ht="37.9" customHeight="1">
      <c r="A229" s="33"/>
      <c r="B229" s="155"/>
      <c r="C229" s="156" t="s">
        <v>1100</v>
      </c>
      <c r="D229" s="156" t="s">
        <v>188</v>
      </c>
      <c r="E229" s="157" t="s">
        <v>3426</v>
      </c>
      <c r="F229" s="158" t="s">
        <v>3427</v>
      </c>
      <c r="G229" s="159" t="s">
        <v>782</v>
      </c>
      <c r="H229" s="160">
        <v>20</v>
      </c>
      <c r="I229" s="161"/>
      <c r="J229" s="162">
        <f t="shared" si="30"/>
        <v>0</v>
      </c>
      <c r="K229" s="163"/>
      <c r="L229" s="34"/>
      <c r="M229" s="164" t="s">
        <v>1</v>
      </c>
      <c r="N229" s="165" t="s">
        <v>41</v>
      </c>
      <c r="O229" s="62"/>
      <c r="P229" s="166">
        <f t="shared" si="31"/>
        <v>0</v>
      </c>
      <c r="Q229" s="166">
        <v>0</v>
      </c>
      <c r="R229" s="166">
        <f t="shared" si="32"/>
        <v>0</v>
      </c>
      <c r="S229" s="166">
        <v>0</v>
      </c>
      <c r="T229" s="167">
        <f t="shared" si="3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8" t="s">
        <v>840</v>
      </c>
      <c r="AT229" s="168" t="s">
        <v>188</v>
      </c>
      <c r="AU229" s="168" t="s">
        <v>89</v>
      </c>
      <c r="AY229" s="18" t="s">
        <v>185</v>
      </c>
      <c r="BE229" s="169">
        <f t="shared" si="34"/>
        <v>0</v>
      </c>
      <c r="BF229" s="169">
        <f t="shared" si="35"/>
        <v>0</v>
      </c>
      <c r="BG229" s="169">
        <f t="shared" si="36"/>
        <v>0</v>
      </c>
      <c r="BH229" s="169">
        <f t="shared" si="37"/>
        <v>0</v>
      </c>
      <c r="BI229" s="169">
        <f t="shared" si="38"/>
        <v>0</v>
      </c>
      <c r="BJ229" s="18" t="s">
        <v>89</v>
      </c>
      <c r="BK229" s="169">
        <f t="shared" si="39"/>
        <v>0</v>
      </c>
      <c r="BL229" s="18" t="s">
        <v>840</v>
      </c>
      <c r="BM229" s="168" t="s">
        <v>3428</v>
      </c>
    </row>
    <row r="230" spans="1:65" s="2" customFormat="1" ht="16.5" customHeight="1">
      <c r="A230" s="33"/>
      <c r="B230" s="155"/>
      <c r="C230" s="202" t="s">
        <v>1106</v>
      </c>
      <c r="D230" s="202" t="s">
        <v>339</v>
      </c>
      <c r="E230" s="203" t="s">
        <v>3429</v>
      </c>
      <c r="F230" s="204" t="s">
        <v>3430</v>
      </c>
      <c r="G230" s="205" t="s">
        <v>782</v>
      </c>
      <c r="H230" s="206">
        <v>20</v>
      </c>
      <c r="I230" s="207"/>
      <c r="J230" s="208">
        <f t="shared" si="30"/>
        <v>0</v>
      </c>
      <c r="K230" s="209"/>
      <c r="L230" s="210"/>
      <c r="M230" s="211" t="s">
        <v>1</v>
      </c>
      <c r="N230" s="212" t="s">
        <v>41</v>
      </c>
      <c r="O230" s="62"/>
      <c r="P230" s="166">
        <f t="shared" si="31"/>
        <v>0</v>
      </c>
      <c r="Q230" s="166">
        <v>0</v>
      </c>
      <c r="R230" s="166">
        <f t="shared" si="32"/>
        <v>0</v>
      </c>
      <c r="S230" s="166">
        <v>0</v>
      </c>
      <c r="T230" s="167">
        <f t="shared" si="3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8" t="s">
        <v>1996</v>
      </c>
      <c r="AT230" s="168" t="s">
        <v>339</v>
      </c>
      <c r="AU230" s="168" t="s">
        <v>89</v>
      </c>
      <c r="AY230" s="18" t="s">
        <v>185</v>
      </c>
      <c r="BE230" s="169">
        <f t="shared" si="34"/>
        <v>0</v>
      </c>
      <c r="BF230" s="169">
        <f t="shared" si="35"/>
        <v>0</v>
      </c>
      <c r="BG230" s="169">
        <f t="shared" si="36"/>
        <v>0</v>
      </c>
      <c r="BH230" s="169">
        <f t="shared" si="37"/>
        <v>0</v>
      </c>
      <c r="BI230" s="169">
        <f t="shared" si="38"/>
        <v>0</v>
      </c>
      <c r="BJ230" s="18" t="s">
        <v>89</v>
      </c>
      <c r="BK230" s="169">
        <f t="shared" si="39"/>
        <v>0</v>
      </c>
      <c r="BL230" s="18" t="s">
        <v>840</v>
      </c>
      <c r="BM230" s="168" t="s">
        <v>3431</v>
      </c>
    </row>
    <row r="231" spans="1:65" s="2" customFormat="1" ht="16.5" customHeight="1">
      <c r="A231" s="33"/>
      <c r="B231" s="155"/>
      <c r="C231" s="156" t="s">
        <v>1115</v>
      </c>
      <c r="D231" s="156" t="s">
        <v>188</v>
      </c>
      <c r="E231" s="157" t="s">
        <v>3432</v>
      </c>
      <c r="F231" s="158" t="s">
        <v>3433</v>
      </c>
      <c r="G231" s="159" t="s">
        <v>782</v>
      </c>
      <c r="H231" s="160">
        <v>2</v>
      </c>
      <c r="I231" s="161"/>
      <c r="J231" s="162">
        <f t="shared" si="30"/>
        <v>0</v>
      </c>
      <c r="K231" s="163"/>
      <c r="L231" s="34"/>
      <c r="M231" s="164" t="s">
        <v>1</v>
      </c>
      <c r="N231" s="165" t="s">
        <v>41</v>
      </c>
      <c r="O231" s="62"/>
      <c r="P231" s="166">
        <f t="shared" si="31"/>
        <v>0</v>
      </c>
      <c r="Q231" s="166">
        <v>0</v>
      </c>
      <c r="R231" s="166">
        <f t="shared" si="32"/>
        <v>0</v>
      </c>
      <c r="S231" s="166">
        <v>0</v>
      </c>
      <c r="T231" s="167">
        <f t="shared" si="3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8" t="s">
        <v>840</v>
      </c>
      <c r="AT231" s="168" t="s">
        <v>188</v>
      </c>
      <c r="AU231" s="168" t="s">
        <v>89</v>
      </c>
      <c r="AY231" s="18" t="s">
        <v>185</v>
      </c>
      <c r="BE231" s="169">
        <f t="shared" si="34"/>
        <v>0</v>
      </c>
      <c r="BF231" s="169">
        <f t="shared" si="35"/>
        <v>0</v>
      </c>
      <c r="BG231" s="169">
        <f t="shared" si="36"/>
        <v>0</v>
      </c>
      <c r="BH231" s="169">
        <f t="shared" si="37"/>
        <v>0</v>
      </c>
      <c r="BI231" s="169">
        <f t="shared" si="38"/>
        <v>0</v>
      </c>
      <c r="BJ231" s="18" t="s">
        <v>89</v>
      </c>
      <c r="BK231" s="169">
        <f t="shared" si="39"/>
        <v>0</v>
      </c>
      <c r="BL231" s="18" t="s">
        <v>840</v>
      </c>
      <c r="BM231" s="168" t="s">
        <v>3434</v>
      </c>
    </row>
    <row r="232" spans="1:65" s="2" customFormat="1" ht="24.2" customHeight="1">
      <c r="A232" s="33"/>
      <c r="B232" s="155"/>
      <c r="C232" s="202" t="s">
        <v>1120</v>
      </c>
      <c r="D232" s="202" t="s">
        <v>339</v>
      </c>
      <c r="E232" s="203" t="s">
        <v>3435</v>
      </c>
      <c r="F232" s="204" t="s">
        <v>3436</v>
      </c>
      <c r="G232" s="205" t="s">
        <v>782</v>
      </c>
      <c r="H232" s="206">
        <v>2</v>
      </c>
      <c r="I232" s="207"/>
      <c r="J232" s="208">
        <f t="shared" si="30"/>
        <v>0</v>
      </c>
      <c r="K232" s="209"/>
      <c r="L232" s="210"/>
      <c r="M232" s="211" t="s">
        <v>1</v>
      </c>
      <c r="N232" s="212" t="s">
        <v>41</v>
      </c>
      <c r="O232" s="62"/>
      <c r="P232" s="166">
        <f t="shared" si="31"/>
        <v>0</v>
      </c>
      <c r="Q232" s="166">
        <v>0</v>
      </c>
      <c r="R232" s="166">
        <f t="shared" si="32"/>
        <v>0</v>
      </c>
      <c r="S232" s="166">
        <v>0</v>
      </c>
      <c r="T232" s="167">
        <f t="shared" si="3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8" t="s">
        <v>1996</v>
      </c>
      <c r="AT232" s="168" t="s">
        <v>339</v>
      </c>
      <c r="AU232" s="168" t="s">
        <v>89</v>
      </c>
      <c r="AY232" s="18" t="s">
        <v>185</v>
      </c>
      <c r="BE232" s="169">
        <f t="shared" si="34"/>
        <v>0</v>
      </c>
      <c r="BF232" s="169">
        <f t="shared" si="35"/>
        <v>0</v>
      </c>
      <c r="BG232" s="169">
        <f t="shared" si="36"/>
        <v>0</v>
      </c>
      <c r="BH232" s="169">
        <f t="shared" si="37"/>
        <v>0</v>
      </c>
      <c r="BI232" s="169">
        <f t="shared" si="38"/>
        <v>0</v>
      </c>
      <c r="BJ232" s="18" t="s">
        <v>89</v>
      </c>
      <c r="BK232" s="169">
        <f t="shared" si="39"/>
        <v>0</v>
      </c>
      <c r="BL232" s="18" t="s">
        <v>840</v>
      </c>
      <c r="BM232" s="168" t="s">
        <v>3437</v>
      </c>
    </row>
    <row r="233" spans="1:65" s="2" customFormat="1" ht="16.5" customHeight="1">
      <c r="A233" s="33"/>
      <c r="B233" s="155"/>
      <c r="C233" s="156" t="s">
        <v>1126</v>
      </c>
      <c r="D233" s="156" t="s">
        <v>188</v>
      </c>
      <c r="E233" s="157" t="s">
        <v>3438</v>
      </c>
      <c r="F233" s="158" t="s">
        <v>3439</v>
      </c>
      <c r="G233" s="159" t="s">
        <v>782</v>
      </c>
      <c r="H233" s="160">
        <v>1</v>
      </c>
      <c r="I233" s="161"/>
      <c r="J233" s="162">
        <f t="shared" si="30"/>
        <v>0</v>
      </c>
      <c r="K233" s="163"/>
      <c r="L233" s="34"/>
      <c r="M233" s="164" t="s">
        <v>1</v>
      </c>
      <c r="N233" s="165" t="s">
        <v>41</v>
      </c>
      <c r="O233" s="62"/>
      <c r="P233" s="166">
        <f t="shared" si="31"/>
        <v>0</v>
      </c>
      <c r="Q233" s="166">
        <v>0</v>
      </c>
      <c r="R233" s="166">
        <f t="shared" si="32"/>
        <v>0</v>
      </c>
      <c r="S233" s="166">
        <v>0</v>
      </c>
      <c r="T233" s="167">
        <f t="shared" si="3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8" t="s">
        <v>840</v>
      </c>
      <c r="AT233" s="168" t="s">
        <v>188</v>
      </c>
      <c r="AU233" s="168" t="s">
        <v>89</v>
      </c>
      <c r="AY233" s="18" t="s">
        <v>185</v>
      </c>
      <c r="BE233" s="169">
        <f t="shared" si="34"/>
        <v>0</v>
      </c>
      <c r="BF233" s="169">
        <f t="shared" si="35"/>
        <v>0</v>
      </c>
      <c r="BG233" s="169">
        <f t="shared" si="36"/>
        <v>0</v>
      </c>
      <c r="BH233" s="169">
        <f t="shared" si="37"/>
        <v>0</v>
      </c>
      <c r="BI233" s="169">
        <f t="shared" si="38"/>
        <v>0</v>
      </c>
      <c r="BJ233" s="18" t="s">
        <v>89</v>
      </c>
      <c r="BK233" s="169">
        <f t="shared" si="39"/>
        <v>0</v>
      </c>
      <c r="BL233" s="18" t="s">
        <v>840</v>
      </c>
      <c r="BM233" s="168" t="s">
        <v>3440</v>
      </c>
    </row>
    <row r="234" spans="1:65" s="2" customFormat="1" ht="16.5" customHeight="1">
      <c r="A234" s="33"/>
      <c r="B234" s="155"/>
      <c r="C234" s="202" t="s">
        <v>1130</v>
      </c>
      <c r="D234" s="202" t="s">
        <v>339</v>
      </c>
      <c r="E234" s="203" t="s">
        <v>3441</v>
      </c>
      <c r="F234" s="204" t="s">
        <v>3442</v>
      </c>
      <c r="G234" s="205" t="s">
        <v>782</v>
      </c>
      <c r="H234" s="206">
        <v>1</v>
      </c>
      <c r="I234" s="207"/>
      <c r="J234" s="208">
        <f t="shared" si="30"/>
        <v>0</v>
      </c>
      <c r="K234" s="209"/>
      <c r="L234" s="210"/>
      <c r="M234" s="211" t="s">
        <v>1</v>
      </c>
      <c r="N234" s="212" t="s">
        <v>41</v>
      </c>
      <c r="O234" s="62"/>
      <c r="P234" s="166">
        <f t="shared" si="31"/>
        <v>0</v>
      </c>
      <c r="Q234" s="166">
        <v>0</v>
      </c>
      <c r="R234" s="166">
        <f t="shared" si="32"/>
        <v>0</v>
      </c>
      <c r="S234" s="166">
        <v>0</v>
      </c>
      <c r="T234" s="167">
        <f t="shared" si="3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8" t="s">
        <v>1996</v>
      </c>
      <c r="AT234" s="168" t="s">
        <v>339</v>
      </c>
      <c r="AU234" s="168" t="s">
        <v>89</v>
      </c>
      <c r="AY234" s="18" t="s">
        <v>185</v>
      </c>
      <c r="BE234" s="169">
        <f t="shared" si="34"/>
        <v>0</v>
      </c>
      <c r="BF234" s="169">
        <f t="shared" si="35"/>
        <v>0</v>
      </c>
      <c r="BG234" s="169">
        <f t="shared" si="36"/>
        <v>0</v>
      </c>
      <c r="BH234" s="169">
        <f t="shared" si="37"/>
        <v>0</v>
      </c>
      <c r="BI234" s="169">
        <f t="shared" si="38"/>
        <v>0</v>
      </c>
      <c r="BJ234" s="18" t="s">
        <v>89</v>
      </c>
      <c r="BK234" s="169">
        <f t="shared" si="39"/>
        <v>0</v>
      </c>
      <c r="BL234" s="18" t="s">
        <v>840</v>
      </c>
      <c r="BM234" s="168" t="s">
        <v>3443</v>
      </c>
    </row>
    <row r="235" spans="1:65" s="2" customFormat="1" ht="16.5" customHeight="1">
      <c r="A235" s="33"/>
      <c r="B235" s="155"/>
      <c r="C235" s="156" t="s">
        <v>1141</v>
      </c>
      <c r="D235" s="156" t="s">
        <v>188</v>
      </c>
      <c r="E235" s="157" t="s">
        <v>3444</v>
      </c>
      <c r="F235" s="158" t="s">
        <v>3445</v>
      </c>
      <c r="G235" s="159" t="s">
        <v>782</v>
      </c>
      <c r="H235" s="160">
        <v>1</v>
      </c>
      <c r="I235" s="161"/>
      <c r="J235" s="162">
        <f t="shared" si="30"/>
        <v>0</v>
      </c>
      <c r="K235" s="163"/>
      <c r="L235" s="34"/>
      <c r="M235" s="164" t="s">
        <v>1</v>
      </c>
      <c r="N235" s="165" t="s">
        <v>41</v>
      </c>
      <c r="O235" s="62"/>
      <c r="P235" s="166">
        <f t="shared" si="31"/>
        <v>0</v>
      </c>
      <c r="Q235" s="166">
        <v>0</v>
      </c>
      <c r="R235" s="166">
        <f t="shared" si="32"/>
        <v>0</v>
      </c>
      <c r="S235" s="166">
        <v>0</v>
      </c>
      <c r="T235" s="167">
        <f t="shared" si="3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8" t="s">
        <v>840</v>
      </c>
      <c r="AT235" s="168" t="s">
        <v>188</v>
      </c>
      <c r="AU235" s="168" t="s">
        <v>89</v>
      </c>
      <c r="AY235" s="18" t="s">
        <v>185</v>
      </c>
      <c r="BE235" s="169">
        <f t="shared" si="34"/>
        <v>0</v>
      </c>
      <c r="BF235" s="169">
        <f t="shared" si="35"/>
        <v>0</v>
      </c>
      <c r="BG235" s="169">
        <f t="shared" si="36"/>
        <v>0</v>
      </c>
      <c r="BH235" s="169">
        <f t="shared" si="37"/>
        <v>0</v>
      </c>
      <c r="BI235" s="169">
        <f t="shared" si="38"/>
        <v>0</v>
      </c>
      <c r="BJ235" s="18" t="s">
        <v>89</v>
      </c>
      <c r="BK235" s="169">
        <f t="shared" si="39"/>
        <v>0</v>
      </c>
      <c r="BL235" s="18" t="s">
        <v>840</v>
      </c>
      <c r="BM235" s="168" t="s">
        <v>3446</v>
      </c>
    </row>
    <row r="236" spans="1:65" s="2" customFormat="1" ht="16.5" customHeight="1">
      <c r="A236" s="33"/>
      <c r="B236" s="155"/>
      <c r="C236" s="202" t="s">
        <v>1147</v>
      </c>
      <c r="D236" s="202" t="s">
        <v>339</v>
      </c>
      <c r="E236" s="203" t="s">
        <v>3447</v>
      </c>
      <c r="F236" s="204" t="s">
        <v>3448</v>
      </c>
      <c r="G236" s="205" t="s">
        <v>782</v>
      </c>
      <c r="H236" s="206">
        <v>1</v>
      </c>
      <c r="I236" s="207"/>
      <c r="J236" s="208">
        <f t="shared" si="30"/>
        <v>0</v>
      </c>
      <c r="K236" s="209"/>
      <c r="L236" s="210"/>
      <c r="M236" s="211" t="s">
        <v>1</v>
      </c>
      <c r="N236" s="212" t="s">
        <v>41</v>
      </c>
      <c r="O236" s="62"/>
      <c r="P236" s="166">
        <f t="shared" si="31"/>
        <v>0</v>
      </c>
      <c r="Q236" s="166">
        <v>0</v>
      </c>
      <c r="R236" s="166">
        <f t="shared" si="32"/>
        <v>0</v>
      </c>
      <c r="S236" s="166">
        <v>0</v>
      </c>
      <c r="T236" s="167">
        <f t="shared" si="3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8" t="s">
        <v>1996</v>
      </c>
      <c r="AT236" s="168" t="s">
        <v>339</v>
      </c>
      <c r="AU236" s="168" t="s">
        <v>89</v>
      </c>
      <c r="AY236" s="18" t="s">
        <v>185</v>
      </c>
      <c r="BE236" s="169">
        <f t="shared" si="34"/>
        <v>0</v>
      </c>
      <c r="BF236" s="169">
        <f t="shared" si="35"/>
        <v>0</v>
      </c>
      <c r="BG236" s="169">
        <f t="shared" si="36"/>
        <v>0</v>
      </c>
      <c r="BH236" s="169">
        <f t="shared" si="37"/>
        <v>0</v>
      </c>
      <c r="BI236" s="169">
        <f t="shared" si="38"/>
        <v>0</v>
      </c>
      <c r="BJ236" s="18" t="s">
        <v>89</v>
      </c>
      <c r="BK236" s="169">
        <f t="shared" si="39"/>
        <v>0</v>
      </c>
      <c r="BL236" s="18" t="s">
        <v>840</v>
      </c>
      <c r="BM236" s="168" t="s">
        <v>3449</v>
      </c>
    </row>
    <row r="237" spans="1:65" s="2" customFormat="1" ht="24.2" customHeight="1">
      <c r="A237" s="33"/>
      <c r="B237" s="155"/>
      <c r="C237" s="156" t="s">
        <v>1151</v>
      </c>
      <c r="D237" s="156" t="s">
        <v>188</v>
      </c>
      <c r="E237" s="157" t="s">
        <v>3450</v>
      </c>
      <c r="F237" s="158" t="s">
        <v>3451</v>
      </c>
      <c r="G237" s="159" t="s">
        <v>782</v>
      </c>
      <c r="H237" s="160">
        <v>4</v>
      </c>
      <c r="I237" s="161"/>
      <c r="J237" s="162">
        <f t="shared" si="30"/>
        <v>0</v>
      </c>
      <c r="K237" s="163"/>
      <c r="L237" s="34"/>
      <c r="M237" s="164" t="s">
        <v>1</v>
      </c>
      <c r="N237" s="165" t="s">
        <v>41</v>
      </c>
      <c r="O237" s="62"/>
      <c r="P237" s="166">
        <f t="shared" si="31"/>
        <v>0</v>
      </c>
      <c r="Q237" s="166">
        <v>0</v>
      </c>
      <c r="R237" s="166">
        <f t="shared" si="32"/>
        <v>0</v>
      </c>
      <c r="S237" s="166">
        <v>0</v>
      </c>
      <c r="T237" s="167">
        <f t="shared" si="3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8" t="s">
        <v>840</v>
      </c>
      <c r="AT237" s="168" t="s">
        <v>188</v>
      </c>
      <c r="AU237" s="168" t="s">
        <v>89</v>
      </c>
      <c r="AY237" s="18" t="s">
        <v>185</v>
      </c>
      <c r="BE237" s="169">
        <f t="shared" si="34"/>
        <v>0</v>
      </c>
      <c r="BF237" s="169">
        <f t="shared" si="35"/>
        <v>0</v>
      </c>
      <c r="BG237" s="169">
        <f t="shared" si="36"/>
        <v>0</v>
      </c>
      <c r="BH237" s="169">
        <f t="shared" si="37"/>
        <v>0</v>
      </c>
      <c r="BI237" s="169">
        <f t="shared" si="38"/>
        <v>0</v>
      </c>
      <c r="BJ237" s="18" t="s">
        <v>89</v>
      </c>
      <c r="BK237" s="169">
        <f t="shared" si="39"/>
        <v>0</v>
      </c>
      <c r="BL237" s="18" t="s">
        <v>840</v>
      </c>
      <c r="BM237" s="168" t="s">
        <v>3452</v>
      </c>
    </row>
    <row r="238" spans="1:65" s="2" customFormat="1" ht="21.75" customHeight="1">
      <c r="A238" s="33"/>
      <c r="B238" s="155"/>
      <c r="C238" s="202" t="s">
        <v>1155</v>
      </c>
      <c r="D238" s="202" t="s">
        <v>339</v>
      </c>
      <c r="E238" s="203" t="s">
        <v>3453</v>
      </c>
      <c r="F238" s="204" t="s">
        <v>3454</v>
      </c>
      <c r="G238" s="205" t="s">
        <v>782</v>
      </c>
      <c r="H238" s="206">
        <v>2</v>
      </c>
      <c r="I238" s="207"/>
      <c r="J238" s="208">
        <f t="shared" si="30"/>
        <v>0</v>
      </c>
      <c r="K238" s="209"/>
      <c r="L238" s="210"/>
      <c r="M238" s="211" t="s">
        <v>1</v>
      </c>
      <c r="N238" s="212" t="s">
        <v>41</v>
      </c>
      <c r="O238" s="62"/>
      <c r="P238" s="166">
        <f t="shared" si="31"/>
        <v>0</v>
      </c>
      <c r="Q238" s="166">
        <v>0</v>
      </c>
      <c r="R238" s="166">
        <f t="shared" si="32"/>
        <v>0</v>
      </c>
      <c r="S238" s="166">
        <v>0</v>
      </c>
      <c r="T238" s="167">
        <f t="shared" si="3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8" t="s">
        <v>1996</v>
      </c>
      <c r="AT238" s="168" t="s">
        <v>339</v>
      </c>
      <c r="AU238" s="168" t="s">
        <v>89</v>
      </c>
      <c r="AY238" s="18" t="s">
        <v>185</v>
      </c>
      <c r="BE238" s="169">
        <f t="shared" si="34"/>
        <v>0</v>
      </c>
      <c r="BF238" s="169">
        <f t="shared" si="35"/>
        <v>0</v>
      </c>
      <c r="BG238" s="169">
        <f t="shared" si="36"/>
        <v>0</v>
      </c>
      <c r="BH238" s="169">
        <f t="shared" si="37"/>
        <v>0</v>
      </c>
      <c r="BI238" s="169">
        <f t="shared" si="38"/>
        <v>0</v>
      </c>
      <c r="BJ238" s="18" t="s">
        <v>89</v>
      </c>
      <c r="BK238" s="169">
        <f t="shared" si="39"/>
        <v>0</v>
      </c>
      <c r="BL238" s="18" t="s">
        <v>840</v>
      </c>
      <c r="BM238" s="168" t="s">
        <v>3455</v>
      </c>
    </row>
    <row r="239" spans="1:65" s="2" customFormat="1" ht="21.75" customHeight="1">
      <c r="A239" s="33"/>
      <c r="B239" s="155"/>
      <c r="C239" s="202" t="s">
        <v>1159</v>
      </c>
      <c r="D239" s="202" t="s">
        <v>339</v>
      </c>
      <c r="E239" s="203" t="s">
        <v>3456</v>
      </c>
      <c r="F239" s="204" t="s">
        <v>3457</v>
      </c>
      <c r="G239" s="205" t="s">
        <v>782</v>
      </c>
      <c r="H239" s="206">
        <v>2</v>
      </c>
      <c r="I239" s="207"/>
      <c r="J239" s="208">
        <f t="shared" si="30"/>
        <v>0</v>
      </c>
      <c r="K239" s="209"/>
      <c r="L239" s="210"/>
      <c r="M239" s="211" t="s">
        <v>1</v>
      </c>
      <c r="N239" s="212" t="s">
        <v>41</v>
      </c>
      <c r="O239" s="62"/>
      <c r="P239" s="166">
        <f t="shared" si="31"/>
        <v>0</v>
      </c>
      <c r="Q239" s="166">
        <v>0</v>
      </c>
      <c r="R239" s="166">
        <f t="shared" si="32"/>
        <v>0</v>
      </c>
      <c r="S239" s="166">
        <v>0</v>
      </c>
      <c r="T239" s="167">
        <f t="shared" si="3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8" t="s">
        <v>1996</v>
      </c>
      <c r="AT239" s="168" t="s">
        <v>339</v>
      </c>
      <c r="AU239" s="168" t="s">
        <v>89</v>
      </c>
      <c r="AY239" s="18" t="s">
        <v>185</v>
      </c>
      <c r="BE239" s="169">
        <f t="shared" si="34"/>
        <v>0</v>
      </c>
      <c r="BF239" s="169">
        <f t="shared" si="35"/>
        <v>0</v>
      </c>
      <c r="BG239" s="169">
        <f t="shared" si="36"/>
        <v>0</v>
      </c>
      <c r="BH239" s="169">
        <f t="shared" si="37"/>
        <v>0</v>
      </c>
      <c r="BI239" s="169">
        <f t="shared" si="38"/>
        <v>0</v>
      </c>
      <c r="BJ239" s="18" t="s">
        <v>89</v>
      </c>
      <c r="BK239" s="169">
        <f t="shared" si="39"/>
        <v>0</v>
      </c>
      <c r="BL239" s="18" t="s">
        <v>840</v>
      </c>
      <c r="BM239" s="168" t="s">
        <v>3458</v>
      </c>
    </row>
    <row r="240" spans="1:65" s="2" customFormat="1" ht="21.75" customHeight="1">
      <c r="A240" s="33"/>
      <c r="B240" s="155"/>
      <c r="C240" s="156" t="s">
        <v>1164</v>
      </c>
      <c r="D240" s="156" t="s">
        <v>188</v>
      </c>
      <c r="E240" s="157" t="s">
        <v>3083</v>
      </c>
      <c r="F240" s="158" t="s">
        <v>3459</v>
      </c>
      <c r="G240" s="159" t="s">
        <v>348</v>
      </c>
      <c r="H240" s="160">
        <v>260</v>
      </c>
      <c r="I240" s="161"/>
      <c r="J240" s="162">
        <f t="shared" si="30"/>
        <v>0</v>
      </c>
      <c r="K240" s="163"/>
      <c r="L240" s="34"/>
      <c r="M240" s="164" t="s">
        <v>1</v>
      </c>
      <c r="N240" s="165" t="s">
        <v>41</v>
      </c>
      <c r="O240" s="62"/>
      <c r="P240" s="166">
        <f t="shared" si="31"/>
        <v>0</v>
      </c>
      <c r="Q240" s="166">
        <v>0</v>
      </c>
      <c r="R240" s="166">
        <f t="shared" si="32"/>
        <v>0</v>
      </c>
      <c r="S240" s="166">
        <v>0</v>
      </c>
      <c r="T240" s="167">
        <f t="shared" si="3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8" t="s">
        <v>840</v>
      </c>
      <c r="AT240" s="168" t="s">
        <v>188</v>
      </c>
      <c r="AU240" s="168" t="s">
        <v>89</v>
      </c>
      <c r="AY240" s="18" t="s">
        <v>185</v>
      </c>
      <c r="BE240" s="169">
        <f t="shared" si="34"/>
        <v>0</v>
      </c>
      <c r="BF240" s="169">
        <f t="shared" si="35"/>
        <v>0</v>
      </c>
      <c r="BG240" s="169">
        <f t="shared" si="36"/>
        <v>0</v>
      </c>
      <c r="BH240" s="169">
        <f t="shared" si="37"/>
        <v>0</v>
      </c>
      <c r="BI240" s="169">
        <f t="shared" si="38"/>
        <v>0</v>
      </c>
      <c r="BJ240" s="18" t="s">
        <v>89</v>
      </c>
      <c r="BK240" s="169">
        <f t="shared" si="39"/>
        <v>0</v>
      </c>
      <c r="BL240" s="18" t="s">
        <v>840</v>
      </c>
      <c r="BM240" s="168" t="s">
        <v>3460</v>
      </c>
    </row>
    <row r="241" spans="1:65" s="2" customFormat="1" ht="24.2" customHeight="1">
      <c r="A241" s="33"/>
      <c r="B241" s="155"/>
      <c r="C241" s="202" t="s">
        <v>1168</v>
      </c>
      <c r="D241" s="202" t="s">
        <v>339</v>
      </c>
      <c r="E241" s="203" t="s">
        <v>3461</v>
      </c>
      <c r="F241" s="204" t="s">
        <v>3462</v>
      </c>
      <c r="G241" s="205" t="s">
        <v>348</v>
      </c>
      <c r="H241" s="206">
        <v>260</v>
      </c>
      <c r="I241" s="207"/>
      <c r="J241" s="208">
        <f t="shared" si="30"/>
        <v>0</v>
      </c>
      <c r="K241" s="209"/>
      <c r="L241" s="210"/>
      <c r="M241" s="211" t="s">
        <v>1</v>
      </c>
      <c r="N241" s="212" t="s">
        <v>41</v>
      </c>
      <c r="O241" s="62"/>
      <c r="P241" s="166">
        <f t="shared" si="31"/>
        <v>0</v>
      </c>
      <c r="Q241" s="166">
        <v>0</v>
      </c>
      <c r="R241" s="166">
        <f t="shared" si="32"/>
        <v>0</v>
      </c>
      <c r="S241" s="166">
        <v>0</v>
      </c>
      <c r="T241" s="167">
        <f t="shared" si="3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8" t="s">
        <v>1996</v>
      </c>
      <c r="AT241" s="168" t="s">
        <v>339</v>
      </c>
      <c r="AU241" s="168" t="s">
        <v>89</v>
      </c>
      <c r="AY241" s="18" t="s">
        <v>185</v>
      </c>
      <c r="BE241" s="169">
        <f t="shared" si="34"/>
        <v>0</v>
      </c>
      <c r="BF241" s="169">
        <f t="shared" si="35"/>
        <v>0</v>
      </c>
      <c r="BG241" s="169">
        <f t="shared" si="36"/>
        <v>0</v>
      </c>
      <c r="BH241" s="169">
        <f t="shared" si="37"/>
        <v>0</v>
      </c>
      <c r="BI241" s="169">
        <f t="shared" si="38"/>
        <v>0</v>
      </c>
      <c r="BJ241" s="18" t="s">
        <v>89</v>
      </c>
      <c r="BK241" s="169">
        <f t="shared" si="39"/>
        <v>0</v>
      </c>
      <c r="BL241" s="18" t="s">
        <v>840</v>
      </c>
      <c r="BM241" s="168" t="s">
        <v>3463</v>
      </c>
    </row>
    <row r="242" spans="1:65" s="2" customFormat="1" ht="24.2" customHeight="1">
      <c r="A242" s="33"/>
      <c r="B242" s="155"/>
      <c r="C242" s="156" t="s">
        <v>1172</v>
      </c>
      <c r="D242" s="156" t="s">
        <v>188</v>
      </c>
      <c r="E242" s="157" t="s">
        <v>3464</v>
      </c>
      <c r="F242" s="158" t="s">
        <v>3465</v>
      </c>
      <c r="G242" s="159" t="s">
        <v>782</v>
      </c>
      <c r="H242" s="160">
        <v>1</v>
      </c>
      <c r="I242" s="161"/>
      <c r="J242" s="162">
        <f t="shared" si="30"/>
        <v>0</v>
      </c>
      <c r="K242" s="163"/>
      <c r="L242" s="34"/>
      <c r="M242" s="164" t="s">
        <v>1</v>
      </c>
      <c r="N242" s="165" t="s">
        <v>41</v>
      </c>
      <c r="O242" s="62"/>
      <c r="P242" s="166">
        <f t="shared" si="31"/>
        <v>0</v>
      </c>
      <c r="Q242" s="166">
        <v>0</v>
      </c>
      <c r="R242" s="166">
        <f t="shared" si="32"/>
        <v>0</v>
      </c>
      <c r="S242" s="166">
        <v>0</v>
      </c>
      <c r="T242" s="167">
        <f t="shared" si="3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8" t="s">
        <v>840</v>
      </c>
      <c r="AT242" s="168" t="s">
        <v>188</v>
      </c>
      <c r="AU242" s="168" t="s">
        <v>89</v>
      </c>
      <c r="AY242" s="18" t="s">
        <v>185</v>
      </c>
      <c r="BE242" s="169">
        <f t="shared" si="34"/>
        <v>0</v>
      </c>
      <c r="BF242" s="169">
        <f t="shared" si="35"/>
        <v>0</v>
      </c>
      <c r="BG242" s="169">
        <f t="shared" si="36"/>
        <v>0</v>
      </c>
      <c r="BH242" s="169">
        <f t="shared" si="37"/>
        <v>0</v>
      </c>
      <c r="BI242" s="169">
        <f t="shared" si="38"/>
        <v>0</v>
      </c>
      <c r="BJ242" s="18" t="s">
        <v>89</v>
      </c>
      <c r="BK242" s="169">
        <f t="shared" si="39"/>
        <v>0</v>
      </c>
      <c r="BL242" s="18" t="s">
        <v>840</v>
      </c>
      <c r="BM242" s="168" t="s">
        <v>3466</v>
      </c>
    </row>
    <row r="243" spans="1:65" s="2" customFormat="1" ht="24.2" customHeight="1">
      <c r="A243" s="33"/>
      <c r="B243" s="155"/>
      <c r="C243" s="202" t="s">
        <v>1178</v>
      </c>
      <c r="D243" s="202" t="s">
        <v>339</v>
      </c>
      <c r="E243" s="203" t="s">
        <v>3467</v>
      </c>
      <c r="F243" s="204" t="s">
        <v>3468</v>
      </c>
      <c r="G243" s="205" t="s">
        <v>782</v>
      </c>
      <c r="H243" s="206">
        <v>1</v>
      </c>
      <c r="I243" s="207"/>
      <c r="J243" s="208">
        <f t="shared" si="30"/>
        <v>0</v>
      </c>
      <c r="K243" s="209"/>
      <c r="L243" s="210"/>
      <c r="M243" s="211" t="s">
        <v>1</v>
      </c>
      <c r="N243" s="212" t="s">
        <v>41</v>
      </c>
      <c r="O243" s="62"/>
      <c r="P243" s="166">
        <f t="shared" si="31"/>
        <v>0</v>
      </c>
      <c r="Q243" s="166">
        <v>0</v>
      </c>
      <c r="R243" s="166">
        <f t="shared" si="32"/>
        <v>0</v>
      </c>
      <c r="S243" s="166">
        <v>0</v>
      </c>
      <c r="T243" s="167">
        <f t="shared" si="3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8" t="s">
        <v>1996</v>
      </c>
      <c r="AT243" s="168" t="s">
        <v>339</v>
      </c>
      <c r="AU243" s="168" t="s">
        <v>89</v>
      </c>
      <c r="AY243" s="18" t="s">
        <v>185</v>
      </c>
      <c r="BE243" s="169">
        <f t="shared" si="34"/>
        <v>0</v>
      </c>
      <c r="BF243" s="169">
        <f t="shared" si="35"/>
        <v>0</v>
      </c>
      <c r="BG243" s="169">
        <f t="shared" si="36"/>
        <v>0</v>
      </c>
      <c r="BH243" s="169">
        <f t="shared" si="37"/>
        <v>0</v>
      </c>
      <c r="BI243" s="169">
        <f t="shared" si="38"/>
        <v>0</v>
      </c>
      <c r="BJ243" s="18" t="s">
        <v>89</v>
      </c>
      <c r="BK243" s="169">
        <f t="shared" si="39"/>
        <v>0</v>
      </c>
      <c r="BL243" s="18" t="s">
        <v>840</v>
      </c>
      <c r="BM243" s="168" t="s">
        <v>3469</v>
      </c>
    </row>
    <row r="244" spans="1:65" s="2" customFormat="1" ht="16.5" customHeight="1">
      <c r="A244" s="33"/>
      <c r="B244" s="155"/>
      <c r="C244" s="156" t="s">
        <v>1182</v>
      </c>
      <c r="D244" s="156" t="s">
        <v>188</v>
      </c>
      <c r="E244" s="157" t="s">
        <v>3470</v>
      </c>
      <c r="F244" s="158" t="s">
        <v>3471</v>
      </c>
      <c r="G244" s="159" t="s">
        <v>782</v>
      </c>
      <c r="H244" s="160">
        <v>60</v>
      </c>
      <c r="I244" s="161"/>
      <c r="J244" s="162">
        <f t="shared" si="30"/>
        <v>0</v>
      </c>
      <c r="K244" s="163"/>
      <c r="L244" s="34"/>
      <c r="M244" s="164" t="s">
        <v>1</v>
      </c>
      <c r="N244" s="165" t="s">
        <v>41</v>
      </c>
      <c r="O244" s="62"/>
      <c r="P244" s="166">
        <f t="shared" si="31"/>
        <v>0</v>
      </c>
      <c r="Q244" s="166">
        <v>0</v>
      </c>
      <c r="R244" s="166">
        <f t="shared" si="32"/>
        <v>0</v>
      </c>
      <c r="S244" s="166">
        <v>0</v>
      </c>
      <c r="T244" s="167">
        <f t="shared" si="3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8" t="s">
        <v>840</v>
      </c>
      <c r="AT244" s="168" t="s">
        <v>188</v>
      </c>
      <c r="AU244" s="168" t="s">
        <v>89</v>
      </c>
      <c r="AY244" s="18" t="s">
        <v>185</v>
      </c>
      <c r="BE244" s="169">
        <f t="shared" si="34"/>
        <v>0</v>
      </c>
      <c r="BF244" s="169">
        <f t="shared" si="35"/>
        <v>0</v>
      </c>
      <c r="BG244" s="169">
        <f t="shared" si="36"/>
        <v>0</v>
      </c>
      <c r="BH244" s="169">
        <f t="shared" si="37"/>
        <v>0</v>
      </c>
      <c r="BI244" s="169">
        <f t="shared" si="38"/>
        <v>0</v>
      </c>
      <c r="BJ244" s="18" t="s">
        <v>89</v>
      </c>
      <c r="BK244" s="169">
        <f t="shared" si="39"/>
        <v>0</v>
      </c>
      <c r="BL244" s="18" t="s">
        <v>840</v>
      </c>
      <c r="BM244" s="168" t="s">
        <v>3472</v>
      </c>
    </row>
    <row r="245" spans="1:65" s="2" customFormat="1" ht="16.5" customHeight="1">
      <c r="A245" s="33"/>
      <c r="B245" s="155"/>
      <c r="C245" s="156" t="s">
        <v>1186</v>
      </c>
      <c r="D245" s="156" t="s">
        <v>188</v>
      </c>
      <c r="E245" s="157" t="s">
        <v>3473</v>
      </c>
      <c r="F245" s="158" t="s">
        <v>3474</v>
      </c>
      <c r="G245" s="159" t="s">
        <v>782</v>
      </c>
      <c r="H245" s="160">
        <v>40</v>
      </c>
      <c r="I245" s="161"/>
      <c r="J245" s="162">
        <f t="shared" si="30"/>
        <v>0</v>
      </c>
      <c r="K245" s="163"/>
      <c r="L245" s="34"/>
      <c r="M245" s="164" t="s">
        <v>1</v>
      </c>
      <c r="N245" s="165" t="s">
        <v>41</v>
      </c>
      <c r="O245" s="62"/>
      <c r="P245" s="166">
        <f t="shared" si="31"/>
        <v>0</v>
      </c>
      <c r="Q245" s="166">
        <v>0</v>
      </c>
      <c r="R245" s="166">
        <f t="shared" si="32"/>
        <v>0</v>
      </c>
      <c r="S245" s="166">
        <v>0</v>
      </c>
      <c r="T245" s="167">
        <f t="shared" si="3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8" t="s">
        <v>840</v>
      </c>
      <c r="AT245" s="168" t="s">
        <v>188</v>
      </c>
      <c r="AU245" s="168" t="s">
        <v>89</v>
      </c>
      <c r="AY245" s="18" t="s">
        <v>185</v>
      </c>
      <c r="BE245" s="169">
        <f t="shared" si="34"/>
        <v>0</v>
      </c>
      <c r="BF245" s="169">
        <f t="shared" si="35"/>
        <v>0</v>
      </c>
      <c r="BG245" s="169">
        <f t="shared" si="36"/>
        <v>0</v>
      </c>
      <c r="BH245" s="169">
        <f t="shared" si="37"/>
        <v>0</v>
      </c>
      <c r="BI245" s="169">
        <f t="shared" si="38"/>
        <v>0</v>
      </c>
      <c r="BJ245" s="18" t="s">
        <v>89</v>
      </c>
      <c r="BK245" s="169">
        <f t="shared" si="39"/>
        <v>0</v>
      </c>
      <c r="BL245" s="18" t="s">
        <v>840</v>
      </c>
      <c r="BM245" s="168" t="s">
        <v>3475</v>
      </c>
    </row>
    <row r="246" spans="1:65" s="2" customFormat="1" ht="21.75" customHeight="1">
      <c r="A246" s="33"/>
      <c r="B246" s="155"/>
      <c r="C246" s="156" t="s">
        <v>1190</v>
      </c>
      <c r="D246" s="156" t="s">
        <v>188</v>
      </c>
      <c r="E246" s="157" t="s">
        <v>3476</v>
      </c>
      <c r="F246" s="158" t="s">
        <v>3477</v>
      </c>
      <c r="G246" s="159" t="s">
        <v>782</v>
      </c>
      <c r="H246" s="160">
        <v>4</v>
      </c>
      <c r="I246" s="161"/>
      <c r="J246" s="162">
        <f t="shared" si="30"/>
        <v>0</v>
      </c>
      <c r="K246" s="163"/>
      <c r="L246" s="34"/>
      <c r="M246" s="164" t="s">
        <v>1</v>
      </c>
      <c r="N246" s="165" t="s">
        <v>41</v>
      </c>
      <c r="O246" s="62"/>
      <c r="P246" s="166">
        <f t="shared" si="31"/>
        <v>0</v>
      </c>
      <c r="Q246" s="166">
        <v>0</v>
      </c>
      <c r="R246" s="166">
        <f t="shared" si="32"/>
        <v>0</v>
      </c>
      <c r="S246" s="166">
        <v>0</v>
      </c>
      <c r="T246" s="167">
        <f t="shared" si="3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8" t="s">
        <v>840</v>
      </c>
      <c r="AT246" s="168" t="s">
        <v>188</v>
      </c>
      <c r="AU246" s="168" t="s">
        <v>89</v>
      </c>
      <c r="AY246" s="18" t="s">
        <v>185</v>
      </c>
      <c r="BE246" s="169">
        <f t="shared" si="34"/>
        <v>0</v>
      </c>
      <c r="BF246" s="169">
        <f t="shared" si="35"/>
        <v>0</v>
      </c>
      <c r="BG246" s="169">
        <f t="shared" si="36"/>
        <v>0</v>
      </c>
      <c r="BH246" s="169">
        <f t="shared" si="37"/>
        <v>0</v>
      </c>
      <c r="BI246" s="169">
        <f t="shared" si="38"/>
        <v>0</v>
      </c>
      <c r="BJ246" s="18" t="s">
        <v>89</v>
      </c>
      <c r="BK246" s="169">
        <f t="shared" si="39"/>
        <v>0</v>
      </c>
      <c r="BL246" s="18" t="s">
        <v>840</v>
      </c>
      <c r="BM246" s="168" t="s">
        <v>3478</v>
      </c>
    </row>
    <row r="247" spans="1:65" s="2" customFormat="1" ht="24.2" customHeight="1">
      <c r="A247" s="33"/>
      <c r="B247" s="155"/>
      <c r="C247" s="202" t="s">
        <v>1195</v>
      </c>
      <c r="D247" s="202" t="s">
        <v>339</v>
      </c>
      <c r="E247" s="203" t="s">
        <v>3479</v>
      </c>
      <c r="F247" s="204" t="s">
        <v>3480</v>
      </c>
      <c r="G247" s="205" t="s">
        <v>782</v>
      </c>
      <c r="H247" s="206">
        <v>4</v>
      </c>
      <c r="I247" s="207"/>
      <c r="J247" s="208">
        <f t="shared" si="30"/>
        <v>0</v>
      </c>
      <c r="K247" s="209"/>
      <c r="L247" s="210"/>
      <c r="M247" s="211" t="s">
        <v>1</v>
      </c>
      <c r="N247" s="212" t="s">
        <v>41</v>
      </c>
      <c r="O247" s="62"/>
      <c r="P247" s="166">
        <f t="shared" si="31"/>
        <v>0</v>
      </c>
      <c r="Q247" s="166">
        <v>0</v>
      </c>
      <c r="R247" s="166">
        <f t="shared" si="32"/>
        <v>0</v>
      </c>
      <c r="S247" s="166">
        <v>0</v>
      </c>
      <c r="T247" s="167">
        <f t="shared" si="3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8" t="s">
        <v>1996</v>
      </c>
      <c r="AT247" s="168" t="s">
        <v>339</v>
      </c>
      <c r="AU247" s="168" t="s">
        <v>89</v>
      </c>
      <c r="AY247" s="18" t="s">
        <v>185</v>
      </c>
      <c r="BE247" s="169">
        <f t="shared" si="34"/>
        <v>0</v>
      </c>
      <c r="BF247" s="169">
        <f t="shared" si="35"/>
        <v>0</v>
      </c>
      <c r="BG247" s="169">
        <f t="shared" si="36"/>
        <v>0</v>
      </c>
      <c r="BH247" s="169">
        <f t="shared" si="37"/>
        <v>0</v>
      </c>
      <c r="BI247" s="169">
        <f t="shared" si="38"/>
        <v>0</v>
      </c>
      <c r="BJ247" s="18" t="s">
        <v>89</v>
      </c>
      <c r="BK247" s="169">
        <f t="shared" si="39"/>
        <v>0</v>
      </c>
      <c r="BL247" s="18" t="s">
        <v>840</v>
      </c>
      <c r="BM247" s="168" t="s">
        <v>3481</v>
      </c>
    </row>
    <row r="248" spans="1:65" s="2" customFormat="1" ht="24.2" customHeight="1">
      <c r="A248" s="33"/>
      <c r="B248" s="155"/>
      <c r="C248" s="156" t="s">
        <v>1199</v>
      </c>
      <c r="D248" s="156" t="s">
        <v>188</v>
      </c>
      <c r="E248" s="157" t="s">
        <v>3482</v>
      </c>
      <c r="F248" s="158" t="s">
        <v>3483</v>
      </c>
      <c r="G248" s="159" t="s">
        <v>782</v>
      </c>
      <c r="H248" s="160">
        <v>57</v>
      </c>
      <c r="I248" s="161"/>
      <c r="J248" s="162">
        <f t="shared" si="30"/>
        <v>0</v>
      </c>
      <c r="K248" s="163"/>
      <c r="L248" s="34"/>
      <c r="M248" s="164" t="s">
        <v>1</v>
      </c>
      <c r="N248" s="165" t="s">
        <v>41</v>
      </c>
      <c r="O248" s="62"/>
      <c r="P248" s="166">
        <f t="shared" si="31"/>
        <v>0</v>
      </c>
      <c r="Q248" s="166">
        <v>0</v>
      </c>
      <c r="R248" s="166">
        <f t="shared" si="32"/>
        <v>0</v>
      </c>
      <c r="S248" s="166">
        <v>0</v>
      </c>
      <c r="T248" s="167">
        <f t="shared" si="3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8" t="s">
        <v>840</v>
      </c>
      <c r="AT248" s="168" t="s">
        <v>188</v>
      </c>
      <c r="AU248" s="168" t="s">
        <v>89</v>
      </c>
      <c r="AY248" s="18" t="s">
        <v>185</v>
      </c>
      <c r="BE248" s="169">
        <f t="shared" si="34"/>
        <v>0</v>
      </c>
      <c r="BF248" s="169">
        <f t="shared" si="35"/>
        <v>0</v>
      </c>
      <c r="BG248" s="169">
        <f t="shared" si="36"/>
        <v>0</v>
      </c>
      <c r="BH248" s="169">
        <f t="shared" si="37"/>
        <v>0</v>
      </c>
      <c r="BI248" s="169">
        <f t="shared" si="38"/>
        <v>0</v>
      </c>
      <c r="BJ248" s="18" t="s">
        <v>89</v>
      </c>
      <c r="BK248" s="169">
        <f t="shared" si="39"/>
        <v>0</v>
      </c>
      <c r="BL248" s="18" t="s">
        <v>840</v>
      </c>
      <c r="BM248" s="168" t="s">
        <v>3484</v>
      </c>
    </row>
    <row r="249" spans="1:65" s="2" customFormat="1" ht="16.5" customHeight="1">
      <c r="A249" s="33"/>
      <c r="B249" s="155"/>
      <c r="C249" s="202" t="s">
        <v>1204</v>
      </c>
      <c r="D249" s="202" t="s">
        <v>339</v>
      </c>
      <c r="E249" s="203" t="s">
        <v>3485</v>
      </c>
      <c r="F249" s="204" t="s">
        <v>3486</v>
      </c>
      <c r="G249" s="205" t="s">
        <v>782</v>
      </c>
      <c r="H249" s="206">
        <v>52</v>
      </c>
      <c r="I249" s="207"/>
      <c r="J249" s="208">
        <f t="shared" si="30"/>
        <v>0</v>
      </c>
      <c r="K249" s="209"/>
      <c r="L249" s="210"/>
      <c r="M249" s="211" t="s">
        <v>1</v>
      </c>
      <c r="N249" s="212" t="s">
        <v>41</v>
      </c>
      <c r="O249" s="62"/>
      <c r="P249" s="166">
        <f t="shared" si="31"/>
        <v>0</v>
      </c>
      <c r="Q249" s="166">
        <v>0</v>
      </c>
      <c r="R249" s="166">
        <f t="shared" si="32"/>
        <v>0</v>
      </c>
      <c r="S249" s="166">
        <v>0</v>
      </c>
      <c r="T249" s="167">
        <f t="shared" si="3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8" t="s">
        <v>1996</v>
      </c>
      <c r="AT249" s="168" t="s">
        <v>339</v>
      </c>
      <c r="AU249" s="168" t="s">
        <v>89</v>
      </c>
      <c r="AY249" s="18" t="s">
        <v>185</v>
      </c>
      <c r="BE249" s="169">
        <f t="shared" si="34"/>
        <v>0</v>
      </c>
      <c r="BF249" s="169">
        <f t="shared" si="35"/>
        <v>0</v>
      </c>
      <c r="BG249" s="169">
        <f t="shared" si="36"/>
        <v>0</v>
      </c>
      <c r="BH249" s="169">
        <f t="shared" si="37"/>
        <v>0</v>
      </c>
      <c r="BI249" s="169">
        <f t="shared" si="38"/>
        <v>0</v>
      </c>
      <c r="BJ249" s="18" t="s">
        <v>89</v>
      </c>
      <c r="BK249" s="169">
        <f t="shared" si="39"/>
        <v>0</v>
      </c>
      <c r="BL249" s="18" t="s">
        <v>840</v>
      </c>
      <c r="BM249" s="168" t="s">
        <v>3487</v>
      </c>
    </row>
    <row r="250" spans="1:65" s="2" customFormat="1" ht="16.5" customHeight="1">
      <c r="A250" s="33"/>
      <c r="B250" s="155"/>
      <c r="C250" s="202" t="s">
        <v>1210</v>
      </c>
      <c r="D250" s="202" t="s">
        <v>339</v>
      </c>
      <c r="E250" s="203" t="s">
        <v>3488</v>
      </c>
      <c r="F250" s="204" t="s">
        <v>3489</v>
      </c>
      <c r="G250" s="205" t="s">
        <v>782</v>
      </c>
      <c r="H250" s="206">
        <v>2</v>
      </c>
      <c r="I250" s="207"/>
      <c r="J250" s="208">
        <f t="shared" si="30"/>
        <v>0</v>
      </c>
      <c r="K250" s="209"/>
      <c r="L250" s="210"/>
      <c r="M250" s="211" t="s">
        <v>1</v>
      </c>
      <c r="N250" s="212" t="s">
        <v>41</v>
      </c>
      <c r="O250" s="62"/>
      <c r="P250" s="166">
        <f t="shared" si="31"/>
        <v>0</v>
      </c>
      <c r="Q250" s="166">
        <v>0</v>
      </c>
      <c r="R250" s="166">
        <f t="shared" si="32"/>
        <v>0</v>
      </c>
      <c r="S250" s="166">
        <v>0</v>
      </c>
      <c r="T250" s="167">
        <f t="shared" si="3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8" t="s">
        <v>1996</v>
      </c>
      <c r="AT250" s="168" t="s">
        <v>339</v>
      </c>
      <c r="AU250" s="168" t="s">
        <v>89</v>
      </c>
      <c r="AY250" s="18" t="s">
        <v>185</v>
      </c>
      <c r="BE250" s="169">
        <f t="shared" si="34"/>
        <v>0</v>
      </c>
      <c r="BF250" s="169">
        <f t="shared" si="35"/>
        <v>0</v>
      </c>
      <c r="BG250" s="169">
        <f t="shared" si="36"/>
        <v>0</v>
      </c>
      <c r="BH250" s="169">
        <f t="shared" si="37"/>
        <v>0</v>
      </c>
      <c r="BI250" s="169">
        <f t="shared" si="38"/>
        <v>0</v>
      </c>
      <c r="BJ250" s="18" t="s">
        <v>89</v>
      </c>
      <c r="BK250" s="169">
        <f t="shared" si="39"/>
        <v>0</v>
      </c>
      <c r="BL250" s="18" t="s">
        <v>840</v>
      </c>
      <c r="BM250" s="168" t="s">
        <v>3490</v>
      </c>
    </row>
    <row r="251" spans="1:65" s="2" customFormat="1" ht="24.2" customHeight="1">
      <c r="A251" s="33"/>
      <c r="B251" s="155"/>
      <c r="C251" s="202" t="s">
        <v>1216</v>
      </c>
      <c r="D251" s="202" t="s">
        <v>339</v>
      </c>
      <c r="E251" s="203" t="s">
        <v>3491</v>
      </c>
      <c r="F251" s="204" t="s">
        <v>3492</v>
      </c>
      <c r="G251" s="205" t="s">
        <v>782</v>
      </c>
      <c r="H251" s="206">
        <v>3</v>
      </c>
      <c r="I251" s="207"/>
      <c r="J251" s="208">
        <f t="shared" si="30"/>
        <v>0</v>
      </c>
      <c r="K251" s="209"/>
      <c r="L251" s="210"/>
      <c r="M251" s="211" t="s">
        <v>1</v>
      </c>
      <c r="N251" s="212" t="s">
        <v>41</v>
      </c>
      <c r="O251" s="62"/>
      <c r="P251" s="166">
        <f t="shared" si="31"/>
        <v>0</v>
      </c>
      <c r="Q251" s="166">
        <v>0</v>
      </c>
      <c r="R251" s="166">
        <f t="shared" si="32"/>
        <v>0</v>
      </c>
      <c r="S251" s="166">
        <v>0</v>
      </c>
      <c r="T251" s="167">
        <f t="shared" si="3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8" t="s">
        <v>1996</v>
      </c>
      <c r="AT251" s="168" t="s">
        <v>339</v>
      </c>
      <c r="AU251" s="168" t="s">
        <v>89</v>
      </c>
      <c r="AY251" s="18" t="s">
        <v>185</v>
      </c>
      <c r="BE251" s="169">
        <f t="shared" si="34"/>
        <v>0</v>
      </c>
      <c r="BF251" s="169">
        <f t="shared" si="35"/>
        <v>0</v>
      </c>
      <c r="BG251" s="169">
        <f t="shared" si="36"/>
        <v>0</v>
      </c>
      <c r="BH251" s="169">
        <f t="shared" si="37"/>
        <v>0</v>
      </c>
      <c r="BI251" s="169">
        <f t="shared" si="38"/>
        <v>0</v>
      </c>
      <c r="BJ251" s="18" t="s">
        <v>89</v>
      </c>
      <c r="BK251" s="169">
        <f t="shared" si="39"/>
        <v>0</v>
      </c>
      <c r="BL251" s="18" t="s">
        <v>840</v>
      </c>
      <c r="BM251" s="168" t="s">
        <v>3493</v>
      </c>
    </row>
    <row r="252" spans="1:65" s="12" customFormat="1" ht="25.9" customHeight="1">
      <c r="B252" s="142"/>
      <c r="D252" s="143" t="s">
        <v>74</v>
      </c>
      <c r="E252" s="144" t="s">
        <v>1730</v>
      </c>
      <c r="F252" s="144" t="s">
        <v>1731</v>
      </c>
      <c r="I252" s="145"/>
      <c r="J252" s="146">
        <f>BK252</f>
        <v>0</v>
      </c>
      <c r="L252" s="142"/>
      <c r="M252" s="147"/>
      <c r="N252" s="148"/>
      <c r="O252" s="148"/>
      <c r="P252" s="149">
        <f>SUM(P253:P254)</f>
        <v>0</v>
      </c>
      <c r="Q252" s="148"/>
      <c r="R252" s="149">
        <f>SUM(R253:R254)</f>
        <v>0</v>
      </c>
      <c r="S252" s="148"/>
      <c r="T252" s="150">
        <f>SUM(T253:T254)</f>
        <v>0</v>
      </c>
      <c r="AR252" s="143" t="s">
        <v>91</v>
      </c>
      <c r="AT252" s="151" t="s">
        <v>74</v>
      </c>
      <c r="AU252" s="151" t="s">
        <v>75</v>
      </c>
      <c r="AY252" s="143" t="s">
        <v>185</v>
      </c>
      <c r="BK252" s="152">
        <f>SUM(BK253:BK254)</f>
        <v>0</v>
      </c>
    </row>
    <row r="253" spans="1:65" s="2" customFormat="1" ht="33" customHeight="1">
      <c r="A253" s="33"/>
      <c r="B253" s="155"/>
      <c r="C253" s="156" t="s">
        <v>1221</v>
      </c>
      <c r="D253" s="156" t="s">
        <v>188</v>
      </c>
      <c r="E253" s="157" t="s">
        <v>2243</v>
      </c>
      <c r="F253" s="158" t="s">
        <v>2917</v>
      </c>
      <c r="G253" s="159" t="s">
        <v>1735</v>
      </c>
      <c r="H253" s="160">
        <v>48</v>
      </c>
      <c r="I253" s="161"/>
      <c r="J253" s="162">
        <f>ROUND(I253*H253,2)</f>
        <v>0</v>
      </c>
      <c r="K253" s="163"/>
      <c r="L253" s="34"/>
      <c r="M253" s="164" t="s">
        <v>1</v>
      </c>
      <c r="N253" s="165" t="s">
        <v>41</v>
      </c>
      <c r="O253" s="62"/>
      <c r="P253" s="166">
        <f>O253*H253</f>
        <v>0</v>
      </c>
      <c r="Q253" s="166">
        <v>0</v>
      </c>
      <c r="R253" s="166">
        <f>Q253*H253</f>
        <v>0</v>
      </c>
      <c r="S253" s="166">
        <v>0</v>
      </c>
      <c r="T253" s="167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8" t="s">
        <v>2090</v>
      </c>
      <c r="AT253" s="168" t="s">
        <v>188</v>
      </c>
      <c r="AU253" s="168" t="s">
        <v>79</v>
      </c>
      <c r="AY253" s="18" t="s">
        <v>185</v>
      </c>
      <c r="BE253" s="169">
        <f>IF(N253="základná",J253,0)</f>
        <v>0</v>
      </c>
      <c r="BF253" s="169">
        <f>IF(N253="znížená",J253,0)</f>
        <v>0</v>
      </c>
      <c r="BG253" s="169">
        <f>IF(N253="zákl. prenesená",J253,0)</f>
        <v>0</v>
      </c>
      <c r="BH253" s="169">
        <f>IF(N253="zníž. prenesená",J253,0)</f>
        <v>0</v>
      </c>
      <c r="BI253" s="169">
        <f>IF(N253="nulová",J253,0)</f>
        <v>0</v>
      </c>
      <c r="BJ253" s="18" t="s">
        <v>89</v>
      </c>
      <c r="BK253" s="169">
        <f>ROUND(I253*H253,2)</f>
        <v>0</v>
      </c>
      <c r="BL253" s="18" t="s">
        <v>2090</v>
      </c>
      <c r="BM253" s="168" t="s">
        <v>3494</v>
      </c>
    </row>
    <row r="254" spans="1:65" s="2" customFormat="1" ht="33" customHeight="1">
      <c r="A254" s="33"/>
      <c r="B254" s="155"/>
      <c r="C254" s="156" t="s">
        <v>1225</v>
      </c>
      <c r="D254" s="156" t="s">
        <v>188</v>
      </c>
      <c r="E254" s="157" t="s">
        <v>3094</v>
      </c>
      <c r="F254" s="158" t="s">
        <v>3095</v>
      </c>
      <c r="G254" s="159" t="s">
        <v>1735</v>
      </c>
      <c r="H254" s="160">
        <v>48</v>
      </c>
      <c r="I254" s="161"/>
      <c r="J254" s="162">
        <f>ROUND(I254*H254,2)</f>
        <v>0</v>
      </c>
      <c r="K254" s="163"/>
      <c r="L254" s="34"/>
      <c r="M254" s="164" t="s">
        <v>1</v>
      </c>
      <c r="N254" s="165" t="s">
        <v>41</v>
      </c>
      <c r="O254" s="62"/>
      <c r="P254" s="166">
        <f>O254*H254</f>
        <v>0</v>
      </c>
      <c r="Q254" s="166">
        <v>0</v>
      </c>
      <c r="R254" s="166">
        <f>Q254*H254</f>
        <v>0</v>
      </c>
      <c r="S254" s="166">
        <v>0</v>
      </c>
      <c r="T254" s="167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8" t="s">
        <v>2090</v>
      </c>
      <c r="AT254" s="168" t="s">
        <v>188</v>
      </c>
      <c r="AU254" s="168" t="s">
        <v>79</v>
      </c>
      <c r="AY254" s="18" t="s">
        <v>185</v>
      </c>
      <c r="BE254" s="169">
        <f>IF(N254="základná",J254,0)</f>
        <v>0</v>
      </c>
      <c r="BF254" s="169">
        <f>IF(N254="znížená",J254,0)</f>
        <v>0</v>
      </c>
      <c r="BG254" s="169">
        <f>IF(N254="zákl. prenesená",J254,0)</f>
        <v>0</v>
      </c>
      <c r="BH254" s="169">
        <f>IF(N254="zníž. prenesená",J254,0)</f>
        <v>0</v>
      </c>
      <c r="BI254" s="169">
        <f>IF(N254="nulová",J254,0)</f>
        <v>0</v>
      </c>
      <c r="BJ254" s="18" t="s">
        <v>89</v>
      </c>
      <c r="BK254" s="169">
        <f>ROUND(I254*H254,2)</f>
        <v>0</v>
      </c>
      <c r="BL254" s="18" t="s">
        <v>2090</v>
      </c>
      <c r="BM254" s="168" t="s">
        <v>3495</v>
      </c>
    </row>
    <row r="255" spans="1:65" s="12" customFormat="1" ht="25.9" customHeight="1">
      <c r="B255" s="142"/>
      <c r="D255" s="143" t="s">
        <v>74</v>
      </c>
      <c r="E255" s="144" t="s">
        <v>1738</v>
      </c>
      <c r="F255" s="144" t="s">
        <v>2942</v>
      </c>
      <c r="I255" s="145"/>
      <c r="J255" s="146">
        <f>BK255</f>
        <v>0</v>
      </c>
      <c r="L255" s="142"/>
      <c r="M255" s="147"/>
      <c r="N255" s="148"/>
      <c r="O255" s="148"/>
      <c r="P255" s="149">
        <f>SUM(P256:P259)</f>
        <v>0</v>
      </c>
      <c r="Q255" s="148"/>
      <c r="R255" s="149">
        <f>SUM(R256:R259)</f>
        <v>0</v>
      </c>
      <c r="S255" s="148"/>
      <c r="T255" s="150">
        <f>SUM(T256:T259)</f>
        <v>0</v>
      </c>
      <c r="AR255" s="143" t="s">
        <v>237</v>
      </c>
      <c r="AT255" s="151" t="s">
        <v>74</v>
      </c>
      <c r="AU255" s="151" t="s">
        <v>75</v>
      </c>
      <c r="AY255" s="143" t="s">
        <v>185</v>
      </c>
      <c r="BK255" s="152">
        <f>SUM(BK256:BK259)</f>
        <v>0</v>
      </c>
    </row>
    <row r="256" spans="1:65" s="2" customFormat="1" ht="44.25" customHeight="1">
      <c r="A256" s="33"/>
      <c r="B256" s="155"/>
      <c r="C256" s="156" t="s">
        <v>1229</v>
      </c>
      <c r="D256" s="156" t="s">
        <v>188</v>
      </c>
      <c r="E256" s="157" t="s">
        <v>2943</v>
      </c>
      <c r="F256" s="158" t="s">
        <v>2944</v>
      </c>
      <c r="G256" s="159" t="s">
        <v>1391</v>
      </c>
      <c r="H256" s="160">
        <v>1</v>
      </c>
      <c r="I256" s="161"/>
      <c r="J256" s="162">
        <f>ROUND(I256*H256,2)</f>
        <v>0</v>
      </c>
      <c r="K256" s="163"/>
      <c r="L256" s="34"/>
      <c r="M256" s="164" t="s">
        <v>1</v>
      </c>
      <c r="N256" s="165" t="s">
        <v>41</v>
      </c>
      <c r="O256" s="62"/>
      <c r="P256" s="166">
        <f>O256*H256</f>
        <v>0</v>
      </c>
      <c r="Q256" s="166">
        <v>0</v>
      </c>
      <c r="R256" s="166">
        <f>Q256*H256</f>
        <v>0</v>
      </c>
      <c r="S256" s="166">
        <v>0</v>
      </c>
      <c r="T256" s="167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8" t="s">
        <v>91</v>
      </c>
      <c r="AT256" s="168" t="s">
        <v>188</v>
      </c>
      <c r="AU256" s="168" t="s">
        <v>79</v>
      </c>
      <c r="AY256" s="18" t="s">
        <v>185</v>
      </c>
      <c r="BE256" s="169">
        <f>IF(N256="základná",J256,0)</f>
        <v>0</v>
      </c>
      <c r="BF256" s="169">
        <f>IF(N256="znížená",J256,0)</f>
        <v>0</v>
      </c>
      <c r="BG256" s="169">
        <f>IF(N256="zákl. prenesená",J256,0)</f>
        <v>0</v>
      </c>
      <c r="BH256" s="169">
        <f>IF(N256="zníž. prenesená",J256,0)</f>
        <v>0</v>
      </c>
      <c r="BI256" s="169">
        <f>IF(N256="nulová",J256,0)</f>
        <v>0</v>
      </c>
      <c r="BJ256" s="18" t="s">
        <v>89</v>
      </c>
      <c r="BK256" s="169">
        <f>ROUND(I256*H256,2)</f>
        <v>0</v>
      </c>
      <c r="BL256" s="18" t="s">
        <v>91</v>
      </c>
      <c r="BM256" s="168" t="s">
        <v>3496</v>
      </c>
    </row>
    <row r="257" spans="1:65" s="2" customFormat="1" ht="24.2" customHeight="1">
      <c r="A257" s="33"/>
      <c r="B257" s="155"/>
      <c r="C257" s="156" t="s">
        <v>1233</v>
      </c>
      <c r="D257" s="156" t="s">
        <v>188</v>
      </c>
      <c r="E257" s="157" t="s">
        <v>2946</v>
      </c>
      <c r="F257" s="158" t="s">
        <v>2947</v>
      </c>
      <c r="G257" s="159" t="s">
        <v>1391</v>
      </c>
      <c r="H257" s="160">
        <v>1</v>
      </c>
      <c r="I257" s="161"/>
      <c r="J257" s="162">
        <f>ROUND(I257*H257,2)</f>
        <v>0</v>
      </c>
      <c r="K257" s="163"/>
      <c r="L257" s="34"/>
      <c r="M257" s="164" t="s">
        <v>1</v>
      </c>
      <c r="N257" s="165" t="s">
        <v>41</v>
      </c>
      <c r="O257" s="62"/>
      <c r="P257" s="166">
        <f>O257*H257</f>
        <v>0</v>
      </c>
      <c r="Q257" s="166">
        <v>0</v>
      </c>
      <c r="R257" s="166">
        <f>Q257*H257</f>
        <v>0</v>
      </c>
      <c r="S257" s="166">
        <v>0</v>
      </c>
      <c r="T257" s="167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8" t="s">
        <v>91</v>
      </c>
      <c r="AT257" s="168" t="s">
        <v>188</v>
      </c>
      <c r="AU257" s="168" t="s">
        <v>79</v>
      </c>
      <c r="AY257" s="18" t="s">
        <v>185</v>
      </c>
      <c r="BE257" s="169">
        <f>IF(N257="základná",J257,0)</f>
        <v>0</v>
      </c>
      <c r="BF257" s="169">
        <f>IF(N257="znížená",J257,0)</f>
        <v>0</v>
      </c>
      <c r="BG257" s="169">
        <f>IF(N257="zákl. prenesená",J257,0)</f>
        <v>0</v>
      </c>
      <c r="BH257" s="169">
        <f>IF(N257="zníž. prenesená",J257,0)</f>
        <v>0</v>
      </c>
      <c r="BI257" s="169">
        <f>IF(N257="nulová",J257,0)</f>
        <v>0</v>
      </c>
      <c r="BJ257" s="18" t="s">
        <v>89</v>
      </c>
      <c r="BK257" s="169">
        <f>ROUND(I257*H257,2)</f>
        <v>0</v>
      </c>
      <c r="BL257" s="18" t="s">
        <v>91</v>
      </c>
      <c r="BM257" s="168" t="s">
        <v>3497</v>
      </c>
    </row>
    <row r="258" spans="1:65" s="2" customFormat="1" ht="21.75" customHeight="1">
      <c r="A258" s="33"/>
      <c r="B258" s="155"/>
      <c r="C258" s="156" t="s">
        <v>1239</v>
      </c>
      <c r="D258" s="156" t="s">
        <v>188</v>
      </c>
      <c r="E258" s="157" t="s">
        <v>2949</v>
      </c>
      <c r="F258" s="158" t="s">
        <v>2950</v>
      </c>
      <c r="G258" s="159" t="s">
        <v>1391</v>
      </c>
      <c r="H258" s="160">
        <v>1</v>
      </c>
      <c r="I258" s="161"/>
      <c r="J258" s="162">
        <f>ROUND(I258*H258,2)</f>
        <v>0</v>
      </c>
      <c r="K258" s="163"/>
      <c r="L258" s="34"/>
      <c r="M258" s="164" t="s">
        <v>1</v>
      </c>
      <c r="N258" s="165" t="s">
        <v>41</v>
      </c>
      <c r="O258" s="62"/>
      <c r="P258" s="166">
        <f>O258*H258</f>
        <v>0</v>
      </c>
      <c r="Q258" s="166">
        <v>0</v>
      </c>
      <c r="R258" s="166">
        <f>Q258*H258</f>
        <v>0</v>
      </c>
      <c r="S258" s="166">
        <v>0</v>
      </c>
      <c r="T258" s="167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8" t="s">
        <v>91</v>
      </c>
      <c r="AT258" s="168" t="s">
        <v>188</v>
      </c>
      <c r="AU258" s="168" t="s">
        <v>79</v>
      </c>
      <c r="AY258" s="18" t="s">
        <v>185</v>
      </c>
      <c r="BE258" s="169">
        <f>IF(N258="základná",J258,0)</f>
        <v>0</v>
      </c>
      <c r="BF258" s="169">
        <f>IF(N258="znížená",J258,0)</f>
        <v>0</v>
      </c>
      <c r="BG258" s="169">
        <f>IF(N258="zákl. prenesená",J258,0)</f>
        <v>0</v>
      </c>
      <c r="BH258" s="169">
        <f>IF(N258="zníž. prenesená",J258,0)</f>
        <v>0</v>
      </c>
      <c r="BI258" s="169">
        <f>IF(N258="nulová",J258,0)</f>
        <v>0</v>
      </c>
      <c r="BJ258" s="18" t="s">
        <v>89</v>
      </c>
      <c r="BK258" s="169">
        <f>ROUND(I258*H258,2)</f>
        <v>0</v>
      </c>
      <c r="BL258" s="18" t="s">
        <v>91</v>
      </c>
      <c r="BM258" s="168" t="s">
        <v>3498</v>
      </c>
    </row>
    <row r="259" spans="1:65" s="2" customFormat="1" ht="16.5" customHeight="1">
      <c r="A259" s="33"/>
      <c r="B259" s="155"/>
      <c r="C259" s="156" t="s">
        <v>1245</v>
      </c>
      <c r="D259" s="156" t="s">
        <v>188</v>
      </c>
      <c r="E259" s="157" t="s">
        <v>3113</v>
      </c>
      <c r="F259" s="158" t="s">
        <v>3114</v>
      </c>
      <c r="G259" s="159" t="s">
        <v>1391</v>
      </c>
      <c r="H259" s="160">
        <v>1</v>
      </c>
      <c r="I259" s="161"/>
      <c r="J259" s="162">
        <f>ROUND(I259*H259,2)</f>
        <v>0</v>
      </c>
      <c r="K259" s="163"/>
      <c r="L259" s="34"/>
      <c r="M259" s="214" t="s">
        <v>1</v>
      </c>
      <c r="N259" s="215" t="s">
        <v>41</v>
      </c>
      <c r="O259" s="216"/>
      <c r="P259" s="217">
        <f>O259*H259</f>
        <v>0</v>
      </c>
      <c r="Q259" s="217">
        <v>0</v>
      </c>
      <c r="R259" s="217">
        <f>Q259*H259</f>
        <v>0</v>
      </c>
      <c r="S259" s="217">
        <v>0</v>
      </c>
      <c r="T259" s="218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8" t="s">
        <v>91</v>
      </c>
      <c r="AT259" s="168" t="s">
        <v>188</v>
      </c>
      <c r="AU259" s="168" t="s">
        <v>79</v>
      </c>
      <c r="AY259" s="18" t="s">
        <v>185</v>
      </c>
      <c r="BE259" s="169">
        <f>IF(N259="základná",J259,0)</f>
        <v>0</v>
      </c>
      <c r="BF259" s="169">
        <f>IF(N259="znížená",J259,0)</f>
        <v>0</v>
      </c>
      <c r="BG259" s="169">
        <f>IF(N259="zákl. prenesená",J259,0)</f>
        <v>0</v>
      </c>
      <c r="BH259" s="169">
        <f>IF(N259="zníž. prenesená",J259,0)</f>
        <v>0</v>
      </c>
      <c r="BI259" s="169">
        <f>IF(N259="nulová",J259,0)</f>
        <v>0</v>
      </c>
      <c r="BJ259" s="18" t="s">
        <v>89</v>
      </c>
      <c r="BK259" s="169">
        <f>ROUND(I259*H259,2)</f>
        <v>0</v>
      </c>
      <c r="BL259" s="18" t="s">
        <v>91</v>
      </c>
      <c r="BM259" s="168" t="s">
        <v>3499</v>
      </c>
    </row>
    <row r="260" spans="1:65" s="2" customFormat="1" ht="6.95" customHeight="1">
      <c r="A260" s="33"/>
      <c r="B260" s="51"/>
      <c r="C260" s="52"/>
      <c r="D260" s="52"/>
      <c r="E260" s="52"/>
      <c r="F260" s="52"/>
      <c r="G260" s="52"/>
      <c r="H260" s="52"/>
      <c r="I260" s="52"/>
      <c r="J260" s="52"/>
      <c r="K260" s="52"/>
      <c r="L260" s="34"/>
      <c r="M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</row>
  </sheetData>
  <autoFilter ref="C120:K259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72"/>
  <sheetViews>
    <sheetView showGridLines="0" workbookViewId="0">
      <selection activeCell="I47" sqref="I4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119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3500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ROUND(J120,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6" t="s">
        <v>39</v>
      </c>
      <c r="E33" s="39" t="s">
        <v>40</v>
      </c>
      <c r="F33" s="107">
        <f>ROUND((SUM(BE120:BE171)),  2)</f>
        <v>0</v>
      </c>
      <c r="G33" s="108"/>
      <c r="H33" s="108"/>
      <c r="I33" s="109">
        <v>0.2</v>
      </c>
      <c r="J33" s="107">
        <f>ROUND(((SUM(BE120:BE171))*I33),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7">
        <f>ROUND((SUM(BF120:BF171)),  2)</f>
        <v>0</v>
      </c>
      <c r="G34" s="108"/>
      <c r="H34" s="108"/>
      <c r="I34" s="109">
        <v>0.2</v>
      </c>
      <c r="J34" s="107">
        <f>ROUND(((SUM(BF120:BF171))*I34),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0">
        <f>ROUND((SUM(BG120:BG171)),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0">
        <f>ROUND((SUM(BH120:BH171)),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7">
        <f>ROUND((SUM(BI120:BI171)),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 xml:space="preserve">SO-06. - Hala - bleskozvod 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J120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5" customHeight="1">
      <c r="B97" s="123"/>
      <c r="D97" s="124" t="s">
        <v>2860</v>
      </c>
      <c r="E97" s="125"/>
      <c r="F97" s="125"/>
      <c r="G97" s="125"/>
      <c r="H97" s="125"/>
      <c r="I97" s="125"/>
      <c r="J97" s="126">
        <f>J121</f>
        <v>0</v>
      </c>
      <c r="L97" s="123"/>
    </row>
    <row r="98" spans="1:31" s="10" customFormat="1" ht="19.899999999999999" customHeight="1">
      <c r="B98" s="127"/>
      <c r="D98" s="128" t="s">
        <v>2861</v>
      </c>
      <c r="E98" s="129"/>
      <c r="F98" s="129"/>
      <c r="G98" s="129"/>
      <c r="H98" s="129"/>
      <c r="I98" s="129"/>
      <c r="J98" s="130">
        <f>J122</f>
        <v>0</v>
      </c>
      <c r="L98" s="127"/>
    </row>
    <row r="99" spans="1:31" s="9" customFormat="1" ht="24.95" customHeight="1">
      <c r="B99" s="123"/>
      <c r="D99" s="124" t="s">
        <v>169</v>
      </c>
      <c r="E99" s="125"/>
      <c r="F99" s="125"/>
      <c r="G99" s="125"/>
      <c r="H99" s="125"/>
      <c r="I99" s="125"/>
      <c r="J99" s="126">
        <f>J165</f>
        <v>0</v>
      </c>
      <c r="L99" s="123"/>
    </row>
    <row r="100" spans="1:31" s="9" customFormat="1" ht="24.95" customHeight="1">
      <c r="B100" s="123"/>
      <c r="D100" s="124" t="s">
        <v>2863</v>
      </c>
      <c r="E100" s="125"/>
      <c r="F100" s="125"/>
      <c r="G100" s="125"/>
      <c r="H100" s="125"/>
      <c r="I100" s="125"/>
      <c r="J100" s="126">
        <f>J168</f>
        <v>0</v>
      </c>
      <c r="L100" s="123"/>
    </row>
    <row r="101" spans="1:31" s="2" customFormat="1" ht="21.75" customHeight="1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46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s="2" customFormat="1" ht="6.95" customHeight="1">
      <c r="A102" s="33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46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31" s="2" customFormat="1" ht="6.95" customHeight="1">
      <c r="A106" s="33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24.95" customHeight="1">
      <c r="A107" s="33"/>
      <c r="B107" s="34"/>
      <c r="C107" s="22" t="s">
        <v>171</v>
      </c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15</v>
      </c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65" t="str">
        <f>E7</f>
        <v>Chovná hala pre kury s voľným výbehom</v>
      </c>
      <c r="F110" s="266"/>
      <c r="G110" s="266"/>
      <c r="H110" s="266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138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24" t="str">
        <f>E9</f>
        <v xml:space="preserve">SO-06. - Hala - bleskozvod </v>
      </c>
      <c r="F112" s="267"/>
      <c r="G112" s="267"/>
      <c r="H112" s="267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19</v>
      </c>
      <c r="D114" s="33"/>
      <c r="E114" s="33"/>
      <c r="F114" s="26" t="str">
        <f>F12</f>
        <v>Dolné Trhovište 224, 920 61 Dolné Trhovište</v>
      </c>
      <c r="G114" s="33"/>
      <c r="H114" s="33"/>
      <c r="I114" s="28" t="s">
        <v>21</v>
      </c>
      <c r="J114" s="59" t="str">
        <f>IF(J12="","",J12)</f>
        <v>19. 3. 2023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>
      <c r="A116" s="33"/>
      <c r="B116" s="34"/>
      <c r="C116" s="28" t="s">
        <v>23</v>
      </c>
      <c r="D116" s="33"/>
      <c r="E116" s="33"/>
      <c r="F116" s="26" t="str">
        <f>E15</f>
        <v>FOOD FARM s.r.o., Piešťanská 3, 917 03 Trnava</v>
      </c>
      <c r="G116" s="33"/>
      <c r="H116" s="33"/>
      <c r="I116" s="28" t="s">
        <v>29</v>
      </c>
      <c r="J116" s="31" t="str">
        <f>E21</f>
        <v>ALLA ARCHITEKTI</v>
      </c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2" customHeight="1">
      <c r="A117" s="33"/>
      <c r="B117" s="34"/>
      <c r="C117" s="28" t="s">
        <v>27</v>
      </c>
      <c r="D117" s="33"/>
      <c r="E117" s="33"/>
      <c r="F117" s="26" t="str">
        <f>IF(E18="","",E18)</f>
        <v>Vyplň údaj</v>
      </c>
      <c r="G117" s="33"/>
      <c r="H117" s="33"/>
      <c r="I117" s="28" t="s">
        <v>32</v>
      </c>
      <c r="J117" s="31" t="str">
        <f>E24</f>
        <v>Stanislav Hlubina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0.3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11" customFormat="1" ht="29.25" customHeight="1">
      <c r="A119" s="131"/>
      <c r="B119" s="132"/>
      <c r="C119" s="133" t="s">
        <v>172</v>
      </c>
      <c r="D119" s="134" t="s">
        <v>60</v>
      </c>
      <c r="E119" s="134" t="s">
        <v>56</v>
      </c>
      <c r="F119" s="134" t="s">
        <v>57</v>
      </c>
      <c r="G119" s="134" t="s">
        <v>173</v>
      </c>
      <c r="H119" s="134" t="s">
        <v>174</v>
      </c>
      <c r="I119" s="134" t="s">
        <v>175</v>
      </c>
      <c r="J119" s="135" t="s">
        <v>144</v>
      </c>
      <c r="K119" s="136" t="s">
        <v>176</v>
      </c>
      <c r="L119" s="137"/>
      <c r="M119" s="66" t="s">
        <v>1</v>
      </c>
      <c r="N119" s="67" t="s">
        <v>39</v>
      </c>
      <c r="O119" s="67" t="s">
        <v>177</v>
      </c>
      <c r="P119" s="67" t="s">
        <v>178</v>
      </c>
      <c r="Q119" s="67" t="s">
        <v>179</v>
      </c>
      <c r="R119" s="67" t="s">
        <v>180</v>
      </c>
      <c r="S119" s="67" t="s">
        <v>181</v>
      </c>
      <c r="T119" s="68" t="s">
        <v>182</v>
      </c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</row>
    <row r="120" spans="1:65" s="2" customFormat="1" ht="22.9" customHeight="1">
      <c r="A120" s="33"/>
      <c r="B120" s="34"/>
      <c r="C120" s="73" t="s">
        <v>145</v>
      </c>
      <c r="D120" s="33"/>
      <c r="E120" s="33"/>
      <c r="F120" s="33"/>
      <c r="G120" s="33"/>
      <c r="H120" s="33"/>
      <c r="I120" s="33"/>
      <c r="J120" s="138">
        <f>BK120</f>
        <v>0</v>
      </c>
      <c r="K120" s="33"/>
      <c r="L120" s="34"/>
      <c r="M120" s="69"/>
      <c r="N120" s="60"/>
      <c r="O120" s="70"/>
      <c r="P120" s="139">
        <f>P121+P165+P168</f>
        <v>0</v>
      </c>
      <c r="Q120" s="70"/>
      <c r="R120" s="139">
        <f>R121+R165+R168</f>
        <v>0</v>
      </c>
      <c r="S120" s="70"/>
      <c r="T120" s="140">
        <f>T121+T165+T168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8" t="s">
        <v>74</v>
      </c>
      <c r="AU120" s="18" t="s">
        <v>146</v>
      </c>
      <c r="BK120" s="141">
        <f>BK121+BK165+BK168</f>
        <v>0</v>
      </c>
    </row>
    <row r="121" spans="1:65" s="12" customFormat="1" ht="25.9" customHeight="1">
      <c r="B121" s="142"/>
      <c r="D121" s="143" t="s">
        <v>74</v>
      </c>
      <c r="E121" s="144" t="s">
        <v>339</v>
      </c>
      <c r="F121" s="144" t="s">
        <v>2870</v>
      </c>
      <c r="I121" s="145"/>
      <c r="J121" s="146">
        <f>BK121</f>
        <v>0</v>
      </c>
      <c r="L121" s="142"/>
      <c r="M121" s="147"/>
      <c r="N121" s="148"/>
      <c r="O121" s="148"/>
      <c r="P121" s="149">
        <f>P122</f>
        <v>0</v>
      </c>
      <c r="Q121" s="148"/>
      <c r="R121" s="149">
        <f>R122</f>
        <v>0</v>
      </c>
      <c r="S121" s="148"/>
      <c r="T121" s="150">
        <f>T122</f>
        <v>0</v>
      </c>
      <c r="AR121" s="143" t="s">
        <v>132</v>
      </c>
      <c r="AT121" s="151" t="s">
        <v>74</v>
      </c>
      <c r="AU121" s="151" t="s">
        <v>75</v>
      </c>
      <c r="AY121" s="143" t="s">
        <v>185</v>
      </c>
      <c r="BK121" s="152">
        <f>BK122</f>
        <v>0</v>
      </c>
    </row>
    <row r="122" spans="1:65" s="12" customFormat="1" ht="22.9" customHeight="1">
      <c r="B122" s="142"/>
      <c r="D122" s="143" t="s">
        <v>74</v>
      </c>
      <c r="E122" s="153" t="s">
        <v>2871</v>
      </c>
      <c r="F122" s="153" t="s">
        <v>2872</v>
      </c>
      <c r="I122" s="145"/>
      <c r="J122" s="154">
        <f>BK122</f>
        <v>0</v>
      </c>
      <c r="L122" s="142"/>
      <c r="M122" s="147"/>
      <c r="N122" s="148"/>
      <c r="O122" s="148"/>
      <c r="P122" s="149">
        <f>SUM(P123:P164)</f>
        <v>0</v>
      </c>
      <c r="Q122" s="148"/>
      <c r="R122" s="149">
        <f>SUM(R123:R164)</f>
        <v>0</v>
      </c>
      <c r="S122" s="148"/>
      <c r="T122" s="150">
        <f>SUM(T123:T164)</f>
        <v>0</v>
      </c>
      <c r="AR122" s="143" t="s">
        <v>132</v>
      </c>
      <c r="AT122" s="151" t="s">
        <v>74</v>
      </c>
      <c r="AU122" s="151" t="s">
        <v>79</v>
      </c>
      <c r="AY122" s="143" t="s">
        <v>185</v>
      </c>
      <c r="BK122" s="152">
        <f>SUM(BK123:BK164)</f>
        <v>0</v>
      </c>
    </row>
    <row r="123" spans="1:65" s="2" customFormat="1" ht="24.2" customHeight="1">
      <c r="A123" s="33"/>
      <c r="B123" s="155"/>
      <c r="C123" s="156" t="s">
        <v>79</v>
      </c>
      <c r="D123" s="156" t="s">
        <v>188</v>
      </c>
      <c r="E123" s="157" t="s">
        <v>2971</v>
      </c>
      <c r="F123" s="158" t="s">
        <v>2972</v>
      </c>
      <c r="G123" s="159" t="s">
        <v>348</v>
      </c>
      <c r="H123" s="160">
        <v>500</v>
      </c>
      <c r="I123" s="161"/>
      <c r="J123" s="162">
        <f t="shared" ref="J123:J164" si="0">ROUND(I123*H123,2)</f>
        <v>0</v>
      </c>
      <c r="K123" s="163"/>
      <c r="L123" s="34"/>
      <c r="M123" s="164" t="s">
        <v>1</v>
      </c>
      <c r="N123" s="165" t="s">
        <v>41</v>
      </c>
      <c r="O123" s="62"/>
      <c r="P123" s="166">
        <f t="shared" ref="P123:P164" si="1">O123*H123</f>
        <v>0</v>
      </c>
      <c r="Q123" s="166">
        <v>0</v>
      </c>
      <c r="R123" s="166">
        <f t="shared" ref="R123:R164" si="2">Q123*H123</f>
        <v>0</v>
      </c>
      <c r="S123" s="166">
        <v>0</v>
      </c>
      <c r="T123" s="167">
        <f t="shared" ref="T123:T164" si="3"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8" t="s">
        <v>840</v>
      </c>
      <c r="AT123" s="168" t="s">
        <v>188</v>
      </c>
      <c r="AU123" s="168" t="s">
        <v>89</v>
      </c>
      <c r="AY123" s="18" t="s">
        <v>185</v>
      </c>
      <c r="BE123" s="169">
        <f t="shared" ref="BE123:BE164" si="4">IF(N123="základná",J123,0)</f>
        <v>0</v>
      </c>
      <c r="BF123" s="169">
        <f t="shared" ref="BF123:BF164" si="5">IF(N123="znížená",J123,0)</f>
        <v>0</v>
      </c>
      <c r="BG123" s="169">
        <f t="shared" ref="BG123:BG164" si="6">IF(N123="zákl. prenesená",J123,0)</f>
        <v>0</v>
      </c>
      <c r="BH123" s="169">
        <f t="shared" ref="BH123:BH164" si="7">IF(N123="zníž. prenesená",J123,0)</f>
        <v>0</v>
      </c>
      <c r="BI123" s="169">
        <f t="shared" ref="BI123:BI164" si="8">IF(N123="nulová",J123,0)</f>
        <v>0</v>
      </c>
      <c r="BJ123" s="18" t="s">
        <v>89</v>
      </c>
      <c r="BK123" s="169">
        <f t="shared" ref="BK123:BK164" si="9">ROUND(I123*H123,2)</f>
        <v>0</v>
      </c>
      <c r="BL123" s="18" t="s">
        <v>840</v>
      </c>
      <c r="BM123" s="168" t="s">
        <v>3501</v>
      </c>
    </row>
    <row r="124" spans="1:65" s="2" customFormat="1" ht="16.5" customHeight="1">
      <c r="A124" s="33"/>
      <c r="B124" s="155"/>
      <c r="C124" s="202" t="s">
        <v>89</v>
      </c>
      <c r="D124" s="202" t="s">
        <v>339</v>
      </c>
      <c r="E124" s="203" t="s">
        <v>2974</v>
      </c>
      <c r="F124" s="204" t="s">
        <v>2975</v>
      </c>
      <c r="G124" s="205" t="s">
        <v>1302</v>
      </c>
      <c r="H124" s="206">
        <v>200</v>
      </c>
      <c r="I124" s="207"/>
      <c r="J124" s="208">
        <f t="shared" si="0"/>
        <v>0</v>
      </c>
      <c r="K124" s="209"/>
      <c r="L124" s="210"/>
      <c r="M124" s="211" t="s">
        <v>1</v>
      </c>
      <c r="N124" s="212" t="s">
        <v>41</v>
      </c>
      <c r="O124" s="62"/>
      <c r="P124" s="166">
        <f t="shared" si="1"/>
        <v>0</v>
      </c>
      <c r="Q124" s="166">
        <v>0</v>
      </c>
      <c r="R124" s="166">
        <f t="shared" si="2"/>
        <v>0</v>
      </c>
      <c r="S124" s="166">
        <v>0</v>
      </c>
      <c r="T124" s="167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8" t="s">
        <v>1996</v>
      </c>
      <c r="AT124" s="168" t="s">
        <v>339</v>
      </c>
      <c r="AU124" s="168" t="s">
        <v>89</v>
      </c>
      <c r="AY124" s="18" t="s">
        <v>185</v>
      </c>
      <c r="BE124" s="169">
        <f t="shared" si="4"/>
        <v>0</v>
      </c>
      <c r="BF124" s="169">
        <f t="shared" si="5"/>
        <v>0</v>
      </c>
      <c r="BG124" s="169">
        <f t="shared" si="6"/>
        <v>0</v>
      </c>
      <c r="BH124" s="169">
        <f t="shared" si="7"/>
        <v>0</v>
      </c>
      <c r="BI124" s="169">
        <f t="shared" si="8"/>
        <v>0</v>
      </c>
      <c r="BJ124" s="18" t="s">
        <v>89</v>
      </c>
      <c r="BK124" s="169">
        <f t="shared" si="9"/>
        <v>0</v>
      </c>
      <c r="BL124" s="18" t="s">
        <v>840</v>
      </c>
      <c r="BM124" s="168" t="s">
        <v>3502</v>
      </c>
    </row>
    <row r="125" spans="1:65" s="2" customFormat="1" ht="24.2" customHeight="1">
      <c r="A125" s="33"/>
      <c r="B125" s="155"/>
      <c r="C125" s="156" t="s">
        <v>132</v>
      </c>
      <c r="D125" s="156" t="s">
        <v>188</v>
      </c>
      <c r="E125" s="157" t="s">
        <v>2898</v>
      </c>
      <c r="F125" s="158" t="s">
        <v>2899</v>
      </c>
      <c r="G125" s="159" t="s">
        <v>348</v>
      </c>
      <c r="H125" s="160">
        <v>970</v>
      </c>
      <c r="I125" s="161"/>
      <c r="J125" s="162">
        <f t="shared" si="0"/>
        <v>0</v>
      </c>
      <c r="K125" s="163"/>
      <c r="L125" s="34"/>
      <c r="M125" s="164" t="s">
        <v>1</v>
      </c>
      <c r="N125" s="165" t="s">
        <v>41</v>
      </c>
      <c r="O125" s="62"/>
      <c r="P125" s="166">
        <f t="shared" si="1"/>
        <v>0</v>
      </c>
      <c r="Q125" s="166">
        <v>0</v>
      </c>
      <c r="R125" s="166">
        <f t="shared" si="2"/>
        <v>0</v>
      </c>
      <c r="S125" s="166">
        <v>0</v>
      </c>
      <c r="T125" s="167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8" t="s">
        <v>840</v>
      </c>
      <c r="AT125" s="168" t="s">
        <v>188</v>
      </c>
      <c r="AU125" s="168" t="s">
        <v>89</v>
      </c>
      <c r="AY125" s="18" t="s">
        <v>185</v>
      </c>
      <c r="BE125" s="169">
        <f t="shared" si="4"/>
        <v>0</v>
      </c>
      <c r="BF125" s="169">
        <f t="shared" si="5"/>
        <v>0</v>
      </c>
      <c r="BG125" s="169">
        <f t="shared" si="6"/>
        <v>0</v>
      </c>
      <c r="BH125" s="169">
        <f t="shared" si="7"/>
        <v>0</v>
      </c>
      <c r="BI125" s="169">
        <f t="shared" si="8"/>
        <v>0</v>
      </c>
      <c r="BJ125" s="18" t="s">
        <v>89</v>
      </c>
      <c r="BK125" s="169">
        <f t="shared" si="9"/>
        <v>0</v>
      </c>
      <c r="BL125" s="18" t="s">
        <v>840</v>
      </c>
      <c r="BM125" s="168" t="s">
        <v>3503</v>
      </c>
    </row>
    <row r="126" spans="1:65" s="2" customFormat="1" ht="16.5" customHeight="1">
      <c r="A126" s="33"/>
      <c r="B126" s="155"/>
      <c r="C126" s="202" t="s">
        <v>91</v>
      </c>
      <c r="D126" s="202" t="s">
        <v>339</v>
      </c>
      <c r="E126" s="203" t="s">
        <v>3504</v>
      </c>
      <c r="F126" s="204" t="s">
        <v>2902</v>
      </c>
      <c r="G126" s="205" t="s">
        <v>1302</v>
      </c>
      <c r="H126" s="206">
        <v>913.74</v>
      </c>
      <c r="I126" s="207"/>
      <c r="J126" s="208">
        <f t="shared" si="0"/>
        <v>0</v>
      </c>
      <c r="K126" s="209"/>
      <c r="L126" s="210"/>
      <c r="M126" s="211" t="s">
        <v>1</v>
      </c>
      <c r="N126" s="212" t="s">
        <v>41</v>
      </c>
      <c r="O126" s="62"/>
      <c r="P126" s="166">
        <f t="shared" si="1"/>
        <v>0</v>
      </c>
      <c r="Q126" s="166">
        <v>0</v>
      </c>
      <c r="R126" s="166">
        <f t="shared" si="2"/>
        <v>0</v>
      </c>
      <c r="S126" s="166">
        <v>0</v>
      </c>
      <c r="T126" s="167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1996</v>
      </c>
      <c r="AT126" s="168" t="s">
        <v>339</v>
      </c>
      <c r="AU126" s="168" t="s">
        <v>89</v>
      </c>
      <c r="AY126" s="18" t="s">
        <v>185</v>
      </c>
      <c r="BE126" s="169">
        <f t="shared" si="4"/>
        <v>0</v>
      </c>
      <c r="BF126" s="169">
        <f t="shared" si="5"/>
        <v>0</v>
      </c>
      <c r="BG126" s="169">
        <f t="shared" si="6"/>
        <v>0</v>
      </c>
      <c r="BH126" s="169">
        <f t="shared" si="7"/>
        <v>0</v>
      </c>
      <c r="BI126" s="169">
        <f t="shared" si="8"/>
        <v>0</v>
      </c>
      <c r="BJ126" s="18" t="s">
        <v>89</v>
      </c>
      <c r="BK126" s="169">
        <f t="shared" si="9"/>
        <v>0</v>
      </c>
      <c r="BL126" s="18" t="s">
        <v>840</v>
      </c>
      <c r="BM126" s="168" t="s">
        <v>3505</v>
      </c>
    </row>
    <row r="127" spans="1:65" s="2" customFormat="1" ht="24.2" customHeight="1">
      <c r="A127" s="33"/>
      <c r="B127" s="155"/>
      <c r="C127" s="156" t="s">
        <v>237</v>
      </c>
      <c r="D127" s="156" t="s">
        <v>188</v>
      </c>
      <c r="E127" s="157" t="s">
        <v>3506</v>
      </c>
      <c r="F127" s="158" t="s">
        <v>3507</v>
      </c>
      <c r="G127" s="159" t="s">
        <v>348</v>
      </c>
      <c r="H127" s="160">
        <v>20</v>
      </c>
      <c r="I127" s="161"/>
      <c r="J127" s="162">
        <f t="shared" si="0"/>
        <v>0</v>
      </c>
      <c r="K127" s="163"/>
      <c r="L127" s="34"/>
      <c r="M127" s="164" t="s">
        <v>1</v>
      </c>
      <c r="N127" s="165" t="s">
        <v>41</v>
      </c>
      <c r="O127" s="62"/>
      <c r="P127" s="166">
        <f t="shared" si="1"/>
        <v>0</v>
      </c>
      <c r="Q127" s="166">
        <v>0</v>
      </c>
      <c r="R127" s="166">
        <f t="shared" si="2"/>
        <v>0</v>
      </c>
      <c r="S127" s="166">
        <v>0</v>
      </c>
      <c r="T127" s="167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840</v>
      </c>
      <c r="AT127" s="168" t="s">
        <v>188</v>
      </c>
      <c r="AU127" s="168" t="s">
        <v>89</v>
      </c>
      <c r="AY127" s="18" t="s">
        <v>185</v>
      </c>
      <c r="BE127" s="169">
        <f t="shared" si="4"/>
        <v>0</v>
      </c>
      <c r="BF127" s="169">
        <f t="shared" si="5"/>
        <v>0</v>
      </c>
      <c r="BG127" s="169">
        <f t="shared" si="6"/>
        <v>0</v>
      </c>
      <c r="BH127" s="169">
        <f t="shared" si="7"/>
        <v>0</v>
      </c>
      <c r="BI127" s="169">
        <f t="shared" si="8"/>
        <v>0</v>
      </c>
      <c r="BJ127" s="18" t="s">
        <v>89</v>
      </c>
      <c r="BK127" s="169">
        <f t="shared" si="9"/>
        <v>0</v>
      </c>
      <c r="BL127" s="18" t="s">
        <v>840</v>
      </c>
      <c r="BM127" s="168" t="s">
        <v>3508</v>
      </c>
    </row>
    <row r="128" spans="1:65" s="2" customFormat="1" ht="16.5" customHeight="1">
      <c r="A128" s="33"/>
      <c r="B128" s="155"/>
      <c r="C128" s="202" t="s">
        <v>250</v>
      </c>
      <c r="D128" s="202" t="s">
        <v>339</v>
      </c>
      <c r="E128" s="203" t="s">
        <v>3509</v>
      </c>
      <c r="F128" s="204" t="s">
        <v>3510</v>
      </c>
      <c r="G128" s="205" t="s">
        <v>782</v>
      </c>
      <c r="H128" s="206">
        <v>12.5</v>
      </c>
      <c r="I128" s="207"/>
      <c r="J128" s="208">
        <f t="shared" si="0"/>
        <v>0</v>
      </c>
      <c r="K128" s="209"/>
      <c r="L128" s="210"/>
      <c r="M128" s="211" t="s">
        <v>1</v>
      </c>
      <c r="N128" s="212" t="s">
        <v>41</v>
      </c>
      <c r="O128" s="62"/>
      <c r="P128" s="166">
        <f t="shared" si="1"/>
        <v>0</v>
      </c>
      <c r="Q128" s="166">
        <v>0</v>
      </c>
      <c r="R128" s="166">
        <f t="shared" si="2"/>
        <v>0</v>
      </c>
      <c r="S128" s="166">
        <v>0</v>
      </c>
      <c r="T128" s="167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1996</v>
      </c>
      <c r="AT128" s="168" t="s">
        <v>339</v>
      </c>
      <c r="AU128" s="168" t="s">
        <v>89</v>
      </c>
      <c r="AY128" s="18" t="s">
        <v>185</v>
      </c>
      <c r="BE128" s="169">
        <f t="shared" si="4"/>
        <v>0</v>
      </c>
      <c r="BF128" s="169">
        <f t="shared" si="5"/>
        <v>0</v>
      </c>
      <c r="BG128" s="169">
        <f t="shared" si="6"/>
        <v>0</v>
      </c>
      <c r="BH128" s="169">
        <f t="shared" si="7"/>
        <v>0</v>
      </c>
      <c r="BI128" s="169">
        <f t="shared" si="8"/>
        <v>0</v>
      </c>
      <c r="BJ128" s="18" t="s">
        <v>89</v>
      </c>
      <c r="BK128" s="169">
        <f t="shared" si="9"/>
        <v>0</v>
      </c>
      <c r="BL128" s="18" t="s">
        <v>840</v>
      </c>
      <c r="BM128" s="168" t="s">
        <v>3511</v>
      </c>
    </row>
    <row r="129" spans="1:65" s="2" customFormat="1" ht="21.75" customHeight="1">
      <c r="A129" s="33"/>
      <c r="B129" s="155"/>
      <c r="C129" s="156" t="s">
        <v>1762</v>
      </c>
      <c r="D129" s="156" t="s">
        <v>188</v>
      </c>
      <c r="E129" s="157" t="s">
        <v>3512</v>
      </c>
      <c r="F129" s="158" t="s">
        <v>3513</v>
      </c>
      <c r="G129" s="159" t="s">
        <v>782</v>
      </c>
      <c r="H129" s="160">
        <v>1</v>
      </c>
      <c r="I129" s="161"/>
      <c r="J129" s="162">
        <f t="shared" si="0"/>
        <v>0</v>
      </c>
      <c r="K129" s="163"/>
      <c r="L129" s="34"/>
      <c r="M129" s="164" t="s">
        <v>1</v>
      </c>
      <c r="N129" s="165" t="s">
        <v>41</v>
      </c>
      <c r="O129" s="62"/>
      <c r="P129" s="166">
        <f t="shared" si="1"/>
        <v>0</v>
      </c>
      <c r="Q129" s="166">
        <v>0</v>
      </c>
      <c r="R129" s="166">
        <f t="shared" si="2"/>
        <v>0</v>
      </c>
      <c r="S129" s="166">
        <v>0</v>
      </c>
      <c r="T129" s="167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840</v>
      </c>
      <c r="AT129" s="168" t="s">
        <v>188</v>
      </c>
      <c r="AU129" s="168" t="s">
        <v>89</v>
      </c>
      <c r="AY129" s="18" t="s">
        <v>185</v>
      </c>
      <c r="BE129" s="169">
        <f t="shared" si="4"/>
        <v>0</v>
      </c>
      <c r="BF129" s="169">
        <f t="shared" si="5"/>
        <v>0</v>
      </c>
      <c r="BG129" s="169">
        <f t="shared" si="6"/>
        <v>0</v>
      </c>
      <c r="BH129" s="169">
        <f t="shared" si="7"/>
        <v>0</v>
      </c>
      <c r="BI129" s="169">
        <f t="shared" si="8"/>
        <v>0</v>
      </c>
      <c r="BJ129" s="18" t="s">
        <v>89</v>
      </c>
      <c r="BK129" s="169">
        <f t="shared" si="9"/>
        <v>0</v>
      </c>
      <c r="BL129" s="18" t="s">
        <v>840</v>
      </c>
      <c r="BM129" s="168" t="s">
        <v>3514</v>
      </c>
    </row>
    <row r="130" spans="1:65" s="2" customFormat="1" ht="24.2" customHeight="1">
      <c r="A130" s="33"/>
      <c r="B130" s="155"/>
      <c r="C130" s="202" t="s">
        <v>342</v>
      </c>
      <c r="D130" s="202" t="s">
        <v>339</v>
      </c>
      <c r="E130" s="203" t="s">
        <v>3299</v>
      </c>
      <c r="F130" s="204" t="s">
        <v>3300</v>
      </c>
      <c r="G130" s="205" t="s">
        <v>782</v>
      </c>
      <c r="H130" s="206">
        <v>1</v>
      </c>
      <c r="I130" s="207"/>
      <c r="J130" s="208">
        <f t="shared" si="0"/>
        <v>0</v>
      </c>
      <c r="K130" s="209"/>
      <c r="L130" s="210"/>
      <c r="M130" s="211" t="s">
        <v>1</v>
      </c>
      <c r="N130" s="212" t="s">
        <v>41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1996</v>
      </c>
      <c r="AT130" s="168" t="s">
        <v>339</v>
      </c>
      <c r="AU130" s="168" t="s">
        <v>89</v>
      </c>
      <c r="AY130" s="18" t="s">
        <v>185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89</v>
      </c>
      <c r="BK130" s="169">
        <f t="shared" si="9"/>
        <v>0</v>
      </c>
      <c r="BL130" s="18" t="s">
        <v>840</v>
      </c>
      <c r="BM130" s="168" t="s">
        <v>3515</v>
      </c>
    </row>
    <row r="131" spans="1:65" s="2" customFormat="1" ht="24.2" customHeight="1">
      <c r="A131" s="33"/>
      <c r="B131" s="155"/>
      <c r="C131" s="156" t="s">
        <v>838</v>
      </c>
      <c r="D131" s="156" t="s">
        <v>188</v>
      </c>
      <c r="E131" s="157" t="s">
        <v>3516</v>
      </c>
      <c r="F131" s="158" t="s">
        <v>3517</v>
      </c>
      <c r="G131" s="159" t="s">
        <v>348</v>
      </c>
      <c r="H131" s="160">
        <v>2</v>
      </c>
      <c r="I131" s="161"/>
      <c r="J131" s="162">
        <f t="shared" si="0"/>
        <v>0</v>
      </c>
      <c r="K131" s="163"/>
      <c r="L131" s="34"/>
      <c r="M131" s="164" t="s">
        <v>1</v>
      </c>
      <c r="N131" s="165" t="s">
        <v>41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840</v>
      </c>
      <c r="AT131" s="168" t="s">
        <v>188</v>
      </c>
      <c r="AU131" s="168" t="s">
        <v>89</v>
      </c>
      <c r="AY131" s="18" t="s">
        <v>185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89</v>
      </c>
      <c r="BK131" s="169">
        <f t="shared" si="9"/>
        <v>0</v>
      </c>
      <c r="BL131" s="18" t="s">
        <v>840</v>
      </c>
      <c r="BM131" s="168" t="s">
        <v>3518</v>
      </c>
    </row>
    <row r="132" spans="1:65" s="2" customFormat="1" ht="24.2" customHeight="1">
      <c r="A132" s="33"/>
      <c r="B132" s="155"/>
      <c r="C132" s="202" t="s">
        <v>274</v>
      </c>
      <c r="D132" s="202" t="s">
        <v>339</v>
      </c>
      <c r="E132" s="203" t="s">
        <v>3519</v>
      </c>
      <c r="F132" s="204" t="s">
        <v>3520</v>
      </c>
      <c r="G132" s="205" t="s">
        <v>1302</v>
      </c>
      <c r="H132" s="206">
        <v>1.667</v>
      </c>
      <c r="I132" s="207"/>
      <c r="J132" s="208">
        <f t="shared" si="0"/>
        <v>0</v>
      </c>
      <c r="K132" s="209"/>
      <c r="L132" s="210"/>
      <c r="M132" s="211" t="s">
        <v>1</v>
      </c>
      <c r="N132" s="212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1996</v>
      </c>
      <c r="AT132" s="168" t="s">
        <v>339</v>
      </c>
      <c r="AU132" s="168" t="s">
        <v>89</v>
      </c>
      <c r="AY132" s="18" t="s">
        <v>185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840</v>
      </c>
      <c r="BM132" s="168" t="s">
        <v>3521</v>
      </c>
    </row>
    <row r="133" spans="1:65" s="2" customFormat="1" ht="24.2" customHeight="1">
      <c r="A133" s="33"/>
      <c r="B133" s="155"/>
      <c r="C133" s="202" t="s">
        <v>1771</v>
      </c>
      <c r="D133" s="202" t="s">
        <v>339</v>
      </c>
      <c r="E133" s="203" t="s">
        <v>3522</v>
      </c>
      <c r="F133" s="204" t="s">
        <v>3523</v>
      </c>
      <c r="G133" s="205" t="s">
        <v>782</v>
      </c>
      <c r="H133" s="206">
        <v>1.667</v>
      </c>
      <c r="I133" s="207"/>
      <c r="J133" s="208">
        <f t="shared" si="0"/>
        <v>0</v>
      </c>
      <c r="K133" s="209"/>
      <c r="L133" s="210"/>
      <c r="M133" s="211" t="s">
        <v>1</v>
      </c>
      <c r="N133" s="212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1996</v>
      </c>
      <c r="AT133" s="168" t="s">
        <v>339</v>
      </c>
      <c r="AU133" s="168" t="s">
        <v>89</v>
      </c>
      <c r="AY133" s="18" t="s">
        <v>185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840</v>
      </c>
      <c r="BM133" s="168" t="s">
        <v>3524</v>
      </c>
    </row>
    <row r="134" spans="1:65" s="2" customFormat="1" ht="16.5" customHeight="1">
      <c r="A134" s="33"/>
      <c r="B134" s="155"/>
      <c r="C134" s="202" t="s">
        <v>280</v>
      </c>
      <c r="D134" s="202" t="s">
        <v>339</v>
      </c>
      <c r="E134" s="203" t="s">
        <v>3525</v>
      </c>
      <c r="F134" s="204" t="s">
        <v>3526</v>
      </c>
      <c r="G134" s="205" t="s">
        <v>782</v>
      </c>
      <c r="H134" s="206">
        <v>1.667</v>
      </c>
      <c r="I134" s="207"/>
      <c r="J134" s="208">
        <f t="shared" si="0"/>
        <v>0</v>
      </c>
      <c r="K134" s="209"/>
      <c r="L134" s="210"/>
      <c r="M134" s="211" t="s">
        <v>1</v>
      </c>
      <c r="N134" s="212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1996</v>
      </c>
      <c r="AT134" s="168" t="s">
        <v>339</v>
      </c>
      <c r="AU134" s="168" t="s">
        <v>89</v>
      </c>
      <c r="AY134" s="18" t="s">
        <v>185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840</v>
      </c>
      <c r="BM134" s="168" t="s">
        <v>3527</v>
      </c>
    </row>
    <row r="135" spans="1:65" s="2" customFormat="1" ht="24.2" customHeight="1">
      <c r="A135" s="33"/>
      <c r="B135" s="155"/>
      <c r="C135" s="156" t="s">
        <v>333</v>
      </c>
      <c r="D135" s="156" t="s">
        <v>188</v>
      </c>
      <c r="E135" s="157" t="s">
        <v>3528</v>
      </c>
      <c r="F135" s="158" t="s">
        <v>3529</v>
      </c>
      <c r="G135" s="159" t="s">
        <v>782</v>
      </c>
      <c r="H135" s="160">
        <v>25</v>
      </c>
      <c r="I135" s="161"/>
      <c r="J135" s="162">
        <f t="shared" si="0"/>
        <v>0</v>
      </c>
      <c r="K135" s="163"/>
      <c r="L135" s="34"/>
      <c r="M135" s="164" t="s">
        <v>1</v>
      </c>
      <c r="N135" s="165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840</v>
      </c>
      <c r="AT135" s="168" t="s">
        <v>188</v>
      </c>
      <c r="AU135" s="168" t="s">
        <v>89</v>
      </c>
      <c r="AY135" s="18" t="s">
        <v>185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840</v>
      </c>
      <c r="BM135" s="168" t="s">
        <v>3530</v>
      </c>
    </row>
    <row r="136" spans="1:65" s="2" customFormat="1" ht="16.5" customHeight="1">
      <c r="A136" s="33"/>
      <c r="B136" s="155"/>
      <c r="C136" s="202" t="s">
        <v>338</v>
      </c>
      <c r="D136" s="202" t="s">
        <v>339</v>
      </c>
      <c r="E136" s="203" t="s">
        <v>3531</v>
      </c>
      <c r="F136" s="204" t="s">
        <v>3532</v>
      </c>
      <c r="G136" s="205" t="s">
        <v>782</v>
      </c>
      <c r="H136" s="206">
        <v>1</v>
      </c>
      <c r="I136" s="207"/>
      <c r="J136" s="208">
        <f t="shared" si="0"/>
        <v>0</v>
      </c>
      <c r="K136" s="209"/>
      <c r="L136" s="210"/>
      <c r="M136" s="211" t="s">
        <v>1</v>
      </c>
      <c r="N136" s="212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1996</v>
      </c>
      <c r="AT136" s="168" t="s">
        <v>339</v>
      </c>
      <c r="AU136" s="168" t="s">
        <v>89</v>
      </c>
      <c r="AY136" s="18" t="s">
        <v>185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840</v>
      </c>
      <c r="BM136" s="168" t="s">
        <v>3533</v>
      </c>
    </row>
    <row r="137" spans="1:65" s="2" customFormat="1" ht="16.5" customHeight="1">
      <c r="A137" s="33"/>
      <c r="B137" s="155"/>
      <c r="C137" s="202" t="s">
        <v>345</v>
      </c>
      <c r="D137" s="202" t="s">
        <v>339</v>
      </c>
      <c r="E137" s="203" t="s">
        <v>3534</v>
      </c>
      <c r="F137" s="204" t="s">
        <v>3535</v>
      </c>
      <c r="G137" s="205" t="s">
        <v>782</v>
      </c>
      <c r="H137" s="206">
        <v>24</v>
      </c>
      <c r="I137" s="207"/>
      <c r="J137" s="208">
        <f t="shared" si="0"/>
        <v>0</v>
      </c>
      <c r="K137" s="209"/>
      <c r="L137" s="210"/>
      <c r="M137" s="211" t="s">
        <v>1</v>
      </c>
      <c r="N137" s="212" t="s">
        <v>41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1996</v>
      </c>
      <c r="AT137" s="168" t="s">
        <v>339</v>
      </c>
      <c r="AU137" s="168" t="s">
        <v>89</v>
      </c>
      <c r="AY137" s="18" t="s">
        <v>185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89</v>
      </c>
      <c r="BK137" s="169">
        <f t="shared" si="9"/>
        <v>0</v>
      </c>
      <c r="BL137" s="18" t="s">
        <v>840</v>
      </c>
      <c r="BM137" s="168" t="s">
        <v>3536</v>
      </c>
    </row>
    <row r="138" spans="1:65" s="2" customFormat="1" ht="16.5" customHeight="1">
      <c r="A138" s="33"/>
      <c r="B138" s="155"/>
      <c r="C138" s="156" t="s">
        <v>351</v>
      </c>
      <c r="D138" s="156" t="s">
        <v>188</v>
      </c>
      <c r="E138" s="157" t="s">
        <v>2994</v>
      </c>
      <c r="F138" s="158" t="s">
        <v>2995</v>
      </c>
      <c r="G138" s="159" t="s">
        <v>348</v>
      </c>
      <c r="H138" s="160">
        <v>40</v>
      </c>
      <c r="I138" s="161"/>
      <c r="J138" s="162">
        <f t="shared" si="0"/>
        <v>0</v>
      </c>
      <c r="K138" s="163"/>
      <c r="L138" s="34"/>
      <c r="M138" s="164" t="s">
        <v>1</v>
      </c>
      <c r="N138" s="165" t="s">
        <v>41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840</v>
      </c>
      <c r="AT138" s="168" t="s">
        <v>188</v>
      </c>
      <c r="AU138" s="168" t="s">
        <v>89</v>
      </c>
      <c r="AY138" s="18" t="s">
        <v>185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89</v>
      </c>
      <c r="BK138" s="169">
        <f t="shared" si="9"/>
        <v>0</v>
      </c>
      <c r="BL138" s="18" t="s">
        <v>840</v>
      </c>
      <c r="BM138" s="168" t="s">
        <v>3537</v>
      </c>
    </row>
    <row r="139" spans="1:65" s="2" customFormat="1" ht="16.5" customHeight="1">
      <c r="A139" s="33"/>
      <c r="B139" s="155"/>
      <c r="C139" s="202" t="s">
        <v>384</v>
      </c>
      <c r="D139" s="202" t="s">
        <v>339</v>
      </c>
      <c r="E139" s="203" t="s">
        <v>2997</v>
      </c>
      <c r="F139" s="204" t="s">
        <v>2998</v>
      </c>
      <c r="G139" s="205" t="s">
        <v>1302</v>
      </c>
      <c r="H139" s="206">
        <v>0.04</v>
      </c>
      <c r="I139" s="207"/>
      <c r="J139" s="208">
        <f t="shared" si="0"/>
        <v>0</v>
      </c>
      <c r="K139" s="209"/>
      <c r="L139" s="210"/>
      <c r="M139" s="211" t="s">
        <v>1</v>
      </c>
      <c r="N139" s="212" t="s">
        <v>41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1996</v>
      </c>
      <c r="AT139" s="168" t="s">
        <v>339</v>
      </c>
      <c r="AU139" s="168" t="s">
        <v>89</v>
      </c>
      <c r="AY139" s="18" t="s">
        <v>185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89</v>
      </c>
      <c r="BK139" s="169">
        <f t="shared" si="9"/>
        <v>0</v>
      </c>
      <c r="BL139" s="18" t="s">
        <v>840</v>
      </c>
      <c r="BM139" s="168" t="s">
        <v>3538</v>
      </c>
    </row>
    <row r="140" spans="1:65" s="2" customFormat="1" ht="21.75" customHeight="1">
      <c r="A140" s="33"/>
      <c r="B140" s="155"/>
      <c r="C140" s="202" t="s">
        <v>390</v>
      </c>
      <c r="D140" s="202" t="s">
        <v>339</v>
      </c>
      <c r="E140" s="203" t="s">
        <v>3000</v>
      </c>
      <c r="F140" s="204" t="s">
        <v>3001</v>
      </c>
      <c r="G140" s="205" t="s">
        <v>1302</v>
      </c>
      <c r="H140" s="206">
        <v>0.04</v>
      </c>
      <c r="I140" s="207"/>
      <c r="J140" s="208">
        <f t="shared" si="0"/>
        <v>0</v>
      </c>
      <c r="K140" s="209"/>
      <c r="L140" s="210"/>
      <c r="M140" s="211" t="s">
        <v>1</v>
      </c>
      <c r="N140" s="212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1996</v>
      </c>
      <c r="AT140" s="168" t="s">
        <v>339</v>
      </c>
      <c r="AU140" s="168" t="s">
        <v>89</v>
      </c>
      <c r="AY140" s="18" t="s">
        <v>185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840</v>
      </c>
      <c r="BM140" s="168" t="s">
        <v>3539</v>
      </c>
    </row>
    <row r="141" spans="1:65" s="2" customFormat="1" ht="24.2" customHeight="1">
      <c r="A141" s="33"/>
      <c r="B141" s="155"/>
      <c r="C141" s="156" t="s">
        <v>396</v>
      </c>
      <c r="D141" s="156" t="s">
        <v>188</v>
      </c>
      <c r="E141" s="157" t="s">
        <v>3540</v>
      </c>
      <c r="F141" s="158" t="s">
        <v>3541</v>
      </c>
      <c r="G141" s="159" t="s">
        <v>782</v>
      </c>
      <c r="H141" s="160">
        <v>360</v>
      </c>
      <c r="I141" s="161"/>
      <c r="J141" s="162">
        <f t="shared" si="0"/>
        <v>0</v>
      </c>
      <c r="K141" s="163"/>
      <c r="L141" s="34"/>
      <c r="M141" s="164" t="s">
        <v>1</v>
      </c>
      <c r="N141" s="165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840</v>
      </c>
      <c r="AT141" s="168" t="s">
        <v>188</v>
      </c>
      <c r="AU141" s="168" t="s">
        <v>89</v>
      </c>
      <c r="AY141" s="18" t="s">
        <v>185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840</v>
      </c>
      <c r="BM141" s="168" t="s">
        <v>3542</v>
      </c>
    </row>
    <row r="142" spans="1:65" s="2" customFormat="1" ht="24.2" customHeight="1">
      <c r="A142" s="33"/>
      <c r="B142" s="155"/>
      <c r="C142" s="202" t="s">
        <v>7</v>
      </c>
      <c r="D142" s="202" t="s">
        <v>339</v>
      </c>
      <c r="E142" s="203" t="s">
        <v>3543</v>
      </c>
      <c r="F142" s="204" t="s">
        <v>3544</v>
      </c>
      <c r="G142" s="205" t="s">
        <v>782</v>
      </c>
      <c r="H142" s="206">
        <v>360</v>
      </c>
      <c r="I142" s="207"/>
      <c r="J142" s="208">
        <f t="shared" si="0"/>
        <v>0</v>
      </c>
      <c r="K142" s="209"/>
      <c r="L142" s="210"/>
      <c r="M142" s="211" t="s">
        <v>1</v>
      </c>
      <c r="N142" s="212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1996</v>
      </c>
      <c r="AT142" s="168" t="s">
        <v>339</v>
      </c>
      <c r="AU142" s="168" t="s">
        <v>89</v>
      </c>
      <c r="AY142" s="18" t="s">
        <v>185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840</v>
      </c>
      <c r="BM142" s="168" t="s">
        <v>3545</v>
      </c>
    </row>
    <row r="143" spans="1:65" s="2" customFormat="1" ht="16.5" customHeight="1">
      <c r="A143" s="33"/>
      <c r="B143" s="155"/>
      <c r="C143" s="202" t="s">
        <v>409</v>
      </c>
      <c r="D143" s="202" t="s">
        <v>339</v>
      </c>
      <c r="E143" s="203" t="s">
        <v>3546</v>
      </c>
      <c r="F143" s="204" t="s">
        <v>3547</v>
      </c>
      <c r="G143" s="205" t="s">
        <v>782</v>
      </c>
      <c r="H143" s="206">
        <v>360</v>
      </c>
      <c r="I143" s="207"/>
      <c r="J143" s="208">
        <f t="shared" si="0"/>
        <v>0</v>
      </c>
      <c r="K143" s="209"/>
      <c r="L143" s="210"/>
      <c r="M143" s="211" t="s">
        <v>1</v>
      </c>
      <c r="N143" s="212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1996</v>
      </c>
      <c r="AT143" s="168" t="s">
        <v>339</v>
      </c>
      <c r="AU143" s="168" t="s">
        <v>89</v>
      </c>
      <c r="AY143" s="18" t="s">
        <v>185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840</v>
      </c>
      <c r="BM143" s="168" t="s">
        <v>3548</v>
      </c>
    </row>
    <row r="144" spans="1:65" s="2" customFormat="1" ht="24.2" customHeight="1">
      <c r="A144" s="33"/>
      <c r="B144" s="155"/>
      <c r="C144" s="156" t="s">
        <v>417</v>
      </c>
      <c r="D144" s="156" t="s">
        <v>188</v>
      </c>
      <c r="E144" s="157" t="s">
        <v>3549</v>
      </c>
      <c r="F144" s="158" t="s">
        <v>3550</v>
      </c>
      <c r="G144" s="159" t="s">
        <v>782</v>
      </c>
      <c r="H144" s="160">
        <v>3</v>
      </c>
      <c r="I144" s="161"/>
      <c r="J144" s="162">
        <f t="shared" si="0"/>
        <v>0</v>
      </c>
      <c r="K144" s="163"/>
      <c r="L144" s="34"/>
      <c r="M144" s="164" t="s">
        <v>1</v>
      </c>
      <c r="N144" s="165" t="s">
        <v>41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840</v>
      </c>
      <c r="AT144" s="168" t="s">
        <v>188</v>
      </c>
      <c r="AU144" s="168" t="s">
        <v>89</v>
      </c>
      <c r="AY144" s="18" t="s">
        <v>185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89</v>
      </c>
      <c r="BK144" s="169">
        <f t="shared" si="9"/>
        <v>0</v>
      </c>
      <c r="BL144" s="18" t="s">
        <v>840</v>
      </c>
      <c r="BM144" s="168" t="s">
        <v>3551</v>
      </c>
    </row>
    <row r="145" spans="1:65" s="2" customFormat="1" ht="21.75" customHeight="1">
      <c r="A145" s="33"/>
      <c r="B145" s="155"/>
      <c r="C145" s="202" t="s">
        <v>426</v>
      </c>
      <c r="D145" s="202" t="s">
        <v>339</v>
      </c>
      <c r="E145" s="203" t="s">
        <v>3552</v>
      </c>
      <c r="F145" s="204" t="s">
        <v>3553</v>
      </c>
      <c r="G145" s="205" t="s">
        <v>782</v>
      </c>
      <c r="H145" s="206">
        <v>3</v>
      </c>
      <c r="I145" s="207"/>
      <c r="J145" s="208">
        <f t="shared" si="0"/>
        <v>0</v>
      </c>
      <c r="K145" s="209"/>
      <c r="L145" s="210"/>
      <c r="M145" s="211" t="s">
        <v>1</v>
      </c>
      <c r="N145" s="212" t="s">
        <v>41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1996</v>
      </c>
      <c r="AT145" s="168" t="s">
        <v>339</v>
      </c>
      <c r="AU145" s="168" t="s">
        <v>89</v>
      </c>
      <c r="AY145" s="18" t="s">
        <v>185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89</v>
      </c>
      <c r="BK145" s="169">
        <f t="shared" si="9"/>
        <v>0</v>
      </c>
      <c r="BL145" s="18" t="s">
        <v>840</v>
      </c>
      <c r="BM145" s="168" t="s">
        <v>3554</v>
      </c>
    </row>
    <row r="146" spans="1:65" s="2" customFormat="1" ht="24.2" customHeight="1">
      <c r="A146" s="33"/>
      <c r="B146" s="155"/>
      <c r="C146" s="156" t="s">
        <v>434</v>
      </c>
      <c r="D146" s="156" t="s">
        <v>188</v>
      </c>
      <c r="E146" s="157" t="s">
        <v>3555</v>
      </c>
      <c r="F146" s="158" t="s">
        <v>3556</v>
      </c>
      <c r="G146" s="159" t="s">
        <v>782</v>
      </c>
      <c r="H146" s="160">
        <v>3</v>
      </c>
      <c r="I146" s="161"/>
      <c r="J146" s="162">
        <f t="shared" si="0"/>
        <v>0</v>
      </c>
      <c r="K146" s="163"/>
      <c r="L146" s="34"/>
      <c r="M146" s="164" t="s">
        <v>1</v>
      </c>
      <c r="N146" s="165" t="s">
        <v>41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840</v>
      </c>
      <c r="AT146" s="168" t="s">
        <v>188</v>
      </c>
      <c r="AU146" s="168" t="s">
        <v>89</v>
      </c>
      <c r="AY146" s="18" t="s">
        <v>185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89</v>
      </c>
      <c r="BK146" s="169">
        <f t="shared" si="9"/>
        <v>0</v>
      </c>
      <c r="BL146" s="18" t="s">
        <v>840</v>
      </c>
      <c r="BM146" s="168" t="s">
        <v>3557</v>
      </c>
    </row>
    <row r="147" spans="1:65" s="2" customFormat="1" ht="16.5" customHeight="1">
      <c r="A147" s="33"/>
      <c r="B147" s="155"/>
      <c r="C147" s="202" t="s">
        <v>438</v>
      </c>
      <c r="D147" s="202" t="s">
        <v>339</v>
      </c>
      <c r="E147" s="203" t="s">
        <v>3558</v>
      </c>
      <c r="F147" s="204" t="s">
        <v>3559</v>
      </c>
      <c r="G147" s="205" t="s">
        <v>782</v>
      </c>
      <c r="H147" s="206">
        <v>3</v>
      </c>
      <c r="I147" s="207"/>
      <c r="J147" s="208">
        <f t="shared" si="0"/>
        <v>0</v>
      </c>
      <c r="K147" s="209"/>
      <c r="L147" s="210"/>
      <c r="M147" s="211" t="s">
        <v>1</v>
      </c>
      <c r="N147" s="212" t="s">
        <v>41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1996</v>
      </c>
      <c r="AT147" s="168" t="s">
        <v>339</v>
      </c>
      <c r="AU147" s="168" t="s">
        <v>89</v>
      </c>
      <c r="AY147" s="18" t="s">
        <v>185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89</v>
      </c>
      <c r="BK147" s="169">
        <f t="shared" si="9"/>
        <v>0</v>
      </c>
      <c r="BL147" s="18" t="s">
        <v>840</v>
      </c>
      <c r="BM147" s="168" t="s">
        <v>3560</v>
      </c>
    </row>
    <row r="148" spans="1:65" s="2" customFormat="1" ht="24.2" customHeight="1">
      <c r="A148" s="33"/>
      <c r="B148" s="155"/>
      <c r="C148" s="156" t="s">
        <v>446</v>
      </c>
      <c r="D148" s="156" t="s">
        <v>188</v>
      </c>
      <c r="E148" s="157" t="s">
        <v>3003</v>
      </c>
      <c r="F148" s="158" t="s">
        <v>3004</v>
      </c>
      <c r="G148" s="159" t="s">
        <v>782</v>
      </c>
      <c r="H148" s="160">
        <v>16</v>
      </c>
      <c r="I148" s="161"/>
      <c r="J148" s="162">
        <f t="shared" si="0"/>
        <v>0</v>
      </c>
      <c r="K148" s="163"/>
      <c r="L148" s="34"/>
      <c r="M148" s="164" t="s">
        <v>1</v>
      </c>
      <c r="N148" s="165" t="s">
        <v>41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840</v>
      </c>
      <c r="AT148" s="168" t="s">
        <v>188</v>
      </c>
      <c r="AU148" s="168" t="s">
        <v>89</v>
      </c>
      <c r="AY148" s="18" t="s">
        <v>185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89</v>
      </c>
      <c r="BK148" s="169">
        <f t="shared" si="9"/>
        <v>0</v>
      </c>
      <c r="BL148" s="18" t="s">
        <v>840</v>
      </c>
      <c r="BM148" s="168" t="s">
        <v>3561</v>
      </c>
    </row>
    <row r="149" spans="1:65" s="2" customFormat="1" ht="16.5" customHeight="1">
      <c r="A149" s="33"/>
      <c r="B149" s="155"/>
      <c r="C149" s="202" t="s">
        <v>460</v>
      </c>
      <c r="D149" s="202" t="s">
        <v>339</v>
      </c>
      <c r="E149" s="203" t="s">
        <v>3006</v>
      </c>
      <c r="F149" s="204" t="s">
        <v>3007</v>
      </c>
      <c r="G149" s="205" t="s">
        <v>782</v>
      </c>
      <c r="H149" s="206">
        <v>16</v>
      </c>
      <c r="I149" s="207"/>
      <c r="J149" s="208">
        <f t="shared" si="0"/>
        <v>0</v>
      </c>
      <c r="K149" s="209"/>
      <c r="L149" s="210"/>
      <c r="M149" s="211" t="s">
        <v>1</v>
      </c>
      <c r="N149" s="212" t="s">
        <v>41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1996</v>
      </c>
      <c r="AT149" s="168" t="s">
        <v>339</v>
      </c>
      <c r="AU149" s="168" t="s">
        <v>89</v>
      </c>
      <c r="AY149" s="18" t="s">
        <v>185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89</v>
      </c>
      <c r="BK149" s="169">
        <f t="shared" si="9"/>
        <v>0</v>
      </c>
      <c r="BL149" s="18" t="s">
        <v>840</v>
      </c>
      <c r="BM149" s="168" t="s">
        <v>3562</v>
      </c>
    </row>
    <row r="150" spans="1:65" s="2" customFormat="1" ht="16.5" customHeight="1">
      <c r="A150" s="33"/>
      <c r="B150" s="155"/>
      <c r="C150" s="156" t="s">
        <v>473</v>
      </c>
      <c r="D150" s="156" t="s">
        <v>188</v>
      </c>
      <c r="E150" s="157" t="s">
        <v>3563</v>
      </c>
      <c r="F150" s="158" t="s">
        <v>3564</v>
      </c>
      <c r="G150" s="159" t="s">
        <v>782</v>
      </c>
      <c r="H150" s="160">
        <v>70</v>
      </c>
      <c r="I150" s="161"/>
      <c r="J150" s="162">
        <f t="shared" si="0"/>
        <v>0</v>
      </c>
      <c r="K150" s="163"/>
      <c r="L150" s="34"/>
      <c r="M150" s="164" t="s">
        <v>1</v>
      </c>
      <c r="N150" s="165" t="s">
        <v>41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840</v>
      </c>
      <c r="AT150" s="168" t="s">
        <v>188</v>
      </c>
      <c r="AU150" s="168" t="s">
        <v>89</v>
      </c>
      <c r="AY150" s="18" t="s">
        <v>185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89</v>
      </c>
      <c r="BK150" s="169">
        <f t="shared" si="9"/>
        <v>0</v>
      </c>
      <c r="BL150" s="18" t="s">
        <v>840</v>
      </c>
      <c r="BM150" s="168" t="s">
        <v>3565</v>
      </c>
    </row>
    <row r="151" spans="1:65" s="2" customFormat="1" ht="24.2" customHeight="1">
      <c r="A151" s="33"/>
      <c r="B151" s="155"/>
      <c r="C151" s="202" t="s">
        <v>477</v>
      </c>
      <c r="D151" s="202" t="s">
        <v>339</v>
      </c>
      <c r="E151" s="203" t="s">
        <v>3566</v>
      </c>
      <c r="F151" s="204" t="s">
        <v>3567</v>
      </c>
      <c r="G151" s="205" t="s">
        <v>782</v>
      </c>
      <c r="H151" s="206">
        <v>70</v>
      </c>
      <c r="I151" s="207"/>
      <c r="J151" s="208">
        <f t="shared" si="0"/>
        <v>0</v>
      </c>
      <c r="K151" s="209"/>
      <c r="L151" s="210"/>
      <c r="M151" s="211" t="s">
        <v>1</v>
      </c>
      <c r="N151" s="212" t="s">
        <v>41</v>
      </c>
      <c r="O151" s="62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1996</v>
      </c>
      <c r="AT151" s="168" t="s">
        <v>339</v>
      </c>
      <c r="AU151" s="168" t="s">
        <v>89</v>
      </c>
      <c r="AY151" s="18" t="s">
        <v>185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8" t="s">
        <v>89</v>
      </c>
      <c r="BK151" s="169">
        <f t="shared" si="9"/>
        <v>0</v>
      </c>
      <c r="BL151" s="18" t="s">
        <v>840</v>
      </c>
      <c r="BM151" s="168" t="s">
        <v>3568</v>
      </c>
    </row>
    <row r="152" spans="1:65" s="2" customFormat="1" ht="21.75" customHeight="1">
      <c r="A152" s="33"/>
      <c r="B152" s="155"/>
      <c r="C152" s="156" t="s">
        <v>490</v>
      </c>
      <c r="D152" s="156" t="s">
        <v>188</v>
      </c>
      <c r="E152" s="157" t="s">
        <v>3569</v>
      </c>
      <c r="F152" s="158" t="s">
        <v>3570</v>
      </c>
      <c r="G152" s="159" t="s">
        <v>782</v>
      </c>
      <c r="H152" s="160">
        <v>25</v>
      </c>
      <c r="I152" s="161"/>
      <c r="J152" s="162">
        <f t="shared" si="0"/>
        <v>0</v>
      </c>
      <c r="K152" s="163"/>
      <c r="L152" s="34"/>
      <c r="M152" s="164" t="s">
        <v>1</v>
      </c>
      <c r="N152" s="165" t="s">
        <v>41</v>
      </c>
      <c r="O152" s="62"/>
      <c r="P152" s="166">
        <f t="shared" si="1"/>
        <v>0</v>
      </c>
      <c r="Q152" s="166">
        <v>0</v>
      </c>
      <c r="R152" s="166">
        <f t="shared" si="2"/>
        <v>0</v>
      </c>
      <c r="S152" s="166">
        <v>0</v>
      </c>
      <c r="T152" s="167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840</v>
      </c>
      <c r="AT152" s="168" t="s">
        <v>188</v>
      </c>
      <c r="AU152" s="168" t="s">
        <v>89</v>
      </c>
      <c r="AY152" s="18" t="s">
        <v>185</v>
      </c>
      <c r="BE152" s="169">
        <f t="shared" si="4"/>
        <v>0</v>
      </c>
      <c r="BF152" s="169">
        <f t="shared" si="5"/>
        <v>0</v>
      </c>
      <c r="BG152" s="169">
        <f t="shared" si="6"/>
        <v>0</v>
      </c>
      <c r="BH152" s="169">
        <f t="shared" si="7"/>
        <v>0</v>
      </c>
      <c r="BI152" s="169">
        <f t="shared" si="8"/>
        <v>0</v>
      </c>
      <c r="BJ152" s="18" t="s">
        <v>89</v>
      </c>
      <c r="BK152" s="169">
        <f t="shared" si="9"/>
        <v>0</v>
      </c>
      <c r="BL152" s="18" t="s">
        <v>840</v>
      </c>
      <c r="BM152" s="168" t="s">
        <v>3571</v>
      </c>
    </row>
    <row r="153" spans="1:65" s="2" customFormat="1" ht="16.5" customHeight="1">
      <c r="A153" s="33"/>
      <c r="B153" s="155"/>
      <c r="C153" s="202" t="s">
        <v>498</v>
      </c>
      <c r="D153" s="202" t="s">
        <v>339</v>
      </c>
      <c r="E153" s="203" t="s">
        <v>3572</v>
      </c>
      <c r="F153" s="204" t="s">
        <v>3573</v>
      </c>
      <c r="G153" s="205" t="s">
        <v>782</v>
      </c>
      <c r="H153" s="206">
        <v>1</v>
      </c>
      <c r="I153" s="207"/>
      <c r="J153" s="208">
        <f t="shared" si="0"/>
        <v>0</v>
      </c>
      <c r="K153" s="209"/>
      <c r="L153" s="210"/>
      <c r="M153" s="211" t="s">
        <v>1</v>
      </c>
      <c r="N153" s="212" t="s">
        <v>41</v>
      </c>
      <c r="O153" s="62"/>
      <c r="P153" s="166">
        <f t="shared" si="1"/>
        <v>0</v>
      </c>
      <c r="Q153" s="166">
        <v>0</v>
      </c>
      <c r="R153" s="166">
        <f t="shared" si="2"/>
        <v>0</v>
      </c>
      <c r="S153" s="166">
        <v>0</v>
      </c>
      <c r="T153" s="167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1996</v>
      </c>
      <c r="AT153" s="168" t="s">
        <v>339</v>
      </c>
      <c r="AU153" s="168" t="s">
        <v>89</v>
      </c>
      <c r="AY153" s="18" t="s">
        <v>185</v>
      </c>
      <c r="BE153" s="169">
        <f t="shared" si="4"/>
        <v>0</v>
      </c>
      <c r="BF153" s="169">
        <f t="shared" si="5"/>
        <v>0</v>
      </c>
      <c r="BG153" s="169">
        <f t="shared" si="6"/>
        <v>0</v>
      </c>
      <c r="BH153" s="169">
        <f t="shared" si="7"/>
        <v>0</v>
      </c>
      <c r="BI153" s="169">
        <f t="shared" si="8"/>
        <v>0</v>
      </c>
      <c r="BJ153" s="18" t="s">
        <v>89</v>
      </c>
      <c r="BK153" s="169">
        <f t="shared" si="9"/>
        <v>0</v>
      </c>
      <c r="BL153" s="18" t="s">
        <v>840</v>
      </c>
      <c r="BM153" s="168" t="s">
        <v>3574</v>
      </c>
    </row>
    <row r="154" spans="1:65" s="2" customFormat="1" ht="16.5" customHeight="1">
      <c r="A154" s="33"/>
      <c r="B154" s="155"/>
      <c r="C154" s="202" t="s">
        <v>505</v>
      </c>
      <c r="D154" s="202" t="s">
        <v>339</v>
      </c>
      <c r="E154" s="203" t="s">
        <v>3575</v>
      </c>
      <c r="F154" s="204" t="s">
        <v>3576</v>
      </c>
      <c r="G154" s="205" t="s">
        <v>782</v>
      </c>
      <c r="H154" s="206">
        <v>24</v>
      </c>
      <c r="I154" s="207"/>
      <c r="J154" s="208">
        <f t="shared" si="0"/>
        <v>0</v>
      </c>
      <c r="K154" s="209"/>
      <c r="L154" s="210"/>
      <c r="M154" s="211" t="s">
        <v>1</v>
      </c>
      <c r="N154" s="212" t="s">
        <v>41</v>
      </c>
      <c r="O154" s="62"/>
      <c r="P154" s="166">
        <f t="shared" si="1"/>
        <v>0</v>
      </c>
      <c r="Q154" s="166">
        <v>0</v>
      </c>
      <c r="R154" s="166">
        <f t="shared" si="2"/>
        <v>0</v>
      </c>
      <c r="S154" s="166">
        <v>0</v>
      </c>
      <c r="T154" s="167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1996</v>
      </c>
      <c r="AT154" s="168" t="s">
        <v>339</v>
      </c>
      <c r="AU154" s="168" t="s">
        <v>89</v>
      </c>
      <c r="AY154" s="18" t="s">
        <v>185</v>
      </c>
      <c r="BE154" s="169">
        <f t="shared" si="4"/>
        <v>0</v>
      </c>
      <c r="BF154" s="169">
        <f t="shared" si="5"/>
        <v>0</v>
      </c>
      <c r="BG154" s="169">
        <f t="shared" si="6"/>
        <v>0</v>
      </c>
      <c r="BH154" s="169">
        <f t="shared" si="7"/>
        <v>0</v>
      </c>
      <c r="BI154" s="169">
        <f t="shared" si="8"/>
        <v>0</v>
      </c>
      <c r="BJ154" s="18" t="s">
        <v>89</v>
      </c>
      <c r="BK154" s="169">
        <f t="shared" si="9"/>
        <v>0</v>
      </c>
      <c r="BL154" s="18" t="s">
        <v>840</v>
      </c>
      <c r="BM154" s="168" t="s">
        <v>3577</v>
      </c>
    </row>
    <row r="155" spans="1:65" s="2" customFormat="1" ht="24.2" customHeight="1">
      <c r="A155" s="33"/>
      <c r="B155" s="155"/>
      <c r="C155" s="156" t="s">
        <v>509</v>
      </c>
      <c r="D155" s="156" t="s">
        <v>188</v>
      </c>
      <c r="E155" s="157" t="s">
        <v>3578</v>
      </c>
      <c r="F155" s="158" t="s">
        <v>3579</v>
      </c>
      <c r="G155" s="159" t="s">
        <v>782</v>
      </c>
      <c r="H155" s="160">
        <v>20</v>
      </c>
      <c r="I155" s="161"/>
      <c r="J155" s="162">
        <f t="shared" si="0"/>
        <v>0</v>
      </c>
      <c r="K155" s="163"/>
      <c r="L155" s="34"/>
      <c r="M155" s="164" t="s">
        <v>1</v>
      </c>
      <c r="N155" s="165" t="s">
        <v>41</v>
      </c>
      <c r="O155" s="62"/>
      <c r="P155" s="166">
        <f t="shared" si="1"/>
        <v>0</v>
      </c>
      <c r="Q155" s="166">
        <v>0</v>
      </c>
      <c r="R155" s="166">
        <f t="shared" si="2"/>
        <v>0</v>
      </c>
      <c r="S155" s="166">
        <v>0</v>
      </c>
      <c r="T155" s="167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840</v>
      </c>
      <c r="AT155" s="168" t="s">
        <v>188</v>
      </c>
      <c r="AU155" s="168" t="s">
        <v>89</v>
      </c>
      <c r="AY155" s="18" t="s">
        <v>185</v>
      </c>
      <c r="BE155" s="169">
        <f t="shared" si="4"/>
        <v>0</v>
      </c>
      <c r="BF155" s="169">
        <f t="shared" si="5"/>
        <v>0</v>
      </c>
      <c r="BG155" s="169">
        <f t="shared" si="6"/>
        <v>0</v>
      </c>
      <c r="BH155" s="169">
        <f t="shared" si="7"/>
        <v>0</v>
      </c>
      <c r="BI155" s="169">
        <f t="shared" si="8"/>
        <v>0</v>
      </c>
      <c r="BJ155" s="18" t="s">
        <v>89</v>
      </c>
      <c r="BK155" s="169">
        <f t="shared" si="9"/>
        <v>0</v>
      </c>
      <c r="BL155" s="18" t="s">
        <v>840</v>
      </c>
      <c r="BM155" s="168" t="s">
        <v>3580</v>
      </c>
    </row>
    <row r="156" spans="1:65" s="2" customFormat="1" ht="16.5" customHeight="1">
      <c r="A156" s="33"/>
      <c r="B156" s="155"/>
      <c r="C156" s="202" t="s">
        <v>532</v>
      </c>
      <c r="D156" s="202" t="s">
        <v>339</v>
      </c>
      <c r="E156" s="203" t="s">
        <v>3581</v>
      </c>
      <c r="F156" s="204" t="s">
        <v>3582</v>
      </c>
      <c r="G156" s="205" t="s">
        <v>782</v>
      </c>
      <c r="H156" s="206">
        <v>20</v>
      </c>
      <c r="I156" s="207"/>
      <c r="J156" s="208">
        <f t="shared" si="0"/>
        <v>0</v>
      </c>
      <c r="K156" s="209"/>
      <c r="L156" s="210"/>
      <c r="M156" s="211" t="s">
        <v>1</v>
      </c>
      <c r="N156" s="212" t="s">
        <v>41</v>
      </c>
      <c r="O156" s="62"/>
      <c r="P156" s="166">
        <f t="shared" si="1"/>
        <v>0</v>
      </c>
      <c r="Q156" s="166">
        <v>0</v>
      </c>
      <c r="R156" s="166">
        <f t="shared" si="2"/>
        <v>0</v>
      </c>
      <c r="S156" s="166">
        <v>0</v>
      </c>
      <c r="T156" s="167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1996</v>
      </c>
      <c r="AT156" s="168" t="s">
        <v>339</v>
      </c>
      <c r="AU156" s="168" t="s">
        <v>89</v>
      </c>
      <c r="AY156" s="18" t="s">
        <v>185</v>
      </c>
      <c r="BE156" s="169">
        <f t="shared" si="4"/>
        <v>0</v>
      </c>
      <c r="BF156" s="169">
        <f t="shared" si="5"/>
        <v>0</v>
      </c>
      <c r="BG156" s="169">
        <f t="shared" si="6"/>
        <v>0</v>
      </c>
      <c r="BH156" s="169">
        <f t="shared" si="7"/>
        <v>0</v>
      </c>
      <c r="BI156" s="169">
        <f t="shared" si="8"/>
        <v>0</v>
      </c>
      <c r="BJ156" s="18" t="s">
        <v>89</v>
      </c>
      <c r="BK156" s="169">
        <f t="shared" si="9"/>
        <v>0</v>
      </c>
      <c r="BL156" s="18" t="s">
        <v>840</v>
      </c>
      <c r="BM156" s="168" t="s">
        <v>3583</v>
      </c>
    </row>
    <row r="157" spans="1:65" s="2" customFormat="1" ht="16.5" customHeight="1">
      <c r="A157" s="33"/>
      <c r="B157" s="155"/>
      <c r="C157" s="156" t="s">
        <v>541</v>
      </c>
      <c r="D157" s="156" t="s">
        <v>188</v>
      </c>
      <c r="E157" s="157" t="s">
        <v>3584</v>
      </c>
      <c r="F157" s="158" t="s">
        <v>3585</v>
      </c>
      <c r="G157" s="159" t="s">
        <v>782</v>
      </c>
      <c r="H157" s="160">
        <v>1</v>
      </c>
      <c r="I157" s="161"/>
      <c r="J157" s="162">
        <f t="shared" si="0"/>
        <v>0</v>
      </c>
      <c r="K157" s="163"/>
      <c r="L157" s="34"/>
      <c r="M157" s="164" t="s">
        <v>1</v>
      </c>
      <c r="N157" s="165" t="s">
        <v>41</v>
      </c>
      <c r="O157" s="62"/>
      <c r="P157" s="166">
        <f t="shared" si="1"/>
        <v>0</v>
      </c>
      <c r="Q157" s="166">
        <v>0</v>
      </c>
      <c r="R157" s="166">
        <f t="shared" si="2"/>
        <v>0</v>
      </c>
      <c r="S157" s="166">
        <v>0</v>
      </c>
      <c r="T157" s="167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840</v>
      </c>
      <c r="AT157" s="168" t="s">
        <v>188</v>
      </c>
      <c r="AU157" s="168" t="s">
        <v>89</v>
      </c>
      <c r="AY157" s="18" t="s">
        <v>185</v>
      </c>
      <c r="BE157" s="169">
        <f t="shared" si="4"/>
        <v>0</v>
      </c>
      <c r="BF157" s="169">
        <f t="shared" si="5"/>
        <v>0</v>
      </c>
      <c r="BG157" s="169">
        <f t="shared" si="6"/>
        <v>0</v>
      </c>
      <c r="BH157" s="169">
        <f t="shared" si="7"/>
        <v>0</v>
      </c>
      <c r="BI157" s="169">
        <f t="shared" si="8"/>
        <v>0</v>
      </c>
      <c r="BJ157" s="18" t="s">
        <v>89</v>
      </c>
      <c r="BK157" s="169">
        <f t="shared" si="9"/>
        <v>0</v>
      </c>
      <c r="BL157" s="18" t="s">
        <v>840</v>
      </c>
      <c r="BM157" s="168" t="s">
        <v>3586</v>
      </c>
    </row>
    <row r="158" spans="1:65" s="2" customFormat="1" ht="16.5" customHeight="1">
      <c r="A158" s="33"/>
      <c r="B158" s="155"/>
      <c r="C158" s="202" t="s">
        <v>569</v>
      </c>
      <c r="D158" s="202" t="s">
        <v>339</v>
      </c>
      <c r="E158" s="203" t="s">
        <v>3587</v>
      </c>
      <c r="F158" s="204" t="s">
        <v>3588</v>
      </c>
      <c r="G158" s="205" t="s">
        <v>782</v>
      </c>
      <c r="H158" s="206">
        <v>1</v>
      </c>
      <c r="I158" s="207"/>
      <c r="J158" s="208">
        <f t="shared" si="0"/>
        <v>0</v>
      </c>
      <c r="K158" s="209"/>
      <c r="L158" s="210"/>
      <c r="M158" s="211" t="s">
        <v>1</v>
      </c>
      <c r="N158" s="212" t="s">
        <v>41</v>
      </c>
      <c r="O158" s="62"/>
      <c r="P158" s="166">
        <f t="shared" si="1"/>
        <v>0</v>
      </c>
      <c r="Q158" s="166">
        <v>0</v>
      </c>
      <c r="R158" s="166">
        <f t="shared" si="2"/>
        <v>0</v>
      </c>
      <c r="S158" s="166">
        <v>0</v>
      </c>
      <c r="T158" s="167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1996</v>
      </c>
      <c r="AT158" s="168" t="s">
        <v>339</v>
      </c>
      <c r="AU158" s="168" t="s">
        <v>89</v>
      </c>
      <c r="AY158" s="18" t="s">
        <v>185</v>
      </c>
      <c r="BE158" s="169">
        <f t="shared" si="4"/>
        <v>0</v>
      </c>
      <c r="BF158" s="169">
        <f t="shared" si="5"/>
        <v>0</v>
      </c>
      <c r="BG158" s="169">
        <f t="shared" si="6"/>
        <v>0</v>
      </c>
      <c r="BH158" s="169">
        <f t="shared" si="7"/>
        <v>0</v>
      </c>
      <c r="BI158" s="169">
        <f t="shared" si="8"/>
        <v>0</v>
      </c>
      <c r="BJ158" s="18" t="s">
        <v>89</v>
      </c>
      <c r="BK158" s="169">
        <f t="shared" si="9"/>
        <v>0</v>
      </c>
      <c r="BL158" s="18" t="s">
        <v>840</v>
      </c>
      <c r="BM158" s="168" t="s">
        <v>3589</v>
      </c>
    </row>
    <row r="159" spans="1:65" s="2" customFormat="1" ht="24.2" customHeight="1">
      <c r="A159" s="33"/>
      <c r="B159" s="155"/>
      <c r="C159" s="156" t="s">
        <v>573</v>
      </c>
      <c r="D159" s="156" t="s">
        <v>188</v>
      </c>
      <c r="E159" s="157" t="s">
        <v>3590</v>
      </c>
      <c r="F159" s="158" t="s">
        <v>3591</v>
      </c>
      <c r="G159" s="159" t="s">
        <v>782</v>
      </c>
      <c r="H159" s="160">
        <v>86</v>
      </c>
      <c r="I159" s="161"/>
      <c r="J159" s="162">
        <f t="shared" si="0"/>
        <v>0</v>
      </c>
      <c r="K159" s="163"/>
      <c r="L159" s="34"/>
      <c r="M159" s="164" t="s">
        <v>1</v>
      </c>
      <c r="N159" s="165" t="s">
        <v>41</v>
      </c>
      <c r="O159" s="62"/>
      <c r="P159" s="166">
        <f t="shared" si="1"/>
        <v>0</v>
      </c>
      <c r="Q159" s="166">
        <v>0</v>
      </c>
      <c r="R159" s="166">
        <f t="shared" si="2"/>
        <v>0</v>
      </c>
      <c r="S159" s="166">
        <v>0</v>
      </c>
      <c r="T159" s="167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840</v>
      </c>
      <c r="AT159" s="168" t="s">
        <v>188</v>
      </c>
      <c r="AU159" s="168" t="s">
        <v>89</v>
      </c>
      <c r="AY159" s="18" t="s">
        <v>185</v>
      </c>
      <c r="BE159" s="169">
        <f t="shared" si="4"/>
        <v>0</v>
      </c>
      <c r="BF159" s="169">
        <f t="shared" si="5"/>
        <v>0</v>
      </c>
      <c r="BG159" s="169">
        <f t="shared" si="6"/>
        <v>0</v>
      </c>
      <c r="BH159" s="169">
        <f t="shared" si="7"/>
        <v>0</v>
      </c>
      <c r="BI159" s="169">
        <f t="shared" si="8"/>
        <v>0</v>
      </c>
      <c r="BJ159" s="18" t="s">
        <v>89</v>
      </c>
      <c r="BK159" s="169">
        <f t="shared" si="9"/>
        <v>0</v>
      </c>
      <c r="BL159" s="18" t="s">
        <v>840</v>
      </c>
      <c r="BM159" s="168" t="s">
        <v>3592</v>
      </c>
    </row>
    <row r="160" spans="1:65" s="2" customFormat="1" ht="24.2" customHeight="1">
      <c r="A160" s="33"/>
      <c r="B160" s="155"/>
      <c r="C160" s="202" t="s">
        <v>605</v>
      </c>
      <c r="D160" s="202" t="s">
        <v>339</v>
      </c>
      <c r="E160" s="203" t="s">
        <v>3593</v>
      </c>
      <c r="F160" s="204" t="s">
        <v>3594</v>
      </c>
      <c r="G160" s="205" t="s">
        <v>782</v>
      </c>
      <c r="H160" s="206">
        <v>86</v>
      </c>
      <c r="I160" s="207"/>
      <c r="J160" s="208">
        <f t="shared" si="0"/>
        <v>0</v>
      </c>
      <c r="K160" s="209"/>
      <c r="L160" s="210"/>
      <c r="M160" s="211" t="s">
        <v>1</v>
      </c>
      <c r="N160" s="212" t="s">
        <v>41</v>
      </c>
      <c r="O160" s="62"/>
      <c r="P160" s="166">
        <f t="shared" si="1"/>
        <v>0</v>
      </c>
      <c r="Q160" s="166">
        <v>0</v>
      </c>
      <c r="R160" s="166">
        <f t="shared" si="2"/>
        <v>0</v>
      </c>
      <c r="S160" s="166">
        <v>0</v>
      </c>
      <c r="T160" s="167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1996</v>
      </c>
      <c r="AT160" s="168" t="s">
        <v>339</v>
      </c>
      <c r="AU160" s="168" t="s">
        <v>89</v>
      </c>
      <c r="AY160" s="18" t="s">
        <v>185</v>
      </c>
      <c r="BE160" s="169">
        <f t="shared" si="4"/>
        <v>0</v>
      </c>
      <c r="BF160" s="169">
        <f t="shared" si="5"/>
        <v>0</v>
      </c>
      <c r="BG160" s="169">
        <f t="shared" si="6"/>
        <v>0</v>
      </c>
      <c r="BH160" s="169">
        <f t="shared" si="7"/>
        <v>0</v>
      </c>
      <c r="BI160" s="169">
        <f t="shared" si="8"/>
        <v>0</v>
      </c>
      <c r="BJ160" s="18" t="s">
        <v>89</v>
      </c>
      <c r="BK160" s="169">
        <f t="shared" si="9"/>
        <v>0</v>
      </c>
      <c r="BL160" s="18" t="s">
        <v>840</v>
      </c>
      <c r="BM160" s="168" t="s">
        <v>3595</v>
      </c>
    </row>
    <row r="161" spans="1:65" s="2" customFormat="1" ht="21.75" customHeight="1">
      <c r="A161" s="33"/>
      <c r="B161" s="155"/>
      <c r="C161" s="156" t="s">
        <v>1816</v>
      </c>
      <c r="D161" s="156" t="s">
        <v>188</v>
      </c>
      <c r="E161" s="157" t="s">
        <v>3009</v>
      </c>
      <c r="F161" s="158" t="s">
        <v>3010</v>
      </c>
      <c r="G161" s="159" t="s">
        <v>782</v>
      </c>
      <c r="H161" s="160">
        <v>4</v>
      </c>
      <c r="I161" s="161"/>
      <c r="J161" s="162">
        <f t="shared" si="0"/>
        <v>0</v>
      </c>
      <c r="K161" s="163"/>
      <c r="L161" s="34"/>
      <c r="M161" s="164" t="s">
        <v>1</v>
      </c>
      <c r="N161" s="165" t="s">
        <v>41</v>
      </c>
      <c r="O161" s="62"/>
      <c r="P161" s="166">
        <f t="shared" si="1"/>
        <v>0</v>
      </c>
      <c r="Q161" s="166">
        <v>0</v>
      </c>
      <c r="R161" s="166">
        <f t="shared" si="2"/>
        <v>0</v>
      </c>
      <c r="S161" s="166">
        <v>0</v>
      </c>
      <c r="T161" s="167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840</v>
      </c>
      <c r="AT161" s="168" t="s">
        <v>188</v>
      </c>
      <c r="AU161" s="168" t="s">
        <v>89</v>
      </c>
      <c r="AY161" s="18" t="s">
        <v>185</v>
      </c>
      <c r="BE161" s="169">
        <f t="shared" si="4"/>
        <v>0</v>
      </c>
      <c r="BF161" s="169">
        <f t="shared" si="5"/>
        <v>0</v>
      </c>
      <c r="BG161" s="169">
        <f t="shared" si="6"/>
        <v>0</v>
      </c>
      <c r="BH161" s="169">
        <f t="shared" si="7"/>
        <v>0</v>
      </c>
      <c r="BI161" s="169">
        <f t="shared" si="8"/>
        <v>0</v>
      </c>
      <c r="BJ161" s="18" t="s">
        <v>89</v>
      </c>
      <c r="BK161" s="169">
        <f t="shared" si="9"/>
        <v>0</v>
      </c>
      <c r="BL161" s="18" t="s">
        <v>840</v>
      </c>
      <c r="BM161" s="168" t="s">
        <v>3596</v>
      </c>
    </row>
    <row r="162" spans="1:65" s="2" customFormat="1" ht="16.5" customHeight="1">
      <c r="A162" s="33"/>
      <c r="B162" s="155"/>
      <c r="C162" s="202" t="s">
        <v>610</v>
      </c>
      <c r="D162" s="202" t="s">
        <v>339</v>
      </c>
      <c r="E162" s="203" t="s">
        <v>3012</v>
      </c>
      <c r="F162" s="204" t="s">
        <v>3013</v>
      </c>
      <c r="G162" s="205" t="s">
        <v>782</v>
      </c>
      <c r="H162" s="206">
        <v>4</v>
      </c>
      <c r="I162" s="207"/>
      <c r="J162" s="208">
        <f t="shared" si="0"/>
        <v>0</v>
      </c>
      <c r="K162" s="209"/>
      <c r="L162" s="210"/>
      <c r="M162" s="211" t="s">
        <v>1</v>
      </c>
      <c r="N162" s="212" t="s">
        <v>41</v>
      </c>
      <c r="O162" s="62"/>
      <c r="P162" s="166">
        <f t="shared" si="1"/>
        <v>0</v>
      </c>
      <c r="Q162" s="166">
        <v>0</v>
      </c>
      <c r="R162" s="166">
        <f t="shared" si="2"/>
        <v>0</v>
      </c>
      <c r="S162" s="166">
        <v>0</v>
      </c>
      <c r="T162" s="167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1996</v>
      </c>
      <c r="AT162" s="168" t="s">
        <v>339</v>
      </c>
      <c r="AU162" s="168" t="s">
        <v>89</v>
      </c>
      <c r="AY162" s="18" t="s">
        <v>185</v>
      </c>
      <c r="BE162" s="169">
        <f t="shared" si="4"/>
        <v>0</v>
      </c>
      <c r="BF162" s="169">
        <f t="shared" si="5"/>
        <v>0</v>
      </c>
      <c r="BG162" s="169">
        <f t="shared" si="6"/>
        <v>0</v>
      </c>
      <c r="BH162" s="169">
        <f t="shared" si="7"/>
        <v>0</v>
      </c>
      <c r="BI162" s="169">
        <f t="shared" si="8"/>
        <v>0</v>
      </c>
      <c r="BJ162" s="18" t="s">
        <v>89</v>
      </c>
      <c r="BK162" s="169">
        <f t="shared" si="9"/>
        <v>0</v>
      </c>
      <c r="BL162" s="18" t="s">
        <v>840</v>
      </c>
      <c r="BM162" s="168" t="s">
        <v>3597</v>
      </c>
    </row>
    <row r="163" spans="1:65" s="2" customFormat="1" ht="16.5" customHeight="1">
      <c r="A163" s="33"/>
      <c r="B163" s="155"/>
      <c r="C163" s="156" t="s">
        <v>617</v>
      </c>
      <c r="D163" s="156" t="s">
        <v>188</v>
      </c>
      <c r="E163" s="157" t="s">
        <v>3598</v>
      </c>
      <c r="F163" s="158" t="s">
        <v>3599</v>
      </c>
      <c r="G163" s="159" t="s">
        <v>782</v>
      </c>
      <c r="H163" s="160">
        <v>2</v>
      </c>
      <c r="I163" s="161"/>
      <c r="J163" s="162">
        <f t="shared" si="0"/>
        <v>0</v>
      </c>
      <c r="K163" s="163"/>
      <c r="L163" s="34"/>
      <c r="M163" s="164" t="s">
        <v>1</v>
      </c>
      <c r="N163" s="165" t="s">
        <v>41</v>
      </c>
      <c r="O163" s="62"/>
      <c r="P163" s="166">
        <f t="shared" si="1"/>
        <v>0</v>
      </c>
      <c r="Q163" s="166">
        <v>0</v>
      </c>
      <c r="R163" s="166">
        <f t="shared" si="2"/>
        <v>0</v>
      </c>
      <c r="S163" s="166">
        <v>0</v>
      </c>
      <c r="T163" s="167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840</v>
      </c>
      <c r="AT163" s="168" t="s">
        <v>188</v>
      </c>
      <c r="AU163" s="168" t="s">
        <v>89</v>
      </c>
      <c r="AY163" s="18" t="s">
        <v>185</v>
      </c>
      <c r="BE163" s="169">
        <f t="shared" si="4"/>
        <v>0</v>
      </c>
      <c r="BF163" s="169">
        <f t="shared" si="5"/>
        <v>0</v>
      </c>
      <c r="BG163" s="169">
        <f t="shared" si="6"/>
        <v>0</v>
      </c>
      <c r="BH163" s="169">
        <f t="shared" si="7"/>
        <v>0</v>
      </c>
      <c r="BI163" s="169">
        <f t="shared" si="8"/>
        <v>0</v>
      </c>
      <c r="BJ163" s="18" t="s">
        <v>89</v>
      </c>
      <c r="BK163" s="169">
        <f t="shared" si="9"/>
        <v>0</v>
      </c>
      <c r="BL163" s="18" t="s">
        <v>840</v>
      </c>
      <c r="BM163" s="168" t="s">
        <v>3600</v>
      </c>
    </row>
    <row r="164" spans="1:65" s="2" customFormat="1" ht="24.2" customHeight="1">
      <c r="A164" s="33"/>
      <c r="B164" s="155"/>
      <c r="C164" s="202" t="s">
        <v>659</v>
      </c>
      <c r="D164" s="202" t="s">
        <v>339</v>
      </c>
      <c r="E164" s="203" t="s">
        <v>3601</v>
      </c>
      <c r="F164" s="204" t="s">
        <v>3602</v>
      </c>
      <c r="G164" s="205" t="s">
        <v>782</v>
      </c>
      <c r="H164" s="206">
        <v>2</v>
      </c>
      <c r="I164" s="207"/>
      <c r="J164" s="208">
        <f t="shared" si="0"/>
        <v>0</v>
      </c>
      <c r="K164" s="209"/>
      <c r="L164" s="210"/>
      <c r="M164" s="211" t="s">
        <v>1</v>
      </c>
      <c r="N164" s="212" t="s">
        <v>41</v>
      </c>
      <c r="O164" s="62"/>
      <c r="P164" s="166">
        <f t="shared" si="1"/>
        <v>0</v>
      </c>
      <c r="Q164" s="166">
        <v>0</v>
      </c>
      <c r="R164" s="166">
        <f t="shared" si="2"/>
        <v>0</v>
      </c>
      <c r="S164" s="166">
        <v>0</v>
      </c>
      <c r="T164" s="167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1996</v>
      </c>
      <c r="AT164" s="168" t="s">
        <v>339</v>
      </c>
      <c r="AU164" s="168" t="s">
        <v>89</v>
      </c>
      <c r="AY164" s="18" t="s">
        <v>185</v>
      </c>
      <c r="BE164" s="169">
        <f t="shared" si="4"/>
        <v>0</v>
      </c>
      <c r="BF164" s="169">
        <f t="shared" si="5"/>
        <v>0</v>
      </c>
      <c r="BG164" s="169">
        <f t="shared" si="6"/>
        <v>0</v>
      </c>
      <c r="BH164" s="169">
        <f t="shared" si="7"/>
        <v>0</v>
      </c>
      <c r="BI164" s="169">
        <f t="shared" si="8"/>
        <v>0</v>
      </c>
      <c r="BJ164" s="18" t="s">
        <v>89</v>
      </c>
      <c r="BK164" s="169">
        <f t="shared" si="9"/>
        <v>0</v>
      </c>
      <c r="BL164" s="18" t="s">
        <v>840</v>
      </c>
      <c r="BM164" s="168" t="s">
        <v>3603</v>
      </c>
    </row>
    <row r="165" spans="1:65" s="12" customFormat="1" ht="25.9" customHeight="1">
      <c r="B165" s="142"/>
      <c r="D165" s="143" t="s">
        <v>74</v>
      </c>
      <c r="E165" s="144" t="s">
        <v>1730</v>
      </c>
      <c r="F165" s="144" t="s">
        <v>1731</v>
      </c>
      <c r="I165" s="145"/>
      <c r="J165" s="146">
        <f>BK165</f>
        <v>0</v>
      </c>
      <c r="L165" s="142"/>
      <c r="M165" s="147"/>
      <c r="N165" s="148"/>
      <c r="O165" s="148"/>
      <c r="P165" s="149">
        <f>SUM(P166:P167)</f>
        <v>0</v>
      </c>
      <c r="Q165" s="148"/>
      <c r="R165" s="149">
        <f>SUM(R166:R167)</f>
        <v>0</v>
      </c>
      <c r="S165" s="148"/>
      <c r="T165" s="150">
        <f>SUM(T166:T167)</f>
        <v>0</v>
      </c>
      <c r="AR165" s="143" t="s">
        <v>91</v>
      </c>
      <c r="AT165" s="151" t="s">
        <v>74</v>
      </c>
      <c r="AU165" s="151" t="s">
        <v>75</v>
      </c>
      <c r="AY165" s="143" t="s">
        <v>185</v>
      </c>
      <c r="BK165" s="152">
        <f>SUM(BK166:BK167)</f>
        <v>0</v>
      </c>
    </row>
    <row r="166" spans="1:65" s="2" customFormat="1" ht="33" customHeight="1">
      <c r="A166" s="33"/>
      <c r="B166" s="155"/>
      <c r="C166" s="156" t="s">
        <v>665</v>
      </c>
      <c r="D166" s="156" t="s">
        <v>188</v>
      </c>
      <c r="E166" s="157" t="s">
        <v>2243</v>
      </c>
      <c r="F166" s="158" t="s">
        <v>2917</v>
      </c>
      <c r="G166" s="159" t="s">
        <v>1735</v>
      </c>
      <c r="H166" s="160">
        <v>48</v>
      </c>
      <c r="I166" s="161"/>
      <c r="J166" s="162">
        <f>ROUND(I166*H166,2)</f>
        <v>0</v>
      </c>
      <c r="K166" s="163"/>
      <c r="L166" s="34"/>
      <c r="M166" s="164" t="s">
        <v>1</v>
      </c>
      <c r="N166" s="165" t="s">
        <v>41</v>
      </c>
      <c r="O166" s="62"/>
      <c r="P166" s="166">
        <f>O166*H166</f>
        <v>0</v>
      </c>
      <c r="Q166" s="166">
        <v>0</v>
      </c>
      <c r="R166" s="166">
        <f>Q166*H166</f>
        <v>0</v>
      </c>
      <c r="S166" s="166">
        <v>0</v>
      </c>
      <c r="T166" s="167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2090</v>
      </c>
      <c r="AT166" s="168" t="s">
        <v>188</v>
      </c>
      <c r="AU166" s="168" t="s">
        <v>79</v>
      </c>
      <c r="AY166" s="18" t="s">
        <v>185</v>
      </c>
      <c r="BE166" s="169">
        <f>IF(N166="základná",J166,0)</f>
        <v>0</v>
      </c>
      <c r="BF166" s="169">
        <f>IF(N166="znížená",J166,0)</f>
        <v>0</v>
      </c>
      <c r="BG166" s="169">
        <f>IF(N166="zákl. prenesená",J166,0)</f>
        <v>0</v>
      </c>
      <c r="BH166" s="169">
        <f>IF(N166="zníž. prenesená",J166,0)</f>
        <v>0</v>
      </c>
      <c r="BI166" s="169">
        <f>IF(N166="nulová",J166,0)</f>
        <v>0</v>
      </c>
      <c r="BJ166" s="18" t="s">
        <v>89</v>
      </c>
      <c r="BK166" s="169">
        <f>ROUND(I166*H166,2)</f>
        <v>0</v>
      </c>
      <c r="BL166" s="18" t="s">
        <v>2090</v>
      </c>
      <c r="BM166" s="168" t="s">
        <v>3604</v>
      </c>
    </row>
    <row r="167" spans="1:65" s="2" customFormat="1" ht="33" customHeight="1">
      <c r="A167" s="33"/>
      <c r="B167" s="155"/>
      <c r="C167" s="156" t="s">
        <v>677</v>
      </c>
      <c r="D167" s="156" t="s">
        <v>188</v>
      </c>
      <c r="E167" s="157" t="s">
        <v>3094</v>
      </c>
      <c r="F167" s="158" t="s">
        <v>3095</v>
      </c>
      <c r="G167" s="159" t="s">
        <v>1735</v>
      </c>
      <c r="H167" s="160">
        <v>48</v>
      </c>
      <c r="I167" s="161"/>
      <c r="J167" s="162">
        <f>ROUND(I167*H167,2)</f>
        <v>0</v>
      </c>
      <c r="K167" s="163"/>
      <c r="L167" s="34"/>
      <c r="M167" s="164" t="s">
        <v>1</v>
      </c>
      <c r="N167" s="165" t="s">
        <v>41</v>
      </c>
      <c r="O167" s="62"/>
      <c r="P167" s="166">
        <f>O167*H167</f>
        <v>0</v>
      </c>
      <c r="Q167" s="166">
        <v>0</v>
      </c>
      <c r="R167" s="166">
        <f>Q167*H167</f>
        <v>0</v>
      </c>
      <c r="S167" s="166">
        <v>0</v>
      </c>
      <c r="T167" s="167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2090</v>
      </c>
      <c r="AT167" s="168" t="s">
        <v>188</v>
      </c>
      <c r="AU167" s="168" t="s">
        <v>79</v>
      </c>
      <c r="AY167" s="18" t="s">
        <v>185</v>
      </c>
      <c r="BE167" s="169">
        <f>IF(N167="základná",J167,0)</f>
        <v>0</v>
      </c>
      <c r="BF167" s="169">
        <f>IF(N167="znížená",J167,0)</f>
        <v>0</v>
      </c>
      <c r="BG167" s="169">
        <f>IF(N167="zákl. prenesená",J167,0)</f>
        <v>0</v>
      </c>
      <c r="BH167" s="169">
        <f>IF(N167="zníž. prenesená",J167,0)</f>
        <v>0</v>
      </c>
      <c r="BI167" s="169">
        <f>IF(N167="nulová",J167,0)</f>
        <v>0</v>
      </c>
      <c r="BJ167" s="18" t="s">
        <v>89</v>
      </c>
      <c r="BK167" s="169">
        <f>ROUND(I167*H167,2)</f>
        <v>0</v>
      </c>
      <c r="BL167" s="18" t="s">
        <v>2090</v>
      </c>
      <c r="BM167" s="168" t="s">
        <v>3605</v>
      </c>
    </row>
    <row r="168" spans="1:65" s="12" customFormat="1" ht="25.9" customHeight="1">
      <c r="B168" s="142"/>
      <c r="D168" s="143" t="s">
        <v>74</v>
      </c>
      <c r="E168" s="144" t="s">
        <v>1738</v>
      </c>
      <c r="F168" s="144" t="s">
        <v>2942</v>
      </c>
      <c r="I168" s="145"/>
      <c r="J168" s="146">
        <f>BK168</f>
        <v>0</v>
      </c>
      <c r="L168" s="142"/>
      <c r="M168" s="147"/>
      <c r="N168" s="148"/>
      <c r="O168" s="148"/>
      <c r="P168" s="149">
        <f>SUM(P169:P171)</f>
        <v>0</v>
      </c>
      <c r="Q168" s="148"/>
      <c r="R168" s="149">
        <f>SUM(R169:R171)</f>
        <v>0</v>
      </c>
      <c r="S168" s="148"/>
      <c r="T168" s="150">
        <f>SUM(T169:T171)</f>
        <v>0</v>
      </c>
      <c r="AR168" s="143" t="s">
        <v>237</v>
      </c>
      <c r="AT168" s="151" t="s">
        <v>74</v>
      </c>
      <c r="AU168" s="151" t="s">
        <v>75</v>
      </c>
      <c r="AY168" s="143" t="s">
        <v>185</v>
      </c>
      <c r="BK168" s="152">
        <f>SUM(BK169:BK171)</f>
        <v>0</v>
      </c>
    </row>
    <row r="169" spans="1:65" s="2" customFormat="1" ht="16.5" customHeight="1">
      <c r="A169" s="33"/>
      <c r="B169" s="155"/>
      <c r="C169" s="156" t="s">
        <v>693</v>
      </c>
      <c r="D169" s="156" t="s">
        <v>188</v>
      </c>
      <c r="E169" s="157" t="s">
        <v>3606</v>
      </c>
      <c r="F169" s="158" t="s">
        <v>3607</v>
      </c>
      <c r="G169" s="159" t="s">
        <v>3091</v>
      </c>
      <c r="H169" s="160">
        <v>1</v>
      </c>
      <c r="I169" s="161"/>
      <c r="J169" s="162">
        <f>ROUND(I169*H169,2)</f>
        <v>0</v>
      </c>
      <c r="K169" s="163"/>
      <c r="L169" s="34"/>
      <c r="M169" s="164" t="s">
        <v>1</v>
      </c>
      <c r="N169" s="165" t="s">
        <v>41</v>
      </c>
      <c r="O169" s="62"/>
      <c r="P169" s="166">
        <f>O169*H169</f>
        <v>0</v>
      </c>
      <c r="Q169" s="166">
        <v>0</v>
      </c>
      <c r="R169" s="166">
        <f>Q169*H169</f>
        <v>0</v>
      </c>
      <c r="S169" s="166">
        <v>0</v>
      </c>
      <c r="T169" s="167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91</v>
      </c>
      <c r="AT169" s="168" t="s">
        <v>188</v>
      </c>
      <c r="AU169" s="168" t="s">
        <v>79</v>
      </c>
      <c r="AY169" s="18" t="s">
        <v>185</v>
      </c>
      <c r="BE169" s="169">
        <f>IF(N169="základná",J169,0)</f>
        <v>0</v>
      </c>
      <c r="BF169" s="169">
        <f>IF(N169="znížená",J169,0)</f>
        <v>0</v>
      </c>
      <c r="BG169" s="169">
        <f>IF(N169="zákl. prenesená",J169,0)</f>
        <v>0</v>
      </c>
      <c r="BH169" s="169">
        <f>IF(N169="zníž. prenesená",J169,0)</f>
        <v>0</v>
      </c>
      <c r="BI169" s="169">
        <f>IF(N169="nulová",J169,0)</f>
        <v>0</v>
      </c>
      <c r="BJ169" s="18" t="s">
        <v>89</v>
      </c>
      <c r="BK169" s="169">
        <f>ROUND(I169*H169,2)</f>
        <v>0</v>
      </c>
      <c r="BL169" s="18" t="s">
        <v>91</v>
      </c>
      <c r="BM169" s="168" t="s">
        <v>3608</v>
      </c>
    </row>
    <row r="170" spans="1:65" s="2" customFormat="1" ht="24.2" customHeight="1">
      <c r="A170" s="33"/>
      <c r="B170" s="155"/>
      <c r="C170" s="156" t="s">
        <v>697</v>
      </c>
      <c r="D170" s="156" t="s">
        <v>188</v>
      </c>
      <c r="E170" s="157" t="s">
        <v>2946</v>
      </c>
      <c r="F170" s="158" t="s">
        <v>2947</v>
      </c>
      <c r="G170" s="159" t="s">
        <v>3091</v>
      </c>
      <c r="H170" s="160">
        <v>1</v>
      </c>
      <c r="I170" s="161"/>
      <c r="J170" s="162">
        <f>ROUND(I170*H170,2)</f>
        <v>0</v>
      </c>
      <c r="K170" s="163"/>
      <c r="L170" s="34"/>
      <c r="M170" s="164" t="s">
        <v>1</v>
      </c>
      <c r="N170" s="165" t="s">
        <v>41</v>
      </c>
      <c r="O170" s="62"/>
      <c r="P170" s="166">
        <f>O170*H170</f>
        <v>0</v>
      </c>
      <c r="Q170" s="166">
        <v>0</v>
      </c>
      <c r="R170" s="166">
        <f>Q170*H170</f>
        <v>0</v>
      </c>
      <c r="S170" s="166">
        <v>0</v>
      </c>
      <c r="T170" s="167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91</v>
      </c>
      <c r="AT170" s="168" t="s">
        <v>188</v>
      </c>
      <c r="AU170" s="168" t="s">
        <v>79</v>
      </c>
      <c r="AY170" s="18" t="s">
        <v>185</v>
      </c>
      <c r="BE170" s="169">
        <f>IF(N170="základná",J170,0)</f>
        <v>0</v>
      </c>
      <c r="BF170" s="169">
        <f>IF(N170="znížená",J170,0)</f>
        <v>0</v>
      </c>
      <c r="BG170" s="169">
        <f>IF(N170="zákl. prenesená",J170,0)</f>
        <v>0</v>
      </c>
      <c r="BH170" s="169">
        <f>IF(N170="zníž. prenesená",J170,0)</f>
        <v>0</v>
      </c>
      <c r="BI170" s="169">
        <f>IF(N170="nulová",J170,0)</f>
        <v>0</v>
      </c>
      <c r="BJ170" s="18" t="s">
        <v>89</v>
      </c>
      <c r="BK170" s="169">
        <f>ROUND(I170*H170,2)</f>
        <v>0</v>
      </c>
      <c r="BL170" s="18" t="s">
        <v>91</v>
      </c>
      <c r="BM170" s="168" t="s">
        <v>3609</v>
      </c>
    </row>
    <row r="171" spans="1:65" s="2" customFormat="1" ht="21.75" customHeight="1">
      <c r="A171" s="33"/>
      <c r="B171" s="155"/>
      <c r="C171" s="156" t="s">
        <v>701</v>
      </c>
      <c r="D171" s="156" t="s">
        <v>188</v>
      </c>
      <c r="E171" s="157" t="s">
        <v>2949</v>
      </c>
      <c r="F171" s="158" t="s">
        <v>2950</v>
      </c>
      <c r="G171" s="159" t="s">
        <v>1391</v>
      </c>
      <c r="H171" s="160">
        <v>1</v>
      </c>
      <c r="I171" s="161"/>
      <c r="J171" s="162">
        <f>ROUND(I171*H171,2)</f>
        <v>0</v>
      </c>
      <c r="K171" s="163"/>
      <c r="L171" s="34"/>
      <c r="M171" s="214" t="s">
        <v>1</v>
      </c>
      <c r="N171" s="215" t="s">
        <v>41</v>
      </c>
      <c r="O171" s="216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91</v>
      </c>
      <c r="AT171" s="168" t="s">
        <v>188</v>
      </c>
      <c r="AU171" s="168" t="s">
        <v>79</v>
      </c>
      <c r="AY171" s="18" t="s">
        <v>185</v>
      </c>
      <c r="BE171" s="169">
        <f>IF(N171="základná",J171,0)</f>
        <v>0</v>
      </c>
      <c r="BF171" s="169">
        <f>IF(N171="znížená",J171,0)</f>
        <v>0</v>
      </c>
      <c r="BG171" s="169">
        <f>IF(N171="zákl. prenesená",J171,0)</f>
        <v>0</v>
      </c>
      <c r="BH171" s="169">
        <f>IF(N171="zníž. prenesená",J171,0)</f>
        <v>0</v>
      </c>
      <c r="BI171" s="169">
        <f>IF(N171="nulová",J171,0)</f>
        <v>0</v>
      </c>
      <c r="BJ171" s="18" t="s">
        <v>89</v>
      </c>
      <c r="BK171" s="169">
        <f>ROUND(I171*H171,2)</f>
        <v>0</v>
      </c>
      <c r="BL171" s="18" t="s">
        <v>91</v>
      </c>
      <c r="BM171" s="168" t="s">
        <v>3610</v>
      </c>
    </row>
    <row r="172" spans="1:65" s="2" customFormat="1" ht="6.95" customHeight="1">
      <c r="A172" s="33"/>
      <c r="B172" s="51"/>
      <c r="C172" s="52"/>
      <c r="D172" s="52"/>
      <c r="E172" s="52"/>
      <c r="F172" s="52"/>
      <c r="G172" s="52"/>
      <c r="H172" s="52"/>
      <c r="I172" s="52"/>
      <c r="J172" s="52"/>
      <c r="K172" s="52"/>
      <c r="L172" s="34"/>
      <c r="M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</row>
  </sheetData>
  <autoFilter ref="C119:K171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2"/>
  <sheetViews>
    <sheetView showGridLines="0" workbookViewId="0">
      <selection activeCell="I47" sqref="I4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122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3611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ROUND(J118,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6" t="s">
        <v>39</v>
      </c>
      <c r="E33" s="39" t="s">
        <v>40</v>
      </c>
      <c r="F33" s="107">
        <f>ROUND((SUM(BE118:BE121)),  2)</f>
        <v>0</v>
      </c>
      <c r="G33" s="108"/>
      <c r="H33" s="108"/>
      <c r="I33" s="109">
        <v>0.2</v>
      </c>
      <c r="J33" s="107">
        <f>ROUND(((SUM(BE118:BE121))*I33),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7">
        <f>ROUND((SUM(BF118:BF121)),  2)</f>
        <v>0</v>
      </c>
      <c r="G34" s="108"/>
      <c r="H34" s="108"/>
      <c r="I34" s="109">
        <v>0.2</v>
      </c>
      <c r="J34" s="107">
        <f>ROUND(((SUM(BF118:BF121))*I34),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0">
        <f>ROUND((SUM(BG118:BG121)),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0">
        <f>ROUND((SUM(BH118:BH121)),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7">
        <f>ROUND((SUM(BI118:BI121)),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 xml:space="preserve">SO-07 - Areálové osvetlenie 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J118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5" customHeight="1">
      <c r="B97" s="123"/>
      <c r="D97" s="124" t="s">
        <v>2860</v>
      </c>
      <c r="E97" s="125"/>
      <c r="F97" s="125"/>
      <c r="G97" s="125"/>
      <c r="H97" s="125"/>
      <c r="I97" s="125"/>
      <c r="J97" s="126">
        <f>J119</f>
        <v>0</v>
      </c>
      <c r="L97" s="123"/>
    </row>
    <row r="98" spans="1:31" s="10" customFormat="1" ht="19.899999999999999" customHeight="1">
      <c r="B98" s="127"/>
      <c r="D98" s="128" t="s">
        <v>2861</v>
      </c>
      <c r="E98" s="129"/>
      <c r="F98" s="129"/>
      <c r="G98" s="129"/>
      <c r="H98" s="129"/>
      <c r="I98" s="129"/>
      <c r="J98" s="130">
        <f>J120</f>
        <v>0</v>
      </c>
      <c r="L98" s="127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5" customHeight="1">
      <c r="A100" s="33"/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5" customHeight="1">
      <c r="A104" s="33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5" customHeight="1">
      <c r="A105" s="33"/>
      <c r="B105" s="34"/>
      <c r="C105" s="22" t="s">
        <v>171</v>
      </c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15</v>
      </c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65" t="str">
        <f>E7</f>
        <v>Chovná hala pre kury s voľným výbehom</v>
      </c>
      <c r="F108" s="266"/>
      <c r="G108" s="266"/>
      <c r="H108" s="266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138</v>
      </c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24" t="str">
        <f>E9</f>
        <v xml:space="preserve">SO-07 - Areálové osvetlenie </v>
      </c>
      <c r="F110" s="267"/>
      <c r="G110" s="267"/>
      <c r="H110" s="267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19</v>
      </c>
      <c r="D112" s="33"/>
      <c r="E112" s="33"/>
      <c r="F112" s="26" t="str">
        <f>F12</f>
        <v>Dolné Trhovište 224, 920 61 Dolné Trhovište</v>
      </c>
      <c r="G112" s="33"/>
      <c r="H112" s="33"/>
      <c r="I112" s="28" t="s">
        <v>21</v>
      </c>
      <c r="J112" s="59" t="str">
        <f>IF(J12="","",J12)</f>
        <v>19. 3. 2023</v>
      </c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2" customHeight="1">
      <c r="A114" s="33"/>
      <c r="B114" s="34"/>
      <c r="C114" s="28" t="s">
        <v>23</v>
      </c>
      <c r="D114" s="33"/>
      <c r="E114" s="33"/>
      <c r="F114" s="26" t="str">
        <f>E15</f>
        <v>FOOD FARM s.r.o., Piešťanská 3, 917 03 Trnava</v>
      </c>
      <c r="G114" s="33"/>
      <c r="H114" s="33"/>
      <c r="I114" s="28" t="s">
        <v>29</v>
      </c>
      <c r="J114" s="31" t="str">
        <f>E21</f>
        <v>ALLA ARCHITEKTI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27</v>
      </c>
      <c r="D115" s="33"/>
      <c r="E115" s="33"/>
      <c r="F115" s="26" t="str">
        <f>IF(E18="","",E18)</f>
        <v>Vyplň údaj</v>
      </c>
      <c r="G115" s="33"/>
      <c r="H115" s="33"/>
      <c r="I115" s="28" t="s">
        <v>32</v>
      </c>
      <c r="J115" s="31" t="str">
        <f>E24</f>
        <v>Stanislav Hlubina</v>
      </c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31"/>
      <c r="B117" s="132"/>
      <c r="C117" s="133" t="s">
        <v>172</v>
      </c>
      <c r="D117" s="134" t="s">
        <v>60</v>
      </c>
      <c r="E117" s="134" t="s">
        <v>56</v>
      </c>
      <c r="F117" s="134" t="s">
        <v>57</v>
      </c>
      <c r="G117" s="134" t="s">
        <v>173</v>
      </c>
      <c r="H117" s="134" t="s">
        <v>174</v>
      </c>
      <c r="I117" s="134" t="s">
        <v>175</v>
      </c>
      <c r="J117" s="135" t="s">
        <v>144</v>
      </c>
      <c r="K117" s="136" t="s">
        <v>176</v>
      </c>
      <c r="L117" s="137"/>
      <c r="M117" s="66" t="s">
        <v>1</v>
      </c>
      <c r="N117" s="67" t="s">
        <v>39</v>
      </c>
      <c r="O117" s="67" t="s">
        <v>177</v>
      </c>
      <c r="P117" s="67" t="s">
        <v>178</v>
      </c>
      <c r="Q117" s="67" t="s">
        <v>179</v>
      </c>
      <c r="R117" s="67" t="s">
        <v>180</v>
      </c>
      <c r="S117" s="67" t="s">
        <v>181</v>
      </c>
      <c r="T117" s="68" t="s">
        <v>182</v>
      </c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</row>
    <row r="118" spans="1:65" s="2" customFormat="1" ht="22.9" customHeight="1">
      <c r="A118" s="33"/>
      <c r="B118" s="34"/>
      <c r="C118" s="73" t="s">
        <v>145</v>
      </c>
      <c r="D118" s="33"/>
      <c r="E118" s="33"/>
      <c r="F118" s="33"/>
      <c r="G118" s="33"/>
      <c r="H118" s="33"/>
      <c r="I118" s="33"/>
      <c r="J118" s="138">
        <f>BK118</f>
        <v>0</v>
      </c>
      <c r="K118" s="33"/>
      <c r="L118" s="34"/>
      <c r="M118" s="69"/>
      <c r="N118" s="60"/>
      <c r="O118" s="70"/>
      <c r="P118" s="139">
        <f>P119</f>
        <v>0</v>
      </c>
      <c r="Q118" s="70"/>
      <c r="R118" s="139">
        <f>R119</f>
        <v>0</v>
      </c>
      <c r="S118" s="70"/>
      <c r="T118" s="140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74</v>
      </c>
      <c r="AU118" s="18" t="s">
        <v>146</v>
      </c>
      <c r="BK118" s="141">
        <f>BK119</f>
        <v>0</v>
      </c>
    </row>
    <row r="119" spans="1:65" s="12" customFormat="1" ht="25.9" customHeight="1">
      <c r="B119" s="142"/>
      <c r="D119" s="143" t="s">
        <v>74</v>
      </c>
      <c r="E119" s="144" t="s">
        <v>339</v>
      </c>
      <c r="F119" s="144" t="s">
        <v>2870</v>
      </c>
      <c r="I119" s="145"/>
      <c r="J119" s="146">
        <f>BK119</f>
        <v>0</v>
      </c>
      <c r="L119" s="142"/>
      <c r="M119" s="147"/>
      <c r="N119" s="148"/>
      <c r="O119" s="148"/>
      <c r="P119" s="149">
        <f>P120</f>
        <v>0</v>
      </c>
      <c r="Q119" s="148"/>
      <c r="R119" s="149">
        <f>R120</f>
        <v>0</v>
      </c>
      <c r="S119" s="148"/>
      <c r="T119" s="150">
        <f>T120</f>
        <v>0</v>
      </c>
      <c r="AR119" s="143" t="s">
        <v>132</v>
      </c>
      <c r="AT119" s="151" t="s">
        <v>74</v>
      </c>
      <c r="AU119" s="151" t="s">
        <v>75</v>
      </c>
      <c r="AY119" s="143" t="s">
        <v>185</v>
      </c>
      <c r="BK119" s="152">
        <f>BK120</f>
        <v>0</v>
      </c>
    </row>
    <row r="120" spans="1:65" s="12" customFormat="1" ht="22.9" customHeight="1">
      <c r="B120" s="142"/>
      <c r="D120" s="143" t="s">
        <v>74</v>
      </c>
      <c r="E120" s="153" t="s">
        <v>2871</v>
      </c>
      <c r="F120" s="153" t="s">
        <v>2872</v>
      </c>
      <c r="I120" s="145"/>
      <c r="J120" s="154">
        <f>BK120</f>
        <v>0</v>
      </c>
      <c r="L120" s="142"/>
      <c r="M120" s="147"/>
      <c r="N120" s="148"/>
      <c r="O120" s="148"/>
      <c r="P120" s="149">
        <f>P121</f>
        <v>0</v>
      </c>
      <c r="Q120" s="148"/>
      <c r="R120" s="149">
        <f>R121</f>
        <v>0</v>
      </c>
      <c r="S120" s="148"/>
      <c r="T120" s="150">
        <f>T121</f>
        <v>0</v>
      </c>
      <c r="AR120" s="143" t="s">
        <v>132</v>
      </c>
      <c r="AT120" s="151" t="s">
        <v>74</v>
      </c>
      <c r="AU120" s="151" t="s">
        <v>79</v>
      </c>
      <c r="AY120" s="143" t="s">
        <v>185</v>
      </c>
      <c r="BK120" s="152">
        <f>BK121</f>
        <v>0</v>
      </c>
    </row>
    <row r="121" spans="1:65" s="2" customFormat="1" ht="16.5" customHeight="1">
      <c r="A121" s="33"/>
      <c r="B121" s="155"/>
      <c r="C121" s="156" t="s">
        <v>79</v>
      </c>
      <c r="D121" s="156" t="s">
        <v>188</v>
      </c>
      <c r="E121" s="157" t="s">
        <v>3612</v>
      </c>
      <c r="F121" s="158" t="s">
        <v>3613</v>
      </c>
      <c r="G121" s="159" t="s">
        <v>1</v>
      </c>
      <c r="H121" s="160">
        <v>0</v>
      </c>
      <c r="I121" s="161"/>
      <c r="J121" s="162">
        <f>ROUND(I121*H121,2)</f>
        <v>0</v>
      </c>
      <c r="K121" s="163"/>
      <c r="L121" s="34"/>
      <c r="M121" s="214" t="s">
        <v>1</v>
      </c>
      <c r="N121" s="215" t="s">
        <v>41</v>
      </c>
      <c r="O121" s="216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8" t="s">
        <v>840</v>
      </c>
      <c r="AT121" s="168" t="s">
        <v>188</v>
      </c>
      <c r="AU121" s="168" t="s">
        <v>89</v>
      </c>
      <c r="AY121" s="18" t="s">
        <v>185</v>
      </c>
      <c r="BE121" s="169">
        <f>IF(N121="základná",J121,0)</f>
        <v>0</v>
      </c>
      <c r="BF121" s="169">
        <f>IF(N121="znížená",J121,0)</f>
        <v>0</v>
      </c>
      <c r="BG121" s="169">
        <f>IF(N121="zákl. prenesená",J121,0)</f>
        <v>0</v>
      </c>
      <c r="BH121" s="169">
        <f>IF(N121="zníž. prenesená",J121,0)</f>
        <v>0</v>
      </c>
      <c r="BI121" s="169">
        <f>IF(N121="nulová",J121,0)</f>
        <v>0</v>
      </c>
      <c r="BJ121" s="18" t="s">
        <v>89</v>
      </c>
      <c r="BK121" s="169">
        <f>ROUND(I121*H121,2)</f>
        <v>0</v>
      </c>
      <c r="BL121" s="18" t="s">
        <v>840</v>
      </c>
      <c r="BM121" s="168" t="s">
        <v>3614</v>
      </c>
    </row>
    <row r="122" spans="1:65" s="2" customFormat="1" ht="6.95" customHeight="1">
      <c r="A122" s="33"/>
      <c r="B122" s="51"/>
      <c r="C122" s="52"/>
      <c r="D122" s="52"/>
      <c r="E122" s="52"/>
      <c r="F122" s="52"/>
      <c r="G122" s="52"/>
      <c r="H122" s="52"/>
      <c r="I122" s="52"/>
      <c r="J122" s="52"/>
      <c r="K122" s="52"/>
      <c r="L122" s="34"/>
      <c r="M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</sheetData>
  <autoFilter ref="C117:K12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43"/>
  <sheetViews>
    <sheetView showGridLines="0" workbookViewId="0">
      <selection activeCell="I47" sqref="I4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125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3615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ROUND(J123,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6" t="s">
        <v>39</v>
      </c>
      <c r="E33" s="39" t="s">
        <v>40</v>
      </c>
      <c r="F33" s="107">
        <f>ROUND((SUM(BE123:BE242)),  2)</f>
        <v>0</v>
      </c>
      <c r="G33" s="108"/>
      <c r="H33" s="108"/>
      <c r="I33" s="109">
        <v>0.2</v>
      </c>
      <c r="J33" s="107">
        <f>ROUND(((SUM(BE123:BE242))*I33),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7">
        <f>ROUND((SUM(BF123:BF242)),  2)</f>
        <v>0</v>
      </c>
      <c r="G34" s="108"/>
      <c r="H34" s="108"/>
      <c r="I34" s="109">
        <v>0.2</v>
      </c>
      <c r="J34" s="107">
        <f>ROUND(((SUM(BF123:BF242))*I34),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0">
        <f>ROUND((SUM(BG123:BG242)),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0">
        <f>ROUND((SUM(BH123:BH242)),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7">
        <f>ROUND((SUM(BI123:BI242)),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SO-08 - Spevnené plochy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J123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5" customHeight="1">
      <c r="B97" s="123"/>
      <c r="D97" s="124" t="s">
        <v>147</v>
      </c>
      <c r="E97" s="125"/>
      <c r="F97" s="125"/>
      <c r="G97" s="125"/>
      <c r="H97" s="125"/>
      <c r="I97" s="125"/>
      <c r="J97" s="126">
        <f>J124</f>
        <v>0</v>
      </c>
      <c r="L97" s="123"/>
    </row>
    <row r="98" spans="1:31" s="10" customFormat="1" ht="19.899999999999999" customHeight="1">
      <c r="B98" s="127"/>
      <c r="D98" s="128" t="s">
        <v>148</v>
      </c>
      <c r="E98" s="129"/>
      <c r="F98" s="129"/>
      <c r="G98" s="129"/>
      <c r="H98" s="129"/>
      <c r="I98" s="129"/>
      <c r="J98" s="130">
        <f>J125</f>
        <v>0</v>
      </c>
      <c r="L98" s="127"/>
    </row>
    <row r="99" spans="1:31" s="10" customFormat="1" ht="19.899999999999999" customHeight="1">
      <c r="B99" s="127"/>
      <c r="D99" s="128" t="s">
        <v>149</v>
      </c>
      <c r="E99" s="129"/>
      <c r="F99" s="129"/>
      <c r="G99" s="129"/>
      <c r="H99" s="129"/>
      <c r="I99" s="129"/>
      <c r="J99" s="130">
        <f>J147</f>
        <v>0</v>
      </c>
      <c r="L99" s="127"/>
    </row>
    <row r="100" spans="1:31" s="10" customFormat="1" ht="19.899999999999999" customHeight="1">
      <c r="B100" s="127"/>
      <c r="D100" s="128" t="s">
        <v>3616</v>
      </c>
      <c r="E100" s="129"/>
      <c r="F100" s="129"/>
      <c r="G100" s="129"/>
      <c r="H100" s="129"/>
      <c r="I100" s="129"/>
      <c r="J100" s="130">
        <f>J171</f>
        <v>0</v>
      </c>
      <c r="L100" s="127"/>
    </row>
    <row r="101" spans="1:31" s="10" customFormat="1" ht="19.899999999999999" customHeight="1">
      <c r="B101" s="127"/>
      <c r="D101" s="128" t="s">
        <v>153</v>
      </c>
      <c r="E101" s="129"/>
      <c r="F101" s="129"/>
      <c r="G101" s="129"/>
      <c r="H101" s="129"/>
      <c r="I101" s="129"/>
      <c r="J101" s="130">
        <f>J195</f>
        <v>0</v>
      </c>
      <c r="L101" s="127"/>
    </row>
    <row r="102" spans="1:31" s="10" customFormat="1" ht="19.899999999999999" customHeight="1">
      <c r="B102" s="127"/>
      <c r="D102" s="128" t="s">
        <v>154</v>
      </c>
      <c r="E102" s="129"/>
      <c r="F102" s="129"/>
      <c r="G102" s="129"/>
      <c r="H102" s="129"/>
      <c r="I102" s="129"/>
      <c r="J102" s="130">
        <f>J238</f>
        <v>0</v>
      </c>
      <c r="L102" s="127"/>
    </row>
    <row r="103" spans="1:31" s="9" customFormat="1" ht="24.95" customHeight="1">
      <c r="B103" s="123"/>
      <c r="D103" s="124" t="s">
        <v>170</v>
      </c>
      <c r="E103" s="125"/>
      <c r="F103" s="125"/>
      <c r="G103" s="125"/>
      <c r="H103" s="125"/>
      <c r="I103" s="125"/>
      <c r="J103" s="126">
        <f>J240</f>
        <v>0</v>
      </c>
      <c r="L103" s="123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>
      <c r="A109" s="33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>
      <c r="A110" s="33"/>
      <c r="B110" s="34"/>
      <c r="C110" s="22" t="s">
        <v>171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65" t="str">
        <f>E7</f>
        <v>Chovná hala pre kury s voľným výbehom</v>
      </c>
      <c r="F113" s="266"/>
      <c r="G113" s="266"/>
      <c r="H113" s="266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138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24" t="str">
        <f>E9</f>
        <v>SO-08 - Spevnené plochy</v>
      </c>
      <c r="F115" s="267"/>
      <c r="G115" s="267"/>
      <c r="H115" s="267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F12</f>
        <v>Dolné Trhovište 224, 920 61 Dolné Trhovište</v>
      </c>
      <c r="G117" s="33"/>
      <c r="H117" s="33"/>
      <c r="I117" s="28" t="s">
        <v>21</v>
      </c>
      <c r="J117" s="59" t="str">
        <f>IF(J12="","",J12)</f>
        <v>19. 3. 2023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23</v>
      </c>
      <c r="D119" s="33"/>
      <c r="E119" s="33"/>
      <c r="F119" s="26" t="str">
        <f>E15</f>
        <v>FOOD FARM s.r.o., Piešťanská 3, 917 03 Trnava</v>
      </c>
      <c r="G119" s="33"/>
      <c r="H119" s="33"/>
      <c r="I119" s="28" t="s">
        <v>29</v>
      </c>
      <c r="J119" s="31" t="str">
        <f>E21</f>
        <v>ALLA ARCHITEKTI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27</v>
      </c>
      <c r="D120" s="33"/>
      <c r="E120" s="33"/>
      <c r="F120" s="26" t="str">
        <f>IF(E18="","",E18)</f>
        <v>Vyplň údaj</v>
      </c>
      <c r="G120" s="33"/>
      <c r="H120" s="33"/>
      <c r="I120" s="28" t="s">
        <v>32</v>
      </c>
      <c r="J120" s="31" t="str">
        <f>E24</f>
        <v>Stanislav Hlubina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31"/>
      <c r="B122" s="132"/>
      <c r="C122" s="133" t="s">
        <v>172</v>
      </c>
      <c r="D122" s="134" t="s">
        <v>60</v>
      </c>
      <c r="E122" s="134" t="s">
        <v>56</v>
      </c>
      <c r="F122" s="134" t="s">
        <v>57</v>
      </c>
      <c r="G122" s="134" t="s">
        <v>173</v>
      </c>
      <c r="H122" s="134" t="s">
        <v>174</v>
      </c>
      <c r="I122" s="134" t="s">
        <v>175</v>
      </c>
      <c r="J122" s="135" t="s">
        <v>144</v>
      </c>
      <c r="K122" s="136" t="s">
        <v>176</v>
      </c>
      <c r="L122" s="137"/>
      <c r="M122" s="66" t="s">
        <v>1</v>
      </c>
      <c r="N122" s="67" t="s">
        <v>39</v>
      </c>
      <c r="O122" s="67" t="s">
        <v>177</v>
      </c>
      <c r="P122" s="67" t="s">
        <v>178</v>
      </c>
      <c r="Q122" s="67" t="s">
        <v>179</v>
      </c>
      <c r="R122" s="67" t="s">
        <v>180</v>
      </c>
      <c r="S122" s="67" t="s">
        <v>181</v>
      </c>
      <c r="T122" s="68" t="s">
        <v>182</v>
      </c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</row>
    <row r="123" spans="1:65" s="2" customFormat="1" ht="22.9" customHeight="1">
      <c r="A123" s="33"/>
      <c r="B123" s="34"/>
      <c r="C123" s="73" t="s">
        <v>145</v>
      </c>
      <c r="D123" s="33"/>
      <c r="E123" s="33"/>
      <c r="F123" s="33"/>
      <c r="G123" s="33"/>
      <c r="H123" s="33"/>
      <c r="I123" s="33"/>
      <c r="J123" s="138">
        <f>BK123</f>
        <v>0</v>
      </c>
      <c r="K123" s="33"/>
      <c r="L123" s="34"/>
      <c r="M123" s="69"/>
      <c r="N123" s="60"/>
      <c r="O123" s="70"/>
      <c r="P123" s="139">
        <f>P124+P240</f>
        <v>0</v>
      </c>
      <c r="Q123" s="70"/>
      <c r="R123" s="139">
        <f>R124+R240</f>
        <v>2603.5006897705007</v>
      </c>
      <c r="S123" s="70"/>
      <c r="T123" s="140">
        <f>T124+T240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146</v>
      </c>
      <c r="BK123" s="141">
        <f>BK124+BK240</f>
        <v>0</v>
      </c>
    </row>
    <row r="124" spans="1:65" s="12" customFormat="1" ht="25.9" customHeight="1">
      <c r="B124" s="142"/>
      <c r="D124" s="143" t="s">
        <v>74</v>
      </c>
      <c r="E124" s="144" t="s">
        <v>183</v>
      </c>
      <c r="F124" s="144" t="s">
        <v>184</v>
      </c>
      <c r="I124" s="145"/>
      <c r="J124" s="146">
        <f>BK124</f>
        <v>0</v>
      </c>
      <c r="L124" s="142"/>
      <c r="M124" s="147"/>
      <c r="N124" s="148"/>
      <c r="O124" s="148"/>
      <c r="P124" s="149">
        <f>P125+P147+P171+P195+P238</f>
        <v>0</v>
      </c>
      <c r="Q124" s="148"/>
      <c r="R124" s="149">
        <f>R125+R147+R171+R195+R238</f>
        <v>2603.5006897705007</v>
      </c>
      <c r="S124" s="148"/>
      <c r="T124" s="150">
        <f>T125+T147+T171+T195+T238</f>
        <v>0</v>
      </c>
      <c r="AR124" s="143" t="s">
        <v>79</v>
      </c>
      <c r="AT124" s="151" t="s">
        <v>74</v>
      </c>
      <c r="AU124" s="151" t="s">
        <v>75</v>
      </c>
      <c r="AY124" s="143" t="s">
        <v>185</v>
      </c>
      <c r="BK124" s="152">
        <f>BK125+BK147+BK171+BK195+BK238</f>
        <v>0</v>
      </c>
    </row>
    <row r="125" spans="1:65" s="12" customFormat="1" ht="22.9" customHeight="1">
      <c r="B125" s="142"/>
      <c r="D125" s="143" t="s">
        <v>74</v>
      </c>
      <c r="E125" s="153" t="s">
        <v>79</v>
      </c>
      <c r="F125" s="153" t="s">
        <v>186</v>
      </c>
      <c r="I125" s="145"/>
      <c r="J125" s="154">
        <f>BK125</f>
        <v>0</v>
      </c>
      <c r="L125" s="142"/>
      <c r="M125" s="147"/>
      <c r="N125" s="148"/>
      <c r="O125" s="148"/>
      <c r="P125" s="149">
        <f>SUM(P126:P146)</f>
        <v>0</v>
      </c>
      <c r="Q125" s="148"/>
      <c r="R125" s="149">
        <f>SUM(R126:R146)</f>
        <v>0</v>
      </c>
      <c r="S125" s="148"/>
      <c r="T125" s="150">
        <f>SUM(T126:T146)</f>
        <v>0</v>
      </c>
      <c r="AR125" s="143" t="s">
        <v>79</v>
      </c>
      <c r="AT125" s="151" t="s">
        <v>74</v>
      </c>
      <c r="AU125" s="151" t="s">
        <v>79</v>
      </c>
      <c r="AY125" s="143" t="s">
        <v>185</v>
      </c>
      <c r="BK125" s="152">
        <f>SUM(BK126:BK146)</f>
        <v>0</v>
      </c>
    </row>
    <row r="126" spans="1:65" s="2" customFormat="1" ht="24.2" customHeight="1">
      <c r="A126" s="33"/>
      <c r="B126" s="155"/>
      <c r="C126" s="156" t="s">
        <v>79</v>
      </c>
      <c r="D126" s="156" t="s">
        <v>188</v>
      </c>
      <c r="E126" s="157" t="s">
        <v>3617</v>
      </c>
      <c r="F126" s="158" t="s">
        <v>3618</v>
      </c>
      <c r="G126" s="159" t="s">
        <v>191</v>
      </c>
      <c r="H126" s="160">
        <v>191.68799999999999</v>
      </c>
      <c r="I126" s="161"/>
      <c r="J126" s="162">
        <f>ROUND(I126*H126,2)</f>
        <v>0</v>
      </c>
      <c r="K126" s="163"/>
      <c r="L126" s="34"/>
      <c r="M126" s="164" t="s">
        <v>1</v>
      </c>
      <c r="N126" s="165" t="s">
        <v>41</v>
      </c>
      <c r="O126" s="62"/>
      <c r="P126" s="166">
        <f>O126*H126</f>
        <v>0</v>
      </c>
      <c r="Q126" s="166">
        <v>0</v>
      </c>
      <c r="R126" s="166">
        <f>Q126*H126</f>
        <v>0</v>
      </c>
      <c r="S126" s="166">
        <v>0</v>
      </c>
      <c r="T126" s="167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91</v>
      </c>
      <c r="AT126" s="168" t="s">
        <v>188</v>
      </c>
      <c r="AU126" s="168" t="s">
        <v>89</v>
      </c>
      <c r="AY126" s="18" t="s">
        <v>185</v>
      </c>
      <c r="BE126" s="169">
        <f>IF(N126="základná",J126,0)</f>
        <v>0</v>
      </c>
      <c r="BF126" s="169">
        <f>IF(N126="znížená",J126,0)</f>
        <v>0</v>
      </c>
      <c r="BG126" s="169">
        <f>IF(N126="zákl. prenesená",J126,0)</f>
        <v>0</v>
      </c>
      <c r="BH126" s="169">
        <f>IF(N126="zníž. prenesená",J126,0)</f>
        <v>0</v>
      </c>
      <c r="BI126" s="169">
        <f>IF(N126="nulová",J126,0)</f>
        <v>0</v>
      </c>
      <c r="BJ126" s="18" t="s">
        <v>89</v>
      </c>
      <c r="BK126" s="169">
        <f>ROUND(I126*H126,2)</f>
        <v>0</v>
      </c>
      <c r="BL126" s="18" t="s">
        <v>91</v>
      </c>
      <c r="BM126" s="168" t="s">
        <v>3619</v>
      </c>
    </row>
    <row r="127" spans="1:65" s="14" customFormat="1" ht="11.25">
      <c r="B127" s="178"/>
      <c r="D127" s="171" t="s">
        <v>193</v>
      </c>
      <c r="E127" s="179" t="s">
        <v>1</v>
      </c>
      <c r="F127" s="180" t="s">
        <v>3620</v>
      </c>
      <c r="H127" s="181">
        <v>168.06299999999999</v>
      </c>
      <c r="I127" s="182"/>
      <c r="L127" s="178"/>
      <c r="M127" s="183"/>
      <c r="N127" s="184"/>
      <c r="O127" s="184"/>
      <c r="P127" s="184"/>
      <c r="Q127" s="184"/>
      <c r="R127" s="184"/>
      <c r="S127" s="184"/>
      <c r="T127" s="185"/>
      <c r="AT127" s="179" t="s">
        <v>193</v>
      </c>
      <c r="AU127" s="179" t="s">
        <v>89</v>
      </c>
      <c r="AV127" s="14" t="s">
        <v>89</v>
      </c>
      <c r="AW127" s="14" t="s">
        <v>31</v>
      </c>
      <c r="AX127" s="14" t="s">
        <v>75</v>
      </c>
      <c r="AY127" s="179" t="s">
        <v>185</v>
      </c>
    </row>
    <row r="128" spans="1:65" s="14" customFormat="1" ht="11.25">
      <c r="B128" s="178"/>
      <c r="D128" s="171" t="s">
        <v>193</v>
      </c>
      <c r="E128" s="179" t="s">
        <v>1</v>
      </c>
      <c r="F128" s="180" t="s">
        <v>3621</v>
      </c>
      <c r="H128" s="181">
        <v>23.625</v>
      </c>
      <c r="I128" s="182"/>
      <c r="L128" s="178"/>
      <c r="M128" s="183"/>
      <c r="N128" s="184"/>
      <c r="O128" s="184"/>
      <c r="P128" s="184"/>
      <c r="Q128" s="184"/>
      <c r="R128" s="184"/>
      <c r="S128" s="184"/>
      <c r="T128" s="185"/>
      <c r="AT128" s="179" t="s">
        <v>193</v>
      </c>
      <c r="AU128" s="179" t="s">
        <v>89</v>
      </c>
      <c r="AV128" s="14" t="s">
        <v>89</v>
      </c>
      <c r="AW128" s="14" t="s">
        <v>31</v>
      </c>
      <c r="AX128" s="14" t="s">
        <v>75</v>
      </c>
      <c r="AY128" s="179" t="s">
        <v>185</v>
      </c>
    </row>
    <row r="129" spans="1:65" s="16" customFormat="1" ht="11.25">
      <c r="B129" s="194"/>
      <c r="D129" s="171" t="s">
        <v>193</v>
      </c>
      <c r="E129" s="195" t="s">
        <v>1</v>
      </c>
      <c r="F129" s="196" t="s">
        <v>215</v>
      </c>
      <c r="H129" s="197">
        <v>191.68799999999999</v>
      </c>
      <c r="I129" s="198"/>
      <c r="L129" s="194"/>
      <c r="M129" s="199"/>
      <c r="N129" s="200"/>
      <c r="O129" s="200"/>
      <c r="P129" s="200"/>
      <c r="Q129" s="200"/>
      <c r="R129" s="200"/>
      <c r="S129" s="200"/>
      <c r="T129" s="201"/>
      <c r="AT129" s="195" t="s">
        <v>193</v>
      </c>
      <c r="AU129" s="195" t="s">
        <v>89</v>
      </c>
      <c r="AV129" s="16" t="s">
        <v>91</v>
      </c>
      <c r="AW129" s="16" t="s">
        <v>31</v>
      </c>
      <c r="AX129" s="16" t="s">
        <v>79</v>
      </c>
      <c r="AY129" s="195" t="s">
        <v>185</v>
      </c>
    </row>
    <row r="130" spans="1:65" s="2" customFormat="1" ht="24.2" customHeight="1">
      <c r="A130" s="33"/>
      <c r="B130" s="155"/>
      <c r="C130" s="156" t="s">
        <v>89</v>
      </c>
      <c r="D130" s="156" t="s">
        <v>188</v>
      </c>
      <c r="E130" s="157" t="s">
        <v>3622</v>
      </c>
      <c r="F130" s="158" t="s">
        <v>3623</v>
      </c>
      <c r="G130" s="159" t="s">
        <v>191</v>
      </c>
      <c r="H130" s="160">
        <v>191.68799999999999</v>
      </c>
      <c r="I130" s="161"/>
      <c r="J130" s="162">
        <f>ROUND(I130*H130,2)</f>
        <v>0</v>
      </c>
      <c r="K130" s="163"/>
      <c r="L130" s="34"/>
      <c r="M130" s="164" t="s">
        <v>1</v>
      </c>
      <c r="N130" s="165" t="s">
        <v>41</v>
      </c>
      <c r="O130" s="62"/>
      <c r="P130" s="166">
        <f>O130*H130</f>
        <v>0</v>
      </c>
      <c r="Q130" s="166">
        <v>0</v>
      </c>
      <c r="R130" s="166">
        <f>Q130*H130</f>
        <v>0</v>
      </c>
      <c r="S130" s="166">
        <v>0</v>
      </c>
      <c r="T130" s="167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91</v>
      </c>
      <c r="AT130" s="168" t="s">
        <v>188</v>
      </c>
      <c r="AU130" s="168" t="s">
        <v>89</v>
      </c>
      <c r="AY130" s="18" t="s">
        <v>185</v>
      </c>
      <c r="BE130" s="169">
        <f>IF(N130="základná",J130,0)</f>
        <v>0</v>
      </c>
      <c r="BF130" s="169">
        <f>IF(N130="znížená",J130,0)</f>
        <v>0</v>
      </c>
      <c r="BG130" s="169">
        <f>IF(N130="zákl. prenesená",J130,0)</f>
        <v>0</v>
      </c>
      <c r="BH130" s="169">
        <f>IF(N130="zníž. prenesená",J130,0)</f>
        <v>0</v>
      </c>
      <c r="BI130" s="169">
        <f>IF(N130="nulová",J130,0)</f>
        <v>0</v>
      </c>
      <c r="BJ130" s="18" t="s">
        <v>89</v>
      </c>
      <c r="BK130" s="169">
        <f>ROUND(I130*H130,2)</f>
        <v>0</v>
      </c>
      <c r="BL130" s="18" t="s">
        <v>91</v>
      </c>
      <c r="BM130" s="168" t="s">
        <v>3624</v>
      </c>
    </row>
    <row r="131" spans="1:65" s="2" customFormat="1" ht="21.75" customHeight="1">
      <c r="A131" s="33"/>
      <c r="B131" s="155"/>
      <c r="C131" s="156" t="s">
        <v>132</v>
      </c>
      <c r="D131" s="156" t="s">
        <v>188</v>
      </c>
      <c r="E131" s="157" t="s">
        <v>238</v>
      </c>
      <c r="F131" s="158" t="s">
        <v>239</v>
      </c>
      <c r="G131" s="159" t="s">
        <v>191</v>
      </c>
      <c r="H131" s="160">
        <v>37.335999999999999</v>
      </c>
      <c r="I131" s="161"/>
      <c r="J131" s="162">
        <f>ROUND(I131*H131,2)</f>
        <v>0</v>
      </c>
      <c r="K131" s="163"/>
      <c r="L131" s="34"/>
      <c r="M131" s="164" t="s">
        <v>1</v>
      </c>
      <c r="N131" s="165" t="s">
        <v>41</v>
      </c>
      <c r="O131" s="62"/>
      <c r="P131" s="166">
        <f>O131*H131</f>
        <v>0</v>
      </c>
      <c r="Q131" s="166">
        <v>0</v>
      </c>
      <c r="R131" s="166">
        <f>Q131*H131</f>
        <v>0</v>
      </c>
      <c r="S131" s="166">
        <v>0</v>
      </c>
      <c r="T131" s="167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91</v>
      </c>
      <c r="AT131" s="168" t="s">
        <v>188</v>
      </c>
      <c r="AU131" s="168" t="s">
        <v>89</v>
      </c>
      <c r="AY131" s="18" t="s">
        <v>185</v>
      </c>
      <c r="BE131" s="169">
        <f>IF(N131="základná",J131,0)</f>
        <v>0</v>
      </c>
      <c r="BF131" s="169">
        <f>IF(N131="znížená",J131,0)</f>
        <v>0</v>
      </c>
      <c r="BG131" s="169">
        <f>IF(N131="zákl. prenesená",J131,0)</f>
        <v>0</v>
      </c>
      <c r="BH131" s="169">
        <f>IF(N131="zníž. prenesená",J131,0)</f>
        <v>0</v>
      </c>
      <c r="BI131" s="169">
        <f>IF(N131="nulová",J131,0)</f>
        <v>0</v>
      </c>
      <c r="BJ131" s="18" t="s">
        <v>89</v>
      </c>
      <c r="BK131" s="169">
        <f>ROUND(I131*H131,2)</f>
        <v>0</v>
      </c>
      <c r="BL131" s="18" t="s">
        <v>91</v>
      </c>
      <c r="BM131" s="168" t="s">
        <v>3625</v>
      </c>
    </row>
    <row r="132" spans="1:65" s="13" customFormat="1" ht="11.25">
      <c r="B132" s="170"/>
      <c r="D132" s="171" t="s">
        <v>193</v>
      </c>
      <c r="E132" s="172" t="s">
        <v>1</v>
      </c>
      <c r="F132" s="173" t="s">
        <v>3626</v>
      </c>
      <c r="H132" s="172" t="s">
        <v>1</v>
      </c>
      <c r="I132" s="174"/>
      <c r="L132" s="170"/>
      <c r="M132" s="175"/>
      <c r="N132" s="176"/>
      <c r="O132" s="176"/>
      <c r="P132" s="176"/>
      <c r="Q132" s="176"/>
      <c r="R132" s="176"/>
      <c r="S132" s="176"/>
      <c r="T132" s="177"/>
      <c r="AT132" s="172" t="s">
        <v>193</v>
      </c>
      <c r="AU132" s="172" t="s">
        <v>89</v>
      </c>
      <c r="AV132" s="13" t="s">
        <v>79</v>
      </c>
      <c r="AW132" s="13" t="s">
        <v>31</v>
      </c>
      <c r="AX132" s="13" t="s">
        <v>75</v>
      </c>
      <c r="AY132" s="172" t="s">
        <v>185</v>
      </c>
    </row>
    <row r="133" spans="1:65" s="14" customFormat="1" ht="11.25">
      <c r="B133" s="178"/>
      <c r="D133" s="171" t="s">
        <v>193</v>
      </c>
      <c r="E133" s="179" t="s">
        <v>1</v>
      </c>
      <c r="F133" s="180" t="s">
        <v>3627</v>
      </c>
      <c r="H133" s="181">
        <v>37.335999999999999</v>
      </c>
      <c r="I133" s="182"/>
      <c r="L133" s="178"/>
      <c r="M133" s="183"/>
      <c r="N133" s="184"/>
      <c r="O133" s="184"/>
      <c r="P133" s="184"/>
      <c r="Q133" s="184"/>
      <c r="R133" s="184"/>
      <c r="S133" s="184"/>
      <c r="T133" s="185"/>
      <c r="AT133" s="179" t="s">
        <v>193</v>
      </c>
      <c r="AU133" s="179" t="s">
        <v>89</v>
      </c>
      <c r="AV133" s="14" t="s">
        <v>89</v>
      </c>
      <c r="AW133" s="14" t="s">
        <v>31</v>
      </c>
      <c r="AX133" s="14" t="s">
        <v>75</v>
      </c>
      <c r="AY133" s="179" t="s">
        <v>185</v>
      </c>
    </row>
    <row r="134" spans="1:65" s="16" customFormat="1" ht="11.25">
      <c r="B134" s="194"/>
      <c r="D134" s="171" t="s">
        <v>193</v>
      </c>
      <c r="E134" s="195" t="s">
        <v>1</v>
      </c>
      <c r="F134" s="196" t="s">
        <v>215</v>
      </c>
      <c r="H134" s="197">
        <v>37.335999999999999</v>
      </c>
      <c r="I134" s="198"/>
      <c r="L134" s="194"/>
      <c r="M134" s="199"/>
      <c r="N134" s="200"/>
      <c r="O134" s="200"/>
      <c r="P134" s="200"/>
      <c r="Q134" s="200"/>
      <c r="R134" s="200"/>
      <c r="S134" s="200"/>
      <c r="T134" s="201"/>
      <c r="AT134" s="195" t="s">
        <v>193</v>
      </c>
      <c r="AU134" s="195" t="s">
        <v>89</v>
      </c>
      <c r="AV134" s="16" t="s">
        <v>91</v>
      </c>
      <c r="AW134" s="16" t="s">
        <v>31</v>
      </c>
      <c r="AX134" s="16" t="s">
        <v>79</v>
      </c>
      <c r="AY134" s="195" t="s">
        <v>185</v>
      </c>
    </row>
    <row r="135" spans="1:65" s="2" customFormat="1" ht="37.9" customHeight="1">
      <c r="A135" s="33"/>
      <c r="B135" s="155"/>
      <c r="C135" s="156" t="s">
        <v>91</v>
      </c>
      <c r="D135" s="156" t="s">
        <v>188</v>
      </c>
      <c r="E135" s="157" t="s">
        <v>251</v>
      </c>
      <c r="F135" s="158" t="s">
        <v>252</v>
      </c>
      <c r="G135" s="159" t="s">
        <v>191</v>
      </c>
      <c r="H135" s="160">
        <v>37.335999999999999</v>
      </c>
      <c r="I135" s="161"/>
      <c r="J135" s="162">
        <f>ROUND(I135*H135,2)</f>
        <v>0</v>
      </c>
      <c r="K135" s="163"/>
      <c r="L135" s="34"/>
      <c r="M135" s="164" t="s">
        <v>1</v>
      </c>
      <c r="N135" s="165" t="s">
        <v>41</v>
      </c>
      <c r="O135" s="62"/>
      <c r="P135" s="166">
        <f>O135*H135</f>
        <v>0</v>
      </c>
      <c r="Q135" s="166">
        <v>0</v>
      </c>
      <c r="R135" s="166">
        <f>Q135*H135</f>
        <v>0</v>
      </c>
      <c r="S135" s="166">
        <v>0</v>
      </c>
      <c r="T135" s="167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91</v>
      </c>
      <c r="AT135" s="168" t="s">
        <v>188</v>
      </c>
      <c r="AU135" s="168" t="s">
        <v>89</v>
      </c>
      <c r="AY135" s="18" t="s">
        <v>185</v>
      </c>
      <c r="BE135" s="169">
        <f>IF(N135="základná",J135,0)</f>
        <v>0</v>
      </c>
      <c r="BF135" s="169">
        <f>IF(N135="znížená",J135,0)</f>
        <v>0</v>
      </c>
      <c r="BG135" s="169">
        <f>IF(N135="zákl. prenesená",J135,0)</f>
        <v>0</v>
      </c>
      <c r="BH135" s="169">
        <f>IF(N135="zníž. prenesená",J135,0)</f>
        <v>0</v>
      </c>
      <c r="BI135" s="169">
        <f>IF(N135="nulová",J135,0)</f>
        <v>0</v>
      </c>
      <c r="BJ135" s="18" t="s">
        <v>89</v>
      </c>
      <c r="BK135" s="169">
        <f>ROUND(I135*H135,2)</f>
        <v>0</v>
      </c>
      <c r="BL135" s="18" t="s">
        <v>91</v>
      </c>
      <c r="BM135" s="168" t="s">
        <v>3628</v>
      </c>
    </row>
    <row r="136" spans="1:65" s="2" customFormat="1" ht="33" customHeight="1">
      <c r="A136" s="33"/>
      <c r="B136" s="155"/>
      <c r="C136" s="156" t="s">
        <v>237</v>
      </c>
      <c r="D136" s="156" t="s">
        <v>188</v>
      </c>
      <c r="E136" s="157" t="s">
        <v>3629</v>
      </c>
      <c r="F136" s="158" t="s">
        <v>3630</v>
      </c>
      <c r="G136" s="159" t="s">
        <v>191</v>
      </c>
      <c r="H136" s="160">
        <v>458.048</v>
      </c>
      <c r="I136" s="161"/>
      <c r="J136" s="162">
        <f>ROUND(I136*H136,2)</f>
        <v>0</v>
      </c>
      <c r="K136" s="163"/>
      <c r="L136" s="34"/>
      <c r="M136" s="164" t="s">
        <v>1</v>
      </c>
      <c r="N136" s="165" t="s">
        <v>41</v>
      </c>
      <c r="O136" s="62"/>
      <c r="P136" s="166">
        <f>O136*H136</f>
        <v>0</v>
      </c>
      <c r="Q136" s="166">
        <v>0</v>
      </c>
      <c r="R136" s="166">
        <f>Q136*H136</f>
        <v>0</v>
      </c>
      <c r="S136" s="166">
        <v>0</v>
      </c>
      <c r="T136" s="167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91</v>
      </c>
      <c r="AT136" s="168" t="s">
        <v>188</v>
      </c>
      <c r="AU136" s="168" t="s">
        <v>89</v>
      </c>
      <c r="AY136" s="18" t="s">
        <v>185</v>
      </c>
      <c r="BE136" s="169">
        <f>IF(N136="základná",J136,0)</f>
        <v>0</v>
      </c>
      <c r="BF136" s="169">
        <f>IF(N136="znížená",J136,0)</f>
        <v>0</v>
      </c>
      <c r="BG136" s="169">
        <f>IF(N136="zákl. prenesená",J136,0)</f>
        <v>0</v>
      </c>
      <c r="BH136" s="169">
        <f>IF(N136="zníž. prenesená",J136,0)</f>
        <v>0</v>
      </c>
      <c r="BI136" s="169">
        <f>IF(N136="nulová",J136,0)</f>
        <v>0</v>
      </c>
      <c r="BJ136" s="18" t="s">
        <v>89</v>
      </c>
      <c r="BK136" s="169">
        <f>ROUND(I136*H136,2)</f>
        <v>0</v>
      </c>
      <c r="BL136" s="18" t="s">
        <v>91</v>
      </c>
      <c r="BM136" s="168" t="s">
        <v>3631</v>
      </c>
    </row>
    <row r="137" spans="1:65" s="14" customFormat="1" ht="11.25">
      <c r="B137" s="178"/>
      <c r="D137" s="171" t="s">
        <v>193</v>
      </c>
      <c r="E137" s="179" t="s">
        <v>1</v>
      </c>
      <c r="F137" s="180" t="s">
        <v>3632</v>
      </c>
      <c r="H137" s="181">
        <v>229.024</v>
      </c>
      <c r="I137" s="182"/>
      <c r="L137" s="178"/>
      <c r="M137" s="183"/>
      <c r="N137" s="184"/>
      <c r="O137" s="184"/>
      <c r="P137" s="184"/>
      <c r="Q137" s="184"/>
      <c r="R137" s="184"/>
      <c r="S137" s="184"/>
      <c r="T137" s="185"/>
      <c r="AT137" s="179" t="s">
        <v>193</v>
      </c>
      <c r="AU137" s="179" t="s">
        <v>89</v>
      </c>
      <c r="AV137" s="14" t="s">
        <v>89</v>
      </c>
      <c r="AW137" s="14" t="s">
        <v>31</v>
      </c>
      <c r="AX137" s="14" t="s">
        <v>75</v>
      </c>
      <c r="AY137" s="179" t="s">
        <v>185</v>
      </c>
    </row>
    <row r="138" spans="1:65" s="14" customFormat="1" ht="11.25">
      <c r="B138" s="178"/>
      <c r="D138" s="171" t="s">
        <v>193</v>
      </c>
      <c r="E138" s="179" t="s">
        <v>1</v>
      </c>
      <c r="F138" s="180" t="s">
        <v>3633</v>
      </c>
      <c r="H138" s="181">
        <v>229.024</v>
      </c>
      <c r="I138" s="182"/>
      <c r="L138" s="178"/>
      <c r="M138" s="183"/>
      <c r="N138" s="184"/>
      <c r="O138" s="184"/>
      <c r="P138" s="184"/>
      <c r="Q138" s="184"/>
      <c r="R138" s="184"/>
      <c r="S138" s="184"/>
      <c r="T138" s="185"/>
      <c r="AT138" s="179" t="s">
        <v>193</v>
      </c>
      <c r="AU138" s="179" t="s">
        <v>89</v>
      </c>
      <c r="AV138" s="14" t="s">
        <v>89</v>
      </c>
      <c r="AW138" s="14" t="s">
        <v>31</v>
      </c>
      <c r="AX138" s="14" t="s">
        <v>75</v>
      </c>
      <c r="AY138" s="179" t="s">
        <v>185</v>
      </c>
    </row>
    <row r="139" spans="1:65" s="16" customFormat="1" ht="11.25">
      <c r="B139" s="194"/>
      <c r="D139" s="171" t="s">
        <v>193</v>
      </c>
      <c r="E139" s="195" t="s">
        <v>1</v>
      </c>
      <c r="F139" s="196" t="s">
        <v>215</v>
      </c>
      <c r="H139" s="197">
        <v>458.048</v>
      </c>
      <c r="I139" s="198"/>
      <c r="L139" s="194"/>
      <c r="M139" s="199"/>
      <c r="N139" s="200"/>
      <c r="O139" s="200"/>
      <c r="P139" s="200"/>
      <c r="Q139" s="200"/>
      <c r="R139" s="200"/>
      <c r="S139" s="200"/>
      <c r="T139" s="201"/>
      <c r="AT139" s="195" t="s">
        <v>193</v>
      </c>
      <c r="AU139" s="195" t="s">
        <v>89</v>
      </c>
      <c r="AV139" s="16" t="s">
        <v>91</v>
      </c>
      <c r="AW139" s="16" t="s">
        <v>31</v>
      </c>
      <c r="AX139" s="16" t="s">
        <v>79</v>
      </c>
      <c r="AY139" s="195" t="s">
        <v>185</v>
      </c>
    </row>
    <row r="140" spans="1:65" s="2" customFormat="1" ht="24.2" customHeight="1">
      <c r="A140" s="33"/>
      <c r="B140" s="155"/>
      <c r="C140" s="156" t="s">
        <v>250</v>
      </c>
      <c r="D140" s="156" t="s">
        <v>188</v>
      </c>
      <c r="E140" s="157" t="s">
        <v>2696</v>
      </c>
      <c r="F140" s="158" t="s">
        <v>2697</v>
      </c>
      <c r="G140" s="159" t="s">
        <v>191</v>
      </c>
      <c r="H140" s="160">
        <v>229.024</v>
      </c>
      <c r="I140" s="161"/>
      <c r="J140" s="162">
        <f>ROUND(I140*H140,2)</f>
        <v>0</v>
      </c>
      <c r="K140" s="163"/>
      <c r="L140" s="34"/>
      <c r="M140" s="164" t="s">
        <v>1</v>
      </c>
      <c r="N140" s="165" t="s">
        <v>41</v>
      </c>
      <c r="O140" s="62"/>
      <c r="P140" s="166">
        <f>O140*H140</f>
        <v>0</v>
      </c>
      <c r="Q140" s="166">
        <v>0</v>
      </c>
      <c r="R140" s="166">
        <f>Q140*H140</f>
        <v>0</v>
      </c>
      <c r="S140" s="166">
        <v>0</v>
      </c>
      <c r="T140" s="167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91</v>
      </c>
      <c r="AT140" s="168" t="s">
        <v>188</v>
      </c>
      <c r="AU140" s="168" t="s">
        <v>89</v>
      </c>
      <c r="AY140" s="18" t="s">
        <v>185</v>
      </c>
      <c r="BE140" s="169">
        <f>IF(N140="základná",J140,0)</f>
        <v>0</v>
      </c>
      <c r="BF140" s="169">
        <f>IF(N140="znížená",J140,0)</f>
        <v>0</v>
      </c>
      <c r="BG140" s="169">
        <f>IF(N140="zákl. prenesená",J140,0)</f>
        <v>0</v>
      </c>
      <c r="BH140" s="169">
        <f>IF(N140="zníž. prenesená",J140,0)</f>
        <v>0</v>
      </c>
      <c r="BI140" s="169">
        <f>IF(N140="nulová",J140,0)</f>
        <v>0</v>
      </c>
      <c r="BJ140" s="18" t="s">
        <v>89</v>
      </c>
      <c r="BK140" s="169">
        <f>ROUND(I140*H140,2)</f>
        <v>0</v>
      </c>
      <c r="BL140" s="18" t="s">
        <v>91</v>
      </c>
      <c r="BM140" s="168" t="s">
        <v>3634</v>
      </c>
    </row>
    <row r="141" spans="1:65" s="14" customFormat="1" ht="11.25">
      <c r="B141" s="178"/>
      <c r="D141" s="171" t="s">
        <v>193</v>
      </c>
      <c r="E141" s="179" t="s">
        <v>1</v>
      </c>
      <c r="F141" s="180" t="s">
        <v>3635</v>
      </c>
      <c r="H141" s="181">
        <v>229.024</v>
      </c>
      <c r="I141" s="182"/>
      <c r="L141" s="178"/>
      <c r="M141" s="183"/>
      <c r="N141" s="184"/>
      <c r="O141" s="184"/>
      <c r="P141" s="184"/>
      <c r="Q141" s="184"/>
      <c r="R141" s="184"/>
      <c r="S141" s="184"/>
      <c r="T141" s="185"/>
      <c r="AT141" s="179" t="s">
        <v>193</v>
      </c>
      <c r="AU141" s="179" t="s">
        <v>89</v>
      </c>
      <c r="AV141" s="14" t="s">
        <v>89</v>
      </c>
      <c r="AW141" s="14" t="s">
        <v>31</v>
      </c>
      <c r="AX141" s="14" t="s">
        <v>79</v>
      </c>
      <c r="AY141" s="179" t="s">
        <v>185</v>
      </c>
    </row>
    <row r="142" spans="1:65" s="2" customFormat="1" ht="21.75" customHeight="1">
      <c r="A142" s="33"/>
      <c r="B142" s="155"/>
      <c r="C142" s="156" t="s">
        <v>1762</v>
      </c>
      <c r="D142" s="156" t="s">
        <v>188</v>
      </c>
      <c r="E142" s="157" t="s">
        <v>2699</v>
      </c>
      <c r="F142" s="158" t="s">
        <v>2700</v>
      </c>
      <c r="G142" s="159" t="s">
        <v>191</v>
      </c>
      <c r="H142" s="160">
        <v>229.024</v>
      </c>
      <c r="I142" s="161"/>
      <c r="J142" s="162">
        <f>ROUND(I142*H142,2)</f>
        <v>0</v>
      </c>
      <c r="K142" s="163"/>
      <c r="L142" s="34"/>
      <c r="M142" s="164" t="s">
        <v>1</v>
      </c>
      <c r="N142" s="165" t="s">
        <v>41</v>
      </c>
      <c r="O142" s="62"/>
      <c r="P142" s="166">
        <f>O142*H142</f>
        <v>0</v>
      </c>
      <c r="Q142" s="166">
        <v>0</v>
      </c>
      <c r="R142" s="166">
        <f>Q142*H142</f>
        <v>0</v>
      </c>
      <c r="S142" s="166">
        <v>0</v>
      </c>
      <c r="T142" s="167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91</v>
      </c>
      <c r="AT142" s="168" t="s">
        <v>188</v>
      </c>
      <c r="AU142" s="168" t="s">
        <v>89</v>
      </c>
      <c r="AY142" s="18" t="s">
        <v>185</v>
      </c>
      <c r="BE142" s="169">
        <f>IF(N142="základná",J142,0)</f>
        <v>0</v>
      </c>
      <c r="BF142" s="169">
        <f>IF(N142="znížená",J142,0)</f>
        <v>0</v>
      </c>
      <c r="BG142" s="169">
        <f>IF(N142="zákl. prenesená",J142,0)</f>
        <v>0</v>
      </c>
      <c r="BH142" s="169">
        <f>IF(N142="zníž. prenesená",J142,0)</f>
        <v>0</v>
      </c>
      <c r="BI142" s="169">
        <f>IF(N142="nulová",J142,0)</f>
        <v>0</v>
      </c>
      <c r="BJ142" s="18" t="s">
        <v>89</v>
      </c>
      <c r="BK142" s="169">
        <f>ROUND(I142*H142,2)</f>
        <v>0</v>
      </c>
      <c r="BL142" s="18" t="s">
        <v>91</v>
      </c>
      <c r="BM142" s="168" t="s">
        <v>3636</v>
      </c>
    </row>
    <row r="143" spans="1:65" s="2" customFormat="1" ht="21.75" customHeight="1">
      <c r="A143" s="33"/>
      <c r="B143" s="155"/>
      <c r="C143" s="156" t="s">
        <v>342</v>
      </c>
      <c r="D143" s="156" t="s">
        <v>188</v>
      </c>
      <c r="E143" s="157" t="s">
        <v>3637</v>
      </c>
      <c r="F143" s="158" t="s">
        <v>282</v>
      </c>
      <c r="G143" s="159" t="s">
        <v>283</v>
      </c>
      <c r="H143" s="160">
        <v>381.7</v>
      </c>
      <c r="I143" s="161"/>
      <c r="J143" s="162">
        <f>ROUND(I143*H143,2)</f>
        <v>0</v>
      </c>
      <c r="K143" s="163"/>
      <c r="L143" s="34"/>
      <c r="M143" s="164" t="s">
        <v>1</v>
      </c>
      <c r="N143" s="165" t="s">
        <v>41</v>
      </c>
      <c r="O143" s="62"/>
      <c r="P143" s="166">
        <f>O143*H143</f>
        <v>0</v>
      </c>
      <c r="Q143" s="166">
        <v>0</v>
      </c>
      <c r="R143" s="166">
        <f>Q143*H143</f>
        <v>0</v>
      </c>
      <c r="S143" s="166">
        <v>0</v>
      </c>
      <c r="T143" s="167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91</v>
      </c>
      <c r="AT143" s="168" t="s">
        <v>188</v>
      </c>
      <c r="AU143" s="168" t="s">
        <v>89</v>
      </c>
      <c r="AY143" s="18" t="s">
        <v>185</v>
      </c>
      <c r="BE143" s="169">
        <f>IF(N143="základná",J143,0)</f>
        <v>0</v>
      </c>
      <c r="BF143" s="169">
        <f>IF(N143="znížená",J143,0)</f>
        <v>0</v>
      </c>
      <c r="BG143" s="169">
        <f>IF(N143="zákl. prenesená",J143,0)</f>
        <v>0</v>
      </c>
      <c r="BH143" s="169">
        <f>IF(N143="zníž. prenesená",J143,0)</f>
        <v>0</v>
      </c>
      <c r="BI143" s="169">
        <f>IF(N143="nulová",J143,0)</f>
        <v>0</v>
      </c>
      <c r="BJ143" s="18" t="s">
        <v>89</v>
      </c>
      <c r="BK143" s="169">
        <f>ROUND(I143*H143,2)</f>
        <v>0</v>
      </c>
      <c r="BL143" s="18" t="s">
        <v>91</v>
      </c>
      <c r="BM143" s="168" t="s">
        <v>3638</v>
      </c>
    </row>
    <row r="144" spans="1:65" s="14" customFormat="1" ht="11.25">
      <c r="B144" s="178"/>
      <c r="D144" s="171" t="s">
        <v>193</v>
      </c>
      <c r="E144" s="179" t="s">
        <v>1</v>
      </c>
      <c r="F144" s="180" t="s">
        <v>502</v>
      </c>
      <c r="H144" s="181">
        <v>332.2</v>
      </c>
      <c r="I144" s="182"/>
      <c r="L144" s="178"/>
      <c r="M144" s="183"/>
      <c r="N144" s="184"/>
      <c r="O144" s="184"/>
      <c r="P144" s="184"/>
      <c r="Q144" s="184"/>
      <c r="R144" s="184"/>
      <c r="S144" s="184"/>
      <c r="T144" s="185"/>
      <c r="AT144" s="179" t="s">
        <v>193</v>
      </c>
      <c r="AU144" s="179" t="s">
        <v>89</v>
      </c>
      <c r="AV144" s="14" t="s">
        <v>89</v>
      </c>
      <c r="AW144" s="14" t="s">
        <v>31</v>
      </c>
      <c r="AX144" s="14" t="s">
        <v>75</v>
      </c>
      <c r="AY144" s="179" t="s">
        <v>185</v>
      </c>
    </row>
    <row r="145" spans="1:65" s="14" customFormat="1" ht="11.25">
      <c r="B145" s="178"/>
      <c r="D145" s="171" t="s">
        <v>193</v>
      </c>
      <c r="E145" s="179" t="s">
        <v>1</v>
      </c>
      <c r="F145" s="180" t="s">
        <v>503</v>
      </c>
      <c r="H145" s="181">
        <v>49.5</v>
      </c>
      <c r="I145" s="182"/>
      <c r="L145" s="178"/>
      <c r="M145" s="183"/>
      <c r="N145" s="184"/>
      <c r="O145" s="184"/>
      <c r="P145" s="184"/>
      <c r="Q145" s="184"/>
      <c r="R145" s="184"/>
      <c r="S145" s="184"/>
      <c r="T145" s="185"/>
      <c r="AT145" s="179" t="s">
        <v>193</v>
      </c>
      <c r="AU145" s="179" t="s">
        <v>89</v>
      </c>
      <c r="AV145" s="14" t="s">
        <v>89</v>
      </c>
      <c r="AW145" s="14" t="s">
        <v>31</v>
      </c>
      <c r="AX145" s="14" t="s">
        <v>75</v>
      </c>
      <c r="AY145" s="179" t="s">
        <v>185</v>
      </c>
    </row>
    <row r="146" spans="1:65" s="16" customFormat="1" ht="11.25">
      <c r="B146" s="194"/>
      <c r="D146" s="171" t="s">
        <v>193</v>
      </c>
      <c r="E146" s="195" t="s">
        <v>1</v>
      </c>
      <c r="F146" s="196" t="s">
        <v>215</v>
      </c>
      <c r="H146" s="197">
        <v>381.7</v>
      </c>
      <c r="I146" s="198"/>
      <c r="L146" s="194"/>
      <c r="M146" s="199"/>
      <c r="N146" s="200"/>
      <c r="O146" s="200"/>
      <c r="P146" s="200"/>
      <c r="Q146" s="200"/>
      <c r="R146" s="200"/>
      <c r="S146" s="200"/>
      <c r="T146" s="201"/>
      <c r="AT146" s="195" t="s">
        <v>193</v>
      </c>
      <c r="AU146" s="195" t="s">
        <v>89</v>
      </c>
      <c r="AV146" s="16" t="s">
        <v>91</v>
      </c>
      <c r="AW146" s="16" t="s">
        <v>31</v>
      </c>
      <c r="AX146" s="16" t="s">
        <v>79</v>
      </c>
      <c r="AY146" s="195" t="s">
        <v>185</v>
      </c>
    </row>
    <row r="147" spans="1:65" s="12" customFormat="1" ht="22.9" customHeight="1">
      <c r="B147" s="142"/>
      <c r="D147" s="143" t="s">
        <v>74</v>
      </c>
      <c r="E147" s="153" t="s">
        <v>89</v>
      </c>
      <c r="F147" s="153" t="s">
        <v>332</v>
      </c>
      <c r="I147" s="145"/>
      <c r="J147" s="154">
        <f>BK147</f>
        <v>0</v>
      </c>
      <c r="L147" s="142"/>
      <c r="M147" s="147"/>
      <c r="N147" s="148"/>
      <c r="O147" s="148"/>
      <c r="P147" s="149">
        <f>SUM(P148:P170)</f>
        <v>0</v>
      </c>
      <c r="Q147" s="148"/>
      <c r="R147" s="149">
        <f>SUM(R148:R170)</f>
        <v>63.260434780000004</v>
      </c>
      <c r="S147" s="148"/>
      <c r="T147" s="150">
        <f>SUM(T148:T170)</f>
        <v>0</v>
      </c>
      <c r="AR147" s="143" t="s">
        <v>79</v>
      </c>
      <c r="AT147" s="151" t="s">
        <v>74</v>
      </c>
      <c r="AU147" s="151" t="s">
        <v>79</v>
      </c>
      <c r="AY147" s="143" t="s">
        <v>185</v>
      </c>
      <c r="BK147" s="152">
        <f>SUM(BK148:BK170)</f>
        <v>0</v>
      </c>
    </row>
    <row r="148" spans="1:65" s="2" customFormat="1" ht="33" customHeight="1">
      <c r="A148" s="33"/>
      <c r="B148" s="155"/>
      <c r="C148" s="156" t="s">
        <v>838</v>
      </c>
      <c r="D148" s="156" t="s">
        <v>188</v>
      </c>
      <c r="E148" s="157" t="s">
        <v>334</v>
      </c>
      <c r="F148" s="158" t="s">
        <v>335</v>
      </c>
      <c r="G148" s="159" t="s">
        <v>283</v>
      </c>
      <c r="H148" s="160">
        <v>336.024</v>
      </c>
      <c r="I148" s="161"/>
      <c r="J148" s="162">
        <f>ROUND(I148*H148,2)</f>
        <v>0</v>
      </c>
      <c r="K148" s="163"/>
      <c r="L148" s="34"/>
      <c r="M148" s="164" t="s">
        <v>1</v>
      </c>
      <c r="N148" s="165" t="s">
        <v>41</v>
      </c>
      <c r="O148" s="62"/>
      <c r="P148" s="166">
        <f>O148*H148</f>
        <v>0</v>
      </c>
      <c r="Q148" s="166">
        <v>1.8000000000000001E-4</v>
      </c>
      <c r="R148" s="166">
        <f>Q148*H148</f>
        <v>6.0484320000000001E-2</v>
      </c>
      <c r="S148" s="166">
        <v>0</v>
      </c>
      <c r="T148" s="167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91</v>
      </c>
      <c r="AT148" s="168" t="s">
        <v>188</v>
      </c>
      <c r="AU148" s="168" t="s">
        <v>89</v>
      </c>
      <c r="AY148" s="18" t="s">
        <v>185</v>
      </c>
      <c r="BE148" s="169">
        <f>IF(N148="základná",J148,0)</f>
        <v>0</v>
      </c>
      <c r="BF148" s="169">
        <f>IF(N148="znížená",J148,0)</f>
        <v>0</v>
      </c>
      <c r="BG148" s="169">
        <f>IF(N148="zákl. prenesená",J148,0)</f>
        <v>0</v>
      </c>
      <c r="BH148" s="169">
        <f>IF(N148="zníž. prenesená",J148,0)</f>
        <v>0</v>
      </c>
      <c r="BI148" s="169">
        <f>IF(N148="nulová",J148,0)</f>
        <v>0</v>
      </c>
      <c r="BJ148" s="18" t="s">
        <v>89</v>
      </c>
      <c r="BK148" s="169">
        <f>ROUND(I148*H148,2)</f>
        <v>0</v>
      </c>
      <c r="BL148" s="18" t="s">
        <v>91</v>
      </c>
      <c r="BM148" s="168" t="s">
        <v>3639</v>
      </c>
    </row>
    <row r="149" spans="1:65" s="14" customFormat="1" ht="11.25">
      <c r="B149" s="178"/>
      <c r="D149" s="171" t="s">
        <v>193</v>
      </c>
      <c r="E149" s="179" t="s">
        <v>1</v>
      </c>
      <c r="F149" s="180" t="s">
        <v>3640</v>
      </c>
      <c r="H149" s="181">
        <v>275.04000000000002</v>
      </c>
      <c r="I149" s="182"/>
      <c r="L149" s="178"/>
      <c r="M149" s="183"/>
      <c r="N149" s="184"/>
      <c r="O149" s="184"/>
      <c r="P149" s="184"/>
      <c r="Q149" s="184"/>
      <c r="R149" s="184"/>
      <c r="S149" s="184"/>
      <c r="T149" s="185"/>
      <c r="AT149" s="179" t="s">
        <v>193</v>
      </c>
      <c r="AU149" s="179" t="s">
        <v>89</v>
      </c>
      <c r="AV149" s="14" t="s">
        <v>89</v>
      </c>
      <c r="AW149" s="14" t="s">
        <v>31</v>
      </c>
      <c r="AX149" s="14" t="s">
        <v>75</v>
      </c>
      <c r="AY149" s="179" t="s">
        <v>185</v>
      </c>
    </row>
    <row r="150" spans="1:65" s="14" customFormat="1" ht="11.25">
      <c r="B150" s="178"/>
      <c r="D150" s="171" t="s">
        <v>193</v>
      </c>
      <c r="E150" s="179" t="s">
        <v>1</v>
      </c>
      <c r="F150" s="180" t="s">
        <v>3641</v>
      </c>
      <c r="H150" s="181">
        <v>60.984000000000002</v>
      </c>
      <c r="I150" s="182"/>
      <c r="L150" s="178"/>
      <c r="M150" s="183"/>
      <c r="N150" s="184"/>
      <c r="O150" s="184"/>
      <c r="P150" s="184"/>
      <c r="Q150" s="184"/>
      <c r="R150" s="184"/>
      <c r="S150" s="184"/>
      <c r="T150" s="185"/>
      <c r="AT150" s="179" t="s">
        <v>193</v>
      </c>
      <c r="AU150" s="179" t="s">
        <v>89</v>
      </c>
      <c r="AV150" s="14" t="s">
        <v>89</v>
      </c>
      <c r="AW150" s="14" t="s">
        <v>31</v>
      </c>
      <c r="AX150" s="14" t="s">
        <v>75</v>
      </c>
      <c r="AY150" s="179" t="s">
        <v>185</v>
      </c>
    </row>
    <row r="151" spans="1:65" s="16" customFormat="1" ht="11.25">
      <c r="B151" s="194"/>
      <c r="D151" s="171" t="s">
        <v>193</v>
      </c>
      <c r="E151" s="195" t="s">
        <v>1</v>
      </c>
      <c r="F151" s="196" t="s">
        <v>215</v>
      </c>
      <c r="H151" s="197">
        <v>336.024</v>
      </c>
      <c r="I151" s="198"/>
      <c r="L151" s="194"/>
      <c r="M151" s="199"/>
      <c r="N151" s="200"/>
      <c r="O151" s="200"/>
      <c r="P151" s="200"/>
      <c r="Q151" s="200"/>
      <c r="R151" s="200"/>
      <c r="S151" s="200"/>
      <c r="T151" s="201"/>
      <c r="AT151" s="195" t="s">
        <v>193</v>
      </c>
      <c r="AU151" s="195" t="s">
        <v>89</v>
      </c>
      <c r="AV151" s="16" t="s">
        <v>91</v>
      </c>
      <c r="AW151" s="16" t="s">
        <v>31</v>
      </c>
      <c r="AX151" s="16" t="s">
        <v>79</v>
      </c>
      <c r="AY151" s="195" t="s">
        <v>185</v>
      </c>
    </row>
    <row r="152" spans="1:65" s="2" customFormat="1" ht="16.5" customHeight="1">
      <c r="A152" s="33"/>
      <c r="B152" s="155"/>
      <c r="C152" s="202" t="s">
        <v>274</v>
      </c>
      <c r="D152" s="202" t="s">
        <v>339</v>
      </c>
      <c r="E152" s="203" t="s">
        <v>340</v>
      </c>
      <c r="F152" s="204" t="s">
        <v>341</v>
      </c>
      <c r="G152" s="205" t="s">
        <v>283</v>
      </c>
      <c r="H152" s="206">
        <v>369.62599999999998</v>
      </c>
      <c r="I152" s="207"/>
      <c r="J152" s="208">
        <f>ROUND(I152*H152,2)</f>
        <v>0</v>
      </c>
      <c r="K152" s="209"/>
      <c r="L152" s="210"/>
      <c r="M152" s="211" t="s">
        <v>1</v>
      </c>
      <c r="N152" s="212" t="s">
        <v>41</v>
      </c>
      <c r="O152" s="62"/>
      <c r="P152" s="166">
        <f>O152*H152</f>
        <v>0</v>
      </c>
      <c r="Q152" s="166">
        <v>2.9999999999999997E-4</v>
      </c>
      <c r="R152" s="166">
        <f>Q152*H152</f>
        <v>0.11088779999999998</v>
      </c>
      <c r="S152" s="166">
        <v>0</v>
      </c>
      <c r="T152" s="167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342</v>
      </c>
      <c r="AT152" s="168" t="s">
        <v>339</v>
      </c>
      <c r="AU152" s="168" t="s">
        <v>89</v>
      </c>
      <c r="AY152" s="18" t="s">
        <v>185</v>
      </c>
      <c r="BE152" s="169">
        <f>IF(N152="základná",J152,0)</f>
        <v>0</v>
      </c>
      <c r="BF152" s="169">
        <f>IF(N152="znížená",J152,0)</f>
        <v>0</v>
      </c>
      <c r="BG152" s="169">
        <f>IF(N152="zákl. prenesená",J152,0)</f>
        <v>0</v>
      </c>
      <c r="BH152" s="169">
        <f>IF(N152="zníž. prenesená",J152,0)</f>
        <v>0</v>
      </c>
      <c r="BI152" s="169">
        <f>IF(N152="nulová",J152,0)</f>
        <v>0</v>
      </c>
      <c r="BJ152" s="18" t="s">
        <v>89</v>
      </c>
      <c r="BK152" s="169">
        <f>ROUND(I152*H152,2)</f>
        <v>0</v>
      </c>
      <c r="BL152" s="18" t="s">
        <v>91</v>
      </c>
      <c r="BM152" s="168" t="s">
        <v>3642</v>
      </c>
    </row>
    <row r="153" spans="1:65" s="14" customFormat="1" ht="11.25">
      <c r="B153" s="178"/>
      <c r="D153" s="171" t="s">
        <v>193</v>
      </c>
      <c r="E153" s="179" t="s">
        <v>1</v>
      </c>
      <c r="F153" s="180" t="s">
        <v>3643</v>
      </c>
      <c r="H153" s="181">
        <v>369.62599999999998</v>
      </c>
      <c r="I153" s="182"/>
      <c r="L153" s="178"/>
      <c r="M153" s="183"/>
      <c r="N153" s="184"/>
      <c r="O153" s="184"/>
      <c r="P153" s="184"/>
      <c r="Q153" s="184"/>
      <c r="R153" s="184"/>
      <c r="S153" s="184"/>
      <c r="T153" s="185"/>
      <c r="AT153" s="179" t="s">
        <v>193</v>
      </c>
      <c r="AU153" s="179" t="s">
        <v>89</v>
      </c>
      <c r="AV153" s="14" t="s">
        <v>89</v>
      </c>
      <c r="AW153" s="14" t="s">
        <v>31</v>
      </c>
      <c r="AX153" s="14" t="s">
        <v>79</v>
      </c>
      <c r="AY153" s="179" t="s">
        <v>185</v>
      </c>
    </row>
    <row r="154" spans="1:65" s="2" customFormat="1" ht="24.2" customHeight="1">
      <c r="A154" s="33"/>
      <c r="B154" s="155"/>
      <c r="C154" s="156" t="s">
        <v>1771</v>
      </c>
      <c r="D154" s="156" t="s">
        <v>188</v>
      </c>
      <c r="E154" s="157" t="s">
        <v>346</v>
      </c>
      <c r="F154" s="158" t="s">
        <v>347</v>
      </c>
      <c r="G154" s="159" t="s">
        <v>348</v>
      </c>
      <c r="H154" s="160">
        <v>186.68</v>
      </c>
      <c r="I154" s="161"/>
      <c r="J154" s="162">
        <f>ROUND(I154*H154,2)</f>
        <v>0</v>
      </c>
      <c r="K154" s="163"/>
      <c r="L154" s="34"/>
      <c r="M154" s="164" t="s">
        <v>1</v>
      </c>
      <c r="N154" s="165" t="s">
        <v>41</v>
      </c>
      <c r="O154" s="62"/>
      <c r="P154" s="166">
        <f>O154*H154</f>
        <v>0</v>
      </c>
      <c r="Q154" s="166">
        <v>0.33307100000000001</v>
      </c>
      <c r="R154" s="166">
        <f>Q154*H154</f>
        <v>62.177694280000004</v>
      </c>
      <c r="S154" s="166">
        <v>0</v>
      </c>
      <c r="T154" s="167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91</v>
      </c>
      <c r="AT154" s="168" t="s">
        <v>188</v>
      </c>
      <c r="AU154" s="168" t="s">
        <v>89</v>
      </c>
      <c r="AY154" s="18" t="s">
        <v>185</v>
      </c>
      <c r="BE154" s="169">
        <f>IF(N154="základná",J154,0)</f>
        <v>0</v>
      </c>
      <c r="BF154" s="169">
        <f>IF(N154="znížená",J154,0)</f>
        <v>0</v>
      </c>
      <c r="BG154" s="169">
        <f>IF(N154="zákl. prenesená",J154,0)</f>
        <v>0</v>
      </c>
      <c r="BH154" s="169">
        <f>IF(N154="zníž. prenesená",J154,0)</f>
        <v>0</v>
      </c>
      <c r="BI154" s="169">
        <f>IF(N154="nulová",J154,0)</f>
        <v>0</v>
      </c>
      <c r="BJ154" s="18" t="s">
        <v>89</v>
      </c>
      <c r="BK154" s="169">
        <f>ROUND(I154*H154,2)</f>
        <v>0</v>
      </c>
      <c r="BL154" s="18" t="s">
        <v>91</v>
      </c>
      <c r="BM154" s="168" t="s">
        <v>3644</v>
      </c>
    </row>
    <row r="155" spans="1:65" s="13" customFormat="1" ht="11.25">
      <c r="B155" s="170"/>
      <c r="D155" s="171" t="s">
        <v>193</v>
      </c>
      <c r="E155" s="172" t="s">
        <v>1</v>
      </c>
      <c r="F155" s="173" t="s">
        <v>3645</v>
      </c>
      <c r="H155" s="172" t="s">
        <v>1</v>
      </c>
      <c r="I155" s="174"/>
      <c r="L155" s="170"/>
      <c r="M155" s="175"/>
      <c r="N155" s="176"/>
      <c r="O155" s="176"/>
      <c r="P155" s="176"/>
      <c r="Q155" s="176"/>
      <c r="R155" s="176"/>
      <c r="S155" s="176"/>
      <c r="T155" s="177"/>
      <c r="AT155" s="172" t="s">
        <v>193</v>
      </c>
      <c r="AU155" s="172" t="s">
        <v>89</v>
      </c>
      <c r="AV155" s="13" t="s">
        <v>79</v>
      </c>
      <c r="AW155" s="13" t="s">
        <v>31</v>
      </c>
      <c r="AX155" s="13" t="s">
        <v>75</v>
      </c>
      <c r="AY155" s="172" t="s">
        <v>185</v>
      </c>
    </row>
    <row r="156" spans="1:65" s="14" customFormat="1" ht="22.5">
      <c r="B156" s="178"/>
      <c r="D156" s="171" t="s">
        <v>193</v>
      </c>
      <c r="E156" s="179" t="s">
        <v>1</v>
      </c>
      <c r="F156" s="180" t="s">
        <v>3646</v>
      </c>
      <c r="H156" s="181">
        <v>74.14</v>
      </c>
      <c r="I156" s="182"/>
      <c r="L156" s="178"/>
      <c r="M156" s="183"/>
      <c r="N156" s="184"/>
      <c r="O156" s="184"/>
      <c r="P156" s="184"/>
      <c r="Q156" s="184"/>
      <c r="R156" s="184"/>
      <c r="S156" s="184"/>
      <c r="T156" s="185"/>
      <c r="AT156" s="179" t="s">
        <v>193</v>
      </c>
      <c r="AU156" s="179" t="s">
        <v>89</v>
      </c>
      <c r="AV156" s="14" t="s">
        <v>89</v>
      </c>
      <c r="AW156" s="14" t="s">
        <v>31</v>
      </c>
      <c r="AX156" s="14" t="s">
        <v>75</v>
      </c>
      <c r="AY156" s="179" t="s">
        <v>185</v>
      </c>
    </row>
    <row r="157" spans="1:65" s="14" customFormat="1" ht="22.5">
      <c r="B157" s="178"/>
      <c r="D157" s="171" t="s">
        <v>193</v>
      </c>
      <c r="E157" s="179" t="s">
        <v>1</v>
      </c>
      <c r="F157" s="180" t="s">
        <v>3647</v>
      </c>
      <c r="H157" s="181">
        <v>63.86</v>
      </c>
      <c r="I157" s="182"/>
      <c r="L157" s="178"/>
      <c r="M157" s="183"/>
      <c r="N157" s="184"/>
      <c r="O157" s="184"/>
      <c r="P157" s="184"/>
      <c r="Q157" s="184"/>
      <c r="R157" s="184"/>
      <c r="S157" s="184"/>
      <c r="T157" s="185"/>
      <c r="AT157" s="179" t="s">
        <v>193</v>
      </c>
      <c r="AU157" s="179" t="s">
        <v>89</v>
      </c>
      <c r="AV157" s="14" t="s">
        <v>89</v>
      </c>
      <c r="AW157" s="14" t="s">
        <v>31</v>
      </c>
      <c r="AX157" s="14" t="s">
        <v>75</v>
      </c>
      <c r="AY157" s="179" t="s">
        <v>185</v>
      </c>
    </row>
    <row r="158" spans="1:65" s="14" customFormat="1" ht="11.25">
      <c r="B158" s="178"/>
      <c r="D158" s="171" t="s">
        <v>193</v>
      </c>
      <c r="E158" s="179" t="s">
        <v>1</v>
      </c>
      <c r="F158" s="180" t="s">
        <v>3648</v>
      </c>
      <c r="H158" s="181">
        <v>14.8</v>
      </c>
      <c r="I158" s="182"/>
      <c r="L158" s="178"/>
      <c r="M158" s="183"/>
      <c r="N158" s="184"/>
      <c r="O158" s="184"/>
      <c r="P158" s="184"/>
      <c r="Q158" s="184"/>
      <c r="R158" s="184"/>
      <c r="S158" s="184"/>
      <c r="T158" s="185"/>
      <c r="AT158" s="179" t="s">
        <v>193</v>
      </c>
      <c r="AU158" s="179" t="s">
        <v>89</v>
      </c>
      <c r="AV158" s="14" t="s">
        <v>89</v>
      </c>
      <c r="AW158" s="14" t="s">
        <v>31</v>
      </c>
      <c r="AX158" s="14" t="s">
        <v>75</v>
      </c>
      <c r="AY158" s="179" t="s">
        <v>185</v>
      </c>
    </row>
    <row r="159" spans="1:65" s="15" customFormat="1" ht="11.25">
      <c r="B159" s="186"/>
      <c r="D159" s="171" t="s">
        <v>193</v>
      </c>
      <c r="E159" s="187" t="s">
        <v>1</v>
      </c>
      <c r="F159" s="188" t="s">
        <v>199</v>
      </c>
      <c r="H159" s="189">
        <v>152.80000000000001</v>
      </c>
      <c r="I159" s="190"/>
      <c r="L159" s="186"/>
      <c r="M159" s="191"/>
      <c r="N159" s="192"/>
      <c r="O159" s="192"/>
      <c r="P159" s="192"/>
      <c r="Q159" s="192"/>
      <c r="R159" s="192"/>
      <c r="S159" s="192"/>
      <c r="T159" s="193"/>
      <c r="AT159" s="187" t="s">
        <v>193</v>
      </c>
      <c r="AU159" s="187" t="s">
        <v>89</v>
      </c>
      <c r="AV159" s="15" t="s">
        <v>132</v>
      </c>
      <c r="AW159" s="15" t="s">
        <v>31</v>
      </c>
      <c r="AX159" s="15" t="s">
        <v>75</v>
      </c>
      <c r="AY159" s="187" t="s">
        <v>185</v>
      </c>
    </row>
    <row r="160" spans="1:65" s="13" customFormat="1" ht="11.25">
      <c r="B160" s="170"/>
      <c r="D160" s="171" t="s">
        <v>193</v>
      </c>
      <c r="E160" s="172" t="s">
        <v>1</v>
      </c>
      <c r="F160" s="173" t="s">
        <v>3649</v>
      </c>
      <c r="H160" s="172" t="s">
        <v>1</v>
      </c>
      <c r="I160" s="174"/>
      <c r="L160" s="170"/>
      <c r="M160" s="175"/>
      <c r="N160" s="176"/>
      <c r="O160" s="176"/>
      <c r="P160" s="176"/>
      <c r="Q160" s="176"/>
      <c r="R160" s="176"/>
      <c r="S160" s="176"/>
      <c r="T160" s="177"/>
      <c r="AT160" s="172" t="s">
        <v>193</v>
      </c>
      <c r="AU160" s="172" t="s">
        <v>89</v>
      </c>
      <c r="AV160" s="13" t="s">
        <v>79</v>
      </c>
      <c r="AW160" s="13" t="s">
        <v>31</v>
      </c>
      <c r="AX160" s="13" t="s">
        <v>75</v>
      </c>
      <c r="AY160" s="172" t="s">
        <v>185</v>
      </c>
    </row>
    <row r="161" spans="1:65" s="14" customFormat="1" ht="11.25">
      <c r="B161" s="178"/>
      <c r="D161" s="171" t="s">
        <v>193</v>
      </c>
      <c r="E161" s="179" t="s">
        <v>1</v>
      </c>
      <c r="F161" s="180" t="s">
        <v>3650</v>
      </c>
      <c r="H161" s="181">
        <v>12.38</v>
      </c>
      <c r="I161" s="182"/>
      <c r="L161" s="178"/>
      <c r="M161" s="183"/>
      <c r="N161" s="184"/>
      <c r="O161" s="184"/>
      <c r="P161" s="184"/>
      <c r="Q161" s="184"/>
      <c r="R161" s="184"/>
      <c r="S161" s="184"/>
      <c r="T161" s="185"/>
      <c r="AT161" s="179" t="s">
        <v>193</v>
      </c>
      <c r="AU161" s="179" t="s">
        <v>89</v>
      </c>
      <c r="AV161" s="14" t="s">
        <v>89</v>
      </c>
      <c r="AW161" s="14" t="s">
        <v>31</v>
      </c>
      <c r="AX161" s="14" t="s">
        <v>75</v>
      </c>
      <c r="AY161" s="179" t="s">
        <v>185</v>
      </c>
    </row>
    <row r="162" spans="1:65" s="14" customFormat="1" ht="11.25">
      <c r="B162" s="178"/>
      <c r="D162" s="171" t="s">
        <v>193</v>
      </c>
      <c r="E162" s="179" t="s">
        <v>1</v>
      </c>
      <c r="F162" s="180" t="s">
        <v>3651</v>
      </c>
      <c r="H162" s="181">
        <v>21.5</v>
      </c>
      <c r="I162" s="182"/>
      <c r="L162" s="178"/>
      <c r="M162" s="183"/>
      <c r="N162" s="184"/>
      <c r="O162" s="184"/>
      <c r="P162" s="184"/>
      <c r="Q162" s="184"/>
      <c r="R162" s="184"/>
      <c r="S162" s="184"/>
      <c r="T162" s="185"/>
      <c r="AT162" s="179" t="s">
        <v>193</v>
      </c>
      <c r="AU162" s="179" t="s">
        <v>89</v>
      </c>
      <c r="AV162" s="14" t="s">
        <v>89</v>
      </c>
      <c r="AW162" s="14" t="s">
        <v>31</v>
      </c>
      <c r="AX162" s="14" t="s">
        <v>75</v>
      </c>
      <c r="AY162" s="179" t="s">
        <v>185</v>
      </c>
    </row>
    <row r="163" spans="1:65" s="16" customFormat="1" ht="11.25">
      <c r="B163" s="194"/>
      <c r="D163" s="171" t="s">
        <v>193</v>
      </c>
      <c r="E163" s="195" t="s">
        <v>1</v>
      </c>
      <c r="F163" s="196" t="s">
        <v>215</v>
      </c>
      <c r="H163" s="197">
        <v>186.68</v>
      </c>
      <c r="I163" s="198"/>
      <c r="L163" s="194"/>
      <c r="M163" s="199"/>
      <c r="N163" s="200"/>
      <c r="O163" s="200"/>
      <c r="P163" s="200"/>
      <c r="Q163" s="200"/>
      <c r="R163" s="200"/>
      <c r="S163" s="200"/>
      <c r="T163" s="201"/>
      <c r="AT163" s="195" t="s">
        <v>193</v>
      </c>
      <c r="AU163" s="195" t="s">
        <v>89</v>
      </c>
      <c r="AV163" s="16" t="s">
        <v>91</v>
      </c>
      <c r="AW163" s="16" t="s">
        <v>31</v>
      </c>
      <c r="AX163" s="16" t="s">
        <v>79</v>
      </c>
      <c r="AY163" s="195" t="s">
        <v>185</v>
      </c>
    </row>
    <row r="164" spans="1:65" s="2" customFormat="1" ht="24.2" customHeight="1">
      <c r="A164" s="33"/>
      <c r="B164" s="155"/>
      <c r="C164" s="156" t="s">
        <v>280</v>
      </c>
      <c r="D164" s="156" t="s">
        <v>188</v>
      </c>
      <c r="E164" s="157" t="s">
        <v>499</v>
      </c>
      <c r="F164" s="158" t="s">
        <v>500</v>
      </c>
      <c r="G164" s="159" t="s">
        <v>283</v>
      </c>
      <c r="H164" s="160">
        <v>2430.3159999999998</v>
      </c>
      <c r="I164" s="161"/>
      <c r="J164" s="162">
        <f>ROUND(I164*H164,2)</f>
        <v>0</v>
      </c>
      <c r="K164" s="163"/>
      <c r="L164" s="34"/>
      <c r="M164" s="164" t="s">
        <v>1</v>
      </c>
      <c r="N164" s="165" t="s">
        <v>41</v>
      </c>
      <c r="O164" s="62"/>
      <c r="P164" s="166">
        <f>O164*H164</f>
        <v>0</v>
      </c>
      <c r="Q164" s="166">
        <v>3.0000000000000001E-5</v>
      </c>
      <c r="R164" s="166">
        <f>Q164*H164</f>
        <v>7.2909479999999999E-2</v>
      </c>
      <c r="S164" s="166">
        <v>0</v>
      </c>
      <c r="T164" s="167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91</v>
      </c>
      <c r="AT164" s="168" t="s">
        <v>188</v>
      </c>
      <c r="AU164" s="168" t="s">
        <v>89</v>
      </c>
      <c r="AY164" s="18" t="s">
        <v>185</v>
      </c>
      <c r="BE164" s="169">
        <f>IF(N164="základná",J164,0)</f>
        <v>0</v>
      </c>
      <c r="BF164" s="169">
        <f>IF(N164="znížená",J164,0)</f>
        <v>0</v>
      </c>
      <c r="BG164" s="169">
        <f>IF(N164="zákl. prenesená",J164,0)</f>
        <v>0</v>
      </c>
      <c r="BH164" s="169">
        <f>IF(N164="zníž. prenesená",J164,0)</f>
        <v>0</v>
      </c>
      <c r="BI164" s="169">
        <f>IF(N164="nulová",J164,0)</f>
        <v>0</v>
      </c>
      <c r="BJ164" s="18" t="s">
        <v>89</v>
      </c>
      <c r="BK164" s="169">
        <f>ROUND(I164*H164,2)</f>
        <v>0</v>
      </c>
      <c r="BL164" s="18" t="s">
        <v>91</v>
      </c>
      <c r="BM164" s="168" t="s">
        <v>3652</v>
      </c>
    </row>
    <row r="165" spans="1:65" s="14" customFormat="1" ht="11.25">
      <c r="B165" s="178"/>
      <c r="D165" s="171" t="s">
        <v>193</v>
      </c>
      <c r="E165" s="179" t="s">
        <v>1</v>
      </c>
      <c r="F165" s="180" t="s">
        <v>502</v>
      </c>
      <c r="H165" s="181">
        <v>332.2</v>
      </c>
      <c r="I165" s="182"/>
      <c r="L165" s="178"/>
      <c r="M165" s="183"/>
      <c r="N165" s="184"/>
      <c r="O165" s="184"/>
      <c r="P165" s="184"/>
      <c r="Q165" s="184"/>
      <c r="R165" s="184"/>
      <c r="S165" s="184"/>
      <c r="T165" s="185"/>
      <c r="AT165" s="179" t="s">
        <v>193</v>
      </c>
      <c r="AU165" s="179" t="s">
        <v>89</v>
      </c>
      <c r="AV165" s="14" t="s">
        <v>89</v>
      </c>
      <c r="AW165" s="14" t="s">
        <v>31</v>
      </c>
      <c r="AX165" s="14" t="s">
        <v>75</v>
      </c>
      <c r="AY165" s="179" t="s">
        <v>185</v>
      </c>
    </row>
    <row r="166" spans="1:65" s="14" customFormat="1" ht="11.25">
      <c r="B166" s="178"/>
      <c r="D166" s="171" t="s">
        <v>193</v>
      </c>
      <c r="E166" s="179" t="s">
        <v>1</v>
      </c>
      <c r="F166" s="180" t="s">
        <v>503</v>
      </c>
      <c r="H166" s="181">
        <v>49.5</v>
      </c>
      <c r="I166" s="182"/>
      <c r="L166" s="178"/>
      <c r="M166" s="183"/>
      <c r="N166" s="184"/>
      <c r="O166" s="184"/>
      <c r="P166" s="184"/>
      <c r="Q166" s="184"/>
      <c r="R166" s="184"/>
      <c r="S166" s="184"/>
      <c r="T166" s="185"/>
      <c r="AT166" s="179" t="s">
        <v>193</v>
      </c>
      <c r="AU166" s="179" t="s">
        <v>89</v>
      </c>
      <c r="AV166" s="14" t="s">
        <v>89</v>
      </c>
      <c r="AW166" s="14" t="s">
        <v>31</v>
      </c>
      <c r="AX166" s="14" t="s">
        <v>75</v>
      </c>
      <c r="AY166" s="179" t="s">
        <v>185</v>
      </c>
    </row>
    <row r="167" spans="1:65" s="14" customFormat="1" ht="11.25">
      <c r="B167" s="178"/>
      <c r="D167" s="171" t="s">
        <v>193</v>
      </c>
      <c r="E167" s="179" t="s">
        <v>1</v>
      </c>
      <c r="F167" s="180" t="s">
        <v>504</v>
      </c>
      <c r="H167" s="181">
        <v>2048.616</v>
      </c>
      <c r="I167" s="182"/>
      <c r="L167" s="178"/>
      <c r="M167" s="183"/>
      <c r="N167" s="184"/>
      <c r="O167" s="184"/>
      <c r="P167" s="184"/>
      <c r="Q167" s="184"/>
      <c r="R167" s="184"/>
      <c r="S167" s="184"/>
      <c r="T167" s="185"/>
      <c r="AT167" s="179" t="s">
        <v>193</v>
      </c>
      <c r="AU167" s="179" t="s">
        <v>89</v>
      </c>
      <c r="AV167" s="14" t="s">
        <v>89</v>
      </c>
      <c r="AW167" s="14" t="s">
        <v>31</v>
      </c>
      <c r="AX167" s="14" t="s">
        <v>75</v>
      </c>
      <c r="AY167" s="179" t="s">
        <v>185</v>
      </c>
    </row>
    <row r="168" spans="1:65" s="16" customFormat="1" ht="11.25">
      <c r="B168" s="194"/>
      <c r="D168" s="171" t="s">
        <v>193</v>
      </c>
      <c r="E168" s="195" t="s">
        <v>1</v>
      </c>
      <c r="F168" s="196" t="s">
        <v>215</v>
      </c>
      <c r="H168" s="197">
        <v>2430.3159999999998</v>
      </c>
      <c r="I168" s="198"/>
      <c r="L168" s="194"/>
      <c r="M168" s="199"/>
      <c r="N168" s="200"/>
      <c r="O168" s="200"/>
      <c r="P168" s="200"/>
      <c r="Q168" s="200"/>
      <c r="R168" s="200"/>
      <c r="S168" s="200"/>
      <c r="T168" s="201"/>
      <c r="AT168" s="195" t="s">
        <v>193</v>
      </c>
      <c r="AU168" s="195" t="s">
        <v>89</v>
      </c>
      <c r="AV168" s="16" t="s">
        <v>91</v>
      </c>
      <c r="AW168" s="16" t="s">
        <v>31</v>
      </c>
      <c r="AX168" s="16" t="s">
        <v>79</v>
      </c>
      <c r="AY168" s="195" t="s">
        <v>185</v>
      </c>
    </row>
    <row r="169" spans="1:65" s="2" customFormat="1" ht="16.5" customHeight="1">
      <c r="A169" s="33"/>
      <c r="B169" s="155"/>
      <c r="C169" s="202" t="s">
        <v>333</v>
      </c>
      <c r="D169" s="202" t="s">
        <v>339</v>
      </c>
      <c r="E169" s="203" t="s">
        <v>340</v>
      </c>
      <c r="F169" s="204" t="s">
        <v>341</v>
      </c>
      <c r="G169" s="205" t="s">
        <v>283</v>
      </c>
      <c r="H169" s="206">
        <v>2794.8629999999998</v>
      </c>
      <c r="I169" s="207"/>
      <c r="J169" s="208">
        <f>ROUND(I169*H169,2)</f>
        <v>0</v>
      </c>
      <c r="K169" s="209"/>
      <c r="L169" s="210"/>
      <c r="M169" s="211" t="s">
        <v>1</v>
      </c>
      <c r="N169" s="212" t="s">
        <v>41</v>
      </c>
      <c r="O169" s="62"/>
      <c r="P169" s="166">
        <f>O169*H169</f>
        <v>0</v>
      </c>
      <c r="Q169" s="166">
        <v>2.9999999999999997E-4</v>
      </c>
      <c r="R169" s="166">
        <f>Q169*H169</f>
        <v>0.8384588999999999</v>
      </c>
      <c r="S169" s="166">
        <v>0</v>
      </c>
      <c r="T169" s="167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342</v>
      </c>
      <c r="AT169" s="168" t="s">
        <v>339</v>
      </c>
      <c r="AU169" s="168" t="s">
        <v>89</v>
      </c>
      <c r="AY169" s="18" t="s">
        <v>185</v>
      </c>
      <c r="BE169" s="169">
        <f>IF(N169="základná",J169,0)</f>
        <v>0</v>
      </c>
      <c r="BF169" s="169">
        <f>IF(N169="znížená",J169,0)</f>
        <v>0</v>
      </c>
      <c r="BG169" s="169">
        <f>IF(N169="zákl. prenesená",J169,0)</f>
        <v>0</v>
      </c>
      <c r="BH169" s="169">
        <f>IF(N169="zníž. prenesená",J169,0)</f>
        <v>0</v>
      </c>
      <c r="BI169" s="169">
        <f>IF(N169="nulová",J169,0)</f>
        <v>0</v>
      </c>
      <c r="BJ169" s="18" t="s">
        <v>89</v>
      </c>
      <c r="BK169" s="169">
        <f>ROUND(I169*H169,2)</f>
        <v>0</v>
      </c>
      <c r="BL169" s="18" t="s">
        <v>91</v>
      </c>
      <c r="BM169" s="168" t="s">
        <v>3653</v>
      </c>
    </row>
    <row r="170" spans="1:65" s="14" customFormat="1" ht="11.25">
      <c r="B170" s="178"/>
      <c r="D170" s="171" t="s">
        <v>193</v>
      </c>
      <c r="E170" s="179" t="s">
        <v>1</v>
      </c>
      <c r="F170" s="180" t="s">
        <v>507</v>
      </c>
      <c r="H170" s="181">
        <v>2794.8629999999998</v>
      </c>
      <c r="I170" s="182"/>
      <c r="L170" s="178"/>
      <c r="M170" s="183"/>
      <c r="N170" s="184"/>
      <c r="O170" s="184"/>
      <c r="P170" s="184"/>
      <c r="Q170" s="184"/>
      <c r="R170" s="184"/>
      <c r="S170" s="184"/>
      <c r="T170" s="185"/>
      <c r="AT170" s="179" t="s">
        <v>193</v>
      </c>
      <c r="AU170" s="179" t="s">
        <v>89</v>
      </c>
      <c r="AV170" s="14" t="s">
        <v>89</v>
      </c>
      <c r="AW170" s="14" t="s">
        <v>31</v>
      </c>
      <c r="AX170" s="14" t="s">
        <v>79</v>
      </c>
      <c r="AY170" s="179" t="s">
        <v>185</v>
      </c>
    </row>
    <row r="171" spans="1:65" s="12" customFormat="1" ht="22.9" customHeight="1">
      <c r="B171" s="142"/>
      <c r="D171" s="143" t="s">
        <v>74</v>
      </c>
      <c r="E171" s="153" t="s">
        <v>237</v>
      </c>
      <c r="F171" s="153" t="s">
        <v>3654</v>
      </c>
      <c r="I171" s="145"/>
      <c r="J171" s="154">
        <f>BK171</f>
        <v>0</v>
      </c>
      <c r="L171" s="142"/>
      <c r="M171" s="147"/>
      <c r="N171" s="148"/>
      <c r="O171" s="148"/>
      <c r="P171" s="149">
        <f>SUM(P172:P194)</f>
        <v>0</v>
      </c>
      <c r="Q171" s="148"/>
      <c r="R171" s="149">
        <f>SUM(R172:R194)</f>
        <v>2470.7926191825004</v>
      </c>
      <c r="S171" s="148"/>
      <c r="T171" s="150">
        <f>SUM(T172:T194)</f>
        <v>0</v>
      </c>
      <c r="AR171" s="143" t="s">
        <v>79</v>
      </c>
      <c r="AT171" s="151" t="s">
        <v>74</v>
      </c>
      <c r="AU171" s="151" t="s">
        <v>79</v>
      </c>
      <c r="AY171" s="143" t="s">
        <v>185</v>
      </c>
      <c r="BK171" s="152">
        <f>SUM(BK172:BK194)</f>
        <v>0</v>
      </c>
    </row>
    <row r="172" spans="1:65" s="2" customFormat="1" ht="33" customHeight="1">
      <c r="A172" s="33"/>
      <c r="B172" s="155"/>
      <c r="C172" s="156" t="s">
        <v>345</v>
      </c>
      <c r="D172" s="156" t="s">
        <v>188</v>
      </c>
      <c r="E172" s="157" t="s">
        <v>3655</v>
      </c>
      <c r="F172" s="158" t="s">
        <v>3656</v>
      </c>
      <c r="G172" s="159" t="s">
        <v>283</v>
      </c>
      <c r="H172" s="160">
        <v>381.7</v>
      </c>
      <c r="I172" s="161"/>
      <c r="J172" s="162">
        <f>ROUND(I172*H172,2)</f>
        <v>0</v>
      </c>
      <c r="K172" s="163"/>
      <c r="L172" s="34"/>
      <c r="M172" s="164" t="s">
        <v>1</v>
      </c>
      <c r="N172" s="165" t="s">
        <v>41</v>
      </c>
      <c r="O172" s="62"/>
      <c r="P172" s="166">
        <f>O172*H172</f>
        <v>0</v>
      </c>
      <c r="Q172" s="166">
        <v>0.48574000000000001</v>
      </c>
      <c r="R172" s="166">
        <f>Q172*H172</f>
        <v>185.406958</v>
      </c>
      <c r="S172" s="166">
        <v>0</v>
      </c>
      <c r="T172" s="167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91</v>
      </c>
      <c r="AT172" s="168" t="s">
        <v>188</v>
      </c>
      <c r="AU172" s="168" t="s">
        <v>89</v>
      </c>
      <c r="AY172" s="18" t="s">
        <v>185</v>
      </c>
      <c r="BE172" s="169">
        <f>IF(N172="základná",J172,0)</f>
        <v>0</v>
      </c>
      <c r="BF172" s="169">
        <f>IF(N172="znížená",J172,0)</f>
        <v>0</v>
      </c>
      <c r="BG172" s="169">
        <f>IF(N172="zákl. prenesená",J172,0)</f>
        <v>0</v>
      </c>
      <c r="BH172" s="169">
        <f>IF(N172="zníž. prenesená",J172,0)</f>
        <v>0</v>
      </c>
      <c r="BI172" s="169">
        <f>IF(N172="nulová",J172,0)</f>
        <v>0</v>
      </c>
      <c r="BJ172" s="18" t="s">
        <v>89</v>
      </c>
      <c r="BK172" s="169">
        <f>ROUND(I172*H172,2)</f>
        <v>0</v>
      </c>
      <c r="BL172" s="18" t="s">
        <v>91</v>
      </c>
      <c r="BM172" s="168" t="s">
        <v>3657</v>
      </c>
    </row>
    <row r="173" spans="1:65" s="14" customFormat="1" ht="11.25">
      <c r="B173" s="178"/>
      <c r="D173" s="171" t="s">
        <v>193</v>
      </c>
      <c r="E173" s="179" t="s">
        <v>1</v>
      </c>
      <c r="F173" s="180" t="s">
        <v>502</v>
      </c>
      <c r="H173" s="181">
        <v>332.2</v>
      </c>
      <c r="I173" s="182"/>
      <c r="L173" s="178"/>
      <c r="M173" s="183"/>
      <c r="N173" s="184"/>
      <c r="O173" s="184"/>
      <c r="P173" s="184"/>
      <c r="Q173" s="184"/>
      <c r="R173" s="184"/>
      <c r="S173" s="184"/>
      <c r="T173" s="185"/>
      <c r="AT173" s="179" t="s">
        <v>193</v>
      </c>
      <c r="AU173" s="179" t="s">
        <v>89</v>
      </c>
      <c r="AV173" s="14" t="s">
        <v>89</v>
      </c>
      <c r="AW173" s="14" t="s">
        <v>31</v>
      </c>
      <c r="AX173" s="14" t="s">
        <v>75</v>
      </c>
      <c r="AY173" s="179" t="s">
        <v>185</v>
      </c>
    </row>
    <row r="174" spans="1:65" s="14" customFormat="1" ht="11.25">
      <c r="B174" s="178"/>
      <c r="D174" s="171" t="s">
        <v>193</v>
      </c>
      <c r="E174" s="179" t="s">
        <v>1</v>
      </c>
      <c r="F174" s="180" t="s">
        <v>503</v>
      </c>
      <c r="H174" s="181">
        <v>49.5</v>
      </c>
      <c r="I174" s="182"/>
      <c r="L174" s="178"/>
      <c r="M174" s="183"/>
      <c r="N174" s="184"/>
      <c r="O174" s="184"/>
      <c r="P174" s="184"/>
      <c r="Q174" s="184"/>
      <c r="R174" s="184"/>
      <c r="S174" s="184"/>
      <c r="T174" s="185"/>
      <c r="AT174" s="179" t="s">
        <v>193</v>
      </c>
      <c r="AU174" s="179" t="s">
        <v>89</v>
      </c>
      <c r="AV174" s="14" t="s">
        <v>89</v>
      </c>
      <c r="AW174" s="14" t="s">
        <v>31</v>
      </c>
      <c r="AX174" s="14" t="s">
        <v>75</v>
      </c>
      <c r="AY174" s="179" t="s">
        <v>185</v>
      </c>
    </row>
    <row r="175" spans="1:65" s="16" customFormat="1" ht="11.25">
      <c r="B175" s="194"/>
      <c r="D175" s="171" t="s">
        <v>193</v>
      </c>
      <c r="E175" s="195" t="s">
        <v>1</v>
      </c>
      <c r="F175" s="196" t="s">
        <v>215</v>
      </c>
      <c r="H175" s="197">
        <v>381.7</v>
      </c>
      <c r="I175" s="198"/>
      <c r="L175" s="194"/>
      <c r="M175" s="199"/>
      <c r="N175" s="200"/>
      <c r="O175" s="200"/>
      <c r="P175" s="200"/>
      <c r="Q175" s="200"/>
      <c r="R175" s="200"/>
      <c r="S175" s="200"/>
      <c r="T175" s="201"/>
      <c r="AT175" s="195" t="s">
        <v>193</v>
      </c>
      <c r="AU175" s="195" t="s">
        <v>89</v>
      </c>
      <c r="AV175" s="16" t="s">
        <v>91</v>
      </c>
      <c r="AW175" s="16" t="s">
        <v>31</v>
      </c>
      <c r="AX175" s="16" t="s">
        <v>79</v>
      </c>
      <c r="AY175" s="195" t="s">
        <v>185</v>
      </c>
    </row>
    <row r="176" spans="1:65" s="2" customFormat="1" ht="33" customHeight="1">
      <c r="A176" s="33"/>
      <c r="B176" s="155"/>
      <c r="C176" s="156" t="s">
        <v>351</v>
      </c>
      <c r="D176" s="156" t="s">
        <v>188</v>
      </c>
      <c r="E176" s="157" t="s">
        <v>3658</v>
      </c>
      <c r="F176" s="158" t="s">
        <v>3659</v>
      </c>
      <c r="G176" s="159" t="s">
        <v>283</v>
      </c>
      <c r="H176" s="160">
        <v>2048.616</v>
      </c>
      <c r="I176" s="161"/>
      <c r="J176" s="162">
        <f>ROUND(I176*H176,2)</f>
        <v>0</v>
      </c>
      <c r="K176" s="163"/>
      <c r="L176" s="34"/>
      <c r="M176" s="164" t="s">
        <v>1</v>
      </c>
      <c r="N176" s="165" t="s">
        <v>41</v>
      </c>
      <c r="O176" s="62"/>
      <c r="P176" s="166">
        <f>O176*H176</f>
        <v>0</v>
      </c>
      <c r="Q176" s="166">
        <v>0.83584999999999998</v>
      </c>
      <c r="R176" s="166">
        <f>Q176*H176</f>
        <v>1712.3356836</v>
      </c>
      <c r="S176" s="166">
        <v>0</v>
      </c>
      <c r="T176" s="167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91</v>
      </c>
      <c r="AT176" s="168" t="s">
        <v>188</v>
      </c>
      <c r="AU176" s="168" t="s">
        <v>89</v>
      </c>
      <c r="AY176" s="18" t="s">
        <v>185</v>
      </c>
      <c r="BE176" s="169">
        <f>IF(N176="základná",J176,0)</f>
        <v>0</v>
      </c>
      <c r="BF176" s="169">
        <f>IF(N176="znížená",J176,0)</f>
        <v>0</v>
      </c>
      <c r="BG176" s="169">
        <f>IF(N176="zákl. prenesená",J176,0)</f>
        <v>0</v>
      </c>
      <c r="BH176" s="169">
        <f>IF(N176="zníž. prenesená",J176,0)</f>
        <v>0</v>
      </c>
      <c r="BI176" s="169">
        <f>IF(N176="nulová",J176,0)</f>
        <v>0</v>
      </c>
      <c r="BJ176" s="18" t="s">
        <v>89</v>
      </c>
      <c r="BK176" s="169">
        <f>ROUND(I176*H176,2)</f>
        <v>0</v>
      </c>
      <c r="BL176" s="18" t="s">
        <v>91</v>
      </c>
      <c r="BM176" s="168" t="s">
        <v>3660</v>
      </c>
    </row>
    <row r="177" spans="1:65" s="13" customFormat="1" ht="11.25">
      <c r="B177" s="170"/>
      <c r="D177" s="171" t="s">
        <v>193</v>
      </c>
      <c r="E177" s="172" t="s">
        <v>1</v>
      </c>
      <c r="F177" s="173" t="s">
        <v>3661</v>
      </c>
      <c r="H177" s="172" t="s">
        <v>1</v>
      </c>
      <c r="I177" s="174"/>
      <c r="L177" s="170"/>
      <c r="M177" s="175"/>
      <c r="N177" s="176"/>
      <c r="O177" s="176"/>
      <c r="P177" s="176"/>
      <c r="Q177" s="176"/>
      <c r="R177" s="176"/>
      <c r="S177" s="176"/>
      <c r="T177" s="177"/>
      <c r="AT177" s="172" t="s">
        <v>193</v>
      </c>
      <c r="AU177" s="172" t="s">
        <v>89</v>
      </c>
      <c r="AV177" s="13" t="s">
        <v>79</v>
      </c>
      <c r="AW177" s="13" t="s">
        <v>31</v>
      </c>
      <c r="AX177" s="13" t="s">
        <v>75</v>
      </c>
      <c r="AY177" s="172" t="s">
        <v>185</v>
      </c>
    </row>
    <row r="178" spans="1:65" s="14" customFormat="1" ht="11.25">
      <c r="B178" s="178"/>
      <c r="D178" s="171" t="s">
        <v>193</v>
      </c>
      <c r="E178" s="179" t="s">
        <v>1</v>
      </c>
      <c r="F178" s="180" t="s">
        <v>3662</v>
      </c>
      <c r="H178" s="181">
        <v>1086.5160000000001</v>
      </c>
      <c r="I178" s="182"/>
      <c r="L178" s="178"/>
      <c r="M178" s="183"/>
      <c r="N178" s="184"/>
      <c r="O178" s="184"/>
      <c r="P178" s="184"/>
      <c r="Q178" s="184"/>
      <c r="R178" s="184"/>
      <c r="S178" s="184"/>
      <c r="T178" s="185"/>
      <c r="AT178" s="179" t="s">
        <v>193</v>
      </c>
      <c r="AU178" s="179" t="s">
        <v>89</v>
      </c>
      <c r="AV178" s="14" t="s">
        <v>89</v>
      </c>
      <c r="AW178" s="14" t="s">
        <v>31</v>
      </c>
      <c r="AX178" s="14" t="s">
        <v>75</v>
      </c>
      <c r="AY178" s="179" t="s">
        <v>185</v>
      </c>
    </row>
    <row r="179" spans="1:65" s="14" customFormat="1" ht="11.25">
      <c r="B179" s="178"/>
      <c r="D179" s="171" t="s">
        <v>193</v>
      </c>
      <c r="E179" s="179" t="s">
        <v>1</v>
      </c>
      <c r="F179" s="180" t="s">
        <v>3663</v>
      </c>
      <c r="H179" s="181">
        <v>962.1</v>
      </c>
      <c r="I179" s="182"/>
      <c r="L179" s="178"/>
      <c r="M179" s="183"/>
      <c r="N179" s="184"/>
      <c r="O179" s="184"/>
      <c r="P179" s="184"/>
      <c r="Q179" s="184"/>
      <c r="R179" s="184"/>
      <c r="S179" s="184"/>
      <c r="T179" s="185"/>
      <c r="AT179" s="179" t="s">
        <v>193</v>
      </c>
      <c r="AU179" s="179" t="s">
        <v>89</v>
      </c>
      <c r="AV179" s="14" t="s">
        <v>89</v>
      </c>
      <c r="AW179" s="14" t="s">
        <v>31</v>
      </c>
      <c r="AX179" s="14" t="s">
        <v>75</v>
      </c>
      <c r="AY179" s="179" t="s">
        <v>185</v>
      </c>
    </row>
    <row r="180" spans="1:65" s="16" customFormat="1" ht="11.25">
      <c r="B180" s="194"/>
      <c r="D180" s="171" t="s">
        <v>193</v>
      </c>
      <c r="E180" s="195" t="s">
        <v>1</v>
      </c>
      <c r="F180" s="196" t="s">
        <v>215</v>
      </c>
      <c r="H180" s="197">
        <v>2048.616</v>
      </c>
      <c r="I180" s="198"/>
      <c r="L180" s="194"/>
      <c r="M180" s="199"/>
      <c r="N180" s="200"/>
      <c r="O180" s="200"/>
      <c r="P180" s="200"/>
      <c r="Q180" s="200"/>
      <c r="R180" s="200"/>
      <c r="S180" s="200"/>
      <c r="T180" s="201"/>
      <c r="AT180" s="195" t="s">
        <v>193</v>
      </c>
      <c r="AU180" s="195" t="s">
        <v>89</v>
      </c>
      <c r="AV180" s="16" t="s">
        <v>91</v>
      </c>
      <c r="AW180" s="16" t="s">
        <v>31</v>
      </c>
      <c r="AX180" s="16" t="s">
        <v>79</v>
      </c>
      <c r="AY180" s="195" t="s">
        <v>185</v>
      </c>
    </row>
    <row r="181" spans="1:65" s="2" customFormat="1" ht="33" customHeight="1">
      <c r="A181" s="33"/>
      <c r="B181" s="155"/>
      <c r="C181" s="156" t="s">
        <v>617</v>
      </c>
      <c r="D181" s="156" t="s">
        <v>188</v>
      </c>
      <c r="E181" s="157" t="s">
        <v>3664</v>
      </c>
      <c r="F181" s="158" t="s">
        <v>3665</v>
      </c>
      <c r="G181" s="159" t="s">
        <v>283</v>
      </c>
      <c r="H181" s="160">
        <v>332.2</v>
      </c>
      <c r="I181" s="161"/>
      <c r="J181" s="162">
        <f>ROUND(I181*H181,2)</f>
        <v>0</v>
      </c>
      <c r="K181" s="163"/>
      <c r="L181" s="34"/>
      <c r="M181" s="164" t="s">
        <v>1</v>
      </c>
      <c r="N181" s="165" t="s">
        <v>41</v>
      </c>
      <c r="O181" s="62"/>
      <c r="P181" s="166">
        <f>O181*H181</f>
        <v>0</v>
      </c>
      <c r="Q181" s="166">
        <v>0.95525000000000004</v>
      </c>
      <c r="R181" s="166">
        <f>Q181*H181</f>
        <v>317.33404999999999</v>
      </c>
      <c r="S181" s="166">
        <v>0</v>
      </c>
      <c r="T181" s="167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8" t="s">
        <v>91</v>
      </c>
      <c r="AT181" s="168" t="s">
        <v>188</v>
      </c>
      <c r="AU181" s="168" t="s">
        <v>89</v>
      </c>
      <c r="AY181" s="18" t="s">
        <v>185</v>
      </c>
      <c r="BE181" s="169">
        <f>IF(N181="základná",J181,0)</f>
        <v>0</v>
      </c>
      <c r="BF181" s="169">
        <f>IF(N181="znížená",J181,0)</f>
        <v>0</v>
      </c>
      <c r="BG181" s="169">
        <f>IF(N181="zákl. prenesená",J181,0)</f>
        <v>0</v>
      </c>
      <c r="BH181" s="169">
        <f>IF(N181="zníž. prenesená",J181,0)</f>
        <v>0</v>
      </c>
      <c r="BI181" s="169">
        <f>IF(N181="nulová",J181,0)</f>
        <v>0</v>
      </c>
      <c r="BJ181" s="18" t="s">
        <v>89</v>
      </c>
      <c r="BK181" s="169">
        <f>ROUND(I181*H181,2)</f>
        <v>0</v>
      </c>
      <c r="BL181" s="18" t="s">
        <v>91</v>
      </c>
      <c r="BM181" s="168" t="s">
        <v>3666</v>
      </c>
    </row>
    <row r="182" spans="1:65" s="14" customFormat="1" ht="11.25">
      <c r="B182" s="178"/>
      <c r="D182" s="171" t="s">
        <v>193</v>
      </c>
      <c r="E182" s="179" t="s">
        <v>1</v>
      </c>
      <c r="F182" s="180" t="s">
        <v>502</v>
      </c>
      <c r="H182" s="181">
        <v>332.2</v>
      </c>
      <c r="I182" s="182"/>
      <c r="L182" s="178"/>
      <c r="M182" s="183"/>
      <c r="N182" s="184"/>
      <c r="O182" s="184"/>
      <c r="P182" s="184"/>
      <c r="Q182" s="184"/>
      <c r="R182" s="184"/>
      <c r="S182" s="184"/>
      <c r="T182" s="185"/>
      <c r="AT182" s="179" t="s">
        <v>193</v>
      </c>
      <c r="AU182" s="179" t="s">
        <v>89</v>
      </c>
      <c r="AV182" s="14" t="s">
        <v>89</v>
      </c>
      <c r="AW182" s="14" t="s">
        <v>31</v>
      </c>
      <c r="AX182" s="14" t="s">
        <v>79</v>
      </c>
      <c r="AY182" s="179" t="s">
        <v>185</v>
      </c>
    </row>
    <row r="183" spans="1:65" s="2" customFormat="1" ht="37.9" customHeight="1">
      <c r="A183" s="33"/>
      <c r="B183" s="155"/>
      <c r="C183" s="156" t="s">
        <v>384</v>
      </c>
      <c r="D183" s="156" t="s">
        <v>188</v>
      </c>
      <c r="E183" s="157" t="s">
        <v>3667</v>
      </c>
      <c r="F183" s="158" t="s">
        <v>3668</v>
      </c>
      <c r="G183" s="159" t="s">
        <v>283</v>
      </c>
      <c r="H183" s="160">
        <v>302</v>
      </c>
      <c r="I183" s="161"/>
      <c r="J183" s="162">
        <f>ROUND(I183*H183,2)</f>
        <v>0</v>
      </c>
      <c r="K183" s="163"/>
      <c r="L183" s="34"/>
      <c r="M183" s="164" t="s">
        <v>1</v>
      </c>
      <c r="N183" s="165" t="s">
        <v>41</v>
      </c>
      <c r="O183" s="62"/>
      <c r="P183" s="166">
        <f>O183*H183</f>
        <v>0</v>
      </c>
      <c r="Q183" s="166">
        <v>0.35914000000000001</v>
      </c>
      <c r="R183" s="166">
        <f>Q183*H183</f>
        <v>108.46028000000001</v>
      </c>
      <c r="S183" s="166">
        <v>0</v>
      </c>
      <c r="T183" s="167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91</v>
      </c>
      <c r="AT183" s="168" t="s">
        <v>188</v>
      </c>
      <c r="AU183" s="168" t="s">
        <v>89</v>
      </c>
      <c r="AY183" s="18" t="s">
        <v>185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8" t="s">
        <v>89</v>
      </c>
      <c r="BK183" s="169">
        <f>ROUND(I183*H183,2)</f>
        <v>0</v>
      </c>
      <c r="BL183" s="18" t="s">
        <v>91</v>
      </c>
      <c r="BM183" s="168" t="s">
        <v>3669</v>
      </c>
    </row>
    <row r="184" spans="1:65" s="14" customFormat="1" ht="11.25">
      <c r="B184" s="178"/>
      <c r="D184" s="171" t="s">
        <v>193</v>
      </c>
      <c r="E184" s="179" t="s">
        <v>1</v>
      </c>
      <c r="F184" s="180" t="s">
        <v>3670</v>
      </c>
      <c r="H184" s="181">
        <v>302</v>
      </c>
      <c r="I184" s="182"/>
      <c r="L184" s="178"/>
      <c r="M184" s="183"/>
      <c r="N184" s="184"/>
      <c r="O184" s="184"/>
      <c r="P184" s="184"/>
      <c r="Q184" s="184"/>
      <c r="R184" s="184"/>
      <c r="S184" s="184"/>
      <c r="T184" s="185"/>
      <c r="AT184" s="179" t="s">
        <v>193</v>
      </c>
      <c r="AU184" s="179" t="s">
        <v>89</v>
      </c>
      <c r="AV184" s="14" t="s">
        <v>89</v>
      </c>
      <c r="AW184" s="14" t="s">
        <v>31</v>
      </c>
      <c r="AX184" s="14" t="s">
        <v>79</v>
      </c>
      <c r="AY184" s="179" t="s">
        <v>185</v>
      </c>
    </row>
    <row r="185" spans="1:65" s="2" customFormat="1" ht="37.9" customHeight="1">
      <c r="A185" s="33"/>
      <c r="B185" s="155"/>
      <c r="C185" s="156" t="s">
        <v>390</v>
      </c>
      <c r="D185" s="156" t="s">
        <v>188</v>
      </c>
      <c r="E185" s="157" t="s">
        <v>3671</v>
      </c>
      <c r="F185" s="158" t="s">
        <v>3672</v>
      </c>
      <c r="G185" s="159" t="s">
        <v>283</v>
      </c>
      <c r="H185" s="160">
        <v>45</v>
      </c>
      <c r="I185" s="161"/>
      <c r="J185" s="162">
        <f>ROUND(I185*H185,2)</f>
        <v>0</v>
      </c>
      <c r="K185" s="163"/>
      <c r="L185" s="34"/>
      <c r="M185" s="164" t="s">
        <v>1</v>
      </c>
      <c r="N185" s="165" t="s">
        <v>41</v>
      </c>
      <c r="O185" s="62"/>
      <c r="P185" s="166">
        <f>O185*H185</f>
        <v>0</v>
      </c>
      <c r="Q185" s="166">
        <v>0.42405999999999999</v>
      </c>
      <c r="R185" s="166">
        <f>Q185*H185</f>
        <v>19.082699999999999</v>
      </c>
      <c r="S185" s="166">
        <v>0</v>
      </c>
      <c r="T185" s="167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91</v>
      </c>
      <c r="AT185" s="168" t="s">
        <v>188</v>
      </c>
      <c r="AU185" s="168" t="s">
        <v>89</v>
      </c>
      <c r="AY185" s="18" t="s">
        <v>185</v>
      </c>
      <c r="BE185" s="169">
        <f>IF(N185="základná",J185,0)</f>
        <v>0</v>
      </c>
      <c r="BF185" s="169">
        <f>IF(N185="znížená",J185,0)</f>
        <v>0</v>
      </c>
      <c r="BG185" s="169">
        <f>IF(N185="zákl. prenesená",J185,0)</f>
        <v>0</v>
      </c>
      <c r="BH185" s="169">
        <f>IF(N185="zníž. prenesená",J185,0)</f>
        <v>0</v>
      </c>
      <c r="BI185" s="169">
        <f>IF(N185="nulová",J185,0)</f>
        <v>0</v>
      </c>
      <c r="BJ185" s="18" t="s">
        <v>89</v>
      </c>
      <c r="BK185" s="169">
        <f>ROUND(I185*H185,2)</f>
        <v>0</v>
      </c>
      <c r="BL185" s="18" t="s">
        <v>91</v>
      </c>
      <c r="BM185" s="168" t="s">
        <v>3673</v>
      </c>
    </row>
    <row r="186" spans="1:65" s="14" customFormat="1" ht="11.25">
      <c r="B186" s="178"/>
      <c r="D186" s="171" t="s">
        <v>193</v>
      </c>
      <c r="E186" s="179" t="s">
        <v>1</v>
      </c>
      <c r="F186" s="180" t="s">
        <v>3674</v>
      </c>
      <c r="H186" s="181">
        <v>45</v>
      </c>
      <c r="I186" s="182"/>
      <c r="L186" s="178"/>
      <c r="M186" s="183"/>
      <c r="N186" s="184"/>
      <c r="O186" s="184"/>
      <c r="P186" s="184"/>
      <c r="Q186" s="184"/>
      <c r="R186" s="184"/>
      <c r="S186" s="184"/>
      <c r="T186" s="185"/>
      <c r="AT186" s="179" t="s">
        <v>193</v>
      </c>
      <c r="AU186" s="179" t="s">
        <v>89</v>
      </c>
      <c r="AV186" s="14" t="s">
        <v>89</v>
      </c>
      <c r="AW186" s="14" t="s">
        <v>31</v>
      </c>
      <c r="AX186" s="14" t="s">
        <v>79</v>
      </c>
      <c r="AY186" s="179" t="s">
        <v>185</v>
      </c>
    </row>
    <row r="187" spans="1:65" s="2" customFormat="1" ht="33" customHeight="1">
      <c r="A187" s="33"/>
      <c r="B187" s="155"/>
      <c r="C187" s="156" t="s">
        <v>396</v>
      </c>
      <c r="D187" s="156" t="s">
        <v>188</v>
      </c>
      <c r="E187" s="157" t="s">
        <v>3675</v>
      </c>
      <c r="F187" s="158" t="s">
        <v>3676</v>
      </c>
      <c r="G187" s="159" t="s">
        <v>283</v>
      </c>
      <c r="H187" s="160">
        <v>302</v>
      </c>
      <c r="I187" s="161"/>
      <c r="J187" s="162">
        <f>ROUND(I187*H187,2)</f>
        <v>0</v>
      </c>
      <c r="K187" s="163"/>
      <c r="L187" s="34"/>
      <c r="M187" s="164" t="s">
        <v>1</v>
      </c>
      <c r="N187" s="165" t="s">
        <v>41</v>
      </c>
      <c r="O187" s="62"/>
      <c r="P187" s="166">
        <f>O187*H187</f>
        <v>0</v>
      </c>
      <c r="Q187" s="166">
        <v>0.41063</v>
      </c>
      <c r="R187" s="166">
        <f>Q187*H187</f>
        <v>124.01026</v>
      </c>
      <c r="S187" s="166">
        <v>0</v>
      </c>
      <c r="T187" s="167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91</v>
      </c>
      <c r="AT187" s="168" t="s">
        <v>188</v>
      </c>
      <c r="AU187" s="168" t="s">
        <v>89</v>
      </c>
      <c r="AY187" s="18" t="s">
        <v>185</v>
      </c>
      <c r="BE187" s="169">
        <f>IF(N187="základná",J187,0)</f>
        <v>0</v>
      </c>
      <c r="BF187" s="169">
        <f>IF(N187="znížená",J187,0)</f>
        <v>0</v>
      </c>
      <c r="BG187" s="169">
        <f>IF(N187="zákl. prenesená",J187,0)</f>
        <v>0</v>
      </c>
      <c r="BH187" s="169">
        <f>IF(N187="zníž. prenesená",J187,0)</f>
        <v>0</v>
      </c>
      <c r="BI187" s="169">
        <f>IF(N187="nulová",J187,0)</f>
        <v>0</v>
      </c>
      <c r="BJ187" s="18" t="s">
        <v>89</v>
      </c>
      <c r="BK187" s="169">
        <f>ROUND(I187*H187,2)</f>
        <v>0</v>
      </c>
      <c r="BL187" s="18" t="s">
        <v>91</v>
      </c>
      <c r="BM187" s="168" t="s">
        <v>3677</v>
      </c>
    </row>
    <row r="188" spans="1:65" s="13" customFormat="1" ht="11.25">
      <c r="B188" s="170"/>
      <c r="D188" s="171" t="s">
        <v>193</v>
      </c>
      <c r="E188" s="172" t="s">
        <v>1</v>
      </c>
      <c r="F188" s="173" t="s">
        <v>3678</v>
      </c>
      <c r="H188" s="172" t="s">
        <v>1</v>
      </c>
      <c r="I188" s="174"/>
      <c r="L188" s="170"/>
      <c r="M188" s="175"/>
      <c r="N188" s="176"/>
      <c r="O188" s="176"/>
      <c r="P188" s="176"/>
      <c r="Q188" s="176"/>
      <c r="R188" s="176"/>
      <c r="S188" s="176"/>
      <c r="T188" s="177"/>
      <c r="AT188" s="172" t="s">
        <v>193</v>
      </c>
      <c r="AU188" s="172" t="s">
        <v>89</v>
      </c>
      <c r="AV188" s="13" t="s">
        <v>79</v>
      </c>
      <c r="AW188" s="13" t="s">
        <v>31</v>
      </c>
      <c r="AX188" s="13" t="s">
        <v>75</v>
      </c>
      <c r="AY188" s="172" t="s">
        <v>185</v>
      </c>
    </row>
    <row r="189" spans="1:65" s="14" customFormat="1" ht="11.25">
      <c r="B189" s="178"/>
      <c r="D189" s="171" t="s">
        <v>193</v>
      </c>
      <c r="E189" s="179" t="s">
        <v>1</v>
      </c>
      <c r="F189" s="180" t="s">
        <v>3670</v>
      </c>
      <c r="H189" s="181">
        <v>302</v>
      </c>
      <c r="I189" s="182"/>
      <c r="L189" s="178"/>
      <c r="M189" s="183"/>
      <c r="N189" s="184"/>
      <c r="O189" s="184"/>
      <c r="P189" s="184"/>
      <c r="Q189" s="184"/>
      <c r="R189" s="184"/>
      <c r="S189" s="184"/>
      <c r="T189" s="185"/>
      <c r="AT189" s="179" t="s">
        <v>193</v>
      </c>
      <c r="AU189" s="179" t="s">
        <v>89</v>
      </c>
      <c r="AV189" s="14" t="s">
        <v>89</v>
      </c>
      <c r="AW189" s="14" t="s">
        <v>31</v>
      </c>
      <c r="AX189" s="14" t="s">
        <v>79</v>
      </c>
      <c r="AY189" s="179" t="s">
        <v>185</v>
      </c>
    </row>
    <row r="190" spans="1:65" s="2" customFormat="1" ht="37.9" customHeight="1">
      <c r="A190" s="33"/>
      <c r="B190" s="155"/>
      <c r="C190" s="156" t="s">
        <v>7</v>
      </c>
      <c r="D190" s="156" t="s">
        <v>188</v>
      </c>
      <c r="E190" s="157" t="s">
        <v>3679</v>
      </c>
      <c r="F190" s="158" t="s">
        <v>3680</v>
      </c>
      <c r="G190" s="159" t="s">
        <v>283</v>
      </c>
      <c r="H190" s="160">
        <v>45</v>
      </c>
      <c r="I190" s="161"/>
      <c r="J190" s="162">
        <f>ROUND(I190*H190,2)</f>
        <v>0</v>
      </c>
      <c r="K190" s="163"/>
      <c r="L190" s="34"/>
      <c r="M190" s="164" t="s">
        <v>1</v>
      </c>
      <c r="N190" s="165" t="s">
        <v>41</v>
      </c>
      <c r="O190" s="62"/>
      <c r="P190" s="166">
        <f>O190*H190</f>
        <v>0</v>
      </c>
      <c r="Q190" s="166">
        <v>9.2499999999999999E-2</v>
      </c>
      <c r="R190" s="166">
        <f>Q190*H190</f>
        <v>4.1624999999999996</v>
      </c>
      <c r="S190" s="166">
        <v>0</v>
      </c>
      <c r="T190" s="167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91</v>
      </c>
      <c r="AT190" s="168" t="s">
        <v>188</v>
      </c>
      <c r="AU190" s="168" t="s">
        <v>89</v>
      </c>
      <c r="AY190" s="18" t="s">
        <v>185</v>
      </c>
      <c r="BE190" s="169">
        <f>IF(N190="základná",J190,0)</f>
        <v>0</v>
      </c>
      <c r="BF190" s="169">
        <f>IF(N190="znížená",J190,0)</f>
        <v>0</v>
      </c>
      <c r="BG190" s="169">
        <f>IF(N190="zákl. prenesená",J190,0)</f>
        <v>0</v>
      </c>
      <c r="BH190" s="169">
        <f>IF(N190="zníž. prenesená",J190,0)</f>
        <v>0</v>
      </c>
      <c r="BI190" s="169">
        <f>IF(N190="nulová",J190,0)</f>
        <v>0</v>
      </c>
      <c r="BJ190" s="18" t="s">
        <v>89</v>
      </c>
      <c r="BK190" s="169">
        <f>ROUND(I190*H190,2)</f>
        <v>0</v>
      </c>
      <c r="BL190" s="18" t="s">
        <v>91</v>
      </c>
      <c r="BM190" s="168" t="s">
        <v>3681</v>
      </c>
    </row>
    <row r="191" spans="1:65" s="14" customFormat="1" ht="11.25">
      <c r="B191" s="178"/>
      <c r="D191" s="171" t="s">
        <v>193</v>
      </c>
      <c r="E191" s="179" t="s">
        <v>1</v>
      </c>
      <c r="F191" s="180" t="s">
        <v>3674</v>
      </c>
      <c r="H191" s="181">
        <v>45</v>
      </c>
      <c r="I191" s="182"/>
      <c r="L191" s="178"/>
      <c r="M191" s="183"/>
      <c r="N191" s="184"/>
      <c r="O191" s="184"/>
      <c r="P191" s="184"/>
      <c r="Q191" s="184"/>
      <c r="R191" s="184"/>
      <c r="S191" s="184"/>
      <c r="T191" s="185"/>
      <c r="AT191" s="179" t="s">
        <v>193</v>
      </c>
      <c r="AU191" s="179" t="s">
        <v>89</v>
      </c>
      <c r="AV191" s="14" t="s">
        <v>89</v>
      </c>
      <c r="AW191" s="14" t="s">
        <v>31</v>
      </c>
      <c r="AX191" s="14" t="s">
        <v>79</v>
      </c>
      <c r="AY191" s="179" t="s">
        <v>185</v>
      </c>
    </row>
    <row r="192" spans="1:65" s="2" customFormat="1" ht="16.5" customHeight="1">
      <c r="A192" s="33"/>
      <c r="B192" s="155"/>
      <c r="C192" s="202" t="s">
        <v>409</v>
      </c>
      <c r="D192" s="202" t="s">
        <v>339</v>
      </c>
      <c r="E192" s="203" t="s">
        <v>3682</v>
      </c>
      <c r="F192" s="204" t="s">
        <v>3683</v>
      </c>
      <c r="G192" s="205" t="s">
        <v>283</v>
      </c>
      <c r="H192" s="206">
        <v>47.25</v>
      </c>
      <c r="I192" s="207"/>
      <c r="J192" s="208">
        <f>ROUND(I192*H192,2)</f>
        <v>0</v>
      </c>
      <c r="K192" s="209"/>
      <c r="L192" s="210"/>
      <c r="M192" s="211" t="s">
        <v>1</v>
      </c>
      <c r="N192" s="212" t="s">
        <v>41</v>
      </c>
      <c r="O192" s="62"/>
      <c r="P192" s="166">
        <f>O192*H192</f>
        <v>0</v>
      </c>
      <c r="Q192" s="166">
        <v>0</v>
      </c>
      <c r="R192" s="166">
        <f>Q192*H192</f>
        <v>0</v>
      </c>
      <c r="S192" s="166">
        <v>0</v>
      </c>
      <c r="T192" s="167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342</v>
      </c>
      <c r="AT192" s="168" t="s">
        <v>339</v>
      </c>
      <c r="AU192" s="168" t="s">
        <v>89</v>
      </c>
      <c r="AY192" s="18" t="s">
        <v>185</v>
      </c>
      <c r="BE192" s="169">
        <f>IF(N192="základná",J192,0)</f>
        <v>0</v>
      </c>
      <c r="BF192" s="169">
        <f>IF(N192="znížená",J192,0)</f>
        <v>0</v>
      </c>
      <c r="BG192" s="169">
        <f>IF(N192="zákl. prenesená",J192,0)</f>
        <v>0</v>
      </c>
      <c r="BH192" s="169">
        <f>IF(N192="zníž. prenesená",J192,0)</f>
        <v>0</v>
      </c>
      <c r="BI192" s="169">
        <f>IF(N192="nulová",J192,0)</f>
        <v>0</v>
      </c>
      <c r="BJ192" s="18" t="s">
        <v>89</v>
      </c>
      <c r="BK192" s="169">
        <f>ROUND(I192*H192,2)</f>
        <v>0</v>
      </c>
      <c r="BL192" s="18" t="s">
        <v>91</v>
      </c>
      <c r="BM192" s="168" t="s">
        <v>3684</v>
      </c>
    </row>
    <row r="193" spans="1:65" s="14" customFormat="1" ht="11.25">
      <c r="B193" s="178"/>
      <c r="D193" s="171" t="s">
        <v>193</v>
      </c>
      <c r="E193" s="179" t="s">
        <v>1</v>
      </c>
      <c r="F193" s="180" t="s">
        <v>3685</v>
      </c>
      <c r="H193" s="181">
        <v>47.25</v>
      </c>
      <c r="I193" s="182"/>
      <c r="L193" s="178"/>
      <c r="M193" s="183"/>
      <c r="N193" s="184"/>
      <c r="O193" s="184"/>
      <c r="P193" s="184"/>
      <c r="Q193" s="184"/>
      <c r="R193" s="184"/>
      <c r="S193" s="184"/>
      <c r="T193" s="185"/>
      <c r="AT193" s="179" t="s">
        <v>193</v>
      </c>
      <c r="AU193" s="179" t="s">
        <v>89</v>
      </c>
      <c r="AV193" s="14" t="s">
        <v>89</v>
      </c>
      <c r="AW193" s="14" t="s">
        <v>31</v>
      </c>
      <c r="AX193" s="14" t="s">
        <v>79</v>
      </c>
      <c r="AY193" s="179" t="s">
        <v>185</v>
      </c>
    </row>
    <row r="194" spans="1:65" s="2" customFormat="1" ht="21.75" customHeight="1">
      <c r="A194" s="33"/>
      <c r="B194" s="155"/>
      <c r="C194" s="156" t="s">
        <v>417</v>
      </c>
      <c r="D194" s="156" t="s">
        <v>188</v>
      </c>
      <c r="E194" s="157" t="s">
        <v>3686</v>
      </c>
      <c r="F194" s="158" t="s">
        <v>3687</v>
      </c>
      <c r="G194" s="159" t="s">
        <v>348</v>
      </c>
      <c r="H194" s="160">
        <v>45</v>
      </c>
      <c r="I194" s="161"/>
      <c r="J194" s="162">
        <f>ROUND(I194*H194,2)</f>
        <v>0</v>
      </c>
      <c r="K194" s="163"/>
      <c r="L194" s="34"/>
      <c r="M194" s="164" t="s">
        <v>1</v>
      </c>
      <c r="N194" s="165" t="s">
        <v>41</v>
      </c>
      <c r="O194" s="62"/>
      <c r="P194" s="166">
        <f>O194*H194</f>
        <v>0</v>
      </c>
      <c r="Q194" s="166">
        <v>4.1685E-6</v>
      </c>
      <c r="R194" s="166">
        <f>Q194*H194</f>
        <v>1.875825E-4</v>
      </c>
      <c r="S194" s="166">
        <v>0</v>
      </c>
      <c r="T194" s="167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91</v>
      </c>
      <c r="AT194" s="168" t="s">
        <v>188</v>
      </c>
      <c r="AU194" s="168" t="s">
        <v>89</v>
      </c>
      <c r="AY194" s="18" t="s">
        <v>185</v>
      </c>
      <c r="BE194" s="169">
        <f>IF(N194="základná",J194,0)</f>
        <v>0</v>
      </c>
      <c r="BF194" s="169">
        <f>IF(N194="znížená",J194,0)</f>
        <v>0</v>
      </c>
      <c r="BG194" s="169">
        <f>IF(N194="zákl. prenesená",J194,0)</f>
        <v>0</v>
      </c>
      <c r="BH194" s="169">
        <f>IF(N194="zníž. prenesená",J194,0)</f>
        <v>0</v>
      </c>
      <c r="BI194" s="169">
        <f>IF(N194="nulová",J194,0)</f>
        <v>0</v>
      </c>
      <c r="BJ194" s="18" t="s">
        <v>89</v>
      </c>
      <c r="BK194" s="169">
        <f>ROUND(I194*H194,2)</f>
        <v>0</v>
      </c>
      <c r="BL194" s="18" t="s">
        <v>91</v>
      </c>
      <c r="BM194" s="168" t="s">
        <v>3688</v>
      </c>
    </row>
    <row r="195" spans="1:65" s="12" customFormat="1" ht="22.9" customHeight="1">
      <c r="B195" s="142"/>
      <c r="D195" s="143" t="s">
        <v>74</v>
      </c>
      <c r="E195" s="153" t="s">
        <v>838</v>
      </c>
      <c r="F195" s="153" t="s">
        <v>839</v>
      </c>
      <c r="I195" s="145"/>
      <c r="J195" s="154">
        <f>BK195</f>
        <v>0</v>
      </c>
      <c r="L195" s="142"/>
      <c r="M195" s="147"/>
      <c r="N195" s="148"/>
      <c r="O195" s="148"/>
      <c r="P195" s="149">
        <f>SUM(P196:P237)</f>
        <v>0</v>
      </c>
      <c r="Q195" s="148"/>
      <c r="R195" s="149">
        <f>SUM(R196:R237)</f>
        <v>69.447635807999987</v>
      </c>
      <c r="S195" s="148"/>
      <c r="T195" s="150">
        <f>SUM(T196:T237)</f>
        <v>0</v>
      </c>
      <c r="AR195" s="143" t="s">
        <v>79</v>
      </c>
      <c r="AT195" s="151" t="s">
        <v>74</v>
      </c>
      <c r="AU195" s="151" t="s">
        <v>79</v>
      </c>
      <c r="AY195" s="143" t="s">
        <v>185</v>
      </c>
      <c r="BK195" s="152">
        <f>SUM(BK196:BK237)</f>
        <v>0</v>
      </c>
    </row>
    <row r="196" spans="1:65" s="2" customFormat="1" ht="16.5" customHeight="1">
      <c r="A196" s="33"/>
      <c r="B196" s="155"/>
      <c r="C196" s="156" t="s">
        <v>426</v>
      </c>
      <c r="D196" s="156" t="s">
        <v>188</v>
      </c>
      <c r="E196" s="157" t="s">
        <v>3689</v>
      </c>
      <c r="F196" s="158" t="s">
        <v>3690</v>
      </c>
      <c r="G196" s="159" t="s">
        <v>2838</v>
      </c>
      <c r="H196" s="160">
        <v>1</v>
      </c>
      <c r="I196" s="161"/>
      <c r="J196" s="162">
        <f>ROUND(I196*H196,2)</f>
        <v>0</v>
      </c>
      <c r="K196" s="163"/>
      <c r="L196" s="34"/>
      <c r="M196" s="164" t="s">
        <v>1</v>
      </c>
      <c r="N196" s="165" t="s">
        <v>41</v>
      </c>
      <c r="O196" s="62"/>
      <c r="P196" s="166">
        <f>O196*H196</f>
        <v>0</v>
      </c>
      <c r="Q196" s="166">
        <v>0</v>
      </c>
      <c r="R196" s="166">
        <f>Q196*H196</f>
        <v>0</v>
      </c>
      <c r="S196" s="166">
        <v>0</v>
      </c>
      <c r="T196" s="167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91</v>
      </c>
      <c r="AT196" s="168" t="s">
        <v>188</v>
      </c>
      <c r="AU196" s="168" t="s">
        <v>89</v>
      </c>
      <c r="AY196" s="18" t="s">
        <v>185</v>
      </c>
      <c r="BE196" s="169">
        <f>IF(N196="základná",J196,0)</f>
        <v>0</v>
      </c>
      <c r="BF196" s="169">
        <f>IF(N196="znížená",J196,0)</f>
        <v>0</v>
      </c>
      <c r="BG196" s="169">
        <f>IF(N196="zákl. prenesená",J196,0)</f>
        <v>0</v>
      </c>
      <c r="BH196" s="169">
        <f>IF(N196="zníž. prenesená",J196,0)</f>
        <v>0</v>
      </c>
      <c r="BI196" s="169">
        <f>IF(N196="nulová",J196,0)</f>
        <v>0</v>
      </c>
      <c r="BJ196" s="18" t="s">
        <v>89</v>
      </c>
      <c r="BK196" s="169">
        <f>ROUND(I196*H196,2)</f>
        <v>0</v>
      </c>
      <c r="BL196" s="18" t="s">
        <v>91</v>
      </c>
      <c r="BM196" s="168" t="s">
        <v>3691</v>
      </c>
    </row>
    <row r="197" spans="1:65" s="13" customFormat="1" ht="11.25">
      <c r="B197" s="170"/>
      <c r="D197" s="171" t="s">
        <v>193</v>
      </c>
      <c r="E197" s="172" t="s">
        <v>1</v>
      </c>
      <c r="F197" s="173" t="s">
        <v>3692</v>
      </c>
      <c r="H197" s="172" t="s">
        <v>1</v>
      </c>
      <c r="I197" s="174"/>
      <c r="L197" s="170"/>
      <c r="M197" s="175"/>
      <c r="N197" s="176"/>
      <c r="O197" s="176"/>
      <c r="P197" s="176"/>
      <c r="Q197" s="176"/>
      <c r="R197" s="176"/>
      <c r="S197" s="176"/>
      <c r="T197" s="177"/>
      <c r="AT197" s="172" t="s">
        <v>193</v>
      </c>
      <c r="AU197" s="172" t="s">
        <v>89</v>
      </c>
      <c r="AV197" s="13" t="s">
        <v>79</v>
      </c>
      <c r="AW197" s="13" t="s">
        <v>31</v>
      </c>
      <c r="AX197" s="13" t="s">
        <v>75</v>
      </c>
      <c r="AY197" s="172" t="s">
        <v>185</v>
      </c>
    </row>
    <row r="198" spans="1:65" s="13" customFormat="1" ht="11.25">
      <c r="B198" s="170"/>
      <c r="D198" s="171" t="s">
        <v>193</v>
      </c>
      <c r="E198" s="172" t="s">
        <v>1</v>
      </c>
      <c r="F198" s="173" t="s">
        <v>3693</v>
      </c>
      <c r="H198" s="172" t="s">
        <v>1</v>
      </c>
      <c r="I198" s="174"/>
      <c r="L198" s="170"/>
      <c r="M198" s="175"/>
      <c r="N198" s="176"/>
      <c r="O198" s="176"/>
      <c r="P198" s="176"/>
      <c r="Q198" s="176"/>
      <c r="R198" s="176"/>
      <c r="S198" s="176"/>
      <c r="T198" s="177"/>
      <c r="AT198" s="172" t="s">
        <v>193</v>
      </c>
      <c r="AU198" s="172" t="s">
        <v>89</v>
      </c>
      <c r="AV198" s="13" t="s">
        <v>79</v>
      </c>
      <c r="AW198" s="13" t="s">
        <v>31</v>
      </c>
      <c r="AX198" s="13" t="s">
        <v>75</v>
      </c>
      <c r="AY198" s="172" t="s">
        <v>185</v>
      </c>
    </row>
    <row r="199" spans="1:65" s="13" customFormat="1" ht="11.25">
      <c r="B199" s="170"/>
      <c r="D199" s="171" t="s">
        <v>193</v>
      </c>
      <c r="E199" s="172" t="s">
        <v>1</v>
      </c>
      <c r="F199" s="173" t="s">
        <v>3694</v>
      </c>
      <c r="H199" s="172" t="s">
        <v>1</v>
      </c>
      <c r="I199" s="174"/>
      <c r="L199" s="170"/>
      <c r="M199" s="175"/>
      <c r="N199" s="176"/>
      <c r="O199" s="176"/>
      <c r="P199" s="176"/>
      <c r="Q199" s="176"/>
      <c r="R199" s="176"/>
      <c r="S199" s="176"/>
      <c r="T199" s="177"/>
      <c r="AT199" s="172" t="s">
        <v>193</v>
      </c>
      <c r="AU199" s="172" t="s">
        <v>89</v>
      </c>
      <c r="AV199" s="13" t="s">
        <v>79</v>
      </c>
      <c r="AW199" s="13" t="s">
        <v>31</v>
      </c>
      <c r="AX199" s="13" t="s">
        <v>75</v>
      </c>
      <c r="AY199" s="172" t="s">
        <v>185</v>
      </c>
    </row>
    <row r="200" spans="1:65" s="13" customFormat="1" ht="11.25">
      <c r="B200" s="170"/>
      <c r="D200" s="171" t="s">
        <v>193</v>
      </c>
      <c r="E200" s="172" t="s">
        <v>1</v>
      </c>
      <c r="F200" s="173" t="s">
        <v>3695</v>
      </c>
      <c r="H200" s="172" t="s">
        <v>1</v>
      </c>
      <c r="I200" s="174"/>
      <c r="L200" s="170"/>
      <c r="M200" s="175"/>
      <c r="N200" s="176"/>
      <c r="O200" s="176"/>
      <c r="P200" s="176"/>
      <c r="Q200" s="176"/>
      <c r="R200" s="176"/>
      <c r="S200" s="176"/>
      <c r="T200" s="177"/>
      <c r="AT200" s="172" t="s">
        <v>193</v>
      </c>
      <c r="AU200" s="172" t="s">
        <v>89</v>
      </c>
      <c r="AV200" s="13" t="s">
        <v>79</v>
      </c>
      <c r="AW200" s="13" t="s">
        <v>31</v>
      </c>
      <c r="AX200" s="13" t="s">
        <v>75</v>
      </c>
      <c r="AY200" s="172" t="s">
        <v>185</v>
      </c>
    </row>
    <row r="201" spans="1:65" s="14" customFormat="1" ht="11.25">
      <c r="B201" s="178"/>
      <c r="D201" s="171" t="s">
        <v>193</v>
      </c>
      <c r="E201" s="179" t="s">
        <v>1</v>
      </c>
      <c r="F201" s="180" t="s">
        <v>79</v>
      </c>
      <c r="H201" s="181">
        <v>1</v>
      </c>
      <c r="I201" s="182"/>
      <c r="L201" s="178"/>
      <c r="M201" s="183"/>
      <c r="N201" s="184"/>
      <c r="O201" s="184"/>
      <c r="P201" s="184"/>
      <c r="Q201" s="184"/>
      <c r="R201" s="184"/>
      <c r="S201" s="184"/>
      <c r="T201" s="185"/>
      <c r="AT201" s="179" t="s">
        <v>193</v>
      </c>
      <c r="AU201" s="179" t="s">
        <v>89</v>
      </c>
      <c r="AV201" s="14" t="s">
        <v>89</v>
      </c>
      <c r="AW201" s="14" t="s">
        <v>31</v>
      </c>
      <c r="AX201" s="14" t="s">
        <v>79</v>
      </c>
      <c r="AY201" s="179" t="s">
        <v>185</v>
      </c>
    </row>
    <row r="202" spans="1:65" s="2" customFormat="1" ht="33" customHeight="1">
      <c r="A202" s="33"/>
      <c r="B202" s="155"/>
      <c r="C202" s="156" t="s">
        <v>434</v>
      </c>
      <c r="D202" s="156" t="s">
        <v>188</v>
      </c>
      <c r="E202" s="157" t="s">
        <v>3696</v>
      </c>
      <c r="F202" s="158" t="s">
        <v>3697</v>
      </c>
      <c r="G202" s="159" t="s">
        <v>348</v>
      </c>
      <c r="H202" s="160">
        <v>152.80000000000001</v>
      </c>
      <c r="I202" s="161"/>
      <c r="J202" s="162">
        <f>ROUND(I202*H202,2)</f>
        <v>0</v>
      </c>
      <c r="K202" s="163"/>
      <c r="L202" s="34"/>
      <c r="M202" s="164" t="s">
        <v>1</v>
      </c>
      <c r="N202" s="165" t="s">
        <v>41</v>
      </c>
      <c r="O202" s="62"/>
      <c r="P202" s="166">
        <f>O202*H202</f>
        <v>0</v>
      </c>
      <c r="Q202" s="166">
        <v>0.15814267200000001</v>
      </c>
      <c r="R202" s="166">
        <f>Q202*H202</f>
        <v>24.164200281600003</v>
      </c>
      <c r="S202" s="166">
        <v>0</v>
      </c>
      <c r="T202" s="167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8" t="s">
        <v>91</v>
      </c>
      <c r="AT202" s="168" t="s">
        <v>188</v>
      </c>
      <c r="AU202" s="168" t="s">
        <v>89</v>
      </c>
      <c r="AY202" s="18" t="s">
        <v>185</v>
      </c>
      <c r="BE202" s="169">
        <f>IF(N202="základná",J202,0)</f>
        <v>0</v>
      </c>
      <c r="BF202" s="169">
        <f>IF(N202="znížená",J202,0)</f>
        <v>0</v>
      </c>
      <c r="BG202" s="169">
        <f>IF(N202="zákl. prenesená",J202,0)</f>
        <v>0</v>
      </c>
      <c r="BH202" s="169">
        <f>IF(N202="zníž. prenesená",J202,0)</f>
        <v>0</v>
      </c>
      <c r="BI202" s="169">
        <f>IF(N202="nulová",J202,0)</f>
        <v>0</v>
      </c>
      <c r="BJ202" s="18" t="s">
        <v>89</v>
      </c>
      <c r="BK202" s="169">
        <f>ROUND(I202*H202,2)</f>
        <v>0</v>
      </c>
      <c r="BL202" s="18" t="s">
        <v>91</v>
      </c>
      <c r="BM202" s="168" t="s">
        <v>3698</v>
      </c>
    </row>
    <row r="203" spans="1:65" s="13" customFormat="1" ht="11.25">
      <c r="B203" s="170"/>
      <c r="D203" s="171" t="s">
        <v>193</v>
      </c>
      <c r="E203" s="172" t="s">
        <v>1</v>
      </c>
      <c r="F203" s="173" t="s">
        <v>3699</v>
      </c>
      <c r="H203" s="172" t="s">
        <v>1</v>
      </c>
      <c r="I203" s="174"/>
      <c r="L203" s="170"/>
      <c r="M203" s="175"/>
      <c r="N203" s="176"/>
      <c r="O203" s="176"/>
      <c r="P203" s="176"/>
      <c r="Q203" s="176"/>
      <c r="R203" s="176"/>
      <c r="S203" s="176"/>
      <c r="T203" s="177"/>
      <c r="AT203" s="172" t="s">
        <v>193</v>
      </c>
      <c r="AU203" s="172" t="s">
        <v>89</v>
      </c>
      <c r="AV203" s="13" t="s">
        <v>79</v>
      </c>
      <c r="AW203" s="13" t="s">
        <v>31</v>
      </c>
      <c r="AX203" s="13" t="s">
        <v>75</v>
      </c>
      <c r="AY203" s="172" t="s">
        <v>185</v>
      </c>
    </row>
    <row r="204" spans="1:65" s="14" customFormat="1" ht="22.5">
      <c r="B204" s="178"/>
      <c r="D204" s="171" t="s">
        <v>193</v>
      </c>
      <c r="E204" s="179" t="s">
        <v>1</v>
      </c>
      <c r="F204" s="180" t="s">
        <v>3646</v>
      </c>
      <c r="H204" s="181">
        <v>74.14</v>
      </c>
      <c r="I204" s="182"/>
      <c r="L204" s="178"/>
      <c r="M204" s="183"/>
      <c r="N204" s="184"/>
      <c r="O204" s="184"/>
      <c r="P204" s="184"/>
      <c r="Q204" s="184"/>
      <c r="R204" s="184"/>
      <c r="S204" s="184"/>
      <c r="T204" s="185"/>
      <c r="AT204" s="179" t="s">
        <v>193</v>
      </c>
      <c r="AU204" s="179" t="s">
        <v>89</v>
      </c>
      <c r="AV204" s="14" t="s">
        <v>89</v>
      </c>
      <c r="AW204" s="14" t="s">
        <v>31</v>
      </c>
      <c r="AX204" s="14" t="s">
        <v>75</v>
      </c>
      <c r="AY204" s="179" t="s">
        <v>185</v>
      </c>
    </row>
    <row r="205" spans="1:65" s="14" customFormat="1" ht="22.5">
      <c r="B205" s="178"/>
      <c r="D205" s="171" t="s">
        <v>193</v>
      </c>
      <c r="E205" s="179" t="s">
        <v>1</v>
      </c>
      <c r="F205" s="180" t="s">
        <v>3647</v>
      </c>
      <c r="H205" s="181">
        <v>63.86</v>
      </c>
      <c r="I205" s="182"/>
      <c r="L205" s="178"/>
      <c r="M205" s="183"/>
      <c r="N205" s="184"/>
      <c r="O205" s="184"/>
      <c r="P205" s="184"/>
      <c r="Q205" s="184"/>
      <c r="R205" s="184"/>
      <c r="S205" s="184"/>
      <c r="T205" s="185"/>
      <c r="AT205" s="179" t="s">
        <v>193</v>
      </c>
      <c r="AU205" s="179" t="s">
        <v>89</v>
      </c>
      <c r="AV205" s="14" t="s">
        <v>89</v>
      </c>
      <c r="AW205" s="14" t="s">
        <v>31</v>
      </c>
      <c r="AX205" s="14" t="s">
        <v>75</v>
      </c>
      <c r="AY205" s="179" t="s">
        <v>185</v>
      </c>
    </row>
    <row r="206" spans="1:65" s="14" customFormat="1" ht="11.25">
      <c r="B206" s="178"/>
      <c r="D206" s="171" t="s">
        <v>193</v>
      </c>
      <c r="E206" s="179" t="s">
        <v>1</v>
      </c>
      <c r="F206" s="180" t="s">
        <v>3648</v>
      </c>
      <c r="H206" s="181">
        <v>14.8</v>
      </c>
      <c r="I206" s="182"/>
      <c r="L206" s="178"/>
      <c r="M206" s="183"/>
      <c r="N206" s="184"/>
      <c r="O206" s="184"/>
      <c r="P206" s="184"/>
      <c r="Q206" s="184"/>
      <c r="R206" s="184"/>
      <c r="S206" s="184"/>
      <c r="T206" s="185"/>
      <c r="AT206" s="179" t="s">
        <v>193</v>
      </c>
      <c r="AU206" s="179" t="s">
        <v>89</v>
      </c>
      <c r="AV206" s="14" t="s">
        <v>89</v>
      </c>
      <c r="AW206" s="14" t="s">
        <v>31</v>
      </c>
      <c r="AX206" s="14" t="s">
        <v>75</v>
      </c>
      <c r="AY206" s="179" t="s">
        <v>185</v>
      </c>
    </row>
    <row r="207" spans="1:65" s="16" customFormat="1" ht="11.25">
      <c r="B207" s="194"/>
      <c r="D207" s="171" t="s">
        <v>193</v>
      </c>
      <c r="E207" s="195" t="s">
        <v>1</v>
      </c>
      <c r="F207" s="196" t="s">
        <v>215</v>
      </c>
      <c r="H207" s="197">
        <v>152.80000000000001</v>
      </c>
      <c r="I207" s="198"/>
      <c r="L207" s="194"/>
      <c r="M207" s="199"/>
      <c r="N207" s="200"/>
      <c r="O207" s="200"/>
      <c r="P207" s="200"/>
      <c r="Q207" s="200"/>
      <c r="R207" s="200"/>
      <c r="S207" s="200"/>
      <c r="T207" s="201"/>
      <c r="AT207" s="195" t="s">
        <v>193</v>
      </c>
      <c r="AU207" s="195" t="s">
        <v>89</v>
      </c>
      <c r="AV207" s="16" t="s">
        <v>91</v>
      </c>
      <c r="AW207" s="16" t="s">
        <v>31</v>
      </c>
      <c r="AX207" s="16" t="s">
        <v>79</v>
      </c>
      <c r="AY207" s="195" t="s">
        <v>185</v>
      </c>
    </row>
    <row r="208" spans="1:65" s="2" customFormat="1" ht="24.2" customHeight="1">
      <c r="A208" s="33"/>
      <c r="B208" s="155"/>
      <c r="C208" s="202" t="s">
        <v>438</v>
      </c>
      <c r="D208" s="202" t="s">
        <v>339</v>
      </c>
      <c r="E208" s="203" t="s">
        <v>3700</v>
      </c>
      <c r="F208" s="204" t="s">
        <v>3701</v>
      </c>
      <c r="G208" s="205" t="s">
        <v>782</v>
      </c>
      <c r="H208" s="206">
        <v>160.44</v>
      </c>
      <c r="I208" s="207"/>
      <c r="J208" s="208">
        <f>ROUND(I208*H208,2)</f>
        <v>0</v>
      </c>
      <c r="K208" s="209"/>
      <c r="L208" s="210"/>
      <c r="M208" s="211" t="s">
        <v>1</v>
      </c>
      <c r="N208" s="212" t="s">
        <v>41</v>
      </c>
      <c r="O208" s="62"/>
      <c r="P208" s="166">
        <f>O208*H208</f>
        <v>0</v>
      </c>
      <c r="Q208" s="166">
        <v>0</v>
      </c>
      <c r="R208" s="166">
        <f>Q208*H208</f>
        <v>0</v>
      </c>
      <c r="S208" s="166">
        <v>0</v>
      </c>
      <c r="T208" s="167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8" t="s">
        <v>342</v>
      </c>
      <c r="AT208" s="168" t="s">
        <v>339</v>
      </c>
      <c r="AU208" s="168" t="s">
        <v>89</v>
      </c>
      <c r="AY208" s="18" t="s">
        <v>185</v>
      </c>
      <c r="BE208" s="169">
        <f>IF(N208="základná",J208,0)</f>
        <v>0</v>
      </c>
      <c r="BF208" s="169">
        <f>IF(N208="znížená",J208,0)</f>
        <v>0</v>
      </c>
      <c r="BG208" s="169">
        <f>IF(N208="zákl. prenesená",J208,0)</f>
        <v>0</v>
      </c>
      <c r="BH208" s="169">
        <f>IF(N208="zníž. prenesená",J208,0)</f>
        <v>0</v>
      </c>
      <c r="BI208" s="169">
        <f>IF(N208="nulová",J208,0)</f>
        <v>0</v>
      </c>
      <c r="BJ208" s="18" t="s">
        <v>89</v>
      </c>
      <c r="BK208" s="169">
        <f>ROUND(I208*H208,2)</f>
        <v>0</v>
      </c>
      <c r="BL208" s="18" t="s">
        <v>91</v>
      </c>
      <c r="BM208" s="168" t="s">
        <v>3702</v>
      </c>
    </row>
    <row r="209" spans="1:65" s="14" customFormat="1" ht="11.25">
      <c r="B209" s="178"/>
      <c r="D209" s="171" t="s">
        <v>193</v>
      </c>
      <c r="E209" s="179" t="s">
        <v>1</v>
      </c>
      <c r="F209" s="180" t="s">
        <v>3703</v>
      </c>
      <c r="H209" s="181">
        <v>160.44</v>
      </c>
      <c r="I209" s="182"/>
      <c r="L209" s="178"/>
      <c r="M209" s="183"/>
      <c r="N209" s="184"/>
      <c r="O209" s="184"/>
      <c r="P209" s="184"/>
      <c r="Q209" s="184"/>
      <c r="R209" s="184"/>
      <c r="S209" s="184"/>
      <c r="T209" s="185"/>
      <c r="AT209" s="179" t="s">
        <v>193</v>
      </c>
      <c r="AU209" s="179" t="s">
        <v>89</v>
      </c>
      <c r="AV209" s="14" t="s">
        <v>89</v>
      </c>
      <c r="AW209" s="14" t="s">
        <v>31</v>
      </c>
      <c r="AX209" s="14" t="s">
        <v>79</v>
      </c>
      <c r="AY209" s="179" t="s">
        <v>185</v>
      </c>
    </row>
    <row r="210" spans="1:65" s="2" customFormat="1" ht="37.9" customHeight="1">
      <c r="A210" s="33"/>
      <c r="B210" s="155"/>
      <c r="C210" s="156" t="s">
        <v>446</v>
      </c>
      <c r="D210" s="156" t="s">
        <v>188</v>
      </c>
      <c r="E210" s="157" t="s">
        <v>3704</v>
      </c>
      <c r="F210" s="158" t="s">
        <v>3705</v>
      </c>
      <c r="G210" s="159" t="s">
        <v>348</v>
      </c>
      <c r="H210" s="160">
        <v>42.88</v>
      </c>
      <c r="I210" s="161"/>
      <c r="J210" s="162">
        <f>ROUND(I210*H210,2)</f>
        <v>0</v>
      </c>
      <c r="K210" s="163"/>
      <c r="L210" s="34"/>
      <c r="M210" s="164" t="s">
        <v>1</v>
      </c>
      <c r="N210" s="165" t="s">
        <v>41</v>
      </c>
      <c r="O210" s="62"/>
      <c r="P210" s="166">
        <f>O210*H210</f>
        <v>0</v>
      </c>
      <c r="Q210" s="166">
        <v>9.8530000000000006E-2</v>
      </c>
      <c r="R210" s="166">
        <f>Q210*H210</f>
        <v>4.2249664000000005</v>
      </c>
      <c r="S210" s="166">
        <v>0</v>
      </c>
      <c r="T210" s="167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8" t="s">
        <v>91</v>
      </c>
      <c r="AT210" s="168" t="s">
        <v>188</v>
      </c>
      <c r="AU210" s="168" t="s">
        <v>89</v>
      </c>
      <c r="AY210" s="18" t="s">
        <v>185</v>
      </c>
      <c r="BE210" s="169">
        <f>IF(N210="základná",J210,0)</f>
        <v>0</v>
      </c>
      <c r="BF210" s="169">
        <f>IF(N210="znížená",J210,0)</f>
        <v>0</v>
      </c>
      <c r="BG210" s="169">
        <f>IF(N210="zákl. prenesená",J210,0)</f>
        <v>0</v>
      </c>
      <c r="BH210" s="169">
        <f>IF(N210="zníž. prenesená",J210,0)</f>
        <v>0</v>
      </c>
      <c r="BI210" s="169">
        <f>IF(N210="nulová",J210,0)</f>
        <v>0</v>
      </c>
      <c r="BJ210" s="18" t="s">
        <v>89</v>
      </c>
      <c r="BK210" s="169">
        <f>ROUND(I210*H210,2)</f>
        <v>0</v>
      </c>
      <c r="BL210" s="18" t="s">
        <v>91</v>
      </c>
      <c r="BM210" s="168" t="s">
        <v>3706</v>
      </c>
    </row>
    <row r="211" spans="1:65" s="13" customFormat="1" ht="11.25">
      <c r="B211" s="170"/>
      <c r="D211" s="171" t="s">
        <v>193</v>
      </c>
      <c r="E211" s="172" t="s">
        <v>1</v>
      </c>
      <c r="F211" s="173" t="s">
        <v>3649</v>
      </c>
      <c r="H211" s="172" t="s">
        <v>1</v>
      </c>
      <c r="I211" s="174"/>
      <c r="L211" s="170"/>
      <c r="M211" s="175"/>
      <c r="N211" s="176"/>
      <c r="O211" s="176"/>
      <c r="P211" s="176"/>
      <c r="Q211" s="176"/>
      <c r="R211" s="176"/>
      <c r="S211" s="176"/>
      <c r="T211" s="177"/>
      <c r="AT211" s="172" t="s">
        <v>193</v>
      </c>
      <c r="AU211" s="172" t="s">
        <v>89</v>
      </c>
      <c r="AV211" s="13" t="s">
        <v>79</v>
      </c>
      <c r="AW211" s="13" t="s">
        <v>31</v>
      </c>
      <c r="AX211" s="13" t="s">
        <v>75</v>
      </c>
      <c r="AY211" s="172" t="s">
        <v>185</v>
      </c>
    </row>
    <row r="212" spans="1:65" s="14" customFormat="1" ht="11.25">
      <c r="B212" s="178"/>
      <c r="D212" s="171" t="s">
        <v>193</v>
      </c>
      <c r="E212" s="179" t="s">
        <v>1</v>
      </c>
      <c r="F212" s="180" t="s">
        <v>3650</v>
      </c>
      <c r="H212" s="181">
        <v>12.38</v>
      </c>
      <c r="I212" s="182"/>
      <c r="L212" s="178"/>
      <c r="M212" s="183"/>
      <c r="N212" s="184"/>
      <c r="O212" s="184"/>
      <c r="P212" s="184"/>
      <c r="Q212" s="184"/>
      <c r="R212" s="184"/>
      <c r="S212" s="184"/>
      <c r="T212" s="185"/>
      <c r="AT212" s="179" t="s">
        <v>193</v>
      </c>
      <c r="AU212" s="179" t="s">
        <v>89</v>
      </c>
      <c r="AV212" s="14" t="s">
        <v>89</v>
      </c>
      <c r="AW212" s="14" t="s">
        <v>31</v>
      </c>
      <c r="AX212" s="14" t="s">
        <v>75</v>
      </c>
      <c r="AY212" s="179" t="s">
        <v>185</v>
      </c>
    </row>
    <row r="213" spans="1:65" s="14" customFormat="1" ht="11.25">
      <c r="B213" s="178"/>
      <c r="D213" s="171" t="s">
        <v>193</v>
      </c>
      <c r="E213" s="179" t="s">
        <v>1</v>
      </c>
      <c r="F213" s="180" t="s">
        <v>3707</v>
      </c>
      <c r="H213" s="181">
        <v>30.5</v>
      </c>
      <c r="I213" s="182"/>
      <c r="L213" s="178"/>
      <c r="M213" s="183"/>
      <c r="N213" s="184"/>
      <c r="O213" s="184"/>
      <c r="P213" s="184"/>
      <c r="Q213" s="184"/>
      <c r="R213" s="184"/>
      <c r="S213" s="184"/>
      <c r="T213" s="185"/>
      <c r="AT213" s="179" t="s">
        <v>193</v>
      </c>
      <c r="AU213" s="179" t="s">
        <v>89</v>
      </c>
      <c r="AV213" s="14" t="s">
        <v>89</v>
      </c>
      <c r="AW213" s="14" t="s">
        <v>31</v>
      </c>
      <c r="AX213" s="14" t="s">
        <v>75</v>
      </c>
      <c r="AY213" s="179" t="s">
        <v>185</v>
      </c>
    </row>
    <row r="214" spans="1:65" s="16" customFormat="1" ht="11.25">
      <c r="B214" s="194"/>
      <c r="D214" s="171" t="s">
        <v>193</v>
      </c>
      <c r="E214" s="195" t="s">
        <v>1</v>
      </c>
      <c r="F214" s="196" t="s">
        <v>215</v>
      </c>
      <c r="H214" s="197">
        <v>42.88</v>
      </c>
      <c r="I214" s="198"/>
      <c r="L214" s="194"/>
      <c r="M214" s="199"/>
      <c r="N214" s="200"/>
      <c r="O214" s="200"/>
      <c r="P214" s="200"/>
      <c r="Q214" s="200"/>
      <c r="R214" s="200"/>
      <c r="S214" s="200"/>
      <c r="T214" s="201"/>
      <c r="AT214" s="195" t="s">
        <v>193</v>
      </c>
      <c r="AU214" s="195" t="s">
        <v>89</v>
      </c>
      <c r="AV214" s="16" t="s">
        <v>91</v>
      </c>
      <c r="AW214" s="16" t="s">
        <v>31</v>
      </c>
      <c r="AX214" s="16" t="s">
        <v>79</v>
      </c>
      <c r="AY214" s="195" t="s">
        <v>185</v>
      </c>
    </row>
    <row r="215" spans="1:65" s="2" customFormat="1" ht="21.75" customHeight="1">
      <c r="A215" s="33"/>
      <c r="B215" s="155"/>
      <c r="C215" s="202" t="s">
        <v>460</v>
      </c>
      <c r="D215" s="202" t="s">
        <v>339</v>
      </c>
      <c r="E215" s="203" t="s">
        <v>3708</v>
      </c>
      <c r="F215" s="204" t="s">
        <v>3709</v>
      </c>
      <c r="G215" s="205" t="s">
        <v>782</v>
      </c>
      <c r="H215" s="206">
        <v>45.024000000000001</v>
      </c>
      <c r="I215" s="207"/>
      <c r="J215" s="208">
        <f>ROUND(I215*H215,2)</f>
        <v>0</v>
      </c>
      <c r="K215" s="209"/>
      <c r="L215" s="210"/>
      <c r="M215" s="211" t="s">
        <v>1</v>
      </c>
      <c r="N215" s="212" t="s">
        <v>41</v>
      </c>
      <c r="O215" s="62"/>
      <c r="P215" s="166">
        <f>O215*H215</f>
        <v>0</v>
      </c>
      <c r="Q215" s="166">
        <v>2.3E-2</v>
      </c>
      <c r="R215" s="166">
        <f>Q215*H215</f>
        <v>1.035552</v>
      </c>
      <c r="S215" s="166">
        <v>0</v>
      </c>
      <c r="T215" s="167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8" t="s">
        <v>342</v>
      </c>
      <c r="AT215" s="168" t="s">
        <v>339</v>
      </c>
      <c r="AU215" s="168" t="s">
        <v>89</v>
      </c>
      <c r="AY215" s="18" t="s">
        <v>185</v>
      </c>
      <c r="BE215" s="169">
        <f>IF(N215="základná",J215,0)</f>
        <v>0</v>
      </c>
      <c r="BF215" s="169">
        <f>IF(N215="znížená",J215,0)</f>
        <v>0</v>
      </c>
      <c r="BG215" s="169">
        <f>IF(N215="zákl. prenesená",J215,0)</f>
        <v>0</v>
      </c>
      <c r="BH215" s="169">
        <f>IF(N215="zníž. prenesená",J215,0)</f>
        <v>0</v>
      </c>
      <c r="BI215" s="169">
        <f>IF(N215="nulová",J215,0)</f>
        <v>0</v>
      </c>
      <c r="BJ215" s="18" t="s">
        <v>89</v>
      </c>
      <c r="BK215" s="169">
        <f>ROUND(I215*H215,2)</f>
        <v>0</v>
      </c>
      <c r="BL215" s="18" t="s">
        <v>91</v>
      </c>
      <c r="BM215" s="168" t="s">
        <v>3710</v>
      </c>
    </row>
    <row r="216" spans="1:65" s="14" customFormat="1" ht="11.25">
      <c r="B216" s="178"/>
      <c r="D216" s="171" t="s">
        <v>193</v>
      </c>
      <c r="E216" s="179" t="s">
        <v>1</v>
      </c>
      <c r="F216" s="180" t="s">
        <v>3711</v>
      </c>
      <c r="H216" s="181">
        <v>45.024000000000001</v>
      </c>
      <c r="I216" s="182"/>
      <c r="L216" s="178"/>
      <c r="M216" s="183"/>
      <c r="N216" s="184"/>
      <c r="O216" s="184"/>
      <c r="P216" s="184"/>
      <c r="Q216" s="184"/>
      <c r="R216" s="184"/>
      <c r="S216" s="184"/>
      <c r="T216" s="185"/>
      <c r="AT216" s="179" t="s">
        <v>193</v>
      </c>
      <c r="AU216" s="179" t="s">
        <v>89</v>
      </c>
      <c r="AV216" s="14" t="s">
        <v>89</v>
      </c>
      <c r="AW216" s="14" t="s">
        <v>31</v>
      </c>
      <c r="AX216" s="14" t="s">
        <v>79</v>
      </c>
      <c r="AY216" s="179" t="s">
        <v>185</v>
      </c>
    </row>
    <row r="217" spans="1:65" s="2" customFormat="1" ht="33" customHeight="1">
      <c r="A217" s="33"/>
      <c r="B217" s="155"/>
      <c r="C217" s="156" t="s">
        <v>473</v>
      </c>
      <c r="D217" s="156" t="s">
        <v>188</v>
      </c>
      <c r="E217" s="157" t="s">
        <v>3712</v>
      </c>
      <c r="F217" s="158" t="s">
        <v>3713</v>
      </c>
      <c r="G217" s="159" t="s">
        <v>191</v>
      </c>
      <c r="H217" s="160">
        <v>14.584</v>
      </c>
      <c r="I217" s="161"/>
      <c r="J217" s="162">
        <f>ROUND(I217*H217,2)</f>
        <v>0</v>
      </c>
      <c r="K217" s="163"/>
      <c r="L217" s="34"/>
      <c r="M217" s="164" t="s">
        <v>1</v>
      </c>
      <c r="N217" s="165" t="s">
        <v>41</v>
      </c>
      <c r="O217" s="62"/>
      <c r="P217" s="166">
        <f>O217*H217</f>
        <v>0</v>
      </c>
      <c r="Q217" s="166">
        <v>2.3083146000000001</v>
      </c>
      <c r="R217" s="166">
        <f>Q217*H217</f>
        <v>33.664460126400002</v>
      </c>
      <c r="S217" s="166">
        <v>0</v>
      </c>
      <c r="T217" s="167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8" t="s">
        <v>91</v>
      </c>
      <c r="AT217" s="168" t="s">
        <v>188</v>
      </c>
      <c r="AU217" s="168" t="s">
        <v>89</v>
      </c>
      <c r="AY217" s="18" t="s">
        <v>185</v>
      </c>
      <c r="BE217" s="169">
        <f>IF(N217="základná",J217,0)</f>
        <v>0</v>
      </c>
      <c r="BF217" s="169">
        <f>IF(N217="znížená",J217,0)</f>
        <v>0</v>
      </c>
      <c r="BG217" s="169">
        <f>IF(N217="zákl. prenesená",J217,0)</f>
        <v>0</v>
      </c>
      <c r="BH217" s="169">
        <f>IF(N217="zníž. prenesená",J217,0)</f>
        <v>0</v>
      </c>
      <c r="BI217" s="169">
        <f>IF(N217="nulová",J217,0)</f>
        <v>0</v>
      </c>
      <c r="BJ217" s="18" t="s">
        <v>89</v>
      </c>
      <c r="BK217" s="169">
        <f>ROUND(I217*H217,2)</f>
        <v>0</v>
      </c>
      <c r="BL217" s="18" t="s">
        <v>91</v>
      </c>
      <c r="BM217" s="168" t="s">
        <v>3714</v>
      </c>
    </row>
    <row r="218" spans="1:65" s="14" customFormat="1" ht="11.25">
      <c r="B218" s="178"/>
      <c r="D218" s="171" t="s">
        <v>193</v>
      </c>
      <c r="E218" s="179" t="s">
        <v>1</v>
      </c>
      <c r="F218" s="180" t="s">
        <v>3715</v>
      </c>
      <c r="H218" s="181">
        <v>10.268000000000001</v>
      </c>
      <c r="I218" s="182"/>
      <c r="L218" s="178"/>
      <c r="M218" s="183"/>
      <c r="N218" s="184"/>
      <c r="O218" s="184"/>
      <c r="P218" s="184"/>
      <c r="Q218" s="184"/>
      <c r="R218" s="184"/>
      <c r="S218" s="184"/>
      <c r="T218" s="185"/>
      <c r="AT218" s="179" t="s">
        <v>193</v>
      </c>
      <c r="AU218" s="179" t="s">
        <v>89</v>
      </c>
      <c r="AV218" s="14" t="s">
        <v>89</v>
      </c>
      <c r="AW218" s="14" t="s">
        <v>31</v>
      </c>
      <c r="AX218" s="14" t="s">
        <v>75</v>
      </c>
      <c r="AY218" s="179" t="s">
        <v>185</v>
      </c>
    </row>
    <row r="219" spans="1:65" s="14" customFormat="1" ht="11.25">
      <c r="B219" s="178"/>
      <c r="D219" s="171" t="s">
        <v>193</v>
      </c>
      <c r="E219" s="179" t="s">
        <v>1</v>
      </c>
      <c r="F219" s="180" t="s">
        <v>3716</v>
      </c>
      <c r="H219" s="181">
        <v>1.8440000000000001</v>
      </c>
      <c r="I219" s="182"/>
      <c r="L219" s="178"/>
      <c r="M219" s="183"/>
      <c r="N219" s="184"/>
      <c r="O219" s="184"/>
      <c r="P219" s="184"/>
      <c r="Q219" s="184"/>
      <c r="R219" s="184"/>
      <c r="S219" s="184"/>
      <c r="T219" s="185"/>
      <c r="AT219" s="179" t="s">
        <v>193</v>
      </c>
      <c r="AU219" s="179" t="s">
        <v>89</v>
      </c>
      <c r="AV219" s="14" t="s">
        <v>89</v>
      </c>
      <c r="AW219" s="14" t="s">
        <v>31</v>
      </c>
      <c r="AX219" s="14" t="s">
        <v>75</v>
      </c>
      <c r="AY219" s="179" t="s">
        <v>185</v>
      </c>
    </row>
    <row r="220" spans="1:65" s="14" customFormat="1" ht="11.25">
      <c r="B220" s="178"/>
      <c r="D220" s="171" t="s">
        <v>193</v>
      </c>
      <c r="E220" s="179" t="s">
        <v>1</v>
      </c>
      <c r="F220" s="180" t="s">
        <v>3717</v>
      </c>
      <c r="H220" s="181">
        <v>2.472</v>
      </c>
      <c r="I220" s="182"/>
      <c r="L220" s="178"/>
      <c r="M220" s="183"/>
      <c r="N220" s="184"/>
      <c r="O220" s="184"/>
      <c r="P220" s="184"/>
      <c r="Q220" s="184"/>
      <c r="R220" s="184"/>
      <c r="S220" s="184"/>
      <c r="T220" s="185"/>
      <c r="AT220" s="179" t="s">
        <v>193</v>
      </c>
      <c r="AU220" s="179" t="s">
        <v>89</v>
      </c>
      <c r="AV220" s="14" t="s">
        <v>89</v>
      </c>
      <c r="AW220" s="14" t="s">
        <v>31</v>
      </c>
      <c r="AX220" s="14" t="s">
        <v>75</v>
      </c>
      <c r="AY220" s="179" t="s">
        <v>185</v>
      </c>
    </row>
    <row r="221" spans="1:65" s="16" customFormat="1" ht="11.25">
      <c r="B221" s="194"/>
      <c r="D221" s="171" t="s">
        <v>193</v>
      </c>
      <c r="E221" s="195" t="s">
        <v>1</v>
      </c>
      <c r="F221" s="196" t="s">
        <v>215</v>
      </c>
      <c r="H221" s="197">
        <v>14.584</v>
      </c>
      <c r="I221" s="198"/>
      <c r="L221" s="194"/>
      <c r="M221" s="199"/>
      <c r="N221" s="200"/>
      <c r="O221" s="200"/>
      <c r="P221" s="200"/>
      <c r="Q221" s="200"/>
      <c r="R221" s="200"/>
      <c r="S221" s="200"/>
      <c r="T221" s="201"/>
      <c r="AT221" s="195" t="s">
        <v>193</v>
      </c>
      <c r="AU221" s="195" t="s">
        <v>89</v>
      </c>
      <c r="AV221" s="16" t="s">
        <v>91</v>
      </c>
      <c r="AW221" s="16" t="s">
        <v>31</v>
      </c>
      <c r="AX221" s="16" t="s">
        <v>79</v>
      </c>
      <c r="AY221" s="195" t="s">
        <v>185</v>
      </c>
    </row>
    <row r="222" spans="1:65" s="2" customFormat="1" ht="24.2" customHeight="1">
      <c r="A222" s="33"/>
      <c r="B222" s="155"/>
      <c r="C222" s="156" t="s">
        <v>477</v>
      </c>
      <c r="D222" s="156" t="s">
        <v>188</v>
      </c>
      <c r="E222" s="157" t="s">
        <v>3718</v>
      </c>
      <c r="F222" s="158" t="s">
        <v>3719</v>
      </c>
      <c r="G222" s="159" t="s">
        <v>348</v>
      </c>
      <c r="H222" s="160">
        <v>43.7</v>
      </c>
      <c r="I222" s="161"/>
      <c r="J222" s="162">
        <f>ROUND(I222*H222,2)</f>
        <v>0</v>
      </c>
      <c r="K222" s="163"/>
      <c r="L222" s="34"/>
      <c r="M222" s="164" t="s">
        <v>1</v>
      </c>
      <c r="N222" s="165" t="s">
        <v>41</v>
      </c>
      <c r="O222" s="62"/>
      <c r="P222" s="166">
        <f>O222*H222</f>
        <v>0</v>
      </c>
      <c r="Q222" s="166">
        <v>1.0000000000000001E-5</v>
      </c>
      <c r="R222" s="166">
        <f>Q222*H222</f>
        <v>4.3700000000000005E-4</v>
      </c>
      <c r="S222" s="166">
        <v>0</v>
      </c>
      <c r="T222" s="167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8" t="s">
        <v>91</v>
      </c>
      <c r="AT222" s="168" t="s">
        <v>188</v>
      </c>
      <c r="AU222" s="168" t="s">
        <v>89</v>
      </c>
      <c r="AY222" s="18" t="s">
        <v>185</v>
      </c>
      <c r="BE222" s="169">
        <f>IF(N222="základná",J222,0)</f>
        <v>0</v>
      </c>
      <c r="BF222" s="169">
        <f>IF(N222="znížená",J222,0)</f>
        <v>0</v>
      </c>
      <c r="BG222" s="169">
        <f>IF(N222="zákl. prenesená",J222,0)</f>
        <v>0</v>
      </c>
      <c r="BH222" s="169">
        <f>IF(N222="zníž. prenesená",J222,0)</f>
        <v>0</v>
      </c>
      <c r="BI222" s="169">
        <f>IF(N222="nulová",J222,0)</f>
        <v>0</v>
      </c>
      <c r="BJ222" s="18" t="s">
        <v>89</v>
      </c>
      <c r="BK222" s="169">
        <f>ROUND(I222*H222,2)</f>
        <v>0</v>
      </c>
      <c r="BL222" s="18" t="s">
        <v>91</v>
      </c>
      <c r="BM222" s="168" t="s">
        <v>3720</v>
      </c>
    </row>
    <row r="223" spans="1:65" s="13" customFormat="1" ht="22.5">
      <c r="B223" s="170"/>
      <c r="D223" s="171" t="s">
        <v>193</v>
      </c>
      <c r="E223" s="172" t="s">
        <v>1</v>
      </c>
      <c r="F223" s="173" t="s">
        <v>3721</v>
      </c>
      <c r="H223" s="172" t="s">
        <v>1</v>
      </c>
      <c r="I223" s="174"/>
      <c r="L223" s="170"/>
      <c r="M223" s="175"/>
      <c r="N223" s="176"/>
      <c r="O223" s="176"/>
      <c r="P223" s="176"/>
      <c r="Q223" s="176"/>
      <c r="R223" s="176"/>
      <c r="S223" s="176"/>
      <c r="T223" s="177"/>
      <c r="AT223" s="172" t="s">
        <v>193</v>
      </c>
      <c r="AU223" s="172" t="s">
        <v>89</v>
      </c>
      <c r="AV223" s="13" t="s">
        <v>79</v>
      </c>
      <c r="AW223" s="13" t="s">
        <v>31</v>
      </c>
      <c r="AX223" s="13" t="s">
        <v>75</v>
      </c>
      <c r="AY223" s="172" t="s">
        <v>185</v>
      </c>
    </row>
    <row r="224" spans="1:65" s="14" customFormat="1" ht="11.25">
      <c r="B224" s="178"/>
      <c r="D224" s="171" t="s">
        <v>193</v>
      </c>
      <c r="E224" s="179" t="s">
        <v>1</v>
      </c>
      <c r="F224" s="180" t="s">
        <v>3722</v>
      </c>
      <c r="H224" s="181">
        <v>43.7</v>
      </c>
      <c r="I224" s="182"/>
      <c r="L224" s="178"/>
      <c r="M224" s="183"/>
      <c r="N224" s="184"/>
      <c r="O224" s="184"/>
      <c r="P224" s="184"/>
      <c r="Q224" s="184"/>
      <c r="R224" s="184"/>
      <c r="S224" s="184"/>
      <c r="T224" s="185"/>
      <c r="AT224" s="179" t="s">
        <v>193</v>
      </c>
      <c r="AU224" s="179" t="s">
        <v>89</v>
      </c>
      <c r="AV224" s="14" t="s">
        <v>89</v>
      </c>
      <c r="AW224" s="14" t="s">
        <v>31</v>
      </c>
      <c r="AX224" s="14" t="s">
        <v>75</v>
      </c>
      <c r="AY224" s="179" t="s">
        <v>185</v>
      </c>
    </row>
    <row r="225" spans="1:65" s="16" customFormat="1" ht="11.25">
      <c r="B225" s="194"/>
      <c r="D225" s="171" t="s">
        <v>193</v>
      </c>
      <c r="E225" s="195" t="s">
        <v>1</v>
      </c>
      <c r="F225" s="196" t="s">
        <v>215</v>
      </c>
      <c r="H225" s="197">
        <v>43.7</v>
      </c>
      <c r="I225" s="198"/>
      <c r="L225" s="194"/>
      <c r="M225" s="199"/>
      <c r="N225" s="200"/>
      <c r="O225" s="200"/>
      <c r="P225" s="200"/>
      <c r="Q225" s="200"/>
      <c r="R225" s="200"/>
      <c r="S225" s="200"/>
      <c r="T225" s="201"/>
      <c r="AT225" s="195" t="s">
        <v>193</v>
      </c>
      <c r="AU225" s="195" t="s">
        <v>89</v>
      </c>
      <c r="AV225" s="16" t="s">
        <v>91</v>
      </c>
      <c r="AW225" s="16" t="s">
        <v>31</v>
      </c>
      <c r="AX225" s="16" t="s">
        <v>79</v>
      </c>
      <c r="AY225" s="195" t="s">
        <v>185</v>
      </c>
    </row>
    <row r="226" spans="1:65" s="2" customFormat="1" ht="37.9" customHeight="1">
      <c r="A226" s="33"/>
      <c r="B226" s="155"/>
      <c r="C226" s="156" t="s">
        <v>490</v>
      </c>
      <c r="D226" s="156" t="s">
        <v>188</v>
      </c>
      <c r="E226" s="157" t="s">
        <v>3723</v>
      </c>
      <c r="F226" s="158" t="s">
        <v>3724</v>
      </c>
      <c r="G226" s="159" t="s">
        <v>348</v>
      </c>
      <c r="H226" s="160">
        <v>19</v>
      </c>
      <c r="I226" s="161"/>
      <c r="J226" s="162">
        <f>ROUND(I226*H226,2)</f>
        <v>0</v>
      </c>
      <c r="K226" s="163"/>
      <c r="L226" s="34"/>
      <c r="M226" s="164" t="s">
        <v>1</v>
      </c>
      <c r="N226" s="165" t="s">
        <v>41</v>
      </c>
      <c r="O226" s="62"/>
      <c r="P226" s="166">
        <f>O226*H226</f>
        <v>0</v>
      </c>
      <c r="Q226" s="166">
        <v>0.17635000000000001</v>
      </c>
      <c r="R226" s="166">
        <f>Q226*H226</f>
        <v>3.3506499999999999</v>
      </c>
      <c r="S226" s="166">
        <v>0</v>
      </c>
      <c r="T226" s="167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8" t="s">
        <v>91</v>
      </c>
      <c r="AT226" s="168" t="s">
        <v>188</v>
      </c>
      <c r="AU226" s="168" t="s">
        <v>89</v>
      </c>
      <c r="AY226" s="18" t="s">
        <v>185</v>
      </c>
      <c r="BE226" s="169">
        <f>IF(N226="základná",J226,0)</f>
        <v>0</v>
      </c>
      <c r="BF226" s="169">
        <f>IF(N226="znížená",J226,0)</f>
        <v>0</v>
      </c>
      <c r="BG226" s="169">
        <f>IF(N226="zákl. prenesená",J226,0)</f>
        <v>0</v>
      </c>
      <c r="BH226" s="169">
        <f>IF(N226="zníž. prenesená",J226,0)</f>
        <v>0</v>
      </c>
      <c r="BI226" s="169">
        <f>IF(N226="nulová",J226,0)</f>
        <v>0</v>
      </c>
      <c r="BJ226" s="18" t="s">
        <v>89</v>
      </c>
      <c r="BK226" s="169">
        <f>ROUND(I226*H226,2)</f>
        <v>0</v>
      </c>
      <c r="BL226" s="18" t="s">
        <v>91</v>
      </c>
      <c r="BM226" s="168" t="s">
        <v>3725</v>
      </c>
    </row>
    <row r="227" spans="1:65" s="14" customFormat="1" ht="11.25">
      <c r="B227" s="178"/>
      <c r="D227" s="171" t="s">
        <v>193</v>
      </c>
      <c r="E227" s="179" t="s">
        <v>1</v>
      </c>
      <c r="F227" s="180" t="s">
        <v>3726</v>
      </c>
      <c r="H227" s="181">
        <v>6</v>
      </c>
      <c r="I227" s="182"/>
      <c r="L227" s="178"/>
      <c r="M227" s="183"/>
      <c r="N227" s="184"/>
      <c r="O227" s="184"/>
      <c r="P227" s="184"/>
      <c r="Q227" s="184"/>
      <c r="R227" s="184"/>
      <c r="S227" s="184"/>
      <c r="T227" s="185"/>
      <c r="AT227" s="179" t="s">
        <v>193</v>
      </c>
      <c r="AU227" s="179" t="s">
        <v>89</v>
      </c>
      <c r="AV227" s="14" t="s">
        <v>89</v>
      </c>
      <c r="AW227" s="14" t="s">
        <v>31</v>
      </c>
      <c r="AX227" s="14" t="s">
        <v>75</v>
      </c>
      <c r="AY227" s="179" t="s">
        <v>185</v>
      </c>
    </row>
    <row r="228" spans="1:65" s="14" customFormat="1" ht="11.25">
      <c r="B228" s="178"/>
      <c r="D228" s="171" t="s">
        <v>193</v>
      </c>
      <c r="E228" s="179" t="s">
        <v>1</v>
      </c>
      <c r="F228" s="180" t="s">
        <v>3727</v>
      </c>
      <c r="H228" s="181">
        <v>13</v>
      </c>
      <c r="I228" s="182"/>
      <c r="L228" s="178"/>
      <c r="M228" s="183"/>
      <c r="N228" s="184"/>
      <c r="O228" s="184"/>
      <c r="P228" s="184"/>
      <c r="Q228" s="184"/>
      <c r="R228" s="184"/>
      <c r="S228" s="184"/>
      <c r="T228" s="185"/>
      <c r="AT228" s="179" t="s">
        <v>193</v>
      </c>
      <c r="AU228" s="179" t="s">
        <v>89</v>
      </c>
      <c r="AV228" s="14" t="s">
        <v>89</v>
      </c>
      <c r="AW228" s="14" t="s">
        <v>31</v>
      </c>
      <c r="AX228" s="14" t="s">
        <v>75</v>
      </c>
      <c r="AY228" s="179" t="s">
        <v>185</v>
      </c>
    </row>
    <row r="229" spans="1:65" s="16" customFormat="1" ht="11.25">
      <c r="B229" s="194"/>
      <c r="D229" s="171" t="s">
        <v>193</v>
      </c>
      <c r="E229" s="195" t="s">
        <v>1</v>
      </c>
      <c r="F229" s="196" t="s">
        <v>215</v>
      </c>
      <c r="H229" s="197">
        <v>19</v>
      </c>
      <c r="I229" s="198"/>
      <c r="L229" s="194"/>
      <c r="M229" s="199"/>
      <c r="N229" s="200"/>
      <c r="O229" s="200"/>
      <c r="P229" s="200"/>
      <c r="Q229" s="200"/>
      <c r="R229" s="200"/>
      <c r="S229" s="200"/>
      <c r="T229" s="201"/>
      <c r="AT229" s="195" t="s">
        <v>193</v>
      </c>
      <c r="AU229" s="195" t="s">
        <v>89</v>
      </c>
      <c r="AV229" s="16" t="s">
        <v>91</v>
      </c>
      <c r="AW229" s="16" t="s">
        <v>31</v>
      </c>
      <c r="AX229" s="16" t="s">
        <v>79</v>
      </c>
      <c r="AY229" s="195" t="s">
        <v>185</v>
      </c>
    </row>
    <row r="230" spans="1:65" s="2" customFormat="1" ht="37.9" customHeight="1">
      <c r="A230" s="33"/>
      <c r="B230" s="155"/>
      <c r="C230" s="202" t="s">
        <v>498</v>
      </c>
      <c r="D230" s="202" t="s">
        <v>339</v>
      </c>
      <c r="E230" s="203" t="s">
        <v>3728</v>
      </c>
      <c r="F230" s="204" t="s">
        <v>3729</v>
      </c>
      <c r="G230" s="205" t="s">
        <v>782</v>
      </c>
      <c r="H230" s="206">
        <v>19</v>
      </c>
      <c r="I230" s="207"/>
      <c r="J230" s="208">
        <f>ROUND(I230*H230,2)</f>
        <v>0</v>
      </c>
      <c r="K230" s="209"/>
      <c r="L230" s="210"/>
      <c r="M230" s="211" t="s">
        <v>1</v>
      </c>
      <c r="N230" s="212" t="s">
        <v>41</v>
      </c>
      <c r="O230" s="62"/>
      <c r="P230" s="166">
        <f>O230*H230</f>
        <v>0</v>
      </c>
      <c r="Q230" s="166">
        <v>2.1499999999999998E-2</v>
      </c>
      <c r="R230" s="166">
        <f>Q230*H230</f>
        <v>0.40849999999999997</v>
      </c>
      <c r="S230" s="166">
        <v>0</v>
      </c>
      <c r="T230" s="167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8" t="s">
        <v>342</v>
      </c>
      <c r="AT230" s="168" t="s">
        <v>339</v>
      </c>
      <c r="AU230" s="168" t="s">
        <v>89</v>
      </c>
      <c r="AY230" s="18" t="s">
        <v>185</v>
      </c>
      <c r="BE230" s="169">
        <f>IF(N230="základná",J230,0)</f>
        <v>0</v>
      </c>
      <c r="BF230" s="169">
        <f>IF(N230="znížená",J230,0)</f>
        <v>0</v>
      </c>
      <c r="BG230" s="169">
        <f>IF(N230="zákl. prenesená",J230,0)</f>
        <v>0</v>
      </c>
      <c r="BH230" s="169">
        <f>IF(N230="zníž. prenesená",J230,0)</f>
        <v>0</v>
      </c>
      <c r="BI230" s="169">
        <f>IF(N230="nulová",J230,0)</f>
        <v>0</v>
      </c>
      <c r="BJ230" s="18" t="s">
        <v>89</v>
      </c>
      <c r="BK230" s="169">
        <f>ROUND(I230*H230,2)</f>
        <v>0</v>
      </c>
      <c r="BL230" s="18" t="s">
        <v>91</v>
      </c>
      <c r="BM230" s="168" t="s">
        <v>3730</v>
      </c>
    </row>
    <row r="231" spans="1:65" s="2" customFormat="1" ht="44.25" customHeight="1">
      <c r="A231" s="33"/>
      <c r="B231" s="155"/>
      <c r="C231" s="202" t="s">
        <v>505</v>
      </c>
      <c r="D231" s="202" t="s">
        <v>339</v>
      </c>
      <c r="E231" s="203" t="s">
        <v>3731</v>
      </c>
      <c r="F231" s="204" t="s">
        <v>3732</v>
      </c>
      <c r="G231" s="205" t="s">
        <v>782</v>
      </c>
      <c r="H231" s="206">
        <v>38</v>
      </c>
      <c r="I231" s="207"/>
      <c r="J231" s="208">
        <f>ROUND(I231*H231,2)</f>
        <v>0</v>
      </c>
      <c r="K231" s="209"/>
      <c r="L231" s="210"/>
      <c r="M231" s="211" t="s">
        <v>1</v>
      </c>
      <c r="N231" s="212" t="s">
        <v>41</v>
      </c>
      <c r="O231" s="62"/>
      <c r="P231" s="166">
        <f>O231*H231</f>
        <v>0</v>
      </c>
      <c r="Q231" s="166">
        <v>2.0999999999999999E-3</v>
      </c>
      <c r="R231" s="166">
        <f>Q231*H231</f>
        <v>7.9799999999999996E-2</v>
      </c>
      <c r="S231" s="166">
        <v>0</v>
      </c>
      <c r="T231" s="167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8" t="s">
        <v>342</v>
      </c>
      <c r="AT231" s="168" t="s">
        <v>339</v>
      </c>
      <c r="AU231" s="168" t="s">
        <v>89</v>
      </c>
      <c r="AY231" s="18" t="s">
        <v>185</v>
      </c>
      <c r="BE231" s="169">
        <f>IF(N231="základná",J231,0)</f>
        <v>0</v>
      </c>
      <c r="BF231" s="169">
        <f>IF(N231="znížená",J231,0)</f>
        <v>0</v>
      </c>
      <c r="BG231" s="169">
        <f>IF(N231="zákl. prenesená",J231,0)</f>
        <v>0</v>
      </c>
      <c r="BH231" s="169">
        <f>IF(N231="zníž. prenesená",J231,0)</f>
        <v>0</v>
      </c>
      <c r="BI231" s="169">
        <f>IF(N231="nulová",J231,0)</f>
        <v>0</v>
      </c>
      <c r="BJ231" s="18" t="s">
        <v>89</v>
      </c>
      <c r="BK231" s="169">
        <f>ROUND(I231*H231,2)</f>
        <v>0</v>
      </c>
      <c r="BL231" s="18" t="s">
        <v>91</v>
      </c>
      <c r="BM231" s="168" t="s">
        <v>3733</v>
      </c>
    </row>
    <row r="232" spans="1:65" s="2" customFormat="1" ht="37.9" customHeight="1">
      <c r="A232" s="33"/>
      <c r="B232" s="155"/>
      <c r="C232" s="202" t="s">
        <v>509</v>
      </c>
      <c r="D232" s="202" t="s">
        <v>339</v>
      </c>
      <c r="E232" s="203" t="s">
        <v>3734</v>
      </c>
      <c r="F232" s="204" t="s">
        <v>3735</v>
      </c>
      <c r="G232" s="205" t="s">
        <v>782</v>
      </c>
      <c r="H232" s="206">
        <v>4</v>
      </c>
      <c r="I232" s="207"/>
      <c r="J232" s="208">
        <f>ROUND(I232*H232,2)</f>
        <v>0</v>
      </c>
      <c r="K232" s="209"/>
      <c r="L232" s="210"/>
      <c r="M232" s="211" t="s">
        <v>1</v>
      </c>
      <c r="N232" s="212" t="s">
        <v>41</v>
      </c>
      <c r="O232" s="62"/>
      <c r="P232" s="166">
        <f>O232*H232</f>
        <v>0</v>
      </c>
      <c r="Q232" s="166">
        <v>2.0000000000000001E-4</v>
      </c>
      <c r="R232" s="166">
        <f>Q232*H232</f>
        <v>8.0000000000000004E-4</v>
      </c>
      <c r="S232" s="166">
        <v>0</v>
      </c>
      <c r="T232" s="167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8" t="s">
        <v>342</v>
      </c>
      <c r="AT232" s="168" t="s">
        <v>339</v>
      </c>
      <c r="AU232" s="168" t="s">
        <v>89</v>
      </c>
      <c r="AY232" s="18" t="s">
        <v>185</v>
      </c>
      <c r="BE232" s="169">
        <f>IF(N232="základná",J232,0)</f>
        <v>0</v>
      </c>
      <c r="BF232" s="169">
        <f>IF(N232="znížená",J232,0)</f>
        <v>0</v>
      </c>
      <c r="BG232" s="169">
        <f>IF(N232="zákl. prenesená",J232,0)</f>
        <v>0</v>
      </c>
      <c r="BH232" s="169">
        <f>IF(N232="zníž. prenesená",J232,0)</f>
        <v>0</v>
      </c>
      <c r="BI232" s="169">
        <f>IF(N232="nulová",J232,0)</f>
        <v>0</v>
      </c>
      <c r="BJ232" s="18" t="s">
        <v>89</v>
      </c>
      <c r="BK232" s="169">
        <f>ROUND(I232*H232,2)</f>
        <v>0</v>
      </c>
      <c r="BL232" s="18" t="s">
        <v>91</v>
      </c>
      <c r="BM232" s="168" t="s">
        <v>3736</v>
      </c>
    </row>
    <row r="233" spans="1:65" s="2" customFormat="1" ht="37.9" customHeight="1">
      <c r="A233" s="33"/>
      <c r="B233" s="155"/>
      <c r="C233" s="156" t="s">
        <v>532</v>
      </c>
      <c r="D233" s="156" t="s">
        <v>188</v>
      </c>
      <c r="E233" s="157" t="s">
        <v>3737</v>
      </c>
      <c r="F233" s="158" t="s">
        <v>3738</v>
      </c>
      <c r="G233" s="159" t="s">
        <v>348</v>
      </c>
      <c r="H233" s="160">
        <v>11</v>
      </c>
      <c r="I233" s="161"/>
      <c r="J233" s="162">
        <f>ROUND(I233*H233,2)</f>
        <v>0</v>
      </c>
      <c r="K233" s="163"/>
      <c r="L233" s="34"/>
      <c r="M233" s="164" t="s">
        <v>1</v>
      </c>
      <c r="N233" s="165" t="s">
        <v>41</v>
      </c>
      <c r="O233" s="62"/>
      <c r="P233" s="166">
        <f>O233*H233</f>
        <v>0</v>
      </c>
      <c r="Q233" s="166">
        <v>0.19399</v>
      </c>
      <c r="R233" s="166">
        <f>Q233*H233</f>
        <v>2.1338900000000001</v>
      </c>
      <c r="S233" s="166">
        <v>0</v>
      </c>
      <c r="T233" s="167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8" t="s">
        <v>91</v>
      </c>
      <c r="AT233" s="168" t="s">
        <v>188</v>
      </c>
      <c r="AU233" s="168" t="s">
        <v>89</v>
      </c>
      <c r="AY233" s="18" t="s">
        <v>185</v>
      </c>
      <c r="BE233" s="169">
        <f>IF(N233="základná",J233,0)</f>
        <v>0</v>
      </c>
      <c r="BF233" s="169">
        <f>IF(N233="znížená",J233,0)</f>
        <v>0</v>
      </c>
      <c r="BG233" s="169">
        <f>IF(N233="zákl. prenesená",J233,0)</f>
        <v>0</v>
      </c>
      <c r="BH233" s="169">
        <f>IF(N233="zníž. prenesená",J233,0)</f>
        <v>0</v>
      </c>
      <c r="BI233" s="169">
        <f>IF(N233="nulová",J233,0)</f>
        <v>0</v>
      </c>
      <c r="BJ233" s="18" t="s">
        <v>89</v>
      </c>
      <c r="BK233" s="169">
        <f>ROUND(I233*H233,2)</f>
        <v>0</v>
      </c>
      <c r="BL233" s="18" t="s">
        <v>91</v>
      </c>
      <c r="BM233" s="168" t="s">
        <v>3739</v>
      </c>
    </row>
    <row r="234" spans="1:65" s="14" customFormat="1" ht="11.25">
      <c r="B234" s="178"/>
      <c r="D234" s="171" t="s">
        <v>193</v>
      </c>
      <c r="E234" s="179" t="s">
        <v>1</v>
      </c>
      <c r="F234" s="180" t="s">
        <v>3740</v>
      </c>
      <c r="H234" s="181">
        <v>11</v>
      </c>
      <c r="I234" s="182"/>
      <c r="L234" s="178"/>
      <c r="M234" s="183"/>
      <c r="N234" s="184"/>
      <c r="O234" s="184"/>
      <c r="P234" s="184"/>
      <c r="Q234" s="184"/>
      <c r="R234" s="184"/>
      <c r="S234" s="184"/>
      <c r="T234" s="185"/>
      <c r="AT234" s="179" t="s">
        <v>193</v>
      </c>
      <c r="AU234" s="179" t="s">
        <v>89</v>
      </c>
      <c r="AV234" s="14" t="s">
        <v>89</v>
      </c>
      <c r="AW234" s="14" t="s">
        <v>31</v>
      </c>
      <c r="AX234" s="14" t="s">
        <v>79</v>
      </c>
      <c r="AY234" s="179" t="s">
        <v>185</v>
      </c>
    </row>
    <row r="235" spans="1:65" s="2" customFormat="1" ht="37.9" customHeight="1">
      <c r="A235" s="33"/>
      <c r="B235" s="155"/>
      <c r="C235" s="202" t="s">
        <v>541</v>
      </c>
      <c r="D235" s="202" t="s">
        <v>339</v>
      </c>
      <c r="E235" s="203" t="s">
        <v>3741</v>
      </c>
      <c r="F235" s="204" t="s">
        <v>3742</v>
      </c>
      <c r="G235" s="205" t="s">
        <v>782</v>
      </c>
      <c r="H235" s="206">
        <v>2</v>
      </c>
      <c r="I235" s="207"/>
      <c r="J235" s="208">
        <f>ROUND(I235*H235,2)</f>
        <v>0</v>
      </c>
      <c r="K235" s="209"/>
      <c r="L235" s="210"/>
      <c r="M235" s="211" t="s">
        <v>1</v>
      </c>
      <c r="N235" s="212" t="s">
        <v>41</v>
      </c>
      <c r="O235" s="62"/>
      <c r="P235" s="166">
        <f>O235*H235</f>
        <v>0</v>
      </c>
      <c r="Q235" s="166">
        <v>2.4000000000000001E-4</v>
      </c>
      <c r="R235" s="166">
        <f>Q235*H235</f>
        <v>4.8000000000000001E-4</v>
      </c>
      <c r="S235" s="166">
        <v>0</v>
      </c>
      <c r="T235" s="167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8" t="s">
        <v>342</v>
      </c>
      <c r="AT235" s="168" t="s">
        <v>339</v>
      </c>
      <c r="AU235" s="168" t="s">
        <v>89</v>
      </c>
      <c r="AY235" s="18" t="s">
        <v>185</v>
      </c>
      <c r="BE235" s="169">
        <f>IF(N235="základná",J235,0)</f>
        <v>0</v>
      </c>
      <c r="BF235" s="169">
        <f>IF(N235="znížená",J235,0)</f>
        <v>0</v>
      </c>
      <c r="BG235" s="169">
        <f>IF(N235="zákl. prenesená",J235,0)</f>
        <v>0</v>
      </c>
      <c r="BH235" s="169">
        <f>IF(N235="zníž. prenesená",J235,0)</f>
        <v>0</v>
      </c>
      <c r="BI235" s="169">
        <f>IF(N235="nulová",J235,0)</f>
        <v>0</v>
      </c>
      <c r="BJ235" s="18" t="s">
        <v>89</v>
      </c>
      <c r="BK235" s="169">
        <f>ROUND(I235*H235,2)</f>
        <v>0</v>
      </c>
      <c r="BL235" s="18" t="s">
        <v>91</v>
      </c>
      <c r="BM235" s="168" t="s">
        <v>3743</v>
      </c>
    </row>
    <row r="236" spans="1:65" s="2" customFormat="1" ht="37.9" customHeight="1">
      <c r="A236" s="33"/>
      <c r="B236" s="155"/>
      <c r="C236" s="202" t="s">
        <v>569</v>
      </c>
      <c r="D236" s="202" t="s">
        <v>339</v>
      </c>
      <c r="E236" s="203" t="s">
        <v>3744</v>
      </c>
      <c r="F236" s="204" t="s">
        <v>3745</v>
      </c>
      <c r="G236" s="205" t="s">
        <v>782</v>
      </c>
      <c r="H236" s="206">
        <v>11</v>
      </c>
      <c r="I236" s="207"/>
      <c r="J236" s="208">
        <f>ROUND(I236*H236,2)</f>
        <v>0</v>
      </c>
      <c r="K236" s="209"/>
      <c r="L236" s="210"/>
      <c r="M236" s="211" t="s">
        <v>1</v>
      </c>
      <c r="N236" s="212" t="s">
        <v>41</v>
      </c>
      <c r="O236" s="62"/>
      <c r="P236" s="166">
        <f>O236*H236</f>
        <v>0</v>
      </c>
      <c r="Q236" s="166">
        <v>2.7E-2</v>
      </c>
      <c r="R236" s="166">
        <f>Q236*H236</f>
        <v>0.29699999999999999</v>
      </c>
      <c r="S236" s="166">
        <v>0</v>
      </c>
      <c r="T236" s="167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8" t="s">
        <v>342</v>
      </c>
      <c r="AT236" s="168" t="s">
        <v>339</v>
      </c>
      <c r="AU236" s="168" t="s">
        <v>89</v>
      </c>
      <c r="AY236" s="18" t="s">
        <v>185</v>
      </c>
      <c r="BE236" s="169">
        <f>IF(N236="základná",J236,0)</f>
        <v>0</v>
      </c>
      <c r="BF236" s="169">
        <f>IF(N236="znížená",J236,0)</f>
        <v>0</v>
      </c>
      <c r="BG236" s="169">
        <f>IF(N236="zákl. prenesená",J236,0)</f>
        <v>0</v>
      </c>
      <c r="BH236" s="169">
        <f>IF(N236="zníž. prenesená",J236,0)</f>
        <v>0</v>
      </c>
      <c r="BI236" s="169">
        <f>IF(N236="nulová",J236,0)</f>
        <v>0</v>
      </c>
      <c r="BJ236" s="18" t="s">
        <v>89</v>
      </c>
      <c r="BK236" s="169">
        <f>ROUND(I236*H236,2)</f>
        <v>0</v>
      </c>
      <c r="BL236" s="18" t="s">
        <v>91</v>
      </c>
      <c r="BM236" s="168" t="s">
        <v>3746</v>
      </c>
    </row>
    <row r="237" spans="1:65" s="2" customFormat="1" ht="44.25" customHeight="1">
      <c r="A237" s="33"/>
      <c r="B237" s="155"/>
      <c r="C237" s="202" t="s">
        <v>573</v>
      </c>
      <c r="D237" s="202" t="s">
        <v>339</v>
      </c>
      <c r="E237" s="203" t="s">
        <v>3747</v>
      </c>
      <c r="F237" s="204" t="s">
        <v>3748</v>
      </c>
      <c r="G237" s="205" t="s">
        <v>782</v>
      </c>
      <c r="H237" s="206">
        <v>11</v>
      </c>
      <c r="I237" s="207"/>
      <c r="J237" s="208">
        <f>ROUND(I237*H237,2)</f>
        <v>0</v>
      </c>
      <c r="K237" s="209"/>
      <c r="L237" s="210"/>
      <c r="M237" s="211" t="s">
        <v>1</v>
      </c>
      <c r="N237" s="212" t="s">
        <v>41</v>
      </c>
      <c r="O237" s="62"/>
      <c r="P237" s="166">
        <f>O237*H237</f>
        <v>0</v>
      </c>
      <c r="Q237" s="166">
        <v>7.9000000000000008E-3</v>
      </c>
      <c r="R237" s="166">
        <f>Q237*H237</f>
        <v>8.6900000000000005E-2</v>
      </c>
      <c r="S237" s="166">
        <v>0</v>
      </c>
      <c r="T237" s="167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8" t="s">
        <v>342</v>
      </c>
      <c r="AT237" s="168" t="s">
        <v>339</v>
      </c>
      <c r="AU237" s="168" t="s">
        <v>89</v>
      </c>
      <c r="AY237" s="18" t="s">
        <v>185</v>
      </c>
      <c r="BE237" s="169">
        <f>IF(N237="základná",J237,0)</f>
        <v>0</v>
      </c>
      <c r="BF237" s="169">
        <f>IF(N237="znížená",J237,0)</f>
        <v>0</v>
      </c>
      <c r="BG237" s="169">
        <f>IF(N237="zákl. prenesená",J237,0)</f>
        <v>0</v>
      </c>
      <c r="BH237" s="169">
        <f>IF(N237="zníž. prenesená",J237,0)</f>
        <v>0</v>
      </c>
      <c r="BI237" s="169">
        <f>IF(N237="nulová",J237,0)</f>
        <v>0</v>
      </c>
      <c r="BJ237" s="18" t="s">
        <v>89</v>
      </c>
      <c r="BK237" s="169">
        <f>ROUND(I237*H237,2)</f>
        <v>0</v>
      </c>
      <c r="BL237" s="18" t="s">
        <v>91</v>
      </c>
      <c r="BM237" s="168" t="s">
        <v>3749</v>
      </c>
    </row>
    <row r="238" spans="1:65" s="12" customFormat="1" ht="22.9" customHeight="1">
      <c r="B238" s="142"/>
      <c r="D238" s="143" t="s">
        <v>74</v>
      </c>
      <c r="E238" s="153" t="s">
        <v>926</v>
      </c>
      <c r="F238" s="153" t="s">
        <v>927</v>
      </c>
      <c r="I238" s="145"/>
      <c r="J238" s="154">
        <f>BK238</f>
        <v>0</v>
      </c>
      <c r="L238" s="142"/>
      <c r="M238" s="147"/>
      <c r="N238" s="148"/>
      <c r="O238" s="148"/>
      <c r="P238" s="149">
        <f>P239</f>
        <v>0</v>
      </c>
      <c r="Q238" s="148"/>
      <c r="R238" s="149">
        <f>R239</f>
        <v>0</v>
      </c>
      <c r="S238" s="148"/>
      <c r="T238" s="150">
        <f>T239</f>
        <v>0</v>
      </c>
      <c r="AR238" s="143" t="s">
        <v>79</v>
      </c>
      <c r="AT238" s="151" t="s">
        <v>74</v>
      </c>
      <c r="AU238" s="151" t="s">
        <v>79</v>
      </c>
      <c r="AY238" s="143" t="s">
        <v>185</v>
      </c>
      <c r="BK238" s="152">
        <f>BK239</f>
        <v>0</v>
      </c>
    </row>
    <row r="239" spans="1:65" s="2" customFormat="1" ht="33" customHeight="1">
      <c r="A239" s="33"/>
      <c r="B239" s="155"/>
      <c r="C239" s="156" t="s">
        <v>605</v>
      </c>
      <c r="D239" s="156" t="s">
        <v>188</v>
      </c>
      <c r="E239" s="157" t="s">
        <v>3750</v>
      </c>
      <c r="F239" s="158" t="s">
        <v>3751</v>
      </c>
      <c r="G239" s="159" t="s">
        <v>412</v>
      </c>
      <c r="H239" s="160">
        <v>2603.5010000000002</v>
      </c>
      <c r="I239" s="161"/>
      <c r="J239" s="162">
        <f>ROUND(I239*H239,2)</f>
        <v>0</v>
      </c>
      <c r="K239" s="163"/>
      <c r="L239" s="34"/>
      <c r="M239" s="164" t="s">
        <v>1</v>
      </c>
      <c r="N239" s="165" t="s">
        <v>41</v>
      </c>
      <c r="O239" s="62"/>
      <c r="P239" s="166">
        <f>O239*H239</f>
        <v>0</v>
      </c>
      <c r="Q239" s="166">
        <v>0</v>
      </c>
      <c r="R239" s="166">
        <f>Q239*H239</f>
        <v>0</v>
      </c>
      <c r="S239" s="166">
        <v>0</v>
      </c>
      <c r="T239" s="167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8" t="s">
        <v>91</v>
      </c>
      <c r="AT239" s="168" t="s">
        <v>188</v>
      </c>
      <c r="AU239" s="168" t="s">
        <v>89</v>
      </c>
      <c r="AY239" s="18" t="s">
        <v>185</v>
      </c>
      <c r="BE239" s="169">
        <f>IF(N239="základná",J239,0)</f>
        <v>0</v>
      </c>
      <c r="BF239" s="169">
        <f>IF(N239="znížená",J239,0)</f>
        <v>0</v>
      </c>
      <c r="BG239" s="169">
        <f>IF(N239="zákl. prenesená",J239,0)</f>
        <v>0</v>
      </c>
      <c r="BH239" s="169">
        <f>IF(N239="zníž. prenesená",J239,0)</f>
        <v>0</v>
      </c>
      <c r="BI239" s="169">
        <f>IF(N239="nulová",J239,0)</f>
        <v>0</v>
      </c>
      <c r="BJ239" s="18" t="s">
        <v>89</v>
      </c>
      <c r="BK239" s="169">
        <f>ROUND(I239*H239,2)</f>
        <v>0</v>
      </c>
      <c r="BL239" s="18" t="s">
        <v>91</v>
      </c>
      <c r="BM239" s="168" t="s">
        <v>3752</v>
      </c>
    </row>
    <row r="240" spans="1:65" s="12" customFormat="1" ht="25.9" customHeight="1">
      <c r="B240" s="142"/>
      <c r="D240" s="143" t="s">
        <v>74</v>
      </c>
      <c r="E240" s="144" t="s">
        <v>1738</v>
      </c>
      <c r="F240" s="144" t="s">
        <v>1739</v>
      </c>
      <c r="I240" s="145"/>
      <c r="J240" s="146">
        <f>BK240</f>
        <v>0</v>
      </c>
      <c r="L240" s="142"/>
      <c r="M240" s="147"/>
      <c r="N240" s="148"/>
      <c r="O240" s="148"/>
      <c r="P240" s="149">
        <f>SUM(P241:P242)</f>
        <v>0</v>
      </c>
      <c r="Q240" s="148"/>
      <c r="R240" s="149">
        <f>SUM(R241:R242)</f>
        <v>0</v>
      </c>
      <c r="S240" s="148"/>
      <c r="T240" s="150">
        <f>SUM(T241:T242)</f>
        <v>0</v>
      </c>
      <c r="AR240" s="143" t="s">
        <v>237</v>
      </c>
      <c r="AT240" s="151" t="s">
        <v>74</v>
      </c>
      <c r="AU240" s="151" t="s">
        <v>75</v>
      </c>
      <c r="AY240" s="143" t="s">
        <v>185</v>
      </c>
      <c r="BK240" s="152">
        <f>SUM(BK241:BK242)</f>
        <v>0</v>
      </c>
    </row>
    <row r="241" spans="1:65" s="2" customFormat="1" ht="16.5" customHeight="1">
      <c r="A241" s="33"/>
      <c r="B241" s="155"/>
      <c r="C241" s="156" t="s">
        <v>1816</v>
      </c>
      <c r="D241" s="156" t="s">
        <v>188</v>
      </c>
      <c r="E241" s="157" t="s">
        <v>3753</v>
      </c>
      <c r="F241" s="158" t="s">
        <v>1742</v>
      </c>
      <c r="G241" s="159" t="s">
        <v>1391</v>
      </c>
      <c r="H241" s="160">
        <v>1</v>
      </c>
      <c r="I241" s="161"/>
      <c r="J241" s="162">
        <f>ROUND(I241*H241,2)</f>
        <v>0</v>
      </c>
      <c r="K241" s="163"/>
      <c r="L241" s="34"/>
      <c r="M241" s="164" t="s">
        <v>1</v>
      </c>
      <c r="N241" s="165" t="s">
        <v>41</v>
      </c>
      <c r="O241" s="62"/>
      <c r="P241" s="166">
        <f>O241*H241</f>
        <v>0</v>
      </c>
      <c r="Q241" s="166">
        <v>0</v>
      </c>
      <c r="R241" s="166">
        <f>Q241*H241</f>
        <v>0</v>
      </c>
      <c r="S241" s="166">
        <v>0</v>
      </c>
      <c r="T241" s="167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8" t="s">
        <v>1743</v>
      </c>
      <c r="AT241" s="168" t="s">
        <v>188</v>
      </c>
      <c r="AU241" s="168" t="s">
        <v>79</v>
      </c>
      <c r="AY241" s="18" t="s">
        <v>185</v>
      </c>
      <c r="BE241" s="169">
        <f>IF(N241="základná",J241,0)</f>
        <v>0</v>
      </c>
      <c r="BF241" s="169">
        <f>IF(N241="znížená",J241,0)</f>
        <v>0</v>
      </c>
      <c r="BG241" s="169">
        <f>IF(N241="zákl. prenesená",J241,0)</f>
        <v>0</v>
      </c>
      <c r="BH241" s="169">
        <f>IF(N241="zníž. prenesená",J241,0)</f>
        <v>0</v>
      </c>
      <c r="BI241" s="169">
        <f>IF(N241="nulová",J241,0)</f>
        <v>0</v>
      </c>
      <c r="BJ241" s="18" t="s">
        <v>89</v>
      </c>
      <c r="BK241" s="169">
        <f>ROUND(I241*H241,2)</f>
        <v>0</v>
      </c>
      <c r="BL241" s="18" t="s">
        <v>1743</v>
      </c>
      <c r="BM241" s="168" t="s">
        <v>3754</v>
      </c>
    </row>
    <row r="242" spans="1:65" s="2" customFormat="1" ht="16.5" customHeight="1">
      <c r="A242" s="33"/>
      <c r="B242" s="155"/>
      <c r="C242" s="156" t="s">
        <v>610</v>
      </c>
      <c r="D242" s="156" t="s">
        <v>188</v>
      </c>
      <c r="E242" s="157" t="s">
        <v>3755</v>
      </c>
      <c r="F242" s="158" t="s">
        <v>3756</v>
      </c>
      <c r="G242" s="159" t="s">
        <v>1391</v>
      </c>
      <c r="H242" s="160">
        <v>1</v>
      </c>
      <c r="I242" s="161"/>
      <c r="J242" s="162">
        <f>ROUND(I242*H242,2)</f>
        <v>0</v>
      </c>
      <c r="K242" s="163"/>
      <c r="L242" s="34"/>
      <c r="M242" s="214" t="s">
        <v>1</v>
      </c>
      <c r="N242" s="215" t="s">
        <v>41</v>
      </c>
      <c r="O242" s="216"/>
      <c r="P242" s="217">
        <f>O242*H242</f>
        <v>0</v>
      </c>
      <c r="Q242" s="217">
        <v>0</v>
      </c>
      <c r="R242" s="217">
        <f>Q242*H242</f>
        <v>0</v>
      </c>
      <c r="S242" s="217">
        <v>0</v>
      </c>
      <c r="T242" s="218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8" t="s">
        <v>1743</v>
      </c>
      <c r="AT242" s="168" t="s">
        <v>188</v>
      </c>
      <c r="AU242" s="168" t="s">
        <v>79</v>
      </c>
      <c r="AY242" s="18" t="s">
        <v>185</v>
      </c>
      <c r="BE242" s="169">
        <f>IF(N242="základná",J242,0)</f>
        <v>0</v>
      </c>
      <c r="BF242" s="169">
        <f>IF(N242="znížená",J242,0)</f>
        <v>0</v>
      </c>
      <c r="BG242" s="169">
        <f>IF(N242="zákl. prenesená",J242,0)</f>
        <v>0</v>
      </c>
      <c r="BH242" s="169">
        <f>IF(N242="zníž. prenesená",J242,0)</f>
        <v>0</v>
      </c>
      <c r="BI242" s="169">
        <f>IF(N242="nulová",J242,0)</f>
        <v>0</v>
      </c>
      <c r="BJ242" s="18" t="s">
        <v>89</v>
      </c>
      <c r="BK242" s="169">
        <f>ROUND(I242*H242,2)</f>
        <v>0</v>
      </c>
      <c r="BL242" s="18" t="s">
        <v>1743</v>
      </c>
      <c r="BM242" s="168" t="s">
        <v>3757</v>
      </c>
    </row>
    <row r="243" spans="1:65" s="2" customFormat="1" ht="6.95" customHeight="1">
      <c r="A243" s="33"/>
      <c r="B243" s="51"/>
      <c r="C243" s="52"/>
      <c r="D243" s="52"/>
      <c r="E243" s="52"/>
      <c r="F243" s="52"/>
      <c r="G243" s="52"/>
      <c r="H243" s="52"/>
      <c r="I243" s="52"/>
      <c r="J243" s="52"/>
      <c r="K243" s="52"/>
      <c r="L243" s="34"/>
      <c r="M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</row>
  </sheetData>
  <autoFilter ref="C122:K242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8"/>
  <sheetViews>
    <sheetView showGridLines="0" workbookViewId="0">
      <selection activeCell="I47" sqref="I4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128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3758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ROUND(J124,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6" t="s">
        <v>39</v>
      </c>
      <c r="E33" s="39" t="s">
        <v>40</v>
      </c>
      <c r="F33" s="107">
        <f>ROUND((SUM(BE124:BE157)),  2)</f>
        <v>0</v>
      </c>
      <c r="G33" s="108"/>
      <c r="H33" s="108"/>
      <c r="I33" s="109">
        <v>0.2</v>
      </c>
      <c r="J33" s="107">
        <f>ROUND(((SUM(BE124:BE157))*I33),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7">
        <f>ROUND((SUM(BF124:BF157)),  2)</f>
        <v>0</v>
      </c>
      <c r="G34" s="108"/>
      <c r="H34" s="108"/>
      <c r="I34" s="109">
        <v>0.2</v>
      </c>
      <c r="J34" s="107">
        <f>ROUND(((SUM(BF124:BF157))*I34),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0">
        <f>ROUND((SUM(BG124:BG157)),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0">
        <f>ROUND((SUM(BH124:BH157)),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7">
        <f>ROUND((SUM(BI124:BI157)),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SO-09 - Oplotenie areálu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J124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5" customHeight="1">
      <c r="B97" s="123"/>
      <c r="D97" s="124" t="s">
        <v>147</v>
      </c>
      <c r="E97" s="125"/>
      <c r="F97" s="125"/>
      <c r="G97" s="125"/>
      <c r="H97" s="125"/>
      <c r="I97" s="125"/>
      <c r="J97" s="126">
        <f>J125</f>
        <v>0</v>
      </c>
      <c r="L97" s="123"/>
    </row>
    <row r="98" spans="1:31" s="10" customFormat="1" ht="19.899999999999999" customHeight="1">
      <c r="B98" s="127"/>
      <c r="D98" s="128" t="s">
        <v>148</v>
      </c>
      <c r="E98" s="129"/>
      <c r="F98" s="129"/>
      <c r="G98" s="129"/>
      <c r="H98" s="129"/>
      <c r="I98" s="129"/>
      <c r="J98" s="130">
        <f>J126</f>
        <v>0</v>
      </c>
      <c r="L98" s="127"/>
    </row>
    <row r="99" spans="1:31" s="10" customFormat="1" ht="19.899999999999999" customHeight="1">
      <c r="B99" s="127"/>
      <c r="D99" s="128" t="s">
        <v>149</v>
      </c>
      <c r="E99" s="129"/>
      <c r="F99" s="129"/>
      <c r="G99" s="129"/>
      <c r="H99" s="129"/>
      <c r="I99" s="129"/>
      <c r="J99" s="130">
        <f>J135</f>
        <v>0</v>
      </c>
      <c r="L99" s="127"/>
    </row>
    <row r="100" spans="1:31" s="10" customFormat="1" ht="19.899999999999999" customHeight="1">
      <c r="B100" s="127"/>
      <c r="D100" s="128" t="s">
        <v>150</v>
      </c>
      <c r="E100" s="129"/>
      <c r="F100" s="129"/>
      <c r="G100" s="129"/>
      <c r="H100" s="129"/>
      <c r="I100" s="129"/>
      <c r="J100" s="130">
        <f>J140</f>
        <v>0</v>
      </c>
      <c r="L100" s="127"/>
    </row>
    <row r="101" spans="1:31" s="10" customFormat="1" ht="19.899999999999999" customHeight="1">
      <c r="B101" s="127"/>
      <c r="D101" s="128" t="s">
        <v>154</v>
      </c>
      <c r="E101" s="129"/>
      <c r="F101" s="129"/>
      <c r="G101" s="129"/>
      <c r="H101" s="129"/>
      <c r="I101" s="129"/>
      <c r="J101" s="130">
        <f>J143</f>
        <v>0</v>
      </c>
      <c r="L101" s="127"/>
    </row>
    <row r="102" spans="1:31" s="9" customFormat="1" ht="24.95" customHeight="1">
      <c r="B102" s="123"/>
      <c r="D102" s="124" t="s">
        <v>155</v>
      </c>
      <c r="E102" s="125"/>
      <c r="F102" s="125"/>
      <c r="G102" s="125"/>
      <c r="H102" s="125"/>
      <c r="I102" s="125"/>
      <c r="J102" s="126">
        <f>J145</f>
        <v>0</v>
      </c>
      <c r="L102" s="123"/>
    </row>
    <row r="103" spans="1:31" s="10" customFormat="1" ht="19.899999999999999" customHeight="1">
      <c r="B103" s="127"/>
      <c r="D103" s="128" t="s">
        <v>163</v>
      </c>
      <c r="E103" s="129"/>
      <c r="F103" s="129"/>
      <c r="G103" s="129"/>
      <c r="H103" s="129"/>
      <c r="I103" s="129"/>
      <c r="J103" s="130">
        <f>J146</f>
        <v>0</v>
      </c>
      <c r="L103" s="127"/>
    </row>
    <row r="104" spans="1:31" s="9" customFormat="1" ht="24.95" customHeight="1">
      <c r="B104" s="123"/>
      <c r="D104" s="124" t="s">
        <v>170</v>
      </c>
      <c r="E104" s="125"/>
      <c r="F104" s="125"/>
      <c r="G104" s="125"/>
      <c r="H104" s="125"/>
      <c r="I104" s="125"/>
      <c r="J104" s="126">
        <f>J155</f>
        <v>0</v>
      </c>
      <c r="L104" s="123"/>
    </row>
    <row r="105" spans="1:31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5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>
      <c r="A111" s="33"/>
      <c r="B111" s="34"/>
      <c r="C111" s="22" t="s">
        <v>171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65" t="str">
        <f>E7</f>
        <v>Chovná hala pre kury s voľným výbehom</v>
      </c>
      <c r="F114" s="266"/>
      <c r="G114" s="266"/>
      <c r="H114" s="266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138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24" t="str">
        <f>E9</f>
        <v>SO-09 - Oplotenie areálu</v>
      </c>
      <c r="F116" s="267"/>
      <c r="G116" s="267"/>
      <c r="H116" s="267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19</v>
      </c>
      <c r="D118" s="33"/>
      <c r="E118" s="33"/>
      <c r="F118" s="26" t="str">
        <f>F12</f>
        <v>Dolné Trhovište 224, 920 61 Dolné Trhovište</v>
      </c>
      <c r="G118" s="33"/>
      <c r="H118" s="33"/>
      <c r="I118" s="28" t="s">
        <v>21</v>
      </c>
      <c r="J118" s="59" t="str">
        <f>IF(J12="","",J12)</f>
        <v>19. 3. 2023</v>
      </c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23</v>
      </c>
      <c r="D120" s="33"/>
      <c r="E120" s="33"/>
      <c r="F120" s="26" t="str">
        <f>E15</f>
        <v>FOOD FARM s.r.o., Piešťanská 3, 917 03 Trnava</v>
      </c>
      <c r="G120" s="33"/>
      <c r="H120" s="33"/>
      <c r="I120" s="28" t="s">
        <v>29</v>
      </c>
      <c r="J120" s="31" t="str">
        <f>E21</f>
        <v>ALLA ARCHITEKTI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27</v>
      </c>
      <c r="D121" s="33"/>
      <c r="E121" s="33"/>
      <c r="F121" s="26" t="str">
        <f>IF(E18="","",E18)</f>
        <v>Vyplň údaj</v>
      </c>
      <c r="G121" s="33"/>
      <c r="H121" s="33"/>
      <c r="I121" s="28" t="s">
        <v>32</v>
      </c>
      <c r="J121" s="31" t="str">
        <f>E24</f>
        <v>Stanislav Hlubina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31"/>
      <c r="B123" s="132"/>
      <c r="C123" s="133" t="s">
        <v>172</v>
      </c>
      <c r="D123" s="134" t="s">
        <v>60</v>
      </c>
      <c r="E123" s="134" t="s">
        <v>56</v>
      </c>
      <c r="F123" s="134" t="s">
        <v>57</v>
      </c>
      <c r="G123" s="134" t="s">
        <v>173</v>
      </c>
      <c r="H123" s="134" t="s">
        <v>174</v>
      </c>
      <c r="I123" s="134" t="s">
        <v>175</v>
      </c>
      <c r="J123" s="135" t="s">
        <v>144</v>
      </c>
      <c r="K123" s="136" t="s">
        <v>176</v>
      </c>
      <c r="L123" s="137"/>
      <c r="M123" s="66" t="s">
        <v>1</v>
      </c>
      <c r="N123" s="67" t="s">
        <v>39</v>
      </c>
      <c r="O123" s="67" t="s">
        <v>177</v>
      </c>
      <c r="P123" s="67" t="s">
        <v>178</v>
      </c>
      <c r="Q123" s="67" t="s">
        <v>179</v>
      </c>
      <c r="R123" s="67" t="s">
        <v>180</v>
      </c>
      <c r="S123" s="67" t="s">
        <v>181</v>
      </c>
      <c r="T123" s="68" t="s">
        <v>182</v>
      </c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</row>
    <row r="124" spans="1:65" s="2" customFormat="1" ht="22.9" customHeight="1">
      <c r="A124" s="33"/>
      <c r="B124" s="34"/>
      <c r="C124" s="73" t="s">
        <v>145</v>
      </c>
      <c r="D124" s="33"/>
      <c r="E124" s="33"/>
      <c r="F124" s="33"/>
      <c r="G124" s="33"/>
      <c r="H124" s="33"/>
      <c r="I124" s="33"/>
      <c r="J124" s="138">
        <f>BK124</f>
        <v>0</v>
      </c>
      <c r="K124" s="33"/>
      <c r="L124" s="34"/>
      <c r="M124" s="69"/>
      <c r="N124" s="60"/>
      <c r="O124" s="70"/>
      <c r="P124" s="139">
        <f>P125+P145+P155</f>
        <v>0</v>
      </c>
      <c r="Q124" s="70"/>
      <c r="R124" s="139">
        <f>R125+R145+R155</f>
        <v>251.38494889999998</v>
      </c>
      <c r="S124" s="70"/>
      <c r="T124" s="140">
        <f>T125+T145+T155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74</v>
      </c>
      <c r="AU124" s="18" t="s">
        <v>146</v>
      </c>
      <c r="BK124" s="141">
        <f>BK125+BK145+BK155</f>
        <v>0</v>
      </c>
    </row>
    <row r="125" spans="1:65" s="12" customFormat="1" ht="25.9" customHeight="1">
      <c r="B125" s="142"/>
      <c r="D125" s="143" t="s">
        <v>74</v>
      </c>
      <c r="E125" s="144" t="s">
        <v>183</v>
      </c>
      <c r="F125" s="144" t="s">
        <v>184</v>
      </c>
      <c r="I125" s="145"/>
      <c r="J125" s="146">
        <f>BK125</f>
        <v>0</v>
      </c>
      <c r="L125" s="142"/>
      <c r="M125" s="147"/>
      <c r="N125" s="148"/>
      <c r="O125" s="148"/>
      <c r="P125" s="149">
        <f>P126+P135+P140+P143</f>
        <v>0</v>
      </c>
      <c r="Q125" s="148"/>
      <c r="R125" s="149">
        <f>R126+R135+R140+R143</f>
        <v>171.3841324</v>
      </c>
      <c r="S125" s="148"/>
      <c r="T125" s="150">
        <f>T126+T135+T140+T143</f>
        <v>0</v>
      </c>
      <c r="AR125" s="143" t="s">
        <v>79</v>
      </c>
      <c r="AT125" s="151" t="s">
        <v>74</v>
      </c>
      <c r="AU125" s="151" t="s">
        <v>75</v>
      </c>
      <c r="AY125" s="143" t="s">
        <v>185</v>
      </c>
      <c r="BK125" s="152">
        <f>BK126+BK135+BK140+BK143</f>
        <v>0</v>
      </c>
    </row>
    <row r="126" spans="1:65" s="12" customFormat="1" ht="22.9" customHeight="1">
      <c r="B126" s="142"/>
      <c r="D126" s="143" t="s">
        <v>74</v>
      </c>
      <c r="E126" s="153" t="s">
        <v>79</v>
      </c>
      <c r="F126" s="153" t="s">
        <v>186</v>
      </c>
      <c r="I126" s="145"/>
      <c r="J126" s="154">
        <f>BK126</f>
        <v>0</v>
      </c>
      <c r="L126" s="142"/>
      <c r="M126" s="147"/>
      <c r="N126" s="148"/>
      <c r="O126" s="148"/>
      <c r="P126" s="149">
        <f>SUM(P127:P134)</f>
        <v>0</v>
      </c>
      <c r="Q126" s="148"/>
      <c r="R126" s="149">
        <f>SUM(R127:R134)</f>
        <v>0</v>
      </c>
      <c r="S126" s="148"/>
      <c r="T126" s="150">
        <f>SUM(T127:T134)</f>
        <v>0</v>
      </c>
      <c r="AR126" s="143" t="s">
        <v>79</v>
      </c>
      <c r="AT126" s="151" t="s">
        <v>74</v>
      </c>
      <c r="AU126" s="151" t="s">
        <v>79</v>
      </c>
      <c r="AY126" s="143" t="s">
        <v>185</v>
      </c>
      <c r="BK126" s="152">
        <f>SUM(BK127:BK134)</f>
        <v>0</v>
      </c>
    </row>
    <row r="127" spans="1:65" s="2" customFormat="1" ht="16.5" customHeight="1">
      <c r="A127" s="33"/>
      <c r="B127" s="155"/>
      <c r="C127" s="156" t="s">
        <v>79</v>
      </c>
      <c r="D127" s="156" t="s">
        <v>188</v>
      </c>
      <c r="E127" s="157" t="s">
        <v>3759</v>
      </c>
      <c r="F127" s="158" t="s">
        <v>3760</v>
      </c>
      <c r="G127" s="159" t="s">
        <v>191</v>
      </c>
      <c r="H127" s="160">
        <v>36.031999999999996</v>
      </c>
      <c r="I127" s="161"/>
      <c r="J127" s="162">
        <f>ROUND(I127*H127,2)</f>
        <v>0</v>
      </c>
      <c r="K127" s="163"/>
      <c r="L127" s="34"/>
      <c r="M127" s="164" t="s">
        <v>1</v>
      </c>
      <c r="N127" s="165" t="s">
        <v>41</v>
      </c>
      <c r="O127" s="62"/>
      <c r="P127" s="166">
        <f>O127*H127</f>
        <v>0</v>
      </c>
      <c r="Q127" s="166">
        <v>0</v>
      </c>
      <c r="R127" s="166">
        <f>Q127*H127</f>
        <v>0</v>
      </c>
      <c r="S127" s="166">
        <v>0</v>
      </c>
      <c r="T127" s="167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91</v>
      </c>
      <c r="AT127" s="168" t="s">
        <v>188</v>
      </c>
      <c r="AU127" s="168" t="s">
        <v>89</v>
      </c>
      <c r="AY127" s="18" t="s">
        <v>185</v>
      </c>
      <c r="BE127" s="169">
        <f>IF(N127="základná",J127,0)</f>
        <v>0</v>
      </c>
      <c r="BF127" s="169">
        <f>IF(N127="znížená",J127,0)</f>
        <v>0</v>
      </c>
      <c r="BG127" s="169">
        <f>IF(N127="zákl. prenesená",J127,0)</f>
        <v>0</v>
      </c>
      <c r="BH127" s="169">
        <f>IF(N127="zníž. prenesená",J127,0)</f>
        <v>0</v>
      </c>
      <c r="BI127" s="169">
        <f>IF(N127="nulová",J127,0)</f>
        <v>0</v>
      </c>
      <c r="BJ127" s="18" t="s">
        <v>89</v>
      </c>
      <c r="BK127" s="169">
        <f>ROUND(I127*H127,2)</f>
        <v>0</v>
      </c>
      <c r="BL127" s="18" t="s">
        <v>91</v>
      </c>
      <c r="BM127" s="168" t="s">
        <v>3761</v>
      </c>
    </row>
    <row r="128" spans="1:65" s="14" customFormat="1" ht="11.25">
      <c r="B128" s="178"/>
      <c r="D128" s="171" t="s">
        <v>193</v>
      </c>
      <c r="E128" s="179" t="s">
        <v>1</v>
      </c>
      <c r="F128" s="180" t="s">
        <v>3762</v>
      </c>
      <c r="H128" s="181">
        <v>36.031999999999996</v>
      </c>
      <c r="I128" s="182"/>
      <c r="L128" s="178"/>
      <c r="M128" s="183"/>
      <c r="N128" s="184"/>
      <c r="O128" s="184"/>
      <c r="P128" s="184"/>
      <c r="Q128" s="184"/>
      <c r="R128" s="184"/>
      <c r="S128" s="184"/>
      <c r="T128" s="185"/>
      <c r="AT128" s="179" t="s">
        <v>193</v>
      </c>
      <c r="AU128" s="179" t="s">
        <v>89</v>
      </c>
      <c r="AV128" s="14" t="s">
        <v>89</v>
      </c>
      <c r="AW128" s="14" t="s">
        <v>31</v>
      </c>
      <c r="AX128" s="14" t="s">
        <v>79</v>
      </c>
      <c r="AY128" s="179" t="s">
        <v>185</v>
      </c>
    </row>
    <row r="129" spans="1:65" s="2" customFormat="1" ht="24.2" customHeight="1">
      <c r="A129" s="33"/>
      <c r="B129" s="155"/>
      <c r="C129" s="156" t="s">
        <v>89</v>
      </c>
      <c r="D129" s="156" t="s">
        <v>188</v>
      </c>
      <c r="E129" s="157" t="s">
        <v>3763</v>
      </c>
      <c r="F129" s="158" t="s">
        <v>3764</v>
      </c>
      <c r="G129" s="159" t="s">
        <v>191</v>
      </c>
      <c r="H129" s="160">
        <v>36.031999999999996</v>
      </c>
      <c r="I129" s="161"/>
      <c r="J129" s="162">
        <f>ROUND(I129*H129,2)</f>
        <v>0</v>
      </c>
      <c r="K129" s="163"/>
      <c r="L129" s="34"/>
      <c r="M129" s="164" t="s">
        <v>1</v>
      </c>
      <c r="N129" s="165" t="s">
        <v>41</v>
      </c>
      <c r="O129" s="62"/>
      <c r="P129" s="166">
        <f>O129*H129</f>
        <v>0</v>
      </c>
      <c r="Q129" s="166">
        <v>0</v>
      </c>
      <c r="R129" s="166">
        <f>Q129*H129</f>
        <v>0</v>
      </c>
      <c r="S129" s="166">
        <v>0</v>
      </c>
      <c r="T129" s="167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91</v>
      </c>
      <c r="AT129" s="168" t="s">
        <v>188</v>
      </c>
      <c r="AU129" s="168" t="s">
        <v>89</v>
      </c>
      <c r="AY129" s="18" t="s">
        <v>185</v>
      </c>
      <c r="BE129" s="169">
        <f>IF(N129="základná",J129,0)</f>
        <v>0</v>
      </c>
      <c r="BF129" s="169">
        <f>IF(N129="znížená",J129,0)</f>
        <v>0</v>
      </c>
      <c r="BG129" s="169">
        <f>IF(N129="zákl. prenesená",J129,0)</f>
        <v>0</v>
      </c>
      <c r="BH129" s="169">
        <f>IF(N129="zníž. prenesená",J129,0)</f>
        <v>0</v>
      </c>
      <c r="BI129" s="169">
        <f>IF(N129="nulová",J129,0)</f>
        <v>0</v>
      </c>
      <c r="BJ129" s="18" t="s">
        <v>89</v>
      </c>
      <c r="BK129" s="169">
        <f>ROUND(I129*H129,2)</f>
        <v>0</v>
      </c>
      <c r="BL129" s="18" t="s">
        <v>91</v>
      </c>
      <c r="BM129" s="168" t="s">
        <v>3765</v>
      </c>
    </row>
    <row r="130" spans="1:65" s="2" customFormat="1" ht="33" customHeight="1">
      <c r="A130" s="33"/>
      <c r="B130" s="155"/>
      <c r="C130" s="156" t="s">
        <v>132</v>
      </c>
      <c r="D130" s="156" t="s">
        <v>188</v>
      </c>
      <c r="E130" s="157" t="s">
        <v>3629</v>
      </c>
      <c r="F130" s="158" t="s">
        <v>3630</v>
      </c>
      <c r="G130" s="159" t="s">
        <v>191</v>
      </c>
      <c r="H130" s="160">
        <v>36.031999999999996</v>
      </c>
      <c r="I130" s="161"/>
      <c r="J130" s="162">
        <f>ROUND(I130*H130,2)</f>
        <v>0</v>
      </c>
      <c r="K130" s="163"/>
      <c r="L130" s="34"/>
      <c r="M130" s="164" t="s">
        <v>1</v>
      </c>
      <c r="N130" s="165" t="s">
        <v>41</v>
      </c>
      <c r="O130" s="62"/>
      <c r="P130" s="166">
        <f>O130*H130</f>
        <v>0</v>
      </c>
      <c r="Q130" s="166">
        <v>0</v>
      </c>
      <c r="R130" s="166">
        <f>Q130*H130</f>
        <v>0</v>
      </c>
      <c r="S130" s="166">
        <v>0</v>
      </c>
      <c r="T130" s="167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91</v>
      </c>
      <c r="AT130" s="168" t="s">
        <v>188</v>
      </c>
      <c r="AU130" s="168" t="s">
        <v>89</v>
      </c>
      <c r="AY130" s="18" t="s">
        <v>185</v>
      </c>
      <c r="BE130" s="169">
        <f>IF(N130="základná",J130,0)</f>
        <v>0</v>
      </c>
      <c r="BF130" s="169">
        <f>IF(N130="znížená",J130,0)</f>
        <v>0</v>
      </c>
      <c r="BG130" s="169">
        <f>IF(N130="zákl. prenesená",J130,0)</f>
        <v>0</v>
      </c>
      <c r="BH130" s="169">
        <f>IF(N130="zníž. prenesená",J130,0)</f>
        <v>0</v>
      </c>
      <c r="BI130" s="169">
        <f>IF(N130="nulová",J130,0)</f>
        <v>0</v>
      </c>
      <c r="BJ130" s="18" t="s">
        <v>89</v>
      </c>
      <c r="BK130" s="169">
        <f>ROUND(I130*H130,2)</f>
        <v>0</v>
      </c>
      <c r="BL130" s="18" t="s">
        <v>91</v>
      </c>
      <c r="BM130" s="168" t="s">
        <v>3766</v>
      </c>
    </row>
    <row r="131" spans="1:65" s="2" customFormat="1" ht="24.2" customHeight="1">
      <c r="A131" s="33"/>
      <c r="B131" s="155"/>
      <c r="C131" s="156" t="s">
        <v>91</v>
      </c>
      <c r="D131" s="156" t="s">
        <v>188</v>
      </c>
      <c r="E131" s="157" t="s">
        <v>3767</v>
      </c>
      <c r="F131" s="158" t="s">
        <v>3768</v>
      </c>
      <c r="G131" s="159" t="s">
        <v>191</v>
      </c>
      <c r="H131" s="160">
        <v>36.031999999999996</v>
      </c>
      <c r="I131" s="161"/>
      <c r="J131" s="162">
        <f>ROUND(I131*H131,2)</f>
        <v>0</v>
      </c>
      <c r="K131" s="163"/>
      <c r="L131" s="34"/>
      <c r="M131" s="164" t="s">
        <v>1</v>
      </c>
      <c r="N131" s="165" t="s">
        <v>41</v>
      </c>
      <c r="O131" s="62"/>
      <c r="P131" s="166">
        <f>O131*H131</f>
        <v>0</v>
      </c>
      <c r="Q131" s="166">
        <v>0</v>
      </c>
      <c r="R131" s="166">
        <f>Q131*H131</f>
        <v>0</v>
      </c>
      <c r="S131" s="166">
        <v>0</v>
      </c>
      <c r="T131" s="167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91</v>
      </c>
      <c r="AT131" s="168" t="s">
        <v>188</v>
      </c>
      <c r="AU131" s="168" t="s">
        <v>89</v>
      </c>
      <c r="AY131" s="18" t="s">
        <v>185</v>
      </c>
      <c r="BE131" s="169">
        <f>IF(N131="základná",J131,0)</f>
        <v>0</v>
      </c>
      <c r="BF131" s="169">
        <f>IF(N131="znížená",J131,0)</f>
        <v>0</v>
      </c>
      <c r="BG131" s="169">
        <f>IF(N131="zákl. prenesená",J131,0)</f>
        <v>0</v>
      </c>
      <c r="BH131" s="169">
        <f>IF(N131="zníž. prenesená",J131,0)</f>
        <v>0</v>
      </c>
      <c r="BI131" s="169">
        <f>IF(N131="nulová",J131,0)</f>
        <v>0</v>
      </c>
      <c r="BJ131" s="18" t="s">
        <v>89</v>
      </c>
      <c r="BK131" s="169">
        <f>ROUND(I131*H131,2)</f>
        <v>0</v>
      </c>
      <c r="BL131" s="18" t="s">
        <v>91</v>
      </c>
      <c r="BM131" s="168" t="s">
        <v>3769</v>
      </c>
    </row>
    <row r="132" spans="1:65" s="2" customFormat="1" ht="16.5" customHeight="1">
      <c r="A132" s="33"/>
      <c r="B132" s="155"/>
      <c r="C132" s="156" t="s">
        <v>237</v>
      </c>
      <c r="D132" s="156" t="s">
        <v>188</v>
      </c>
      <c r="E132" s="157" t="s">
        <v>3770</v>
      </c>
      <c r="F132" s="158" t="s">
        <v>3771</v>
      </c>
      <c r="G132" s="159" t="s">
        <v>191</v>
      </c>
      <c r="H132" s="160">
        <v>36.031999999999996</v>
      </c>
      <c r="I132" s="161"/>
      <c r="J132" s="162">
        <f>ROUND(I132*H132,2)</f>
        <v>0</v>
      </c>
      <c r="K132" s="163"/>
      <c r="L132" s="34"/>
      <c r="M132" s="164" t="s">
        <v>1</v>
      </c>
      <c r="N132" s="165" t="s">
        <v>41</v>
      </c>
      <c r="O132" s="62"/>
      <c r="P132" s="166">
        <f>O132*H132</f>
        <v>0</v>
      </c>
      <c r="Q132" s="166">
        <v>0</v>
      </c>
      <c r="R132" s="166">
        <f>Q132*H132</f>
        <v>0</v>
      </c>
      <c r="S132" s="166">
        <v>0</v>
      </c>
      <c r="T132" s="167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91</v>
      </c>
      <c r="AT132" s="168" t="s">
        <v>188</v>
      </c>
      <c r="AU132" s="168" t="s">
        <v>89</v>
      </c>
      <c r="AY132" s="18" t="s">
        <v>185</v>
      </c>
      <c r="BE132" s="169">
        <f>IF(N132="základná",J132,0)</f>
        <v>0</v>
      </c>
      <c r="BF132" s="169">
        <f>IF(N132="znížená",J132,0)</f>
        <v>0</v>
      </c>
      <c r="BG132" s="169">
        <f>IF(N132="zákl. prenesená",J132,0)</f>
        <v>0</v>
      </c>
      <c r="BH132" s="169">
        <f>IF(N132="zníž. prenesená",J132,0)</f>
        <v>0</v>
      </c>
      <c r="BI132" s="169">
        <f>IF(N132="nulová",J132,0)</f>
        <v>0</v>
      </c>
      <c r="BJ132" s="18" t="s">
        <v>89</v>
      </c>
      <c r="BK132" s="169">
        <f>ROUND(I132*H132,2)</f>
        <v>0</v>
      </c>
      <c r="BL132" s="18" t="s">
        <v>91</v>
      </c>
      <c r="BM132" s="168" t="s">
        <v>3772</v>
      </c>
    </row>
    <row r="133" spans="1:65" s="2" customFormat="1" ht="33" customHeight="1">
      <c r="A133" s="33"/>
      <c r="B133" s="155"/>
      <c r="C133" s="156" t="s">
        <v>250</v>
      </c>
      <c r="D133" s="156" t="s">
        <v>188</v>
      </c>
      <c r="E133" s="157" t="s">
        <v>3773</v>
      </c>
      <c r="F133" s="158" t="s">
        <v>3774</v>
      </c>
      <c r="G133" s="159" t="s">
        <v>283</v>
      </c>
      <c r="H133" s="160">
        <v>1795</v>
      </c>
      <c r="I133" s="161"/>
      <c r="J133" s="162">
        <f>ROUND(I133*H133,2)</f>
        <v>0</v>
      </c>
      <c r="K133" s="163"/>
      <c r="L133" s="34"/>
      <c r="M133" s="164" t="s">
        <v>1</v>
      </c>
      <c r="N133" s="165" t="s">
        <v>41</v>
      </c>
      <c r="O133" s="62"/>
      <c r="P133" s="166">
        <f>O133*H133</f>
        <v>0</v>
      </c>
      <c r="Q133" s="166">
        <v>0</v>
      </c>
      <c r="R133" s="166">
        <f>Q133*H133</f>
        <v>0</v>
      </c>
      <c r="S133" s="166">
        <v>0</v>
      </c>
      <c r="T133" s="167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91</v>
      </c>
      <c r="AT133" s="168" t="s">
        <v>188</v>
      </c>
      <c r="AU133" s="168" t="s">
        <v>89</v>
      </c>
      <c r="AY133" s="18" t="s">
        <v>185</v>
      </c>
      <c r="BE133" s="169">
        <f>IF(N133="základná",J133,0)</f>
        <v>0</v>
      </c>
      <c r="BF133" s="169">
        <f>IF(N133="znížená",J133,0)</f>
        <v>0</v>
      </c>
      <c r="BG133" s="169">
        <f>IF(N133="zákl. prenesená",J133,0)</f>
        <v>0</v>
      </c>
      <c r="BH133" s="169">
        <f>IF(N133="zníž. prenesená",J133,0)</f>
        <v>0</v>
      </c>
      <c r="BI133" s="169">
        <f>IF(N133="nulová",J133,0)</f>
        <v>0</v>
      </c>
      <c r="BJ133" s="18" t="s">
        <v>89</v>
      </c>
      <c r="BK133" s="169">
        <f>ROUND(I133*H133,2)</f>
        <v>0</v>
      </c>
      <c r="BL133" s="18" t="s">
        <v>91</v>
      </c>
      <c r="BM133" s="168" t="s">
        <v>3775</v>
      </c>
    </row>
    <row r="134" spans="1:65" s="14" customFormat="1" ht="11.25">
      <c r="B134" s="178"/>
      <c r="D134" s="171" t="s">
        <v>193</v>
      </c>
      <c r="E134" s="179" t="s">
        <v>1</v>
      </c>
      <c r="F134" s="180" t="s">
        <v>3776</v>
      </c>
      <c r="H134" s="181">
        <v>1795</v>
      </c>
      <c r="I134" s="182"/>
      <c r="L134" s="178"/>
      <c r="M134" s="183"/>
      <c r="N134" s="184"/>
      <c r="O134" s="184"/>
      <c r="P134" s="184"/>
      <c r="Q134" s="184"/>
      <c r="R134" s="184"/>
      <c r="S134" s="184"/>
      <c r="T134" s="185"/>
      <c r="AT134" s="179" t="s">
        <v>193</v>
      </c>
      <c r="AU134" s="179" t="s">
        <v>89</v>
      </c>
      <c r="AV134" s="14" t="s">
        <v>89</v>
      </c>
      <c r="AW134" s="14" t="s">
        <v>31</v>
      </c>
      <c r="AX134" s="14" t="s">
        <v>79</v>
      </c>
      <c r="AY134" s="179" t="s">
        <v>185</v>
      </c>
    </row>
    <row r="135" spans="1:65" s="12" customFormat="1" ht="22.9" customHeight="1">
      <c r="B135" s="142"/>
      <c r="D135" s="143" t="s">
        <v>74</v>
      </c>
      <c r="E135" s="153" t="s">
        <v>89</v>
      </c>
      <c r="F135" s="153" t="s">
        <v>332</v>
      </c>
      <c r="I135" s="145"/>
      <c r="J135" s="154">
        <f>BK135</f>
        <v>0</v>
      </c>
      <c r="L135" s="142"/>
      <c r="M135" s="147"/>
      <c r="N135" s="148"/>
      <c r="O135" s="148"/>
      <c r="P135" s="149">
        <f>SUM(P136:P139)</f>
        <v>0</v>
      </c>
      <c r="Q135" s="148"/>
      <c r="R135" s="149">
        <f>SUM(R136:R139)</f>
        <v>87.840672399999988</v>
      </c>
      <c r="S135" s="148"/>
      <c r="T135" s="150">
        <f>SUM(T136:T139)</f>
        <v>0</v>
      </c>
      <c r="AR135" s="143" t="s">
        <v>79</v>
      </c>
      <c r="AT135" s="151" t="s">
        <v>74</v>
      </c>
      <c r="AU135" s="151" t="s">
        <v>79</v>
      </c>
      <c r="AY135" s="143" t="s">
        <v>185</v>
      </c>
      <c r="BK135" s="152">
        <f>SUM(BK136:BK139)</f>
        <v>0</v>
      </c>
    </row>
    <row r="136" spans="1:65" s="2" customFormat="1" ht="24.2" customHeight="1">
      <c r="A136" s="33"/>
      <c r="B136" s="155"/>
      <c r="C136" s="156" t="s">
        <v>1762</v>
      </c>
      <c r="D136" s="156" t="s">
        <v>188</v>
      </c>
      <c r="E136" s="157" t="s">
        <v>3777</v>
      </c>
      <c r="F136" s="158" t="s">
        <v>3778</v>
      </c>
      <c r="G136" s="159" t="s">
        <v>191</v>
      </c>
      <c r="H136" s="160">
        <v>39.634999999999998</v>
      </c>
      <c r="I136" s="161"/>
      <c r="J136" s="162">
        <f>ROUND(I136*H136,2)</f>
        <v>0</v>
      </c>
      <c r="K136" s="163"/>
      <c r="L136" s="34"/>
      <c r="M136" s="164" t="s">
        <v>1</v>
      </c>
      <c r="N136" s="165" t="s">
        <v>41</v>
      </c>
      <c r="O136" s="62"/>
      <c r="P136" s="166">
        <f>O136*H136</f>
        <v>0</v>
      </c>
      <c r="Q136" s="166">
        <v>2.21624</v>
      </c>
      <c r="R136" s="166">
        <f>Q136*H136</f>
        <v>87.840672399999988</v>
      </c>
      <c r="S136" s="166">
        <v>0</v>
      </c>
      <c r="T136" s="167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91</v>
      </c>
      <c r="AT136" s="168" t="s">
        <v>188</v>
      </c>
      <c r="AU136" s="168" t="s">
        <v>89</v>
      </c>
      <c r="AY136" s="18" t="s">
        <v>185</v>
      </c>
      <c r="BE136" s="169">
        <f>IF(N136="základná",J136,0)</f>
        <v>0</v>
      </c>
      <c r="BF136" s="169">
        <f>IF(N136="znížená",J136,0)</f>
        <v>0</v>
      </c>
      <c r="BG136" s="169">
        <f>IF(N136="zákl. prenesená",J136,0)</f>
        <v>0</v>
      </c>
      <c r="BH136" s="169">
        <f>IF(N136="zníž. prenesená",J136,0)</f>
        <v>0</v>
      </c>
      <c r="BI136" s="169">
        <f>IF(N136="nulová",J136,0)</f>
        <v>0</v>
      </c>
      <c r="BJ136" s="18" t="s">
        <v>89</v>
      </c>
      <c r="BK136" s="169">
        <f>ROUND(I136*H136,2)</f>
        <v>0</v>
      </c>
      <c r="BL136" s="18" t="s">
        <v>91</v>
      </c>
      <c r="BM136" s="168" t="s">
        <v>3779</v>
      </c>
    </row>
    <row r="137" spans="1:65" s="14" customFormat="1" ht="11.25">
      <c r="B137" s="178"/>
      <c r="D137" s="171" t="s">
        <v>193</v>
      </c>
      <c r="E137" s="179" t="s">
        <v>1</v>
      </c>
      <c r="F137" s="180" t="s">
        <v>3780</v>
      </c>
      <c r="H137" s="181">
        <v>36.031999999999996</v>
      </c>
      <c r="I137" s="182"/>
      <c r="L137" s="178"/>
      <c r="M137" s="183"/>
      <c r="N137" s="184"/>
      <c r="O137" s="184"/>
      <c r="P137" s="184"/>
      <c r="Q137" s="184"/>
      <c r="R137" s="184"/>
      <c r="S137" s="184"/>
      <c r="T137" s="185"/>
      <c r="AT137" s="179" t="s">
        <v>193</v>
      </c>
      <c r="AU137" s="179" t="s">
        <v>89</v>
      </c>
      <c r="AV137" s="14" t="s">
        <v>89</v>
      </c>
      <c r="AW137" s="14" t="s">
        <v>31</v>
      </c>
      <c r="AX137" s="14" t="s">
        <v>75</v>
      </c>
      <c r="AY137" s="179" t="s">
        <v>185</v>
      </c>
    </row>
    <row r="138" spans="1:65" s="14" customFormat="1" ht="11.25">
      <c r="B138" s="178"/>
      <c r="D138" s="171" t="s">
        <v>193</v>
      </c>
      <c r="E138" s="179" t="s">
        <v>1</v>
      </c>
      <c r="F138" s="180" t="s">
        <v>3781</v>
      </c>
      <c r="H138" s="181">
        <v>3.6030000000000002</v>
      </c>
      <c r="I138" s="182"/>
      <c r="L138" s="178"/>
      <c r="M138" s="183"/>
      <c r="N138" s="184"/>
      <c r="O138" s="184"/>
      <c r="P138" s="184"/>
      <c r="Q138" s="184"/>
      <c r="R138" s="184"/>
      <c r="S138" s="184"/>
      <c r="T138" s="185"/>
      <c r="AT138" s="179" t="s">
        <v>193</v>
      </c>
      <c r="AU138" s="179" t="s">
        <v>89</v>
      </c>
      <c r="AV138" s="14" t="s">
        <v>89</v>
      </c>
      <c r="AW138" s="14" t="s">
        <v>31</v>
      </c>
      <c r="AX138" s="14" t="s">
        <v>75</v>
      </c>
      <c r="AY138" s="179" t="s">
        <v>185</v>
      </c>
    </row>
    <row r="139" spans="1:65" s="16" customFormat="1" ht="11.25">
      <c r="B139" s="194"/>
      <c r="D139" s="171" t="s">
        <v>193</v>
      </c>
      <c r="E139" s="195" t="s">
        <v>1</v>
      </c>
      <c r="F139" s="196" t="s">
        <v>215</v>
      </c>
      <c r="H139" s="197">
        <v>39.634999999999998</v>
      </c>
      <c r="I139" s="198"/>
      <c r="L139" s="194"/>
      <c r="M139" s="199"/>
      <c r="N139" s="200"/>
      <c r="O139" s="200"/>
      <c r="P139" s="200"/>
      <c r="Q139" s="200"/>
      <c r="R139" s="200"/>
      <c r="S139" s="200"/>
      <c r="T139" s="201"/>
      <c r="AT139" s="195" t="s">
        <v>193</v>
      </c>
      <c r="AU139" s="195" t="s">
        <v>89</v>
      </c>
      <c r="AV139" s="16" t="s">
        <v>91</v>
      </c>
      <c r="AW139" s="16" t="s">
        <v>31</v>
      </c>
      <c r="AX139" s="16" t="s">
        <v>79</v>
      </c>
      <c r="AY139" s="195" t="s">
        <v>185</v>
      </c>
    </row>
    <row r="140" spans="1:65" s="12" customFormat="1" ht="22.9" customHeight="1">
      <c r="B140" s="142"/>
      <c r="D140" s="143" t="s">
        <v>74</v>
      </c>
      <c r="E140" s="153" t="s">
        <v>132</v>
      </c>
      <c r="F140" s="153" t="s">
        <v>508</v>
      </c>
      <c r="I140" s="145"/>
      <c r="J140" s="154">
        <f>BK140</f>
        <v>0</v>
      </c>
      <c r="L140" s="142"/>
      <c r="M140" s="147"/>
      <c r="N140" s="148"/>
      <c r="O140" s="148"/>
      <c r="P140" s="149">
        <f>SUM(P141:P142)</f>
        <v>0</v>
      </c>
      <c r="Q140" s="148"/>
      <c r="R140" s="149">
        <f>SUM(R141:R142)</f>
        <v>83.543459999999996</v>
      </c>
      <c r="S140" s="148"/>
      <c r="T140" s="150">
        <f>SUM(T141:T142)</f>
        <v>0</v>
      </c>
      <c r="AR140" s="143" t="s">
        <v>79</v>
      </c>
      <c r="AT140" s="151" t="s">
        <v>74</v>
      </c>
      <c r="AU140" s="151" t="s">
        <v>79</v>
      </c>
      <c r="AY140" s="143" t="s">
        <v>185</v>
      </c>
      <c r="BK140" s="152">
        <f>SUM(BK141:BK142)</f>
        <v>0</v>
      </c>
    </row>
    <row r="141" spans="1:65" s="2" customFormat="1" ht="33" customHeight="1">
      <c r="A141" s="33"/>
      <c r="B141" s="155"/>
      <c r="C141" s="156" t="s">
        <v>342</v>
      </c>
      <c r="D141" s="156" t="s">
        <v>188</v>
      </c>
      <c r="E141" s="157" t="s">
        <v>3782</v>
      </c>
      <c r="F141" s="158" t="s">
        <v>3783</v>
      </c>
      <c r="G141" s="159" t="s">
        <v>782</v>
      </c>
      <c r="H141" s="160">
        <v>858</v>
      </c>
      <c r="I141" s="161"/>
      <c r="J141" s="162">
        <f>ROUND(I141*H141,2)</f>
        <v>0</v>
      </c>
      <c r="K141" s="163"/>
      <c r="L141" s="34"/>
      <c r="M141" s="164" t="s">
        <v>1</v>
      </c>
      <c r="N141" s="165" t="s">
        <v>41</v>
      </c>
      <c r="O141" s="62"/>
      <c r="P141" s="166">
        <f>O141*H141</f>
        <v>0</v>
      </c>
      <c r="Q141" s="166">
        <v>9.3869999999999995E-2</v>
      </c>
      <c r="R141" s="166">
        <f>Q141*H141</f>
        <v>80.540459999999996</v>
      </c>
      <c r="S141" s="166">
        <v>0</v>
      </c>
      <c r="T141" s="167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91</v>
      </c>
      <c r="AT141" s="168" t="s">
        <v>188</v>
      </c>
      <c r="AU141" s="168" t="s">
        <v>89</v>
      </c>
      <c r="AY141" s="18" t="s">
        <v>185</v>
      </c>
      <c r="BE141" s="169">
        <f>IF(N141="základná",J141,0)</f>
        <v>0</v>
      </c>
      <c r="BF141" s="169">
        <f>IF(N141="znížená",J141,0)</f>
        <v>0</v>
      </c>
      <c r="BG141" s="169">
        <f>IF(N141="zákl. prenesená",J141,0)</f>
        <v>0</v>
      </c>
      <c r="BH141" s="169">
        <f>IF(N141="zníž. prenesená",J141,0)</f>
        <v>0</v>
      </c>
      <c r="BI141" s="169">
        <f>IF(N141="nulová",J141,0)</f>
        <v>0</v>
      </c>
      <c r="BJ141" s="18" t="s">
        <v>89</v>
      </c>
      <c r="BK141" s="169">
        <f>ROUND(I141*H141,2)</f>
        <v>0</v>
      </c>
      <c r="BL141" s="18" t="s">
        <v>91</v>
      </c>
      <c r="BM141" s="168" t="s">
        <v>3784</v>
      </c>
    </row>
    <row r="142" spans="1:65" s="2" customFormat="1" ht="37.9" customHeight="1">
      <c r="A142" s="33"/>
      <c r="B142" s="155"/>
      <c r="C142" s="202" t="s">
        <v>838</v>
      </c>
      <c r="D142" s="202" t="s">
        <v>339</v>
      </c>
      <c r="E142" s="203" t="s">
        <v>3785</v>
      </c>
      <c r="F142" s="204" t="s">
        <v>3786</v>
      </c>
      <c r="G142" s="205" t="s">
        <v>782</v>
      </c>
      <c r="H142" s="206">
        <v>858</v>
      </c>
      <c r="I142" s="207"/>
      <c r="J142" s="208">
        <f>ROUND(I142*H142,2)</f>
        <v>0</v>
      </c>
      <c r="K142" s="209"/>
      <c r="L142" s="210"/>
      <c r="M142" s="211" t="s">
        <v>1</v>
      </c>
      <c r="N142" s="212" t="s">
        <v>41</v>
      </c>
      <c r="O142" s="62"/>
      <c r="P142" s="166">
        <f>O142*H142</f>
        <v>0</v>
      </c>
      <c r="Q142" s="166">
        <v>3.5000000000000001E-3</v>
      </c>
      <c r="R142" s="166">
        <f>Q142*H142</f>
        <v>3.0030000000000001</v>
      </c>
      <c r="S142" s="166">
        <v>0</v>
      </c>
      <c r="T142" s="167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342</v>
      </c>
      <c r="AT142" s="168" t="s">
        <v>339</v>
      </c>
      <c r="AU142" s="168" t="s">
        <v>89</v>
      </c>
      <c r="AY142" s="18" t="s">
        <v>185</v>
      </c>
      <c r="BE142" s="169">
        <f>IF(N142="základná",J142,0)</f>
        <v>0</v>
      </c>
      <c r="BF142" s="169">
        <f>IF(N142="znížená",J142,0)</f>
        <v>0</v>
      </c>
      <c r="BG142" s="169">
        <f>IF(N142="zákl. prenesená",J142,0)</f>
        <v>0</v>
      </c>
      <c r="BH142" s="169">
        <f>IF(N142="zníž. prenesená",J142,0)</f>
        <v>0</v>
      </c>
      <c r="BI142" s="169">
        <f>IF(N142="nulová",J142,0)</f>
        <v>0</v>
      </c>
      <c r="BJ142" s="18" t="s">
        <v>89</v>
      </c>
      <c r="BK142" s="169">
        <f>ROUND(I142*H142,2)</f>
        <v>0</v>
      </c>
      <c r="BL142" s="18" t="s">
        <v>91</v>
      </c>
      <c r="BM142" s="168" t="s">
        <v>3787</v>
      </c>
    </row>
    <row r="143" spans="1:65" s="12" customFormat="1" ht="22.9" customHeight="1">
      <c r="B143" s="142"/>
      <c r="D143" s="143" t="s">
        <v>74</v>
      </c>
      <c r="E143" s="153" t="s">
        <v>926</v>
      </c>
      <c r="F143" s="153" t="s">
        <v>927</v>
      </c>
      <c r="I143" s="145"/>
      <c r="J143" s="154">
        <f>BK143</f>
        <v>0</v>
      </c>
      <c r="L143" s="142"/>
      <c r="M143" s="147"/>
      <c r="N143" s="148"/>
      <c r="O143" s="148"/>
      <c r="P143" s="149">
        <f>P144</f>
        <v>0</v>
      </c>
      <c r="Q143" s="148"/>
      <c r="R143" s="149">
        <f>R144</f>
        <v>0</v>
      </c>
      <c r="S143" s="148"/>
      <c r="T143" s="150">
        <f>T144</f>
        <v>0</v>
      </c>
      <c r="AR143" s="143" t="s">
        <v>79</v>
      </c>
      <c r="AT143" s="151" t="s">
        <v>74</v>
      </c>
      <c r="AU143" s="151" t="s">
        <v>79</v>
      </c>
      <c r="AY143" s="143" t="s">
        <v>185</v>
      </c>
      <c r="BK143" s="152">
        <f>BK144</f>
        <v>0</v>
      </c>
    </row>
    <row r="144" spans="1:65" s="2" customFormat="1" ht="33" customHeight="1">
      <c r="A144" s="33"/>
      <c r="B144" s="155"/>
      <c r="C144" s="156" t="s">
        <v>274</v>
      </c>
      <c r="D144" s="156" t="s">
        <v>188</v>
      </c>
      <c r="E144" s="157" t="s">
        <v>3788</v>
      </c>
      <c r="F144" s="158" t="s">
        <v>3789</v>
      </c>
      <c r="G144" s="159" t="s">
        <v>412</v>
      </c>
      <c r="H144" s="160">
        <v>171.38399999999999</v>
      </c>
      <c r="I144" s="161"/>
      <c r="J144" s="162">
        <f>ROUND(I144*H144,2)</f>
        <v>0</v>
      </c>
      <c r="K144" s="163"/>
      <c r="L144" s="34"/>
      <c r="M144" s="164" t="s">
        <v>1</v>
      </c>
      <c r="N144" s="165" t="s">
        <v>41</v>
      </c>
      <c r="O144" s="62"/>
      <c r="P144" s="166">
        <f>O144*H144</f>
        <v>0</v>
      </c>
      <c r="Q144" s="166">
        <v>0</v>
      </c>
      <c r="R144" s="166">
        <f>Q144*H144</f>
        <v>0</v>
      </c>
      <c r="S144" s="166">
        <v>0</v>
      </c>
      <c r="T144" s="167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91</v>
      </c>
      <c r="AT144" s="168" t="s">
        <v>188</v>
      </c>
      <c r="AU144" s="168" t="s">
        <v>89</v>
      </c>
      <c r="AY144" s="18" t="s">
        <v>185</v>
      </c>
      <c r="BE144" s="169">
        <f>IF(N144="základná",J144,0)</f>
        <v>0</v>
      </c>
      <c r="BF144" s="169">
        <f>IF(N144="znížená",J144,0)</f>
        <v>0</v>
      </c>
      <c r="BG144" s="169">
        <f>IF(N144="zákl. prenesená",J144,0)</f>
        <v>0</v>
      </c>
      <c r="BH144" s="169">
        <f>IF(N144="zníž. prenesená",J144,0)</f>
        <v>0</v>
      </c>
      <c r="BI144" s="169">
        <f>IF(N144="nulová",J144,0)</f>
        <v>0</v>
      </c>
      <c r="BJ144" s="18" t="s">
        <v>89</v>
      </c>
      <c r="BK144" s="169">
        <f>ROUND(I144*H144,2)</f>
        <v>0</v>
      </c>
      <c r="BL144" s="18" t="s">
        <v>91</v>
      </c>
      <c r="BM144" s="168" t="s">
        <v>3790</v>
      </c>
    </row>
    <row r="145" spans="1:65" s="12" customFormat="1" ht="25.9" customHeight="1">
      <c r="B145" s="142"/>
      <c r="D145" s="143" t="s">
        <v>74</v>
      </c>
      <c r="E145" s="144" t="s">
        <v>932</v>
      </c>
      <c r="F145" s="144" t="s">
        <v>933</v>
      </c>
      <c r="I145" s="145"/>
      <c r="J145" s="146">
        <f>BK145</f>
        <v>0</v>
      </c>
      <c r="L145" s="142"/>
      <c r="M145" s="147"/>
      <c r="N145" s="148"/>
      <c r="O145" s="148"/>
      <c r="P145" s="149">
        <f>P146</f>
        <v>0</v>
      </c>
      <c r="Q145" s="148"/>
      <c r="R145" s="149">
        <f>R146</f>
        <v>80.000816499999999</v>
      </c>
      <c r="S145" s="148"/>
      <c r="T145" s="150">
        <f>T146</f>
        <v>0</v>
      </c>
      <c r="AR145" s="143" t="s">
        <v>89</v>
      </c>
      <c r="AT145" s="151" t="s">
        <v>74</v>
      </c>
      <c r="AU145" s="151" t="s">
        <v>75</v>
      </c>
      <c r="AY145" s="143" t="s">
        <v>185</v>
      </c>
      <c r="BK145" s="152">
        <f>BK146</f>
        <v>0</v>
      </c>
    </row>
    <row r="146" spans="1:65" s="12" customFormat="1" ht="22.9" customHeight="1">
      <c r="B146" s="142"/>
      <c r="D146" s="143" t="s">
        <v>74</v>
      </c>
      <c r="E146" s="153" t="s">
        <v>1237</v>
      </c>
      <c r="F146" s="153" t="s">
        <v>1238</v>
      </c>
      <c r="I146" s="145"/>
      <c r="J146" s="154">
        <f>BK146</f>
        <v>0</v>
      </c>
      <c r="L146" s="142"/>
      <c r="M146" s="147"/>
      <c r="N146" s="148"/>
      <c r="O146" s="148"/>
      <c r="P146" s="149">
        <f>SUM(P147:P154)</f>
        <v>0</v>
      </c>
      <c r="Q146" s="148"/>
      <c r="R146" s="149">
        <f>SUM(R147:R154)</f>
        <v>80.000816499999999</v>
      </c>
      <c r="S146" s="148"/>
      <c r="T146" s="150">
        <f>SUM(T147:T154)</f>
        <v>0</v>
      </c>
      <c r="AR146" s="143" t="s">
        <v>89</v>
      </c>
      <c r="AT146" s="151" t="s">
        <v>74</v>
      </c>
      <c r="AU146" s="151" t="s">
        <v>79</v>
      </c>
      <c r="AY146" s="143" t="s">
        <v>185</v>
      </c>
      <c r="BK146" s="152">
        <f>SUM(BK147:BK154)</f>
        <v>0</v>
      </c>
    </row>
    <row r="147" spans="1:65" s="2" customFormat="1" ht="21.75" customHeight="1">
      <c r="A147" s="33"/>
      <c r="B147" s="155"/>
      <c r="C147" s="156" t="s">
        <v>1771</v>
      </c>
      <c r="D147" s="156" t="s">
        <v>188</v>
      </c>
      <c r="E147" s="157" t="s">
        <v>3791</v>
      </c>
      <c r="F147" s="158" t="s">
        <v>3792</v>
      </c>
      <c r="G147" s="159" t="s">
        <v>348</v>
      </c>
      <c r="H147" s="160">
        <v>1795</v>
      </c>
      <c r="I147" s="161"/>
      <c r="J147" s="162">
        <f>ROUND(I147*H147,2)</f>
        <v>0</v>
      </c>
      <c r="K147" s="163"/>
      <c r="L147" s="34"/>
      <c r="M147" s="164" t="s">
        <v>1</v>
      </c>
      <c r="N147" s="165" t="s">
        <v>41</v>
      </c>
      <c r="O147" s="62"/>
      <c r="P147" s="166">
        <f>O147*H147</f>
        <v>0</v>
      </c>
      <c r="Q147" s="166">
        <v>0</v>
      </c>
      <c r="R147" s="166">
        <f>Q147*H147</f>
        <v>0</v>
      </c>
      <c r="S147" s="166">
        <v>0</v>
      </c>
      <c r="T147" s="167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351</v>
      </c>
      <c r="AT147" s="168" t="s">
        <v>188</v>
      </c>
      <c r="AU147" s="168" t="s">
        <v>89</v>
      </c>
      <c r="AY147" s="18" t="s">
        <v>185</v>
      </c>
      <c r="BE147" s="169">
        <f>IF(N147="základná",J147,0)</f>
        <v>0</v>
      </c>
      <c r="BF147" s="169">
        <f>IF(N147="znížená",J147,0)</f>
        <v>0</v>
      </c>
      <c r="BG147" s="169">
        <f>IF(N147="zákl. prenesená",J147,0)</f>
        <v>0</v>
      </c>
      <c r="BH147" s="169">
        <f>IF(N147="zníž. prenesená",J147,0)</f>
        <v>0</v>
      </c>
      <c r="BI147" s="169">
        <f>IF(N147="nulová",J147,0)</f>
        <v>0</v>
      </c>
      <c r="BJ147" s="18" t="s">
        <v>89</v>
      </c>
      <c r="BK147" s="169">
        <f>ROUND(I147*H147,2)</f>
        <v>0</v>
      </c>
      <c r="BL147" s="18" t="s">
        <v>351</v>
      </c>
      <c r="BM147" s="168" t="s">
        <v>3793</v>
      </c>
    </row>
    <row r="148" spans="1:65" s="2" customFormat="1" ht="33" customHeight="1">
      <c r="A148" s="33"/>
      <c r="B148" s="155"/>
      <c r="C148" s="202" t="s">
        <v>280</v>
      </c>
      <c r="D148" s="202" t="s">
        <v>339</v>
      </c>
      <c r="E148" s="203" t="s">
        <v>3794</v>
      </c>
      <c r="F148" s="204" t="s">
        <v>3795</v>
      </c>
      <c r="G148" s="205" t="s">
        <v>348</v>
      </c>
      <c r="H148" s="206">
        <v>1974.5</v>
      </c>
      <c r="I148" s="207"/>
      <c r="J148" s="208">
        <f>ROUND(I148*H148,2)</f>
        <v>0</v>
      </c>
      <c r="K148" s="209"/>
      <c r="L148" s="210"/>
      <c r="M148" s="211" t="s">
        <v>1</v>
      </c>
      <c r="N148" s="212" t="s">
        <v>41</v>
      </c>
      <c r="O148" s="62"/>
      <c r="P148" s="166">
        <f>O148*H148</f>
        <v>0</v>
      </c>
      <c r="Q148" s="166">
        <v>4.0399999999999998E-2</v>
      </c>
      <c r="R148" s="166">
        <f>Q148*H148</f>
        <v>79.769800000000004</v>
      </c>
      <c r="S148" s="166">
        <v>0</v>
      </c>
      <c r="T148" s="167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505</v>
      </c>
      <c r="AT148" s="168" t="s">
        <v>339</v>
      </c>
      <c r="AU148" s="168" t="s">
        <v>89</v>
      </c>
      <c r="AY148" s="18" t="s">
        <v>185</v>
      </c>
      <c r="BE148" s="169">
        <f>IF(N148="základná",J148,0)</f>
        <v>0</v>
      </c>
      <c r="BF148" s="169">
        <f>IF(N148="znížená",J148,0)</f>
        <v>0</v>
      </c>
      <c r="BG148" s="169">
        <f>IF(N148="zákl. prenesená",J148,0)</f>
        <v>0</v>
      </c>
      <c r="BH148" s="169">
        <f>IF(N148="zníž. prenesená",J148,0)</f>
        <v>0</v>
      </c>
      <c r="BI148" s="169">
        <f>IF(N148="nulová",J148,0)</f>
        <v>0</v>
      </c>
      <c r="BJ148" s="18" t="s">
        <v>89</v>
      </c>
      <c r="BK148" s="169">
        <f>ROUND(I148*H148,2)</f>
        <v>0</v>
      </c>
      <c r="BL148" s="18" t="s">
        <v>351</v>
      </c>
      <c r="BM148" s="168" t="s">
        <v>3796</v>
      </c>
    </row>
    <row r="149" spans="1:65" s="14" customFormat="1" ht="11.25">
      <c r="B149" s="178"/>
      <c r="D149" s="171" t="s">
        <v>193</v>
      </c>
      <c r="E149" s="179" t="s">
        <v>1</v>
      </c>
      <c r="F149" s="180" t="s">
        <v>3797</v>
      </c>
      <c r="H149" s="181">
        <v>1974.5</v>
      </c>
      <c r="I149" s="182"/>
      <c r="L149" s="178"/>
      <c r="M149" s="183"/>
      <c r="N149" s="184"/>
      <c r="O149" s="184"/>
      <c r="P149" s="184"/>
      <c r="Q149" s="184"/>
      <c r="R149" s="184"/>
      <c r="S149" s="184"/>
      <c r="T149" s="185"/>
      <c r="AT149" s="179" t="s">
        <v>193</v>
      </c>
      <c r="AU149" s="179" t="s">
        <v>89</v>
      </c>
      <c r="AV149" s="14" t="s">
        <v>89</v>
      </c>
      <c r="AW149" s="14" t="s">
        <v>31</v>
      </c>
      <c r="AX149" s="14" t="s">
        <v>79</v>
      </c>
      <c r="AY149" s="179" t="s">
        <v>185</v>
      </c>
    </row>
    <row r="150" spans="1:65" s="2" customFormat="1" ht="16.5" customHeight="1">
      <c r="A150" s="33"/>
      <c r="B150" s="155"/>
      <c r="C150" s="156" t="s">
        <v>333</v>
      </c>
      <c r="D150" s="156" t="s">
        <v>188</v>
      </c>
      <c r="E150" s="157" t="s">
        <v>3798</v>
      </c>
      <c r="F150" s="158" t="s">
        <v>3799</v>
      </c>
      <c r="G150" s="159" t="s">
        <v>348</v>
      </c>
      <c r="H150" s="160">
        <v>5385</v>
      </c>
      <c r="I150" s="161"/>
      <c r="J150" s="162">
        <f>ROUND(I150*H150,2)</f>
        <v>0</v>
      </c>
      <c r="K150" s="163"/>
      <c r="L150" s="34"/>
      <c r="M150" s="164" t="s">
        <v>1</v>
      </c>
      <c r="N150" s="165" t="s">
        <v>41</v>
      </c>
      <c r="O150" s="62"/>
      <c r="P150" s="166">
        <f>O150*H150</f>
        <v>0</v>
      </c>
      <c r="Q150" s="166">
        <v>0</v>
      </c>
      <c r="R150" s="166">
        <f>Q150*H150</f>
        <v>0</v>
      </c>
      <c r="S150" s="166">
        <v>0</v>
      </c>
      <c r="T150" s="167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351</v>
      </c>
      <c r="AT150" s="168" t="s">
        <v>188</v>
      </c>
      <c r="AU150" s="168" t="s">
        <v>89</v>
      </c>
      <c r="AY150" s="18" t="s">
        <v>185</v>
      </c>
      <c r="BE150" s="169">
        <f>IF(N150="základná",J150,0)</f>
        <v>0</v>
      </c>
      <c r="BF150" s="169">
        <f>IF(N150="znížená",J150,0)</f>
        <v>0</v>
      </c>
      <c r="BG150" s="169">
        <f>IF(N150="zákl. prenesená",J150,0)</f>
        <v>0</v>
      </c>
      <c r="BH150" s="169">
        <f>IF(N150="zníž. prenesená",J150,0)</f>
        <v>0</v>
      </c>
      <c r="BI150" s="169">
        <f>IF(N150="nulová",J150,0)</f>
        <v>0</v>
      </c>
      <c r="BJ150" s="18" t="s">
        <v>89</v>
      </c>
      <c r="BK150" s="169">
        <f>ROUND(I150*H150,2)</f>
        <v>0</v>
      </c>
      <c r="BL150" s="18" t="s">
        <v>351</v>
      </c>
      <c r="BM150" s="168" t="s">
        <v>3800</v>
      </c>
    </row>
    <row r="151" spans="1:65" s="14" customFormat="1" ht="11.25">
      <c r="B151" s="178"/>
      <c r="D151" s="171" t="s">
        <v>193</v>
      </c>
      <c r="E151" s="179" t="s">
        <v>1</v>
      </c>
      <c r="F151" s="180" t="s">
        <v>3801</v>
      </c>
      <c r="H151" s="181">
        <v>5385</v>
      </c>
      <c r="I151" s="182"/>
      <c r="L151" s="178"/>
      <c r="M151" s="183"/>
      <c r="N151" s="184"/>
      <c r="O151" s="184"/>
      <c r="P151" s="184"/>
      <c r="Q151" s="184"/>
      <c r="R151" s="184"/>
      <c r="S151" s="184"/>
      <c r="T151" s="185"/>
      <c r="AT151" s="179" t="s">
        <v>193</v>
      </c>
      <c r="AU151" s="179" t="s">
        <v>89</v>
      </c>
      <c r="AV151" s="14" t="s">
        <v>89</v>
      </c>
      <c r="AW151" s="14" t="s">
        <v>31</v>
      </c>
      <c r="AX151" s="14" t="s">
        <v>79</v>
      </c>
      <c r="AY151" s="179" t="s">
        <v>185</v>
      </c>
    </row>
    <row r="152" spans="1:65" s="2" customFormat="1" ht="21.75" customHeight="1">
      <c r="A152" s="33"/>
      <c r="B152" s="155"/>
      <c r="C152" s="202" t="s">
        <v>338</v>
      </c>
      <c r="D152" s="202" t="s">
        <v>339</v>
      </c>
      <c r="E152" s="203" t="s">
        <v>3802</v>
      </c>
      <c r="F152" s="204" t="s">
        <v>3803</v>
      </c>
      <c r="G152" s="205" t="s">
        <v>782</v>
      </c>
      <c r="H152" s="206">
        <v>70.004999999999995</v>
      </c>
      <c r="I152" s="207"/>
      <c r="J152" s="208">
        <f>ROUND(I152*H152,2)</f>
        <v>0</v>
      </c>
      <c r="K152" s="209"/>
      <c r="L152" s="210"/>
      <c r="M152" s="211" t="s">
        <v>1</v>
      </c>
      <c r="N152" s="212" t="s">
        <v>41</v>
      </c>
      <c r="O152" s="62"/>
      <c r="P152" s="166">
        <f>O152*H152</f>
        <v>0</v>
      </c>
      <c r="Q152" s="166">
        <v>3.3E-3</v>
      </c>
      <c r="R152" s="166">
        <f>Q152*H152</f>
        <v>0.23101649999999999</v>
      </c>
      <c r="S152" s="166">
        <v>0</v>
      </c>
      <c r="T152" s="167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505</v>
      </c>
      <c r="AT152" s="168" t="s">
        <v>339</v>
      </c>
      <c r="AU152" s="168" t="s">
        <v>89</v>
      </c>
      <c r="AY152" s="18" t="s">
        <v>185</v>
      </c>
      <c r="BE152" s="169">
        <f>IF(N152="základná",J152,0)</f>
        <v>0</v>
      </c>
      <c r="BF152" s="169">
        <f>IF(N152="znížená",J152,0)</f>
        <v>0</v>
      </c>
      <c r="BG152" s="169">
        <f>IF(N152="zákl. prenesená",J152,0)</f>
        <v>0</v>
      </c>
      <c r="BH152" s="169">
        <f>IF(N152="zníž. prenesená",J152,0)</f>
        <v>0</v>
      </c>
      <c r="BI152" s="169">
        <f>IF(N152="nulová",J152,0)</f>
        <v>0</v>
      </c>
      <c r="BJ152" s="18" t="s">
        <v>89</v>
      </c>
      <c r="BK152" s="169">
        <f>ROUND(I152*H152,2)</f>
        <v>0</v>
      </c>
      <c r="BL152" s="18" t="s">
        <v>351</v>
      </c>
      <c r="BM152" s="168" t="s">
        <v>3804</v>
      </c>
    </row>
    <row r="153" spans="1:65" s="2" customFormat="1" ht="37.9" customHeight="1">
      <c r="A153" s="33"/>
      <c r="B153" s="155"/>
      <c r="C153" s="156" t="s">
        <v>345</v>
      </c>
      <c r="D153" s="156" t="s">
        <v>188</v>
      </c>
      <c r="E153" s="157" t="s">
        <v>3805</v>
      </c>
      <c r="F153" s="158" t="s">
        <v>3806</v>
      </c>
      <c r="G153" s="159" t="s">
        <v>782</v>
      </c>
      <c r="H153" s="160">
        <v>5</v>
      </c>
      <c r="I153" s="161"/>
      <c r="J153" s="162">
        <f>ROUND(I153*H153,2)</f>
        <v>0</v>
      </c>
      <c r="K153" s="163"/>
      <c r="L153" s="34"/>
      <c r="M153" s="164" t="s">
        <v>1</v>
      </c>
      <c r="N153" s="165" t="s">
        <v>41</v>
      </c>
      <c r="O153" s="62"/>
      <c r="P153" s="166">
        <f>O153*H153</f>
        <v>0</v>
      </c>
      <c r="Q153" s="166">
        <v>0</v>
      </c>
      <c r="R153" s="166">
        <f>Q153*H153</f>
        <v>0</v>
      </c>
      <c r="S153" s="166">
        <v>0</v>
      </c>
      <c r="T153" s="167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351</v>
      </c>
      <c r="AT153" s="168" t="s">
        <v>188</v>
      </c>
      <c r="AU153" s="168" t="s">
        <v>89</v>
      </c>
      <c r="AY153" s="18" t="s">
        <v>185</v>
      </c>
      <c r="BE153" s="169">
        <f>IF(N153="základná",J153,0)</f>
        <v>0</v>
      </c>
      <c r="BF153" s="169">
        <f>IF(N153="znížená",J153,0)</f>
        <v>0</v>
      </c>
      <c r="BG153" s="169">
        <f>IF(N153="zákl. prenesená",J153,0)</f>
        <v>0</v>
      </c>
      <c r="BH153" s="169">
        <f>IF(N153="zníž. prenesená",J153,0)</f>
        <v>0</v>
      </c>
      <c r="BI153" s="169">
        <f>IF(N153="nulová",J153,0)</f>
        <v>0</v>
      </c>
      <c r="BJ153" s="18" t="s">
        <v>89</v>
      </c>
      <c r="BK153" s="169">
        <f>ROUND(I153*H153,2)</f>
        <v>0</v>
      </c>
      <c r="BL153" s="18" t="s">
        <v>351</v>
      </c>
      <c r="BM153" s="168" t="s">
        <v>3807</v>
      </c>
    </row>
    <row r="154" spans="1:65" s="2" customFormat="1" ht="24.2" customHeight="1">
      <c r="A154" s="33"/>
      <c r="B154" s="155"/>
      <c r="C154" s="156" t="s">
        <v>351</v>
      </c>
      <c r="D154" s="156" t="s">
        <v>188</v>
      </c>
      <c r="E154" s="157" t="s">
        <v>2511</v>
      </c>
      <c r="F154" s="158" t="s">
        <v>2512</v>
      </c>
      <c r="G154" s="159" t="s">
        <v>1046</v>
      </c>
      <c r="H154" s="213"/>
      <c r="I154" s="161"/>
      <c r="J154" s="162">
        <f>ROUND(I154*H154,2)</f>
        <v>0</v>
      </c>
      <c r="K154" s="163"/>
      <c r="L154" s="34"/>
      <c r="M154" s="164" t="s">
        <v>1</v>
      </c>
      <c r="N154" s="165" t="s">
        <v>41</v>
      </c>
      <c r="O154" s="62"/>
      <c r="P154" s="166">
        <f>O154*H154</f>
        <v>0</v>
      </c>
      <c r="Q154" s="166">
        <v>0</v>
      </c>
      <c r="R154" s="166">
        <f>Q154*H154</f>
        <v>0</v>
      </c>
      <c r="S154" s="166">
        <v>0</v>
      </c>
      <c r="T154" s="167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351</v>
      </c>
      <c r="AT154" s="168" t="s">
        <v>188</v>
      </c>
      <c r="AU154" s="168" t="s">
        <v>89</v>
      </c>
      <c r="AY154" s="18" t="s">
        <v>185</v>
      </c>
      <c r="BE154" s="169">
        <f>IF(N154="základná",J154,0)</f>
        <v>0</v>
      </c>
      <c r="BF154" s="169">
        <f>IF(N154="znížená",J154,0)</f>
        <v>0</v>
      </c>
      <c r="BG154" s="169">
        <f>IF(N154="zákl. prenesená",J154,0)</f>
        <v>0</v>
      </c>
      <c r="BH154" s="169">
        <f>IF(N154="zníž. prenesená",J154,0)</f>
        <v>0</v>
      </c>
      <c r="BI154" s="169">
        <f>IF(N154="nulová",J154,0)</f>
        <v>0</v>
      </c>
      <c r="BJ154" s="18" t="s">
        <v>89</v>
      </c>
      <c r="BK154" s="169">
        <f>ROUND(I154*H154,2)</f>
        <v>0</v>
      </c>
      <c r="BL154" s="18" t="s">
        <v>351</v>
      </c>
      <c r="BM154" s="168" t="s">
        <v>3808</v>
      </c>
    </row>
    <row r="155" spans="1:65" s="12" customFormat="1" ht="25.9" customHeight="1">
      <c r="B155" s="142"/>
      <c r="D155" s="143" t="s">
        <v>74</v>
      </c>
      <c r="E155" s="144" t="s">
        <v>1738</v>
      </c>
      <c r="F155" s="144" t="s">
        <v>1739</v>
      </c>
      <c r="I155" s="145"/>
      <c r="J155" s="146">
        <f>BK155</f>
        <v>0</v>
      </c>
      <c r="L155" s="142"/>
      <c r="M155" s="147"/>
      <c r="N155" s="148"/>
      <c r="O155" s="148"/>
      <c r="P155" s="149">
        <f>SUM(P156:P157)</f>
        <v>0</v>
      </c>
      <c r="Q155" s="148"/>
      <c r="R155" s="149">
        <f>SUM(R156:R157)</f>
        <v>0</v>
      </c>
      <c r="S155" s="148"/>
      <c r="T155" s="150">
        <f>SUM(T156:T157)</f>
        <v>0</v>
      </c>
      <c r="AR155" s="143" t="s">
        <v>237</v>
      </c>
      <c r="AT155" s="151" t="s">
        <v>74</v>
      </c>
      <c r="AU155" s="151" t="s">
        <v>75</v>
      </c>
      <c r="AY155" s="143" t="s">
        <v>185</v>
      </c>
      <c r="BK155" s="152">
        <f>SUM(BK156:BK157)</f>
        <v>0</v>
      </c>
    </row>
    <row r="156" spans="1:65" s="2" customFormat="1" ht="16.5" customHeight="1">
      <c r="A156" s="33"/>
      <c r="B156" s="155"/>
      <c r="C156" s="156" t="s">
        <v>384</v>
      </c>
      <c r="D156" s="156" t="s">
        <v>188</v>
      </c>
      <c r="E156" s="157" t="s">
        <v>1741</v>
      </c>
      <c r="F156" s="158" t="s">
        <v>1742</v>
      </c>
      <c r="G156" s="159" t="s">
        <v>1391</v>
      </c>
      <c r="H156" s="160">
        <v>1</v>
      </c>
      <c r="I156" s="161"/>
      <c r="J156" s="162">
        <f>ROUND(I156*H156,2)</f>
        <v>0</v>
      </c>
      <c r="K156" s="163"/>
      <c r="L156" s="34"/>
      <c r="M156" s="164" t="s">
        <v>1</v>
      </c>
      <c r="N156" s="165" t="s">
        <v>41</v>
      </c>
      <c r="O156" s="62"/>
      <c r="P156" s="166">
        <f>O156*H156</f>
        <v>0</v>
      </c>
      <c r="Q156" s="166">
        <v>0</v>
      </c>
      <c r="R156" s="166">
        <f>Q156*H156</f>
        <v>0</v>
      </c>
      <c r="S156" s="166">
        <v>0</v>
      </c>
      <c r="T156" s="167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1743</v>
      </c>
      <c r="AT156" s="168" t="s">
        <v>188</v>
      </c>
      <c r="AU156" s="168" t="s">
        <v>79</v>
      </c>
      <c r="AY156" s="18" t="s">
        <v>185</v>
      </c>
      <c r="BE156" s="169">
        <f>IF(N156="základná",J156,0)</f>
        <v>0</v>
      </c>
      <c r="BF156" s="169">
        <f>IF(N156="znížená",J156,0)</f>
        <v>0</v>
      </c>
      <c r="BG156" s="169">
        <f>IF(N156="zákl. prenesená",J156,0)</f>
        <v>0</v>
      </c>
      <c r="BH156" s="169">
        <f>IF(N156="zníž. prenesená",J156,0)</f>
        <v>0</v>
      </c>
      <c r="BI156" s="169">
        <f>IF(N156="nulová",J156,0)</f>
        <v>0</v>
      </c>
      <c r="BJ156" s="18" t="s">
        <v>89</v>
      </c>
      <c r="BK156" s="169">
        <f>ROUND(I156*H156,2)</f>
        <v>0</v>
      </c>
      <c r="BL156" s="18" t="s">
        <v>1743</v>
      </c>
      <c r="BM156" s="168" t="s">
        <v>3809</v>
      </c>
    </row>
    <row r="157" spans="1:65" s="2" customFormat="1" ht="16.5" customHeight="1">
      <c r="A157" s="33"/>
      <c r="B157" s="155"/>
      <c r="C157" s="156" t="s">
        <v>390</v>
      </c>
      <c r="D157" s="156" t="s">
        <v>188</v>
      </c>
      <c r="E157" s="157" t="s">
        <v>1746</v>
      </c>
      <c r="F157" s="158" t="s">
        <v>1747</v>
      </c>
      <c r="G157" s="159" t="s">
        <v>1391</v>
      </c>
      <c r="H157" s="160">
        <v>1</v>
      </c>
      <c r="I157" s="161"/>
      <c r="J157" s="162">
        <f>ROUND(I157*H157,2)</f>
        <v>0</v>
      </c>
      <c r="K157" s="163"/>
      <c r="L157" s="34"/>
      <c r="M157" s="214" t="s">
        <v>1</v>
      </c>
      <c r="N157" s="215" t="s">
        <v>41</v>
      </c>
      <c r="O157" s="216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1743</v>
      </c>
      <c r="AT157" s="168" t="s">
        <v>188</v>
      </c>
      <c r="AU157" s="168" t="s">
        <v>79</v>
      </c>
      <c r="AY157" s="18" t="s">
        <v>185</v>
      </c>
      <c r="BE157" s="169">
        <f>IF(N157="základná",J157,0)</f>
        <v>0</v>
      </c>
      <c r="BF157" s="169">
        <f>IF(N157="znížená",J157,0)</f>
        <v>0</v>
      </c>
      <c r="BG157" s="169">
        <f>IF(N157="zákl. prenesená",J157,0)</f>
        <v>0</v>
      </c>
      <c r="BH157" s="169">
        <f>IF(N157="zníž. prenesená",J157,0)</f>
        <v>0</v>
      </c>
      <c r="BI157" s="169">
        <f>IF(N157="nulová",J157,0)</f>
        <v>0</v>
      </c>
      <c r="BJ157" s="18" t="s">
        <v>89</v>
      </c>
      <c r="BK157" s="169">
        <f>ROUND(I157*H157,2)</f>
        <v>0</v>
      </c>
      <c r="BL157" s="18" t="s">
        <v>1743</v>
      </c>
      <c r="BM157" s="168" t="s">
        <v>3810</v>
      </c>
    </row>
    <row r="158" spans="1:65" s="2" customFormat="1" ht="6.95" customHeight="1">
      <c r="A158" s="33"/>
      <c r="B158" s="51"/>
      <c r="C158" s="52"/>
      <c r="D158" s="52"/>
      <c r="E158" s="52"/>
      <c r="F158" s="52"/>
      <c r="G158" s="52"/>
      <c r="H158" s="52"/>
      <c r="I158" s="52"/>
      <c r="J158" s="52"/>
      <c r="K158" s="52"/>
      <c r="L158" s="34"/>
      <c r="M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</row>
  </sheetData>
  <autoFilter ref="C123:K157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2"/>
  <sheetViews>
    <sheetView showGridLines="0" workbookViewId="0">
      <selection activeCell="I46" sqref="I4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131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3811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ROUND(J118,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6" t="s">
        <v>39</v>
      </c>
      <c r="E33" s="39" t="s">
        <v>40</v>
      </c>
      <c r="F33" s="107">
        <f>ROUND((SUM(BE118:BE121)),  2)</f>
        <v>0</v>
      </c>
      <c r="G33" s="108"/>
      <c r="H33" s="108"/>
      <c r="I33" s="109">
        <v>0.2</v>
      </c>
      <c r="J33" s="107">
        <f>ROUND(((SUM(BE118:BE121))*I33),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7">
        <f>ROUND((SUM(BF118:BF121)),  2)</f>
        <v>0</v>
      </c>
      <c r="G34" s="108"/>
      <c r="H34" s="108"/>
      <c r="I34" s="109">
        <v>0.2</v>
      </c>
      <c r="J34" s="107">
        <f>ROUND(((SUM(BF118:BF121))*I34),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0">
        <f>ROUND((SUM(BG118:BG121)),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0">
        <f>ROUND((SUM(BH118:BH121)),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7">
        <f>ROUND((SUM(BI118:BI121)),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SO-10 - Rekonštrukcia TS 0022-004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J118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5" customHeight="1">
      <c r="B97" s="123"/>
      <c r="D97" s="124" t="s">
        <v>2860</v>
      </c>
      <c r="E97" s="125"/>
      <c r="F97" s="125"/>
      <c r="G97" s="125"/>
      <c r="H97" s="125"/>
      <c r="I97" s="125"/>
      <c r="J97" s="126">
        <f>J119</f>
        <v>0</v>
      </c>
      <c r="L97" s="123"/>
    </row>
    <row r="98" spans="1:31" s="10" customFormat="1" ht="19.899999999999999" customHeight="1">
      <c r="B98" s="127"/>
      <c r="D98" s="128" t="s">
        <v>2861</v>
      </c>
      <c r="E98" s="129"/>
      <c r="F98" s="129"/>
      <c r="G98" s="129"/>
      <c r="H98" s="129"/>
      <c r="I98" s="129"/>
      <c r="J98" s="130">
        <f>J120</f>
        <v>0</v>
      </c>
      <c r="L98" s="127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5" customHeight="1">
      <c r="A100" s="33"/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5" customHeight="1">
      <c r="A104" s="33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5" customHeight="1">
      <c r="A105" s="33"/>
      <c r="B105" s="34"/>
      <c r="C105" s="22" t="s">
        <v>171</v>
      </c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15</v>
      </c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65" t="str">
        <f>E7</f>
        <v>Chovná hala pre kury s voľným výbehom</v>
      </c>
      <c r="F108" s="266"/>
      <c r="G108" s="266"/>
      <c r="H108" s="266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138</v>
      </c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24" t="str">
        <f>E9</f>
        <v>SO-10 - Rekonštrukcia TS 0022-004</v>
      </c>
      <c r="F110" s="267"/>
      <c r="G110" s="267"/>
      <c r="H110" s="267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19</v>
      </c>
      <c r="D112" s="33"/>
      <c r="E112" s="33"/>
      <c r="F112" s="26" t="str">
        <f>F12</f>
        <v>Dolné Trhovište 224, 920 61 Dolné Trhovište</v>
      </c>
      <c r="G112" s="33"/>
      <c r="H112" s="33"/>
      <c r="I112" s="28" t="s">
        <v>21</v>
      </c>
      <c r="J112" s="59" t="str">
        <f>IF(J12="","",J12)</f>
        <v>19. 3. 2023</v>
      </c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2" customHeight="1">
      <c r="A114" s="33"/>
      <c r="B114" s="34"/>
      <c r="C114" s="28" t="s">
        <v>23</v>
      </c>
      <c r="D114" s="33"/>
      <c r="E114" s="33"/>
      <c r="F114" s="26" t="str">
        <f>E15</f>
        <v>FOOD FARM s.r.o., Piešťanská 3, 917 03 Trnava</v>
      </c>
      <c r="G114" s="33"/>
      <c r="H114" s="33"/>
      <c r="I114" s="28" t="s">
        <v>29</v>
      </c>
      <c r="J114" s="31" t="str">
        <f>E21</f>
        <v>ALLA ARCHITEKTI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27</v>
      </c>
      <c r="D115" s="33"/>
      <c r="E115" s="33"/>
      <c r="F115" s="26" t="str">
        <f>IF(E18="","",E18)</f>
        <v>Vyplň údaj</v>
      </c>
      <c r="G115" s="33"/>
      <c r="H115" s="33"/>
      <c r="I115" s="28" t="s">
        <v>32</v>
      </c>
      <c r="J115" s="31" t="str">
        <f>E24</f>
        <v>Stanislav Hlubina</v>
      </c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31"/>
      <c r="B117" s="132"/>
      <c r="C117" s="133" t="s">
        <v>172</v>
      </c>
      <c r="D117" s="134" t="s">
        <v>60</v>
      </c>
      <c r="E117" s="134" t="s">
        <v>56</v>
      </c>
      <c r="F117" s="134" t="s">
        <v>57</v>
      </c>
      <c r="G117" s="134" t="s">
        <v>173</v>
      </c>
      <c r="H117" s="134" t="s">
        <v>174</v>
      </c>
      <c r="I117" s="134" t="s">
        <v>175</v>
      </c>
      <c r="J117" s="135" t="s">
        <v>144</v>
      </c>
      <c r="K117" s="136" t="s">
        <v>176</v>
      </c>
      <c r="L117" s="137"/>
      <c r="M117" s="66" t="s">
        <v>1</v>
      </c>
      <c r="N117" s="67" t="s">
        <v>39</v>
      </c>
      <c r="O117" s="67" t="s">
        <v>177</v>
      </c>
      <c r="P117" s="67" t="s">
        <v>178</v>
      </c>
      <c r="Q117" s="67" t="s">
        <v>179</v>
      </c>
      <c r="R117" s="67" t="s">
        <v>180</v>
      </c>
      <c r="S117" s="67" t="s">
        <v>181</v>
      </c>
      <c r="T117" s="68" t="s">
        <v>182</v>
      </c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</row>
    <row r="118" spans="1:65" s="2" customFormat="1" ht="22.9" customHeight="1">
      <c r="A118" s="33"/>
      <c r="B118" s="34"/>
      <c r="C118" s="73" t="s">
        <v>145</v>
      </c>
      <c r="D118" s="33"/>
      <c r="E118" s="33"/>
      <c r="F118" s="33"/>
      <c r="G118" s="33"/>
      <c r="H118" s="33"/>
      <c r="I118" s="33"/>
      <c r="J118" s="138">
        <f>BK118</f>
        <v>0</v>
      </c>
      <c r="K118" s="33"/>
      <c r="L118" s="34"/>
      <c r="M118" s="69"/>
      <c r="N118" s="60"/>
      <c r="O118" s="70"/>
      <c r="P118" s="139">
        <f>P119</f>
        <v>0</v>
      </c>
      <c r="Q118" s="70"/>
      <c r="R118" s="139">
        <f>R119</f>
        <v>0</v>
      </c>
      <c r="S118" s="70"/>
      <c r="T118" s="140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74</v>
      </c>
      <c r="AU118" s="18" t="s">
        <v>146</v>
      </c>
      <c r="BK118" s="141">
        <f>BK119</f>
        <v>0</v>
      </c>
    </row>
    <row r="119" spans="1:65" s="12" customFormat="1" ht="25.9" customHeight="1">
      <c r="B119" s="142"/>
      <c r="D119" s="143" t="s">
        <v>74</v>
      </c>
      <c r="E119" s="144" t="s">
        <v>339</v>
      </c>
      <c r="F119" s="144" t="s">
        <v>2870</v>
      </c>
      <c r="I119" s="145"/>
      <c r="J119" s="146">
        <f>BK119</f>
        <v>0</v>
      </c>
      <c r="L119" s="142"/>
      <c r="M119" s="147"/>
      <c r="N119" s="148"/>
      <c r="O119" s="148"/>
      <c r="P119" s="149">
        <f>P120</f>
        <v>0</v>
      </c>
      <c r="Q119" s="148"/>
      <c r="R119" s="149">
        <f>R120</f>
        <v>0</v>
      </c>
      <c r="S119" s="148"/>
      <c r="T119" s="150">
        <f>T120</f>
        <v>0</v>
      </c>
      <c r="AR119" s="143" t="s">
        <v>132</v>
      </c>
      <c r="AT119" s="151" t="s">
        <v>74</v>
      </c>
      <c r="AU119" s="151" t="s">
        <v>75</v>
      </c>
      <c r="AY119" s="143" t="s">
        <v>185</v>
      </c>
      <c r="BK119" s="152">
        <f>BK120</f>
        <v>0</v>
      </c>
    </row>
    <row r="120" spans="1:65" s="12" customFormat="1" ht="22.9" customHeight="1">
      <c r="B120" s="142"/>
      <c r="D120" s="143" t="s">
        <v>74</v>
      </c>
      <c r="E120" s="153" t="s">
        <v>2871</v>
      </c>
      <c r="F120" s="153" t="s">
        <v>2872</v>
      </c>
      <c r="I120" s="145"/>
      <c r="J120" s="154">
        <f>BK120</f>
        <v>0</v>
      </c>
      <c r="L120" s="142"/>
      <c r="M120" s="147"/>
      <c r="N120" s="148"/>
      <c r="O120" s="148"/>
      <c r="P120" s="149">
        <f>P121</f>
        <v>0</v>
      </c>
      <c r="Q120" s="148"/>
      <c r="R120" s="149">
        <f>R121</f>
        <v>0</v>
      </c>
      <c r="S120" s="148"/>
      <c r="T120" s="150">
        <f>T121</f>
        <v>0</v>
      </c>
      <c r="AR120" s="143" t="s">
        <v>132</v>
      </c>
      <c r="AT120" s="151" t="s">
        <v>74</v>
      </c>
      <c r="AU120" s="151" t="s">
        <v>79</v>
      </c>
      <c r="AY120" s="143" t="s">
        <v>185</v>
      </c>
      <c r="BK120" s="152">
        <f>BK121</f>
        <v>0</v>
      </c>
    </row>
    <row r="121" spans="1:65" s="2" customFormat="1" ht="16.5" customHeight="1">
      <c r="A121" s="33"/>
      <c r="B121" s="155"/>
      <c r="C121" s="156" t="s">
        <v>79</v>
      </c>
      <c r="D121" s="156" t="s">
        <v>188</v>
      </c>
      <c r="E121" s="157" t="s">
        <v>3812</v>
      </c>
      <c r="F121" s="158" t="s">
        <v>130</v>
      </c>
      <c r="G121" s="159" t="s">
        <v>1</v>
      </c>
      <c r="H121" s="160">
        <v>0</v>
      </c>
      <c r="I121" s="161"/>
      <c r="J121" s="162">
        <f>ROUND(I121*H121,2)</f>
        <v>0</v>
      </c>
      <c r="K121" s="163"/>
      <c r="L121" s="34"/>
      <c r="M121" s="214" t="s">
        <v>1</v>
      </c>
      <c r="N121" s="215" t="s">
        <v>41</v>
      </c>
      <c r="O121" s="216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8" t="s">
        <v>840</v>
      </c>
      <c r="AT121" s="168" t="s">
        <v>188</v>
      </c>
      <c r="AU121" s="168" t="s">
        <v>89</v>
      </c>
      <c r="AY121" s="18" t="s">
        <v>185</v>
      </c>
      <c r="BE121" s="169">
        <f>IF(N121="základná",J121,0)</f>
        <v>0</v>
      </c>
      <c r="BF121" s="169">
        <f>IF(N121="znížená",J121,0)</f>
        <v>0</v>
      </c>
      <c r="BG121" s="169">
        <f>IF(N121="zákl. prenesená",J121,0)</f>
        <v>0</v>
      </c>
      <c r="BH121" s="169">
        <f>IF(N121="zníž. prenesená",J121,0)</f>
        <v>0</v>
      </c>
      <c r="BI121" s="169">
        <f>IF(N121="nulová",J121,0)</f>
        <v>0</v>
      </c>
      <c r="BJ121" s="18" t="s">
        <v>89</v>
      </c>
      <c r="BK121" s="169">
        <f>ROUND(I121*H121,2)</f>
        <v>0</v>
      </c>
      <c r="BL121" s="18" t="s">
        <v>840</v>
      </c>
      <c r="BM121" s="168" t="s">
        <v>3813</v>
      </c>
    </row>
    <row r="122" spans="1:65" s="2" customFormat="1" ht="6.95" customHeight="1">
      <c r="A122" s="33"/>
      <c r="B122" s="51"/>
      <c r="C122" s="52"/>
      <c r="D122" s="52"/>
      <c r="E122" s="52"/>
      <c r="F122" s="52"/>
      <c r="G122" s="52"/>
      <c r="H122" s="52"/>
      <c r="I122" s="52"/>
      <c r="J122" s="52"/>
      <c r="K122" s="52"/>
      <c r="L122" s="34"/>
      <c r="M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</sheetData>
  <autoFilter ref="C117:K12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79"/>
  <sheetViews>
    <sheetView showGridLines="0" workbookViewId="0">
      <selection activeCell="I47" sqref="I4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134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3814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ROUND(J117,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6" t="s">
        <v>39</v>
      </c>
      <c r="E33" s="39" t="s">
        <v>40</v>
      </c>
      <c r="F33" s="107">
        <f>ROUND((SUM(BE117:BE178)),  2)</f>
        <v>0</v>
      </c>
      <c r="G33" s="108"/>
      <c r="H33" s="108"/>
      <c r="I33" s="109">
        <v>0.2</v>
      </c>
      <c r="J33" s="107">
        <f>ROUND(((SUM(BE117:BE178))*I33),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7">
        <f>ROUND((SUM(BF117:BF178)),  2)</f>
        <v>0</v>
      </c>
      <c r="G34" s="108"/>
      <c r="H34" s="108"/>
      <c r="I34" s="109">
        <v>0.2</v>
      </c>
      <c r="J34" s="107">
        <f>ROUND(((SUM(BF117:BF178))*I34),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0">
        <f>ROUND((SUM(BG117:BG178)),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0">
        <f>ROUND((SUM(BH117:BH178)),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7">
        <f>ROUND((SUM(BI117:BI178)),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3 - Dažďová kanalizácia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J117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5" customHeight="1">
      <c r="B97" s="123"/>
      <c r="D97" s="124" t="s">
        <v>147</v>
      </c>
      <c r="E97" s="125"/>
      <c r="F97" s="125"/>
      <c r="G97" s="125"/>
      <c r="H97" s="125"/>
      <c r="I97" s="125"/>
      <c r="J97" s="126">
        <f>J118</f>
        <v>0</v>
      </c>
      <c r="L97" s="123"/>
    </row>
    <row r="98" spans="1:31" s="2" customFormat="1" ht="21.75" customHeight="1">
      <c r="A98" s="33"/>
      <c r="B98" s="34"/>
      <c r="C98" s="33"/>
      <c r="D98" s="33"/>
      <c r="E98" s="33"/>
      <c r="F98" s="33"/>
      <c r="G98" s="33"/>
      <c r="H98" s="33"/>
      <c r="I98" s="33"/>
      <c r="J98" s="33"/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31" s="2" customFormat="1" ht="6.95" customHeight="1">
      <c r="A99" s="33"/>
      <c r="B99" s="51"/>
      <c r="C99" s="52"/>
      <c r="D99" s="52"/>
      <c r="E99" s="52"/>
      <c r="F99" s="52"/>
      <c r="G99" s="52"/>
      <c r="H99" s="52"/>
      <c r="I99" s="52"/>
      <c r="J99" s="52"/>
      <c r="K99" s="52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3" spans="1:31" s="2" customFormat="1" ht="6.95" customHeight="1">
      <c r="A103" s="33"/>
      <c r="B103" s="53"/>
      <c r="C103" s="54"/>
      <c r="D103" s="54"/>
      <c r="E103" s="54"/>
      <c r="F103" s="54"/>
      <c r="G103" s="54"/>
      <c r="H103" s="54"/>
      <c r="I103" s="54"/>
      <c r="J103" s="54"/>
      <c r="K103" s="54"/>
      <c r="L103" s="46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24.95" customHeight="1">
      <c r="A104" s="33"/>
      <c r="B104" s="34"/>
      <c r="C104" s="22" t="s">
        <v>171</v>
      </c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12" customHeight="1">
      <c r="A106" s="33"/>
      <c r="B106" s="34"/>
      <c r="C106" s="28" t="s">
        <v>15</v>
      </c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6.5" customHeight="1">
      <c r="A107" s="33"/>
      <c r="B107" s="34"/>
      <c r="C107" s="33"/>
      <c r="D107" s="33"/>
      <c r="E107" s="265" t="str">
        <f>E7</f>
        <v>Chovná hala pre kury s voľným výbehom</v>
      </c>
      <c r="F107" s="266"/>
      <c r="G107" s="266"/>
      <c r="H107" s="266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138</v>
      </c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3"/>
      <c r="D109" s="33"/>
      <c r="E109" s="224" t="str">
        <f>E9</f>
        <v>3 - Dažďová kanalizácia</v>
      </c>
      <c r="F109" s="267"/>
      <c r="G109" s="267"/>
      <c r="H109" s="267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19</v>
      </c>
      <c r="D111" s="33"/>
      <c r="E111" s="33"/>
      <c r="F111" s="26" t="str">
        <f>F12</f>
        <v>Dolné Trhovište 224, 920 61 Dolné Trhovište</v>
      </c>
      <c r="G111" s="33"/>
      <c r="H111" s="33"/>
      <c r="I111" s="28" t="s">
        <v>21</v>
      </c>
      <c r="J111" s="59" t="str">
        <f>IF(J12="","",J12)</f>
        <v>19. 3. 2023</v>
      </c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5.2" customHeight="1">
      <c r="A113" s="33"/>
      <c r="B113" s="34"/>
      <c r="C113" s="28" t="s">
        <v>23</v>
      </c>
      <c r="D113" s="33"/>
      <c r="E113" s="33"/>
      <c r="F113" s="26" t="str">
        <f>E15</f>
        <v>FOOD FARM s.r.o., Piešťanská 3, 917 03 Trnava</v>
      </c>
      <c r="G113" s="33"/>
      <c r="H113" s="33"/>
      <c r="I113" s="28" t="s">
        <v>29</v>
      </c>
      <c r="J113" s="31" t="str">
        <f>E21</f>
        <v>ALLA ARCHITEKTI</v>
      </c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2" customHeight="1">
      <c r="A114" s="33"/>
      <c r="B114" s="34"/>
      <c r="C114" s="28" t="s">
        <v>27</v>
      </c>
      <c r="D114" s="33"/>
      <c r="E114" s="33"/>
      <c r="F114" s="26" t="str">
        <f>IF(E18="","",E18)</f>
        <v>Vyplň údaj</v>
      </c>
      <c r="G114" s="33"/>
      <c r="H114" s="33"/>
      <c r="I114" s="28" t="s">
        <v>32</v>
      </c>
      <c r="J114" s="31" t="str">
        <f>E24</f>
        <v>Stanislav Hlubina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0.3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11" customFormat="1" ht="29.25" customHeight="1">
      <c r="A116" s="131"/>
      <c r="B116" s="132"/>
      <c r="C116" s="133" t="s">
        <v>172</v>
      </c>
      <c r="D116" s="134" t="s">
        <v>60</v>
      </c>
      <c r="E116" s="134" t="s">
        <v>56</v>
      </c>
      <c r="F116" s="134" t="s">
        <v>57</v>
      </c>
      <c r="G116" s="134" t="s">
        <v>173</v>
      </c>
      <c r="H116" s="134" t="s">
        <v>174</v>
      </c>
      <c r="I116" s="134" t="s">
        <v>175</v>
      </c>
      <c r="J116" s="135" t="s">
        <v>144</v>
      </c>
      <c r="K116" s="136" t="s">
        <v>176</v>
      </c>
      <c r="L116" s="137"/>
      <c r="M116" s="66" t="s">
        <v>1</v>
      </c>
      <c r="N116" s="67" t="s">
        <v>39</v>
      </c>
      <c r="O116" s="67" t="s">
        <v>177</v>
      </c>
      <c r="P116" s="67" t="s">
        <v>178</v>
      </c>
      <c r="Q116" s="67" t="s">
        <v>179</v>
      </c>
      <c r="R116" s="67" t="s">
        <v>180</v>
      </c>
      <c r="S116" s="67" t="s">
        <v>181</v>
      </c>
      <c r="T116" s="68" t="s">
        <v>182</v>
      </c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</row>
    <row r="117" spans="1:65" s="2" customFormat="1" ht="22.9" customHeight="1">
      <c r="A117" s="33"/>
      <c r="B117" s="34"/>
      <c r="C117" s="73" t="s">
        <v>145</v>
      </c>
      <c r="D117" s="33"/>
      <c r="E117" s="33"/>
      <c r="F117" s="33"/>
      <c r="G117" s="33"/>
      <c r="H117" s="33"/>
      <c r="I117" s="33"/>
      <c r="J117" s="138">
        <f>BK117</f>
        <v>0</v>
      </c>
      <c r="K117" s="33"/>
      <c r="L117" s="34"/>
      <c r="M117" s="69"/>
      <c r="N117" s="60"/>
      <c r="O117" s="70"/>
      <c r="P117" s="139">
        <f>P118</f>
        <v>0</v>
      </c>
      <c r="Q117" s="70"/>
      <c r="R117" s="139">
        <f>R118</f>
        <v>0</v>
      </c>
      <c r="S117" s="70"/>
      <c r="T117" s="140">
        <f>T118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T117" s="18" t="s">
        <v>74</v>
      </c>
      <c r="AU117" s="18" t="s">
        <v>146</v>
      </c>
      <c r="BK117" s="141">
        <f>BK118</f>
        <v>0</v>
      </c>
    </row>
    <row r="118" spans="1:65" s="12" customFormat="1" ht="25.9" customHeight="1">
      <c r="B118" s="142"/>
      <c r="D118" s="143" t="s">
        <v>74</v>
      </c>
      <c r="E118" s="144" t="s">
        <v>183</v>
      </c>
      <c r="F118" s="144" t="s">
        <v>184</v>
      </c>
      <c r="I118" s="145"/>
      <c r="J118" s="146">
        <f>BK118</f>
        <v>0</v>
      </c>
      <c r="L118" s="142"/>
      <c r="M118" s="147"/>
      <c r="N118" s="148"/>
      <c r="O118" s="148"/>
      <c r="P118" s="149">
        <f>SUM(P119:P178)</f>
        <v>0</v>
      </c>
      <c r="Q118" s="148"/>
      <c r="R118" s="149">
        <f>SUM(R119:R178)</f>
        <v>0</v>
      </c>
      <c r="S118" s="148"/>
      <c r="T118" s="150">
        <f>SUM(T119:T178)</f>
        <v>0</v>
      </c>
      <c r="AR118" s="143" t="s">
        <v>79</v>
      </c>
      <c r="AT118" s="151" t="s">
        <v>74</v>
      </c>
      <c r="AU118" s="151" t="s">
        <v>75</v>
      </c>
      <c r="AY118" s="143" t="s">
        <v>185</v>
      </c>
      <c r="BK118" s="152">
        <f>SUM(BK119:BK178)</f>
        <v>0</v>
      </c>
    </row>
    <row r="119" spans="1:65" s="2" customFormat="1" ht="16.5" customHeight="1">
      <c r="A119" s="33"/>
      <c r="B119" s="155"/>
      <c r="C119" s="156" t="s">
        <v>79</v>
      </c>
      <c r="D119" s="156" t="s">
        <v>188</v>
      </c>
      <c r="E119" s="157" t="s">
        <v>1752</v>
      </c>
      <c r="F119" s="158" t="s">
        <v>2517</v>
      </c>
      <c r="G119" s="159" t="s">
        <v>2518</v>
      </c>
      <c r="H119" s="160">
        <v>0.33600000000000002</v>
      </c>
      <c r="I119" s="161"/>
      <c r="J119" s="162">
        <f t="shared" ref="J119:J150" si="0">ROUND(I119*H119,2)</f>
        <v>0</v>
      </c>
      <c r="K119" s="163"/>
      <c r="L119" s="34"/>
      <c r="M119" s="164" t="s">
        <v>1</v>
      </c>
      <c r="N119" s="165" t="s">
        <v>41</v>
      </c>
      <c r="O119" s="62"/>
      <c r="P119" s="166">
        <f t="shared" ref="P119:P150" si="1">O119*H119</f>
        <v>0</v>
      </c>
      <c r="Q119" s="166">
        <v>0</v>
      </c>
      <c r="R119" s="166">
        <f t="shared" ref="R119:R150" si="2">Q119*H119</f>
        <v>0</v>
      </c>
      <c r="S119" s="166">
        <v>0</v>
      </c>
      <c r="T119" s="167">
        <f t="shared" ref="T119:T150" si="3">S119*H119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R119" s="168" t="s">
        <v>91</v>
      </c>
      <c r="AT119" s="168" t="s">
        <v>188</v>
      </c>
      <c r="AU119" s="168" t="s">
        <v>79</v>
      </c>
      <c r="AY119" s="18" t="s">
        <v>185</v>
      </c>
      <c r="BE119" s="169">
        <f t="shared" ref="BE119:BE150" si="4">IF(N119="základná",J119,0)</f>
        <v>0</v>
      </c>
      <c r="BF119" s="169">
        <f t="shared" ref="BF119:BF150" si="5">IF(N119="znížená",J119,0)</f>
        <v>0</v>
      </c>
      <c r="BG119" s="169">
        <f t="shared" ref="BG119:BG150" si="6">IF(N119="zákl. prenesená",J119,0)</f>
        <v>0</v>
      </c>
      <c r="BH119" s="169">
        <f t="shared" ref="BH119:BH150" si="7">IF(N119="zníž. prenesená",J119,0)</f>
        <v>0</v>
      </c>
      <c r="BI119" s="169">
        <f t="shared" ref="BI119:BI150" si="8">IF(N119="nulová",J119,0)</f>
        <v>0</v>
      </c>
      <c r="BJ119" s="18" t="s">
        <v>89</v>
      </c>
      <c r="BK119" s="169">
        <f t="shared" ref="BK119:BK150" si="9">ROUND(I119*H119,2)</f>
        <v>0</v>
      </c>
      <c r="BL119" s="18" t="s">
        <v>91</v>
      </c>
      <c r="BM119" s="168" t="s">
        <v>3815</v>
      </c>
    </row>
    <row r="120" spans="1:65" s="2" customFormat="1" ht="33" customHeight="1">
      <c r="A120" s="33"/>
      <c r="B120" s="155"/>
      <c r="C120" s="156" t="s">
        <v>89</v>
      </c>
      <c r="D120" s="156" t="s">
        <v>188</v>
      </c>
      <c r="E120" s="157" t="s">
        <v>1784</v>
      </c>
      <c r="F120" s="158" t="s">
        <v>3816</v>
      </c>
      <c r="G120" s="159" t="s">
        <v>191</v>
      </c>
      <c r="H120" s="160">
        <v>90.79</v>
      </c>
      <c r="I120" s="161"/>
      <c r="J120" s="162">
        <f t="shared" si="0"/>
        <v>0</v>
      </c>
      <c r="K120" s="163"/>
      <c r="L120" s="34"/>
      <c r="M120" s="164" t="s">
        <v>1</v>
      </c>
      <c r="N120" s="165" t="s">
        <v>41</v>
      </c>
      <c r="O120" s="62"/>
      <c r="P120" s="166">
        <f t="shared" si="1"/>
        <v>0</v>
      </c>
      <c r="Q120" s="166">
        <v>0</v>
      </c>
      <c r="R120" s="166">
        <f t="shared" si="2"/>
        <v>0</v>
      </c>
      <c r="S120" s="166">
        <v>0</v>
      </c>
      <c r="T120" s="167">
        <f t="shared" si="3"/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R120" s="168" t="s">
        <v>91</v>
      </c>
      <c r="AT120" s="168" t="s">
        <v>188</v>
      </c>
      <c r="AU120" s="168" t="s">
        <v>79</v>
      </c>
      <c r="AY120" s="18" t="s">
        <v>185</v>
      </c>
      <c r="BE120" s="169">
        <f t="shared" si="4"/>
        <v>0</v>
      </c>
      <c r="BF120" s="169">
        <f t="shared" si="5"/>
        <v>0</v>
      </c>
      <c r="BG120" s="169">
        <f t="shared" si="6"/>
        <v>0</v>
      </c>
      <c r="BH120" s="169">
        <f t="shared" si="7"/>
        <v>0</v>
      </c>
      <c r="BI120" s="169">
        <f t="shared" si="8"/>
        <v>0</v>
      </c>
      <c r="BJ120" s="18" t="s">
        <v>89</v>
      </c>
      <c r="BK120" s="169">
        <f t="shared" si="9"/>
        <v>0</v>
      </c>
      <c r="BL120" s="18" t="s">
        <v>91</v>
      </c>
      <c r="BM120" s="168" t="s">
        <v>3817</v>
      </c>
    </row>
    <row r="121" spans="1:65" s="2" customFormat="1" ht="16.5" customHeight="1">
      <c r="A121" s="33"/>
      <c r="B121" s="155"/>
      <c r="C121" s="156" t="s">
        <v>132</v>
      </c>
      <c r="D121" s="156" t="s">
        <v>188</v>
      </c>
      <c r="E121" s="157" t="s">
        <v>1790</v>
      </c>
      <c r="F121" s="158" t="s">
        <v>3818</v>
      </c>
      <c r="G121" s="159" t="s">
        <v>782</v>
      </c>
      <c r="H121" s="160">
        <v>1</v>
      </c>
      <c r="I121" s="161"/>
      <c r="J121" s="162">
        <f t="shared" si="0"/>
        <v>0</v>
      </c>
      <c r="K121" s="163"/>
      <c r="L121" s="34"/>
      <c r="M121" s="164" t="s">
        <v>1</v>
      </c>
      <c r="N121" s="165" t="s">
        <v>41</v>
      </c>
      <c r="O121" s="62"/>
      <c r="P121" s="166">
        <f t="shared" si="1"/>
        <v>0</v>
      </c>
      <c r="Q121" s="166">
        <v>0</v>
      </c>
      <c r="R121" s="166">
        <f t="shared" si="2"/>
        <v>0</v>
      </c>
      <c r="S121" s="166">
        <v>0</v>
      </c>
      <c r="T121" s="167">
        <f t="shared" si="3"/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8" t="s">
        <v>91</v>
      </c>
      <c r="AT121" s="168" t="s">
        <v>188</v>
      </c>
      <c r="AU121" s="168" t="s">
        <v>79</v>
      </c>
      <c r="AY121" s="18" t="s">
        <v>185</v>
      </c>
      <c r="BE121" s="169">
        <f t="shared" si="4"/>
        <v>0</v>
      </c>
      <c r="BF121" s="169">
        <f t="shared" si="5"/>
        <v>0</v>
      </c>
      <c r="BG121" s="169">
        <f t="shared" si="6"/>
        <v>0</v>
      </c>
      <c r="BH121" s="169">
        <f t="shared" si="7"/>
        <v>0</v>
      </c>
      <c r="BI121" s="169">
        <f t="shared" si="8"/>
        <v>0</v>
      </c>
      <c r="BJ121" s="18" t="s">
        <v>89</v>
      </c>
      <c r="BK121" s="169">
        <f t="shared" si="9"/>
        <v>0</v>
      </c>
      <c r="BL121" s="18" t="s">
        <v>91</v>
      </c>
      <c r="BM121" s="168" t="s">
        <v>3819</v>
      </c>
    </row>
    <row r="122" spans="1:65" s="2" customFormat="1" ht="16.5" customHeight="1">
      <c r="A122" s="33"/>
      <c r="B122" s="155"/>
      <c r="C122" s="202" t="s">
        <v>91</v>
      </c>
      <c r="D122" s="202" t="s">
        <v>339</v>
      </c>
      <c r="E122" s="203" t="s">
        <v>1792</v>
      </c>
      <c r="F122" s="204" t="s">
        <v>3820</v>
      </c>
      <c r="G122" s="205" t="s">
        <v>782</v>
      </c>
      <c r="H122" s="206">
        <v>1</v>
      </c>
      <c r="I122" s="207"/>
      <c r="J122" s="208">
        <f t="shared" si="0"/>
        <v>0</v>
      </c>
      <c r="K122" s="209"/>
      <c r="L122" s="210"/>
      <c r="M122" s="211" t="s">
        <v>1</v>
      </c>
      <c r="N122" s="212" t="s">
        <v>41</v>
      </c>
      <c r="O122" s="62"/>
      <c r="P122" s="166">
        <f t="shared" si="1"/>
        <v>0</v>
      </c>
      <c r="Q122" s="166">
        <v>0</v>
      </c>
      <c r="R122" s="166">
        <f t="shared" si="2"/>
        <v>0</v>
      </c>
      <c r="S122" s="166">
        <v>0</v>
      </c>
      <c r="T122" s="167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68" t="s">
        <v>342</v>
      </c>
      <c r="AT122" s="168" t="s">
        <v>339</v>
      </c>
      <c r="AU122" s="168" t="s">
        <v>79</v>
      </c>
      <c r="AY122" s="18" t="s">
        <v>185</v>
      </c>
      <c r="BE122" s="169">
        <f t="shared" si="4"/>
        <v>0</v>
      </c>
      <c r="BF122" s="169">
        <f t="shared" si="5"/>
        <v>0</v>
      </c>
      <c r="BG122" s="169">
        <f t="shared" si="6"/>
        <v>0</v>
      </c>
      <c r="BH122" s="169">
        <f t="shared" si="7"/>
        <v>0</v>
      </c>
      <c r="BI122" s="169">
        <f t="shared" si="8"/>
        <v>0</v>
      </c>
      <c r="BJ122" s="18" t="s">
        <v>89</v>
      </c>
      <c r="BK122" s="169">
        <f t="shared" si="9"/>
        <v>0</v>
      </c>
      <c r="BL122" s="18" t="s">
        <v>91</v>
      </c>
      <c r="BM122" s="168" t="s">
        <v>3821</v>
      </c>
    </row>
    <row r="123" spans="1:65" s="2" customFormat="1" ht="37.9" customHeight="1">
      <c r="A123" s="33"/>
      <c r="B123" s="155"/>
      <c r="C123" s="156" t="s">
        <v>237</v>
      </c>
      <c r="D123" s="156" t="s">
        <v>188</v>
      </c>
      <c r="E123" s="157" t="s">
        <v>1798</v>
      </c>
      <c r="F123" s="158" t="s">
        <v>3822</v>
      </c>
      <c r="G123" s="159" t="s">
        <v>782</v>
      </c>
      <c r="H123" s="160">
        <v>1</v>
      </c>
      <c r="I123" s="161"/>
      <c r="J123" s="162">
        <f t="shared" si="0"/>
        <v>0</v>
      </c>
      <c r="K123" s="163"/>
      <c r="L123" s="34"/>
      <c r="M123" s="164" t="s">
        <v>1</v>
      </c>
      <c r="N123" s="165" t="s">
        <v>41</v>
      </c>
      <c r="O123" s="62"/>
      <c r="P123" s="166">
        <f t="shared" si="1"/>
        <v>0</v>
      </c>
      <c r="Q123" s="166">
        <v>0</v>
      </c>
      <c r="R123" s="166">
        <f t="shared" si="2"/>
        <v>0</v>
      </c>
      <c r="S123" s="166">
        <v>0</v>
      </c>
      <c r="T123" s="167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8" t="s">
        <v>91</v>
      </c>
      <c r="AT123" s="168" t="s">
        <v>188</v>
      </c>
      <c r="AU123" s="168" t="s">
        <v>79</v>
      </c>
      <c r="AY123" s="18" t="s">
        <v>185</v>
      </c>
      <c r="BE123" s="169">
        <f t="shared" si="4"/>
        <v>0</v>
      </c>
      <c r="BF123" s="169">
        <f t="shared" si="5"/>
        <v>0</v>
      </c>
      <c r="BG123" s="169">
        <f t="shared" si="6"/>
        <v>0</v>
      </c>
      <c r="BH123" s="169">
        <f t="shared" si="7"/>
        <v>0</v>
      </c>
      <c r="BI123" s="169">
        <f t="shared" si="8"/>
        <v>0</v>
      </c>
      <c r="BJ123" s="18" t="s">
        <v>89</v>
      </c>
      <c r="BK123" s="169">
        <f t="shared" si="9"/>
        <v>0</v>
      </c>
      <c r="BL123" s="18" t="s">
        <v>91</v>
      </c>
      <c r="BM123" s="168" t="s">
        <v>3823</v>
      </c>
    </row>
    <row r="124" spans="1:65" s="2" customFormat="1" ht="33" customHeight="1">
      <c r="A124" s="33"/>
      <c r="B124" s="155"/>
      <c r="C124" s="202" t="s">
        <v>250</v>
      </c>
      <c r="D124" s="202" t="s">
        <v>339</v>
      </c>
      <c r="E124" s="203" t="s">
        <v>1800</v>
      </c>
      <c r="F124" s="204" t="s">
        <v>3824</v>
      </c>
      <c r="G124" s="205" t="s">
        <v>782</v>
      </c>
      <c r="H124" s="206">
        <v>1</v>
      </c>
      <c r="I124" s="207"/>
      <c r="J124" s="208">
        <f t="shared" si="0"/>
        <v>0</v>
      </c>
      <c r="K124" s="209"/>
      <c r="L124" s="210"/>
      <c r="M124" s="211" t="s">
        <v>1</v>
      </c>
      <c r="N124" s="212" t="s">
        <v>41</v>
      </c>
      <c r="O124" s="62"/>
      <c r="P124" s="166">
        <f t="shared" si="1"/>
        <v>0</v>
      </c>
      <c r="Q124" s="166">
        <v>0</v>
      </c>
      <c r="R124" s="166">
        <f t="shared" si="2"/>
        <v>0</v>
      </c>
      <c r="S124" s="166">
        <v>0</v>
      </c>
      <c r="T124" s="167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8" t="s">
        <v>342</v>
      </c>
      <c r="AT124" s="168" t="s">
        <v>339</v>
      </c>
      <c r="AU124" s="168" t="s">
        <v>79</v>
      </c>
      <c r="AY124" s="18" t="s">
        <v>185</v>
      </c>
      <c r="BE124" s="169">
        <f t="shared" si="4"/>
        <v>0</v>
      </c>
      <c r="BF124" s="169">
        <f t="shared" si="5"/>
        <v>0</v>
      </c>
      <c r="BG124" s="169">
        <f t="shared" si="6"/>
        <v>0</v>
      </c>
      <c r="BH124" s="169">
        <f t="shared" si="7"/>
        <v>0</v>
      </c>
      <c r="BI124" s="169">
        <f t="shared" si="8"/>
        <v>0</v>
      </c>
      <c r="BJ124" s="18" t="s">
        <v>89</v>
      </c>
      <c r="BK124" s="169">
        <f t="shared" si="9"/>
        <v>0</v>
      </c>
      <c r="BL124" s="18" t="s">
        <v>91</v>
      </c>
      <c r="BM124" s="168" t="s">
        <v>3825</v>
      </c>
    </row>
    <row r="125" spans="1:65" s="2" customFormat="1" ht="37.9" customHeight="1">
      <c r="A125" s="33"/>
      <c r="B125" s="155"/>
      <c r="C125" s="156" t="s">
        <v>1762</v>
      </c>
      <c r="D125" s="156" t="s">
        <v>188</v>
      </c>
      <c r="E125" s="157" t="s">
        <v>1802</v>
      </c>
      <c r="F125" s="158" t="s">
        <v>3826</v>
      </c>
      <c r="G125" s="159" t="s">
        <v>3827</v>
      </c>
      <c r="H125" s="160">
        <v>1</v>
      </c>
      <c r="I125" s="161"/>
      <c r="J125" s="162">
        <f t="shared" si="0"/>
        <v>0</v>
      </c>
      <c r="K125" s="163"/>
      <c r="L125" s="34"/>
      <c r="M125" s="164" t="s">
        <v>1</v>
      </c>
      <c r="N125" s="165" t="s">
        <v>41</v>
      </c>
      <c r="O125" s="62"/>
      <c r="P125" s="166">
        <f t="shared" si="1"/>
        <v>0</v>
      </c>
      <c r="Q125" s="166">
        <v>0</v>
      </c>
      <c r="R125" s="166">
        <f t="shared" si="2"/>
        <v>0</v>
      </c>
      <c r="S125" s="166">
        <v>0</v>
      </c>
      <c r="T125" s="167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8" t="s">
        <v>91</v>
      </c>
      <c r="AT125" s="168" t="s">
        <v>188</v>
      </c>
      <c r="AU125" s="168" t="s">
        <v>79</v>
      </c>
      <c r="AY125" s="18" t="s">
        <v>185</v>
      </c>
      <c r="BE125" s="169">
        <f t="shared" si="4"/>
        <v>0</v>
      </c>
      <c r="BF125" s="169">
        <f t="shared" si="5"/>
        <v>0</v>
      </c>
      <c r="BG125" s="169">
        <f t="shared" si="6"/>
        <v>0</v>
      </c>
      <c r="BH125" s="169">
        <f t="shared" si="7"/>
        <v>0</v>
      </c>
      <c r="BI125" s="169">
        <f t="shared" si="8"/>
        <v>0</v>
      </c>
      <c r="BJ125" s="18" t="s">
        <v>89</v>
      </c>
      <c r="BK125" s="169">
        <f t="shared" si="9"/>
        <v>0</v>
      </c>
      <c r="BL125" s="18" t="s">
        <v>91</v>
      </c>
      <c r="BM125" s="168" t="s">
        <v>3828</v>
      </c>
    </row>
    <row r="126" spans="1:65" s="2" customFormat="1" ht="24.2" customHeight="1">
      <c r="A126" s="33"/>
      <c r="B126" s="155"/>
      <c r="C126" s="156" t="s">
        <v>342</v>
      </c>
      <c r="D126" s="156" t="s">
        <v>188</v>
      </c>
      <c r="E126" s="157" t="s">
        <v>2683</v>
      </c>
      <c r="F126" s="158" t="s">
        <v>2684</v>
      </c>
      <c r="G126" s="159" t="s">
        <v>191</v>
      </c>
      <c r="H126" s="160">
        <v>262.29000000000002</v>
      </c>
      <c r="I126" s="161"/>
      <c r="J126" s="162">
        <f t="shared" si="0"/>
        <v>0</v>
      </c>
      <c r="K126" s="163"/>
      <c r="L126" s="34"/>
      <c r="M126" s="164" t="s">
        <v>1</v>
      </c>
      <c r="N126" s="165" t="s">
        <v>41</v>
      </c>
      <c r="O126" s="62"/>
      <c r="P126" s="166">
        <f t="shared" si="1"/>
        <v>0</v>
      </c>
      <c r="Q126" s="166">
        <v>0</v>
      </c>
      <c r="R126" s="166">
        <f t="shared" si="2"/>
        <v>0</v>
      </c>
      <c r="S126" s="166">
        <v>0</v>
      </c>
      <c r="T126" s="167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91</v>
      </c>
      <c r="AT126" s="168" t="s">
        <v>188</v>
      </c>
      <c r="AU126" s="168" t="s">
        <v>79</v>
      </c>
      <c r="AY126" s="18" t="s">
        <v>185</v>
      </c>
      <c r="BE126" s="169">
        <f t="shared" si="4"/>
        <v>0</v>
      </c>
      <c r="BF126" s="169">
        <f t="shared" si="5"/>
        <v>0</v>
      </c>
      <c r="BG126" s="169">
        <f t="shared" si="6"/>
        <v>0</v>
      </c>
      <c r="BH126" s="169">
        <f t="shared" si="7"/>
        <v>0</v>
      </c>
      <c r="BI126" s="169">
        <f t="shared" si="8"/>
        <v>0</v>
      </c>
      <c r="BJ126" s="18" t="s">
        <v>89</v>
      </c>
      <c r="BK126" s="169">
        <f t="shared" si="9"/>
        <v>0</v>
      </c>
      <c r="BL126" s="18" t="s">
        <v>91</v>
      </c>
      <c r="BM126" s="168" t="s">
        <v>3829</v>
      </c>
    </row>
    <row r="127" spans="1:65" s="2" customFormat="1" ht="37.9" customHeight="1">
      <c r="A127" s="33"/>
      <c r="B127" s="155"/>
      <c r="C127" s="156" t="s">
        <v>838</v>
      </c>
      <c r="D127" s="156" t="s">
        <v>188</v>
      </c>
      <c r="E127" s="157" t="s">
        <v>3830</v>
      </c>
      <c r="F127" s="158" t="s">
        <v>3831</v>
      </c>
      <c r="G127" s="159" t="s">
        <v>191</v>
      </c>
      <c r="H127" s="160">
        <v>104.92</v>
      </c>
      <c r="I127" s="161"/>
      <c r="J127" s="162">
        <f t="shared" si="0"/>
        <v>0</v>
      </c>
      <c r="K127" s="163"/>
      <c r="L127" s="34"/>
      <c r="M127" s="164" t="s">
        <v>1</v>
      </c>
      <c r="N127" s="165" t="s">
        <v>41</v>
      </c>
      <c r="O127" s="62"/>
      <c r="P127" s="166">
        <f t="shared" si="1"/>
        <v>0</v>
      </c>
      <c r="Q127" s="166">
        <v>0</v>
      </c>
      <c r="R127" s="166">
        <f t="shared" si="2"/>
        <v>0</v>
      </c>
      <c r="S127" s="166">
        <v>0</v>
      </c>
      <c r="T127" s="167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91</v>
      </c>
      <c r="AT127" s="168" t="s">
        <v>188</v>
      </c>
      <c r="AU127" s="168" t="s">
        <v>79</v>
      </c>
      <c r="AY127" s="18" t="s">
        <v>185</v>
      </c>
      <c r="BE127" s="169">
        <f t="shared" si="4"/>
        <v>0</v>
      </c>
      <c r="BF127" s="169">
        <f t="shared" si="5"/>
        <v>0</v>
      </c>
      <c r="BG127" s="169">
        <f t="shared" si="6"/>
        <v>0</v>
      </c>
      <c r="BH127" s="169">
        <f t="shared" si="7"/>
        <v>0</v>
      </c>
      <c r="BI127" s="169">
        <f t="shared" si="8"/>
        <v>0</v>
      </c>
      <c r="BJ127" s="18" t="s">
        <v>89</v>
      </c>
      <c r="BK127" s="169">
        <f t="shared" si="9"/>
        <v>0</v>
      </c>
      <c r="BL127" s="18" t="s">
        <v>91</v>
      </c>
      <c r="BM127" s="168" t="s">
        <v>3832</v>
      </c>
    </row>
    <row r="128" spans="1:65" s="2" customFormat="1" ht="24.2" customHeight="1">
      <c r="A128" s="33"/>
      <c r="B128" s="155"/>
      <c r="C128" s="156" t="s">
        <v>274</v>
      </c>
      <c r="D128" s="156" t="s">
        <v>188</v>
      </c>
      <c r="E128" s="157" t="s">
        <v>2686</v>
      </c>
      <c r="F128" s="158" t="s">
        <v>2687</v>
      </c>
      <c r="G128" s="159" t="s">
        <v>283</v>
      </c>
      <c r="H128" s="160">
        <v>161.41</v>
      </c>
      <c r="I128" s="161"/>
      <c r="J128" s="162">
        <f t="shared" si="0"/>
        <v>0</v>
      </c>
      <c r="K128" s="163"/>
      <c r="L128" s="34"/>
      <c r="M128" s="164" t="s">
        <v>1</v>
      </c>
      <c r="N128" s="165" t="s">
        <v>41</v>
      </c>
      <c r="O128" s="62"/>
      <c r="P128" s="166">
        <f t="shared" si="1"/>
        <v>0</v>
      </c>
      <c r="Q128" s="166">
        <v>0</v>
      </c>
      <c r="R128" s="166">
        <f t="shared" si="2"/>
        <v>0</v>
      </c>
      <c r="S128" s="166">
        <v>0</v>
      </c>
      <c r="T128" s="167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91</v>
      </c>
      <c r="AT128" s="168" t="s">
        <v>188</v>
      </c>
      <c r="AU128" s="168" t="s">
        <v>79</v>
      </c>
      <c r="AY128" s="18" t="s">
        <v>185</v>
      </c>
      <c r="BE128" s="169">
        <f t="shared" si="4"/>
        <v>0</v>
      </c>
      <c r="BF128" s="169">
        <f t="shared" si="5"/>
        <v>0</v>
      </c>
      <c r="BG128" s="169">
        <f t="shared" si="6"/>
        <v>0</v>
      </c>
      <c r="BH128" s="169">
        <f t="shared" si="7"/>
        <v>0</v>
      </c>
      <c r="BI128" s="169">
        <f t="shared" si="8"/>
        <v>0</v>
      </c>
      <c r="BJ128" s="18" t="s">
        <v>89</v>
      </c>
      <c r="BK128" s="169">
        <f t="shared" si="9"/>
        <v>0</v>
      </c>
      <c r="BL128" s="18" t="s">
        <v>91</v>
      </c>
      <c r="BM128" s="168" t="s">
        <v>3833</v>
      </c>
    </row>
    <row r="129" spans="1:65" s="2" customFormat="1" ht="24.2" customHeight="1">
      <c r="A129" s="33"/>
      <c r="B129" s="155"/>
      <c r="C129" s="156" t="s">
        <v>1771</v>
      </c>
      <c r="D129" s="156" t="s">
        <v>188</v>
      </c>
      <c r="E129" s="157" t="s">
        <v>2689</v>
      </c>
      <c r="F129" s="158" t="s">
        <v>2690</v>
      </c>
      <c r="G129" s="159" t="s">
        <v>283</v>
      </c>
      <c r="H129" s="160">
        <v>161.41</v>
      </c>
      <c r="I129" s="161"/>
      <c r="J129" s="162">
        <f t="shared" si="0"/>
        <v>0</v>
      </c>
      <c r="K129" s="163"/>
      <c r="L129" s="34"/>
      <c r="M129" s="164" t="s">
        <v>1</v>
      </c>
      <c r="N129" s="165" t="s">
        <v>41</v>
      </c>
      <c r="O129" s="62"/>
      <c r="P129" s="166">
        <f t="shared" si="1"/>
        <v>0</v>
      </c>
      <c r="Q129" s="166">
        <v>0</v>
      </c>
      <c r="R129" s="166">
        <f t="shared" si="2"/>
        <v>0</v>
      </c>
      <c r="S129" s="166">
        <v>0</v>
      </c>
      <c r="T129" s="167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91</v>
      </c>
      <c r="AT129" s="168" t="s">
        <v>188</v>
      </c>
      <c r="AU129" s="168" t="s">
        <v>79</v>
      </c>
      <c r="AY129" s="18" t="s">
        <v>185</v>
      </c>
      <c r="BE129" s="169">
        <f t="shared" si="4"/>
        <v>0</v>
      </c>
      <c r="BF129" s="169">
        <f t="shared" si="5"/>
        <v>0</v>
      </c>
      <c r="BG129" s="169">
        <f t="shared" si="6"/>
        <v>0</v>
      </c>
      <c r="BH129" s="169">
        <f t="shared" si="7"/>
        <v>0</v>
      </c>
      <c r="BI129" s="169">
        <f t="shared" si="8"/>
        <v>0</v>
      </c>
      <c r="BJ129" s="18" t="s">
        <v>89</v>
      </c>
      <c r="BK129" s="169">
        <f t="shared" si="9"/>
        <v>0</v>
      </c>
      <c r="BL129" s="18" t="s">
        <v>91</v>
      </c>
      <c r="BM129" s="168" t="s">
        <v>3834</v>
      </c>
    </row>
    <row r="130" spans="1:65" s="2" customFormat="1" ht="37.9" customHeight="1">
      <c r="A130" s="33"/>
      <c r="B130" s="155"/>
      <c r="C130" s="156" t="s">
        <v>280</v>
      </c>
      <c r="D130" s="156" t="s">
        <v>188</v>
      </c>
      <c r="E130" s="157" t="s">
        <v>2692</v>
      </c>
      <c r="F130" s="158" t="s">
        <v>2693</v>
      </c>
      <c r="G130" s="159" t="s">
        <v>191</v>
      </c>
      <c r="H130" s="160">
        <v>183.6</v>
      </c>
      <c r="I130" s="161"/>
      <c r="J130" s="162">
        <f t="shared" si="0"/>
        <v>0</v>
      </c>
      <c r="K130" s="163"/>
      <c r="L130" s="34"/>
      <c r="M130" s="164" t="s">
        <v>1</v>
      </c>
      <c r="N130" s="165" t="s">
        <v>41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91</v>
      </c>
      <c r="AT130" s="168" t="s">
        <v>188</v>
      </c>
      <c r="AU130" s="168" t="s">
        <v>79</v>
      </c>
      <c r="AY130" s="18" t="s">
        <v>185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89</v>
      </c>
      <c r="BK130" s="169">
        <f t="shared" si="9"/>
        <v>0</v>
      </c>
      <c r="BL130" s="18" t="s">
        <v>91</v>
      </c>
      <c r="BM130" s="168" t="s">
        <v>3835</v>
      </c>
    </row>
    <row r="131" spans="1:65" s="2" customFormat="1" ht="44.25" customHeight="1">
      <c r="A131" s="33"/>
      <c r="B131" s="155"/>
      <c r="C131" s="156" t="s">
        <v>333</v>
      </c>
      <c r="D131" s="156" t="s">
        <v>188</v>
      </c>
      <c r="E131" s="157" t="s">
        <v>3836</v>
      </c>
      <c r="F131" s="158" t="s">
        <v>3837</v>
      </c>
      <c r="G131" s="159" t="s">
        <v>191</v>
      </c>
      <c r="H131" s="160">
        <v>78.69</v>
      </c>
      <c r="I131" s="161"/>
      <c r="J131" s="162">
        <f t="shared" si="0"/>
        <v>0</v>
      </c>
      <c r="K131" s="163"/>
      <c r="L131" s="34"/>
      <c r="M131" s="164" t="s">
        <v>1</v>
      </c>
      <c r="N131" s="165" t="s">
        <v>41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91</v>
      </c>
      <c r="AT131" s="168" t="s">
        <v>188</v>
      </c>
      <c r="AU131" s="168" t="s">
        <v>79</v>
      </c>
      <c r="AY131" s="18" t="s">
        <v>185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89</v>
      </c>
      <c r="BK131" s="169">
        <f t="shared" si="9"/>
        <v>0</v>
      </c>
      <c r="BL131" s="18" t="s">
        <v>91</v>
      </c>
      <c r="BM131" s="168" t="s">
        <v>3838</v>
      </c>
    </row>
    <row r="132" spans="1:65" s="2" customFormat="1" ht="21.75" customHeight="1">
      <c r="A132" s="33"/>
      <c r="B132" s="155"/>
      <c r="C132" s="156" t="s">
        <v>338</v>
      </c>
      <c r="D132" s="156" t="s">
        <v>188</v>
      </c>
      <c r="E132" s="157" t="s">
        <v>2375</v>
      </c>
      <c r="F132" s="158" t="s">
        <v>2376</v>
      </c>
      <c r="G132" s="159" t="s">
        <v>191</v>
      </c>
      <c r="H132" s="160">
        <v>183.6</v>
      </c>
      <c r="I132" s="161"/>
      <c r="J132" s="162">
        <f t="shared" si="0"/>
        <v>0</v>
      </c>
      <c r="K132" s="163"/>
      <c r="L132" s="34"/>
      <c r="M132" s="164" t="s">
        <v>1</v>
      </c>
      <c r="N132" s="165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91</v>
      </c>
      <c r="AT132" s="168" t="s">
        <v>188</v>
      </c>
      <c r="AU132" s="168" t="s">
        <v>79</v>
      </c>
      <c r="AY132" s="18" t="s">
        <v>185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91</v>
      </c>
      <c r="BM132" s="168" t="s">
        <v>3839</v>
      </c>
    </row>
    <row r="133" spans="1:65" s="2" customFormat="1" ht="24.2" customHeight="1">
      <c r="A133" s="33"/>
      <c r="B133" s="155"/>
      <c r="C133" s="156" t="s">
        <v>345</v>
      </c>
      <c r="D133" s="156" t="s">
        <v>188</v>
      </c>
      <c r="E133" s="157" t="s">
        <v>2696</v>
      </c>
      <c r="F133" s="158" t="s">
        <v>2697</v>
      </c>
      <c r="G133" s="159" t="s">
        <v>191</v>
      </c>
      <c r="H133" s="160">
        <v>183.6</v>
      </c>
      <c r="I133" s="161"/>
      <c r="J133" s="162">
        <f t="shared" si="0"/>
        <v>0</v>
      </c>
      <c r="K133" s="163"/>
      <c r="L133" s="34"/>
      <c r="M133" s="164" t="s">
        <v>1</v>
      </c>
      <c r="N133" s="165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91</v>
      </c>
      <c r="AT133" s="168" t="s">
        <v>188</v>
      </c>
      <c r="AU133" s="168" t="s">
        <v>79</v>
      </c>
      <c r="AY133" s="18" t="s">
        <v>185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91</v>
      </c>
      <c r="BM133" s="168" t="s">
        <v>3840</v>
      </c>
    </row>
    <row r="134" spans="1:65" s="2" customFormat="1" ht="21.75" customHeight="1">
      <c r="A134" s="33"/>
      <c r="B134" s="155"/>
      <c r="C134" s="156" t="s">
        <v>351</v>
      </c>
      <c r="D134" s="156" t="s">
        <v>188</v>
      </c>
      <c r="E134" s="157" t="s">
        <v>2699</v>
      </c>
      <c r="F134" s="158" t="s">
        <v>2700</v>
      </c>
      <c r="G134" s="159" t="s">
        <v>191</v>
      </c>
      <c r="H134" s="160">
        <v>183.6</v>
      </c>
      <c r="I134" s="161"/>
      <c r="J134" s="162">
        <f t="shared" si="0"/>
        <v>0</v>
      </c>
      <c r="K134" s="163"/>
      <c r="L134" s="34"/>
      <c r="M134" s="164" t="s">
        <v>1</v>
      </c>
      <c r="N134" s="165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91</v>
      </c>
      <c r="AT134" s="168" t="s">
        <v>188</v>
      </c>
      <c r="AU134" s="168" t="s">
        <v>79</v>
      </c>
      <c r="AY134" s="18" t="s">
        <v>185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91</v>
      </c>
      <c r="BM134" s="168" t="s">
        <v>3841</v>
      </c>
    </row>
    <row r="135" spans="1:65" s="2" customFormat="1" ht="24.2" customHeight="1">
      <c r="A135" s="33"/>
      <c r="B135" s="155"/>
      <c r="C135" s="156" t="s">
        <v>384</v>
      </c>
      <c r="D135" s="156" t="s">
        <v>188</v>
      </c>
      <c r="E135" s="157" t="s">
        <v>2702</v>
      </c>
      <c r="F135" s="158" t="s">
        <v>2703</v>
      </c>
      <c r="G135" s="159" t="s">
        <v>412</v>
      </c>
      <c r="H135" s="160">
        <v>213.48</v>
      </c>
      <c r="I135" s="161"/>
      <c r="J135" s="162">
        <f t="shared" si="0"/>
        <v>0</v>
      </c>
      <c r="K135" s="163"/>
      <c r="L135" s="34"/>
      <c r="M135" s="164" t="s">
        <v>1</v>
      </c>
      <c r="N135" s="165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91</v>
      </c>
      <c r="AT135" s="168" t="s">
        <v>188</v>
      </c>
      <c r="AU135" s="168" t="s">
        <v>79</v>
      </c>
      <c r="AY135" s="18" t="s">
        <v>185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91</v>
      </c>
      <c r="BM135" s="168" t="s">
        <v>3842</v>
      </c>
    </row>
    <row r="136" spans="1:65" s="2" customFormat="1" ht="33" customHeight="1">
      <c r="A136" s="33"/>
      <c r="B136" s="155"/>
      <c r="C136" s="156" t="s">
        <v>390</v>
      </c>
      <c r="D136" s="156" t="s">
        <v>188</v>
      </c>
      <c r="E136" s="157" t="s">
        <v>2705</v>
      </c>
      <c r="F136" s="158" t="s">
        <v>2706</v>
      </c>
      <c r="G136" s="159" t="s">
        <v>191</v>
      </c>
      <c r="H136" s="160">
        <v>151.9</v>
      </c>
      <c r="I136" s="161"/>
      <c r="J136" s="162">
        <f t="shared" si="0"/>
        <v>0</v>
      </c>
      <c r="K136" s="163"/>
      <c r="L136" s="34"/>
      <c r="M136" s="164" t="s">
        <v>1</v>
      </c>
      <c r="N136" s="165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91</v>
      </c>
      <c r="AT136" s="168" t="s">
        <v>188</v>
      </c>
      <c r="AU136" s="168" t="s">
        <v>79</v>
      </c>
      <c r="AY136" s="18" t="s">
        <v>185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91</v>
      </c>
      <c r="BM136" s="168" t="s">
        <v>3843</v>
      </c>
    </row>
    <row r="137" spans="1:65" s="2" customFormat="1" ht="24.2" customHeight="1">
      <c r="A137" s="33"/>
      <c r="B137" s="155"/>
      <c r="C137" s="156" t="s">
        <v>396</v>
      </c>
      <c r="D137" s="156" t="s">
        <v>188</v>
      </c>
      <c r="E137" s="157" t="s">
        <v>2708</v>
      </c>
      <c r="F137" s="158" t="s">
        <v>2709</v>
      </c>
      <c r="G137" s="159" t="s">
        <v>191</v>
      </c>
      <c r="H137" s="160">
        <v>171.5</v>
      </c>
      <c r="I137" s="161"/>
      <c r="J137" s="162">
        <f t="shared" si="0"/>
        <v>0</v>
      </c>
      <c r="K137" s="163"/>
      <c r="L137" s="34"/>
      <c r="M137" s="164" t="s">
        <v>1</v>
      </c>
      <c r="N137" s="165" t="s">
        <v>41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91</v>
      </c>
      <c r="AT137" s="168" t="s">
        <v>188</v>
      </c>
      <c r="AU137" s="168" t="s">
        <v>79</v>
      </c>
      <c r="AY137" s="18" t="s">
        <v>185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89</v>
      </c>
      <c r="BK137" s="169">
        <f t="shared" si="9"/>
        <v>0</v>
      </c>
      <c r="BL137" s="18" t="s">
        <v>91</v>
      </c>
      <c r="BM137" s="168" t="s">
        <v>3844</v>
      </c>
    </row>
    <row r="138" spans="1:65" s="2" customFormat="1" ht="33" customHeight="1">
      <c r="A138" s="33"/>
      <c r="B138" s="155"/>
      <c r="C138" s="156" t="s">
        <v>7</v>
      </c>
      <c r="D138" s="156" t="s">
        <v>188</v>
      </c>
      <c r="E138" s="157" t="s">
        <v>2711</v>
      </c>
      <c r="F138" s="158" t="s">
        <v>2712</v>
      </c>
      <c r="G138" s="159" t="s">
        <v>191</v>
      </c>
      <c r="H138" s="160">
        <v>1.522</v>
      </c>
      <c r="I138" s="161"/>
      <c r="J138" s="162">
        <f t="shared" si="0"/>
        <v>0</v>
      </c>
      <c r="K138" s="163"/>
      <c r="L138" s="34"/>
      <c r="M138" s="164" t="s">
        <v>1</v>
      </c>
      <c r="N138" s="165" t="s">
        <v>41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91</v>
      </c>
      <c r="AT138" s="168" t="s">
        <v>188</v>
      </c>
      <c r="AU138" s="168" t="s">
        <v>79</v>
      </c>
      <c r="AY138" s="18" t="s">
        <v>185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89</v>
      </c>
      <c r="BK138" s="169">
        <f t="shared" si="9"/>
        <v>0</v>
      </c>
      <c r="BL138" s="18" t="s">
        <v>91</v>
      </c>
      <c r="BM138" s="168" t="s">
        <v>3845</v>
      </c>
    </row>
    <row r="139" spans="1:65" s="2" customFormat="1" ht="24.2" customHeight="1">
      <c r="A139" s="33"/>
      <c r="B139" s="155"/>
      <c r="C139" s="156" t="s">
        <v>409</v>
      </c>
      <c r="D139" s="156" t="s">
        <v>188</v>
      </c>
      <c r="E139" s="157" t="s">
        <v>3846</v>
      </c>
      <c r="F139" s="158" t="s">
        <v>3847</v>
      </c>
      <c r="G139" s="159" t="s">
        <v>348</v>
      </c>
      <c r="H139" s="160">
        <v>2</v>
      </c>
      <c r="I139" s="161"/>
      <c r="J139" s="162">
        <f t="shared" si="0"/>
        <v>0</v>
      </c>
      <c r="K139" s="163"/>
      <c r="L139" s="34"/>
      <c r="M139" s="164" t="s">
        <v>1</v>
      </c>
      <c r="N139" s="165" t="s">
        <v>41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91</v>
      </c>
      <c r="AT139" s="168" t="s">
        <v>188</v>
      </c>
      <c r="AU139" s="168" t="s">
        <v>79</v>
      </c>
      <c r="AY139" s="18" t="s">
        <v>185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89</v>
      </c>
      <c r="BK139" s="169">
        <f t="shared" si="9"/>
        <v>0</v>
      </c>
      <c r="BL139" s="18" t="s">
        <v>91</v>
      </c>
      <c r="BM139" s="168" t="s">
        <v>3848</v>
      </c>
    </row>
    <row r="140" spans="1:65" s="2" customFormat="1" ht="24.2" customHeight="1">
      <c r="A140" s="33"/>
      <c r="B140" s="155"/>
      <c r="C140" s="202" t="s">
        <v>417</v>
      </c>
      <c r="D140" s="202" t="s">
        <v>339</v>
      </c>
      <c r="E140" s="203" t="s">
        <v>3849</v>
      </c>
      <c r="F140" s="204" t="s">
        <v>3850</v>
      </c>
      <c r="G140" s="205" t="s">
        <v>782</v>
      </c>
      <c r="H140" s="206">
        <v>2</v>
      </c>
      <c r="I140" s="207"/>
      <c r="J140" s="208">
        <f t="shared" si="0"/>
        <v>0</v>
      </c>
      <c r="K140" s="209"/>
      <c r="L140" s="210"/>
      <c r="M140" s="211" t="s">
        <v>1</v>
      </c>
      <c r="N140" s="212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342</v>
      </c>
      <c r="AT140" s="168" t="s">
        <v>339</v>
      </c>
      <c r="AU140" s="168" t="s">
        <v>79</v>
      </c>
      <c r="AY140" s="18" t="s">
        <v>185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91</v>
      </c>
      <c r="BM140" s="168" t="s">
        <v>3851</v>
      </c>
    </row>
    <row r="141" spans="1:65" s="2" customFormat="1" ht="24.2" customHeight="1">
      <c r="A141" s="33"/>
      <c r="B141" s="155"/>
      <c r="C141" s="156" t="s">
        <v>426</v>
      </c>
      <c r="D141" s="156" t="s">
        <v>188</v>
      </c>
      <c r="E141" s="157" t="s">
        <v>3852</v>
      </c>
      <c r="F141" s="158" t="s">
        <v>3853</v>
      </c>
      <c r="G141" s="159" t="s">
        <v>348</v>
      </c>
      <c r="H141" s="160">
        <v>149.4</v>
      </c>
      <c r="I141" s="161"/>
      <c r="J141" s="162">
        <f t="shared" si="0"/>
        <v>0</v>
      </c>
      <c r="K141" s="163"/>
      <c r="L141" s="34"/>
      <c r="M141" s="164" t="s">
        <v>1</v>
      </c>
      <c r="N141" s="165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91</v>
      </c>
      <c r="AT141" s="168" t="s">
        <v>188</v>
      </c>
      <c r="AU141" s="168" t="s">
        <v>79</v>
      </c>
      <c r="AY141" s="18" t="s">
        <v>185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91</v>
      </c>
      <c r="BM141" s="168" t="s">
        <v>3854</v>
      </c>
    </row>
    <row r="142" spans="1:65" s="2" customFormat="1" ht="24.2" customHeight="1">
      <c r="A142" s="33"/>
      <c r="B142" s="155"/>
      <c r="C142" s="202" t="s">
        <v>434</v>
      </c>
      <c r="D142" s="202" t="s">
        <v>339</v>
      </c>
      <c r="E142" s="203" t="s">
        <v>3855</v>
      </c>
      <c r="F142" s="204" t="s">
        <v>3856</v>
      </c>
      <c r="G142" s="205" t="s">
        <v>782</v>
      </c>
      <c r="H142" s="206">
        <v>30</v>
      </c>
      <c r="I142" s="207"/>
      <c r="J142" s="208">
        <f t="shared" si="0"/>
        <v>0</v>
      </c>
      <c r="K142" s="209"/>
      <c r="L142" s="210"/>
      <c r="M142" s="211" t="s">
        <v>1</v>
      </c>
      <c r="N142" s="212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342</v>
      </c>
      <c r="AT142" s="168" t="s">
        <v>339</v>
      </c>
      <c r="AU142" s="168" t="s">
        <v>79</v>
      </c>
      <c r="AY142" s="18" t="s">
        <v>185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91</v>
      </c>
      <c r="BM142" s="168" t="s">
        <v>3857</v>
      </c>
    </row>
    <row r="143" spans="1:65" s="2" customFormat="1" ht="24.2" customHeight="1">
      <c r="A143" s="33"/>
      <c r="B143" s="155"/>
      <c r="C143" s="156" t="s">
        <v>438</v>
      </c>
      <c r="D143" s="156" t="s">
        <v>188</v>
      </c>
      <c r="E143" s="157" t="s">
        <v>3858</v>
      </c>
      <c r="F143" s="158" t="s">
        <v>3859</v>
      </c>
      <c r="G143" s="159" t="s">
        <v>348</v>
      </c>
      <c r="H143" s="160">
        <v>64.7</v>
      </c>
      <c r="I143" s="161"/>
      <c r="J143" s="162">
        <f t="shared" si="0"/>
        <v>0</v>
      </c>
      <c r="K143" s="163"/>
      <c r="L143" s="34"/>
      <c r="M143" s="164" t="s">
        <v>1</v>
      </c>
      <c r="N143" s="165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91</v>
      </c>
      <c r="AT143" s="168" t="s">
        <v>188</v>
      </c>
      <c r="AU143" s="168" t="s">
        <v>79</v>
      </c>
      <c r="AY143" s="18" t="s">
        <v>185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91</v>
      </c>
      <c r="BM143" s="168" t="s">
        <v>3860</v>
      </c>
    </row>
    <row r="144" spans="1:65" s="2" customFormat="1" ht="24.2" customHeight="1">
      <c r="A144" s="33"/>
      <c r="B144" s="155"/>
      <c r="C144" s="202" t="s">
        <v>446</v>
      </c>
      <c r="D144" s="202" t="s">
        <v>339</v>
      </c>
      <c r="E144" s="203" t="s">
        <v>3861</v>
      </c>
      <c r="F144" s="204" t="s">
        <v>3862</v>
      </c>
      <c r="G144" s="205" t="s">
        <v>782</v>
      </c>
      <c r="H144" s="206">
        <v>11</v>
      </c>
      <c r="I144" s="207"/>
      <c r="J144" s="208">
        <f t="shared" si="0"/>
        <v>0</v>
      </c>
      <c r="K144" s="209"/>
      <c r="L144" s="210"/>
      <c r="M144" s="211" t="s">
        <v>1</v>
      </c>
      <c r="N144" s="212" t="s">
        <v>41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342</v>
      </c>
      <c r="AT144" s="168" t="s">
        <v>339</v>
      </c>
      <c r="AU144" s="168" t="s">
        <v>79</v>
      </c>
      <c r="AY144" s="18" t="s">
        <v>185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89</v>
      </c>
      <c r="BK144" s="169">
        <f t="shared" si="9"/>
        <v>0</v>
      </c>
      <c r="BL144" s="18" t="s">
        <v>91</v>
      </c>
      <c r="BM144" s="168" t="s">
        <v>3863</v>
      </c>
    </row>
    <row r="145" spans="1:65" s="2" customFormat="1" ht="24.2" customHeight="1">
      <c r="A145" s="33"/>
      <c r="B145" s="155"/>
      <c r="C145" s="156" t="s">
        <v>460</v>
      </c>
      <c r="D145" s="156" t="s">
        <v>188</v>
      </c>
      <c r="E145" s="157" t="s">
        <v>3864</v>
      </c>
      <c r="F145" s="158" t="s">
        <v>3865</v>
      </c>
      <c r="G145" s="159" t="s">
        <v>348</v>
      </c>
      <c r="H145" s="160">
        <v>120.18</v>
      </c>
      <c r="I145" s="161"/>
      <c r="J145" s="162">
        <f t="shared" si="0"/>
        <v>0</v>
      </c>
      <c r="K145" s="163"/>
      <c r="L145" s="34"/>
      <c r="M145" s="164" t="s">
        <v>1</v>
      </c>
      <c r="N145" s="165" t="s">
        <v>41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91</v>
      </c>
      <c r="AT145" s="168" t="s">
        <v>188</v>
      </c>
      <c r="AU145" s="168" t="s">
        <v>79</v>
      </c>
      <c r="AY145" s="18" t="s">
        <v>185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89</v>
      </c>
      <c r="BK145" s="169">
        <f t="shared" si="9"/>
        <v>0</v>
      </c>
      <c r="BL145" s="18" t="s">
        <v>91</v>
      </c>
      <c r="BM145" s="168" t="s">
        <v>3866</v>
      </c>
    </row>
    <row r="146" spans="1:65" s="2" customFormat="1" ht="24.2" customHeight="1">
      <c r="A146" s="33"/>
      <c r="B146" s="155"/>
      <c r="C146" s="202" t="s">
        <v>473</v>
      </c>
      <c r="D146" s="202" t="s">
        <v>339</v>
      </c>
      <c r="E146" s="203" t="s">
        <v>3867</v>
      </c>
      <c r="F146" s="204" t="s">
        <v>3868</v>
      </c>
      <c r="G146" s="205" t="s">
        <v>782</v>
      </c>
      <c r="H146" s="206">
        <v>120.18</v>
      </c>
      <c r="I146" s="207"/>
      <c r="J146" s="208">
        <f t="shared" si="0"/>
        <v>0</v>
      </c>
      <c r="K146" s="209"/>
      <c r="L146" s="210"/>
      <c r="M146" s="211" t="s">
        <v>1</v>
      </c>
      <c r="N146" s="212" t="s">
        <v>41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342</v>
      </c>
      <c r="AT146" s="168" t="s">
        <v>339</v>
      </c>
      <c r="AU146" s="168" t="s">
        <v>79</v>
      </c>
      <c r="AY146" s="18" t="s">
        <v>185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89</v>
      </c>
      <c r="BK146" s="169">
        <f t="shared" si="9"/>
        <v>0</v>
      </c>
      <c r="BL146" s="18" t="s">
        <v>91</v>
      </c>
      <c r="BM146" s="168" t="s">
        <v>3869</v>
      </c>
    </row>
    <row r="147" spans="1:65" s="2" customFormat="1" ht="16.5" customHeight="1">
      <c r="A147" s="33"/>
      <c r="B147" s="155"/>
      <c r="C147" s="156" t="s">
        <v>477</v>
      </c>
      <c r="D147" s="156" t="s">
        <v>188</v>
      </c>
      <c r="E147" s="157" t="s">
        <v>3870</v>
      </c>
      <c r="F147" s="158" t="s">
        <v>3871</v>
      </c>
      <c r="G147" s="159" t="s">
        <v>348</v>
      </c>
      <c r="H147" s="160">
        <v>216.2</v>
      </c>
      <c r="I147" s="161"/>
      <c r="J147" s="162">
        <f t="shared" si="0"/>
        <v>0</v>
      </c>
      <c r="K147" s="163"/>
      <c r="L147" s="34"/>
      <c r="M147" s="164" t="s">
        <v>1</v>
      </c>
      <c r="N147" s="165" t="s">
        <v>41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91</v>
      </c>
      <c r="AT147" s="168" t="s">
        <v>188</v>
      </c>
      <c r="AU147" s="168" t="s">
        <v>79</v>
      </c>
      <c r="AY147" s="18" t="s">
        <v>185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89</v>
      </c>
      <c r="BK147" s="169">
        <f t="shared" si="9"/>
        <v>0</v>
      </c>
      <c r="BL147" s="18" t="s">
        <v>91</v>
      </c>
      <c r="BM147" s="168" t="s">
        <v>3872</v>
      </c>
    </row>
    <row r="148" spans="1:65" s="2" customFormat="1" ht="16.5" customHeight="1">
      <c r="A148" s="33"/>
      <c r="B148" s="155"/>
      <c r="C148" s="156" t="s">
        <v>490</v>
      </c>
      <c r="D148" s="156" t="s">
        <v>188</v>
      </c>
      <c r="E148" s="157" t="s">
        <v>3873</v>
      </c>
      <c r="F148" s="158" t="s">
        <v>3874</v>
      </c>
      <c r="G148" s="159" t="s">
        <v>348</v>
      </c>
      <c r="H148" s="160">
        <v>120.18</v>
      </c>
      <c r="I148" s="161"/>
      <c r="J148" s="162">
        <f t="shared" si="0"/>
        <v>0</v>
      </c>
      <c r="K148" s="163"/>
      <c r="L148" s="34"/>
      <c r="M148" s="164" t="s">
        <v>1</v>
      </c>
      <c r="N148" s="165" t="s">
        <v>41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91</v>
      </c>
      <c r="AT148" s="168" t="s">
        <v>188</v>
      </c>
      <c r="AU148" s="168" t="s">
        <v>79</v>
      </c>
      <c r="AY148" s="18" t="s">
        <v>185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89</v>
      </c>
      <c r="BK148" s="169">
        <f t="shared" si="9"/>
        <v>0</v>
      </c>
      <c r="BL148" s="18" t="s">
        <v>91</v>
      </c>
      <c r="BM148" s="168" t="s">
        <v>3875</v>
      </c>
    </row>
    <row r="149" spans="1:65" s="2" customFormat="1" ht="37.9" customHeight="1">
      <c r="A149" s="33"/>
      <c r="B149" s="155"/>
      <c r="C149" s="156" t="s">
        <v>498</v>
      </c>
      <c r="D149" s="156" t="s">
        <v>188</v>
      </c>
      <c r="E149" s="157" t="s">
        <v>3876</v>
      </c>
      <c r="F149" s="158" t="s">
        <v>3877</v>
      </c>
      <c r="G149" s="159" t="s">
        <v>782</v>
      </c>
      <c r="H149" s="160">
        <v>9</v>
      </c>
      <c r="I149" s="161"/>
      <c r="J149" s="162">
        <f t="shared" si="0"/>
        <v>0</v>
      </c>
      <c r="K149" s="163"/>
      <c r="L149" s="34"/>
      <c r="M149" s="164" t="s">
        <v>1</v>
      </c>
      <c r="N149" s="165" t="s">
        <v>41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91</v>
      </c>
      <c r="AT149" s="168" t="s">
        <v>188</v>
      </c>
      <c r="AU149" s="168" t="s">
        <v>79</v>
      </c>
      <c r="AY149" s="18" t="s">
        <v>185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89</v>
      </c>
      <c r="BK149" s="169">
        <f t="shared" si="9"/>
        <v>0</v>
      </c>
      <c r="BL149" s="18" t="s">
        <v>91</v>
      </c>
      <c r="BM149" s="168" t="s">
        <v>3878</v>
      </c>
    </row>
    <row r="150" spans="1:65" s="2" customFormat="1" ht="24.2" customHeight="1">
      <c r="A150" s="33"/>
      <c r="B150" s="155"/>
      <c r="C150" s="202" t="s">
        <v>505</v>
      </c>
      <c r="D150" s="202" t="s">
        <v>339</v>
      </c>
      <c r="E150" s="203" t="s">
        <v>3879</v>
      </c>
      <c r="F150" s="204" t="s">
        <v>3880</v>
      </c>
      <c r="G150" s="205" t="s">
        <v>782</v>
      </c>
      <c r="H150" s="206">
        <v>9</v>
      </c>
      <c r="I150" s="207"/>
      <c r="J150" s="208">
        <f t="shared" si="0"/>
        <v>0</v>
      </c>
      <c r="K150" s="209"/>
      <c r="L150" s="210"/>
      <c r="M150" s="211" t="s">
        <v>1</v>
      </c>
      <c r="N150" s="212" t="s">
        <v>41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342</v>
      </c>
      <c r="AT150" s="168" t="s">
        <v>339</v>
      </c>
      <c r="AU150" s="168" t="s">
        <v>79</v>
      </c>
      <c r="AY150" s="18" t="s">
        <v>185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89</v>
      </c>
      <c r="BK150" s="169">
        <f t="shared" si="9"/>
        <v>0</v>
      </c>
      <c r="BL150" s="18" t="s">
        <v>91</v>
      </c>
      <c r="BM150" s="168" t="s">
        <v>3881</v>
      </c>
    </row>
    <row r="151" spans="1:65" s="2" customFormat="1" ht="24.2" customHeight="1">
      <c r="A151" s="33"/>
      <c r="B151" s="155"/>
      <c r="C151" s="202" t="s">
        <v>509</v>
      </c>
      <c r="D151" s="202" t="s">
        <v>339</v>
      </c>
      <c r="E151" s="203" t="s">
        <v>3882</v>
      </c>
      <c r="F151" s="204" t="s">
        <v>3883</v>
      </c>
      <c r="G151" s="205" t="s">
        <v>782</v>
      </c>
      <c r="H151" s="206">
        <v>9</v>
      </c>
      <c r="I151" s="207"/>
      <c r="J151" s="208">
        <f t="shared" ref="J151:J182" si="10">ROUND(I151*H151,2)</f>
        <v>0</v>
      </c>
      <c r="K151" s="209"/>
      <c r="L151" s="210"/>
      <c r="M151" s="211" t="s">
        <v>1</v>
      </c>
      <c r="N151" s="212" t="s">
        <v>41</v>
      </c>
      <c r="O151" s="62"/>
      <c r="P151" s="166">
        <f t="shared" ref="P151:P182" si="11">O151*H151</f>
        <v>0</v>
      </c>
      <c r="Q151" s="166">
        <v>0</v>
      </c>
      <c r="R151" s="166">
        <f t="shared" ref="R151:R182" si="12">Q151*H151</f>
        <v>0</v>
      </c>
      <c r="S151" s="166">
        <v>0</v>
      </c>
      <c r="T151" s="167">
        <f t="shared" ref="T151:T182" si="13"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342</v>
      </c>
      <c r="AT151" s="168" t="s">
        <v>339</v>
      </c>
      <c r="AU151" s="168" t="s">
        <v>79</v>
      </c>
      <c r="AY151" s="18" t="s">
        <v>185</v>
      </c>
      <c r="BE151" s="169">
        <f t="shared" ref="BE151:BE178" si="14">IF(N151="základná",J151,0)</f>
        <v>0</v>
      </c>
      <c r="BF151" s="169">
        <f t="shared" ref="BF151:BF178" si="15">IF(N151="znížená",J151,0)</f>
        <v>0</v>
      </c>
      <c r="BG151" s="169">
        <f t="shared" ref="BG151:BG178" si="16">IF(N151="zákl. prenesená",J151,0)</f>
        <v>0</v>
      </c>
      <c r="BH151" s="169">
        <f t="shared" ref="BH151:BH178" si="17">IF(N151="zníž. prenesená",J151,0)</f>
        <v>0</v>
      </c>
      <c r="BI151" s="169">
        <f t="shared" ref="BI151:BI178" si="18">IF(N151="nulová",J151,0)</f>
        <v>0</v>
      </c>
      <c r="BJ151" s="18" t="s">
        <v>89</v>
      </c>
      <c r="BK151" s="169">
        <f t="shared" ref="BK151:BK178" si="19">ROUND(I151*H151,2)</f>
        <v>0</v>
      </c>
      <c r="BL151" s="18" t="s">
        <v>91</v>
      </c>
      <c r="BM151" s="168" t="s">
        <v>3884</v>
      </c>
    </row>
    <row r="152" spans="1:65" s="2" customFormat="1" ht="24.2" customHeight="1">
      <c r="A152" s="33"/>
      <c r="B152" s="155"/>
      <c r="C152" s="202" t="s">
        <v>532</v>
      </c>
      <c r="D152" s="202" t="s">
        <v>339</v>
      </c>
      <c r="E152" s="203" t="s">
        <v>3885</v>
      </c>
      <c r="F152" s="204" t="s">
        <v>3886</v>
      </c>
      <c r="G152" s="205" t="s">
        <v>782</v>
      </c>
      <c r="H152" s="206">
        <v>9</v>
      </c>
      <c r="I152" s="207"/>
      <c r="J152" s="208">
        <f t="shared" si="10"/>
        <v>0</v>
      </c>
      <c r="K152" s="209"/>
      <c r="L152" s="210"/>
      <c r="M152" s="211" t="s">
        <v>1</v>
      </c>
      <c r="N152" s="212" t="s">
        <v>41</v>
      </c>
      <c r="O152" s="62"/>
      <c r="P152" s="166">
        <f t="shared" si="11"/>
        <v>0</v>
      </c>
      <c r="Q152" s="166">
        <v>0</v>
      </c>
      <c r="R152" s="166">
        <f t="shared" si="12"/>
        <v>0</v>
      </c>
      <c r="S152" s="166">
        <v>0</v>
      </c>
      <c r="T152" s="167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342</v>
      </c>
      <c r="AT152" s="168" t="s">
        <v>339</v>
      </c>
      <c r="AU152" s="168" t="s">
        <v>79</v>
      </c>
      <c r="AY152" s="18" t="s">
        <v>185</v>
      </c>
      <c r="BE152" s="169">
        <f t="shared" si="14"/>
        <v>0</v>
      </c>
      <c r="BF152" s="169">
        <f t="shared" si="15"/>
        <v>0</v>
      </c>
      <c r="BG152" s="169">
        <f t="shared" si="16"/>
        <v>0</v>
      </c>
      <c r="BH152" s="169">
        <f t="shared" si="17"/>
        <v>0</v>
      </c>
      <c r="BI152" s="169">
        <f t="shared" si="18"/>
        <v>0</v>
      </c>
      <c r="BJ152" s="18" t="s">
        <v>89</v>
      </c>
      <c r="BK152" s="169">
        <f t="shared" si="19"/>
        <v>0</v>
      </c>
      <c r="BL152" s="18" t="s">
        <v>91</v>
      </c>
      <c r="BM152" s="168" t="s">
        <v>3887</v>
      </c>
    </row>
    <row r="153" spans="1:65" s="2" customFormat="1" ht="33" customHeight="1">
      <c r="A153" s="33"/>
      <c r="B153" s="155"/>
      <c r="C153" s="202" t="s">
        <v>541</v>
      </c>
      <c r="D153" s="202" t="s">
        <v>339</v>
      </c>
      <c r="E153" s="203" t="s">
        <v>3888</v>
      </c>
      <c r="F153" s="204" t="s">
        <v>3889</v>
      </c>
      <c r="G153" s="205" t="s">
        <v>782</v>
      </c>
      <c r="H153" s="206">
        <v>9</v>
      </c>
      <c r="I153" s="207"/>
      <c r="J153" s="208">
        <f t="shared" si="10"/>
        <v>0</v>
      </c>
      <c r="K153" s="209"/>
      <c r="L153" s="210"/>
      <c r="M153" s="211" t="s">
        <v>1</v>
      </c>
      <c r="N153" s="212" t="s">
        <v>41</v>
      </c>
      <c r="O153" s="62"/>
      <c r="P153" s="166">
        <f t="shared" si="11"/>
        <v>0</v>
      </c>
      <c r="Q153" s="166">
        <v>0</v>
      </c>
      <c r="R153" s="166">
        <f t="shared" si="12"/>
        <v>0</v>
      </c>
      <c r="S153" s="166">
        <v>0</v>
      </c>
      <c r="T153" s="167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342</v>
      </c>
      <c r="AT153" s="168" t="s">
        <v>339</v>
      </c>
      <c r="AU153" s="168" t="s">
        <v>79</v>
      </c>
      <c r="AY153" s="18" t="s">
        <v>185</v>
      </c>
      <c r="BE153" s="169">
        <f t="shared" si="14"/>
        <v>0</v>
      </c>
      <c r="BF153" s="169">
        <f t="shared" si="15"/>
        <v>0</v>
      </c>
      <c r="BG153" s="169">
        <f t="shared" si="16"/>
        <v>0</v>
      </c>
      <c r="BH153" s="169">
        <f t="shared" si="17"/>
        <v>0</v>
      </c>
      <c r="BI153" s="169">
        <f t="shared" si="18"/>
        <v>0</v>
      </c>
      <c r="BJ153" s="18" t="s">
        <v>89</v>
      </c>
      <c r="BK153" s="169">
        <f t="shared" si="19"/>
        <v>0</v>
      </c>
      <c r="BL153" s="18" t="s">
        <v>91</v>
      </c>
      <c r="BM153" s="168" t="s">
        <v>3890</v>
      </c>
    </row>
    <row r="154" spans="1:65" s="2" customFormat="1" ht="33" customHeight="1">
      <c r="A154" s="33"/>
      <c r="B154" s="155"/>
      <c r="C154" s="202" t="s">
        <v>569</v>
      </c>
      <c r="D154" s="202" t="s">
        <v>339</v>
      </c>
      <c r="E154" s="203" t="s">
        <v>3891</v>
      </c>
      <c r="F154" s="204" t="s">
        <v>3892</v>
      </c>
      <c r="G154" s="205" t="s">
        <v>782</v>
      </c>
      <c r="H154" s="206">
        <v>18</v>
      </c>
      <c r="I154" s="207"/>
      <c r="J154" s="208">
        <f t="shared" si="10"/>
        <v>0</v>
      </c>
      <c r="K154" s="209"/>
      <c r="L154" s="210"/>
      <c r="M154" s="211" t="s">
        <v>1</v>
      </c>
      <c r="N154" s="212" t="s">
        <v>41</v>
      </c>
      <c r="O154" s="62"/>
      <c r="P154" s="166">
        <f t="shared" si="11"/>
        <v>0</v>
      </c>
      <c r="Q154" s="166">
        <v>0</v>
      </c>
      <c r="R154" s="166">
        <f t="shared" si="12"/>
        <v>0</v>
      </c>
      <c r="S154" s="166">
        <v>0</v>
      </c>
      <c r="T154" s="167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342</v>
      </c>
      <c r="AT154" s="168" t="s">
        <v>339</v>
      </c>
      <c r="AU154" s="168" t="s">
        <v>79</v>
      </c>
      <c r="AY154" s="18" t="s">
        <v>185</v>
      </c>
      <c r="BE154" s="169">
        <f t="shared" si="14"/>
        <v>0</v>
      </c>
      <c r="BF154" s="169">
        <f t="shared" si="15"/>
        <v>0</v>
      </c>
      <c r="BG154" s="169">
        <f t="shared" si="16"/>
        <v>0</v>
      </c>
      <c r="BH154" s="169">
        <f t="shared" si="17"/>
        <v>0</v>
      </c>
      <c r="BI154" s="169">
        <f t="shared" si="18"/>
        <v>0</v>
      </c>
      <c r="BJ154" s="18" t="s">
        <v>89</v>
      </c>
      <c r="BK154" s="169">
        <f t="shared" si="19"/>
        <v>0</v>
      </c>
      <c r="BL154" s="18" t="s">
        <v>91</v>
      </c>
      <c r="BM154" s="168" t="s">
        <v>3893</v>
      </c>
    </row>
    <row r="155" spans="1:65" s="2" customFormat="1" ht="33" customHeight="1">
      <c r="A155" s="33"/>
      <c r="B155" s="155"/>
      <c r="C155" s="202" t="s">
        <v>573</v>
      </c>
      <c r="D155" s="202" t="s">
        <v>339</v>
      </c>
      <c r="E155" s="203" t="s">
        <v>2807</v>
      </c>
      <c r="F155" s="204" t="s">
        <v>3894</v>
      </c>
      <c r="G155" s="205" t="s">
        <v>782</v>
      </c>
      <c r="H155" s="206">
        <v>9</v>
      </c>
      <c r="I155" s="207"/>
      <c r="J155" s="208">
        <f t="shared" si="10"/>
        <v>0</v>
      </c>
      <c r="K155" s="209"/>
      <c r="L155" s="210"/>
      <c r="M155" s="211" t="s">
        <v>1</v>
      </c>
      <c r="N155" s="212" t="s">
        <v>41</v>
      </c>
      <c r="O155" s="62"/>
      <c r="P155" s="166">
        <f t="shared" si="11"/>
        <v>0</v>
      </c>
      <c r="Q155" s="166">
        <v>0</v>
      </c>
      <c r="R155" s="166">
        <f t="shared" si="12"/>
        <v>0</v>
      </c>
      <c r="S155" s="166">
        <v>0</v>
      </c>
      <c r="T155" s="167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342</v>
      </c>
      <c r="AT155" s="168" t="s">
        <v>339</v>
      </c>
      <c r="AU155" s="168" t="s">
        <v>79</v>
      </c>
      <c r="AY155" s="18" t="s">
        <v>185</v>
      </c>
      <c r="BE155" s="169">
        <f t="shared" si="14"/>
        <v>0</v>
      </c>
      <c r="BF155" s="169">
        <f t="shared" si="15"/>
        <v>0</v>
      </c>
      <c r="BG155" s="169">
        <f t="shared" si="16"/>
        <v>0</v>
      </c>
      <c r="BH155" s="169">
        <f t="shared" si="17"/>
        <v>0</v>
      </c>
      <c r="BI155" s="169">
        <f t="shared" si="18"/>
        <v>0</v>
      </c>
      <c r="BJ155" s="18" t="s">
        <v>89</v>
      </c>
      <c r="BK155" s="169">
        <f t="shared" si="19"/>
        <v>0</v>
      </c>
      <c r="BL155" s="18" t="s">
        <v>91</v>
      </c>
      <c r="BM155" s="168" t="s">
        <v>3895</v>
      </c>
    </row>
    <row r="156" spans="1:65" s="2" customFormat="1" ht="24.2" customHeight="1">
      <c r="A156" s="33"/>
      <c r="B156" s="155"/>
      <c r="C156" s="156" t="s">
        <v>605</v>
      </c>
      <c r="D156" s="156" t="s">
        <v>188</v>
      </c>
      <c r="E156" s="157" t="s">
        <v>2810</v>
      </c>
      <c r="F156" s="158" t="s">
        <v>3896</v>
      </c>
      <c r="G156" s="159" t="s">
        <v>782</v>
      </c>
      <c r="H156" s="160">
        <v>9</v>
      </c>
      <c r="I156" s="161"/>
      <c r="J156" s="162">
        <f t="shared" si="10"/>
        <v>0</v>
      </c>
      <c r="K156" s="163"/>
      <c r="L156" s="34"/>
      <c r="M156" s="164" t="s">
        <v>1</v>
      </c>
      <c r="N156" s="165" t="s">
        <v>41</v>
      </c>
      <c r="O156" s="62"/>
      <c r="P156" s="166">
        <f t="shared" si="11"/>
        <v>0</v>
      </c>
      <c r="Q156" s="166">
        <v>0</v>
      </c>
      <c r="R156" s="166">
        <f t="shared" si="12"/>
        <v>0</v>
      </c>
      <c r="S156" s="166">
        <v>0</v>
      </c>
      <c r="T156" s="167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91</v>
      </c>
      <c r="AT156" s="168" t="s">
        <v>188</v>
      </c>
      <c r="AU156" s="168" t="s">
        <v>79</v>
      </c>
      <c r="AY156" s="18" t="s">
        <v>185</v>
      </c>
      <c r="BE156" s="169">
        <f t="shared" si="14"/>
        <v>0</v>
      </c>
      <c r="BF156" s="169">
        <f t="shared" si="15"/>
        <v>0</v>
      </c>
      <c r="BG156" s="169">
        <f t="shared" si="16"/>
        <v>0</v>
      </c>
      <c r="BH156" s="169">
        <f t="shared" si="17"/>
        <v>0</v>
      </c>
      <c r="BI156" s="169">
        <f t="shared" si="18"/>
        <v>0</v>
      </c>
      <c r="BJ156" s="18" t="s">
        <v>89</v>
      </c>
      <c r="BK156" s="169">
        <f t="shared" si="19"/>
        <v>0</v>
      </c>
      <c r="BL156" s="18" t="s">
        <v>91</v>
      </c>
      <c r="BM156" s="168" t="s">
        <v>3897</v>
      </c>
    </row>
    <row r="157" spans="1:65" s="2" customFormat="1" ht="16.5" customHeight="1">
      <c r="A157" s="33"/>
      <c r="B157" s="155"/>
      <c r="C157" s="202" t="s">
        <v>1816</v>
      </c>
      <c r="D157" s="202" t="s">
        <v>339</v>
      </c>
      <c r="E157" s="203" t="s">
        <v>3898</v>
      </c>
      <c r="F157" s="204" t="s">
        <v>3899</v>
      </c>
      <c r="G157" s="205" t="s">
        <v>782</v>
      </c>
      <c r="H157" s="206">
        <v>9</v>
      </c>
      <c r="I157" s="207"/>
      <c r="J157" s="208">
        <f t="shared" si="10"/>
        <v>0</v>
      </c>
      <c r="K157" s="209"/>
      <c r="L157" s="210"/>
      <c r="M157" s="211" t="s">
        <v>1</v>
      </c>
      <c r="N157" s="212" t="s">
        <v>41</v>
      </c>
      <c r="O157" s="62"/>
      <c r="P157" s="166">
        <f t="shared" si="11"/>
        <v>0</v>
      </c>
      <c r="Q157" s="166">
        <v>0</v>
      </c>
      <c r="R157" s="166">
        <f t="shared" si="12"/>
        <v>0</v>
      </c>
      <c r="S157" s="166">
        <v>0</v>
      </c>
      <c r="T157" s="167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342</v>
      </c>
      <c r="AT157" s="168" t="s">
        <v>339</v>
      </c>
      <c r="AU157" s="168" t="s">
        <v>79</v>
      </c>
      <c r="AY157" s="18" t="s">
        <v>185</v>
      </c>
      <c r="BE157" s="169">
        <f t="shared" si="14"/>
        <v>0</v>
      </c>
      <c r="BF157" s="169">
        <f t="shared" si="15"/>
        <v>0</v>
      </c>
      <c r="BG157" s="169">
        <f t="shared" si="16"/>
        <v>0</v>
      </c>
      <c r="BH157" s="169">
        <f t="shared" si="17"/>
        <v>0</v>
      </c>
      <c r="BI157" s="169">
        <f t="shared" si="18"/>
        <v>0</v>
      </c>
      <c r="BJ157" s="18" t="s">
        <v>89</v>
      </c>
      <c r="BK157" s="169">
        <f t="shared" si="19"/>
        <v>0</v>
      </c>
      <c r="BL157" s="18" t="s">
        <v>91</v>
      </c>
      <c r="BM157" s="168" t="s">
        <v>3900</v>
      </c>
    </row>
    <row r="158" spans="1:65" s="2" customFormat="1" ht="24.2" customHeight="1">
      <c r="A158" s="33"/>
      <c r="B158" s="155"/>
      <c r="C158" s="156" t="s">
        <v>610</v>
      </c>
      <c r="D158" s="156" t="s">
        <v>188</v>
      </c>
      <c r="E158" s="157" t="s">
        <v>2810</v>
      </c>
      <c r="F158" s="158" t="s">
        <v>3896</v>
      </c>
      <c r="G158" s="159" t="s">
        <v>782</v>
      </c>
      <c r="H158" s="160">
        <v>1</v>
      </c>
      <c r="I158" s="161"/>
      <c r="J158" s="162">
        <f t="shared" si="10"/>
        <v>0</v>
      </c>
      <c r="K158" s="163"/>
      <c r="L158" s="34"/>
      <c r="M158" s="164" t="s">
        <v>1</v>
      </c>
      <c r="N158" s="165" t="s">
        <v>41</v>
      </c>
      <c r="O158" s="62"/>
      <c r="P158" s="166">
        <f t="shared" si="11"/>
        <v>0</v>
      </c>
      <c r="Q158" s="166">
        <v>0</v>
      </c>
      <c r="R158" s="166">
        <f t="shared" si="12"/>
        <v>0</v>
      </c>
      <c r="S158" s="166">
        <v>0</v>
      </c>
      <c r="T158" s="167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91</v>
      </c>
      <c r="AT158" s="168" t="s">
        <v>188</v>
      </c>
      <c r="AU158" s="168" t="s">
        <v>79</v>
      </c>
      <c r="AY158" s="18" t="s">
        <v>185</v>
      </c>
      <c r="BE158" s="169">
        <f t="shared" si="14"/>
        <v>0</v>
      </c>
      <c r="BF158" s="169">
        <f t="shared" si="15"/>
        <v>0</v>
      </c>
      <c r="BG158" s="169">
        <f t="shared" si="16"/>
        <v>0</v>
      </c>
      <c r="BH158" s="169">
        <f t="shared" si="17"/>
        <v>0</v>
      </c>
      <c r="BI158" s="169">
        <f t="shared" si="18"/>
        <v>0</v>
      </c>
      <c r="BJ158" s="18" t="s">
        <v>89</v>
      </c>
      <c r="BK158" s="169">
        <f t="shared" si="19"/>
        <v>0</v>
      </c>
      <c r="BL158" s="18" t="s">
        <v>91</v>
      </c>
      <c r="BM158" s="168" t="s">
        <v>3901</v>
      </c>
    </row>
    <row r="159" spans="1:65" s="2" customFormat="1" ht="16.5" customHeight="1">
      <c r="A159" s="33"/>
      <c r="B159" s="155"/>
      <c r="C159" s="202" t="s">
        <v>617</v>
      </c>
      <c r="D159" s="202" t="s">
        <v>339</v>
      </c>
      <c r="E159" s="203" t="s">
        <v>3898</v>
      </c>
      <c r="F159" s="204" t="s">
        <v>3899</v>
      </c>
      <c r="G159" s="205" t="s">
        <v>782</v>
      </c>
      <c r="H159" s="206">
        <v>1</v>
      </c>
      <c r="I159" s="207"/>
      <c r="J159" s="208">
        <f t="shared" si="10"/>
        <v>0</v>
      </c>
      <c r="K159" s="209"/>
      <c r="L159" s="210"/>
      <c r="M159" s="211" t="s">
        <v>1</v>
      </c>
      <c r="N159" s="212" t="s">
        <v>41</v>
      </c>
      <c r="O159" s="62"/>
      <c r="P159" s="166">
        <f t="shared" si="11"/>
        <v>0</v>
      </c>
      <c r="Q159" s="166">
        <v>0</v>
      </c>
      <c r="R159" s="166">
        <f t="shared" si="12"/>
        <v>0</v>
      </c>
      <c r="S159" s="166">
        <v>0</v>
      </c>
      <c r="T159" s="167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342</v>
      </c>
      <c r="AT159" s="168" t="s">
        <v>339</v>
      </c>
      <c r="AU159" s="168" t="s">
        <v>79</v>
      </c>
      <c r="AY159" s="18" t="s">
        <v>185</v>
      </c>
      <c r="BE159" s="169">
        <f t="shared" si="14"/>
        <v>0</v>
      </c>
      <c r="BF159" s="169">
        <f t="shared" si="15"/>
        <v>0</v>
      </c>
      <c r="BG159" s="169">
        <f t="shared" si="16"/>
        <v>0</v>
      </c>
      <c r="BH159" s="169">
        <f t="shared" si="17"/>
        <v>0</v>
      </c>
      <c r="BI159" s="169">
        <f t="shared" si="18"/>
        <v>0</v>
      </c>
      <c r="BJ159" s="18" t="s">
        <v>89</v>
      </c>
      <c r="BK159" s="169">
        <f t="shared" si="19"/>
        <v>0</v>
      </c>
      <c r="BL159" s="18" t="s">
        <v>91</v>
      </c>
      <c r="BM159" s="168" t="s">
        <v>3902</v>
      </c>
    </row>
    <row r="160" spans="1:65" s="2" customFormat="1" ht="21.75" customHeight="1">
      <c r="A160" s="33"/>
      <c r="B160" s="155"/>
      <c r="C160" s="202" t="s">
        <v>659</v>
      </c>
      <c r="D160" s="202" t="s">
        <v>339</v>
      </c>
      <c r="E160" s="203" t="s">
        <v>1794</v>
      </c>
      <c r="F160" s="204" t="s">
        <v>3903</v>
      </c>
      <c r="G160" s="205" t="s">
        <v>782</v>
      </c>
      <c r="H160" s="206">
        <v>1</v>
      </c>
      <c r="I160" s="207"/>
      <c r="J160" s="208">
        <f t="shared" si="10"/>
        <v>0</v>
      </c>
      <c r="K160" s="209"/>
      <c r="L160" s="210"/>
      <c r="M160" s="211" t="s">
        <v>1</v>
      </c>
      <c r="N160" s="212" t="s">
        <v>41</v>
      </c>
      <c r="O160" s="62"/>
      <c r="P160" s="166">
        <f t="shared" si="11"/>
        <v>0</v>
      </c>
      <c r="Q160" s="166">
        <v>0</v>
      </c>
      <c r="R160" s="166">
        <f t="shared" si="12"/>
        <v>0</v>
      </c>
      <c r="S160" s="166">
        <v>0</v>
      </c>
      <c r="T160" s="167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342</v>
      </c>
      <c r="AT160" s="168" t="s">
        <v>339</v>
      </c>
      <c r="AU160" s="168" t="s">
        <v>79</v>
      </c>
      <c r="AY160" s="18" t="s">
        <v>185</v>
      </c>
      <c r="BE160" s="169">
        <f t="shared" si="14"/>
        <v>0</v>
      </c>
      <c r="BF160" s="169">
        <f t="shared" si="15"/>
        <v>0</v>
      </c>
      <c r="BG160" s="169">
        <f t="shared" si="16"/>
        <v>0</v>
      </c>
      <c r="BH160" s="169">
        <f t="shared" si="17"/>
        <v>0</v>
      </c>
      <c r="BI160" s="169">
        <f t="shared" si="18"/>
        <v>0</v>
      </c>
      <c r="BJ160" s="18" t="s">
        <v>89</v>
      </c>
      <c r="BK160" s="169">
        <f t="shared" si="19"/>
        <v>0</v>
      </c>
      <c r="BL160" s="18" t="s">
        <v>91</v>
      </c>
      <c r="BM160" s="168" t="s">
        <v>3904</v>
      </c>
    </row>
    <row r="161" spans="1:65" s="2" customFormat="1" ht="21.75" customHeight="1">
      <c r="A161" s="33"/>
      <c r="B161" s="155"/>
      <c r="C161" s="202" t="s">
        <v>665</v>
      </c>
      <c r="D161" s="202" t="s">
        <v>339</v>
      </c>
      <c r="E161" s="203" t="s">
        <v>1796</v>
      </c>
      <c r="F161" s="204" t="s">
        <v>3905</v>
      </c>
      <c r="G161" s="205" t="s">
        <v>782</v>
      </c>
      <c r="H161" s="206">
        <v>1</v>
      </c>
      <c r="I161" s="207"/>
      <c r="J161" s="208">
        <f t="shared" si="10"/>
        <v>0</v>
      </c>
      <c r="K161" s="209"/>
      <c r="L161" s="210"/>
      <c r="M161" s="211" t="s">
        <v>1</v>
      </c>
      <c r="N161" s="212" t="s">
        <v>41</v>
      </c>
      <c r="O161" s="62"/>
      <c r="P161" s="166">
        <f t="shared" si="11"/>
        <v>0</v>
      </c>
      <c r="Q161" s="166">
        <v>0</v>
      </c>
      <c r="R161" s="166">
        <f t="shared" si="12"/>
        <v>0</v>
      </c>
      <c r="S161" s="166">
        <v>0</v>
      </c>
      <c r="T161" s="167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342</v>
      </c>
      <c r="AT161" s="168" t="s">
        <v>339</v>
      </c>
      <c r="AU161" s="168" t="s">
        <v>79</v>
      </c>
      <c r="AY161" s="18" t="s">
        <v>185</v>
      </c>
      <c r="BE161" s="169">
        <f t="shared" si="14"/>
        <v>0</v>
      </c>
      <c r="BF161" s="169">
        <f t="shared" si="15"/>
        <v>0</v>
      </c>
      <c r="BG161" s="169">
        <f t="shared" si="16"/>
        <v>0</v>
      </c>
      <c r="BH161" s="169">
        <f t="shared" si="17"/>
        <v>0</v>
      </c>
      <c r="BI161" s="169">
        <f t="shared" si="18"/>
        <v>0</v>
      </c>
      <c r="BJ161" s="18" t="s">
        <v>89</v>
      </c>
      <c r="BK161" s="169">
        <f t="shared" si="19"/>
        <v>0</v>
      </c>
      <c r="BL161" s="18" t="s">
        <v>91</v>
      </c>
      <c r="BM161" s="168" t="s">
        <v>3906</v>
      </c>
    </row>
    <row r="162" spans="1:65" s="2" customFormat="1" ht="24.2" customHeight="1">
      <c r="A162" s="33"/>
      <c r="B162" s="155"/>
      <c r="C162" s="156" t="s">
        <v>677</v>
      </c>
      <c r="D162" s="156" t="s">
        <v>188</v>
      </c>
      <c r="E162" s="157" t="s">
        <v>3907</v>
      </c>
      <c r="F162" s="158" t="s">
        <v>3908</v>
      </c>
      <c r="G162" s="159" t="s">
        <v>348</v>
      </c>
      <c r="H162" s="160">
        <v>336.28</v>
      </c>
      <c r="I162" s="161"/>
      <c r="J162" s="162">
        <f t="shared" si="10"/>
        <v>0</v>
      </c>
      <c r="K162" s="163"/>
      <c r="L162" s="34"/>
      <c r="M162" s="164" t="s">
        <v>1</v>
      </c>
      <c r="N162" s="165" t="s">
        <v>41</v>
      </c>
      <c r="O162" s="62"/>
      <c r="P162" s="166">
        <f t="shared" si="11"/>
        <v>0</v>
      </c>
      <c r="Q162" s="166">
        <v>0</v>
      </c>
      <c r="R162" s="166">
        <f t="shared" si="12"/>
        <v>0</v>
      </c>
      <c r="S162" s="166">
        <v>0</v>
      </c>
      <c r="T162" s="167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91</v>
      </c>
      <c r="AT162" s="168" t="s">
        <v>188</v>
      </c>
      <c r="AU162" s="168" t="s">
        <v>79</v>
      </c>
      <c r="AY162" s="18" t="s">
        <v>185</v>
      </c>
      <c r="BE162" s="169">
        <f t="shared" si="14"/>
        <v>0</v>
      </c>
      <c r="BF162" s="169">
        <f t="shared" si="15"/>
        <v>0</v>
      </c>
      <c r="BG162" s="169">
        <f t="shared" si="16"/>
        <v>0</v>
      </c>
      <c r="BH162" s="169">
        <f t="shared" si="17"/>
        <v>0</v>
      </c>
      <c r="BI162" s="169">
        <f t="shared" si="18"/>
        <v>0</v>
      </c>
      <c r="BJ162" s="18" t="s">
        <v>89</v>
      </c>
      <c r="BK162" s="169">
        <f t="shared" si="19"/>
        <v>0</v>
      </c>
      <c r="BL162" s="18" t="s">
        <v>91</v>
      </c>
      <c r="BM162" s="168" t="s">
        <v>3909</v>
      </c>
    </row>
    <row r="163" spans="1:65" s="2" customFormat="1" ht="33" customHeight="1">
      <c r="A163" s="33"/>
      <c r="B163" s="155"/>
      <c r="C163" s="156" t="s">
        <v>693</v>
      </c>
      <c r="D163" s="156" t="s">
        <v>188</v>
      </c>
      <c r="E163" s="157" t="s">
        <v>3910</v>
      </c>
      <c r="F163" s="158" t="s">
        <v>3911</v>
      </c>
      <c r="G163" s="159" t="s">
        <v>348</v>
      </c>
      <c r="H163" s="160">
        <v>6</v>
      </c>
      <c r="I163" s="161"/>
      <c r="J163" s="162">
        <f t="shared" si="10"/>
        <v>0</v>
      </c>
      <c r="K163" s="163"/>
      <c r="L163" s="34"/>
      <c r="M163" s="164" t="s">
        <v>1</v>
      </c>
      <c r="N163" s="165" t="s">
        <v>41</v>
      </c>
      <c r="O163" s="62"/>
      <c r="P163" s="166">
        <f t="shared" si="11"/>
        <v>0</v>
      </c>
      <c r="Q163" s="166">
        <v>0</v>
      </c>
      <c r="R163" s="166">
        <f t="shared" si="12"/>
        <v>0</v>
      </c>
      <c r="S163" s="166">
        <v>0</v>
      </c>
      <c r="T163" s="167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91</v>
      </c>
      <c r="AT163" s="168" t="s">
        <v>188</v>
      </c>
      <c r="AU163" s="168" t="s">
        <v>79</v>
      </c>
      <c r="AY163" s="18" t="s">
        <v>185</v>
      </c>
      <c r="BE163" s="169">
        <f t="shared" si="14"/>
        <v>0</v>
      </c>
      <c r="BF163" s="169">
        <f t="shared" si="15"/>
        <v>0</v>
      </c>
      <c r="BG163" s="169">
        <f t="shared" si="16"/>
        <v>0</v>
      </c>
      <c r="BH163" s="169">
        <f t="shared" si="17"/>
        <v>0</v>
      </c>
      <c r="BI163" s="169">
        <f t="shared" si="18"/>
        <v>0</v>
      </c>
      <c r="BJ163" s="18" t="s">
        <v>89</v>
      </c>
      <c r="BK163" s="169">
        <f t="shared" si="19"/>
        <v>0</v>
      </c>
      <c r="BL163" s="18" t="s">
        <v>91</v>
      </c>
      <c r="BM163" s="168" t="s">
        <v>3912</v>
      </c>
    </row>
    <row r="164" spans="1:65" s="2" customFormat="1" ht="21.75" customHeight="1">
      <c r="A164" s="33"/>
      <c r="B164" s="155"/>
      <c r="C164" s="202" t="s">
        <v>697</v>
      </c>
      <c r="D164" s="202" t="s">
        <v>339</v>
      </c>
      <c r="E164" s="203" t="s">
        <v>3913</v>
      </c>
      <c r="F164" s="204" t="s">
        <v>3914</v>
      </c>
      <c r="G164" s="205" t="s">
        <v>782</v>
      </c>
      <c r="H164" s="206">
        <v>5</v>
      </c>
      <c r="I164" s="207"/>
      <c r="J164" s="208">
        <f t="shared" si="10"/>
        <v>0</v>
      </c>
      <c r="K164" s="209"/>
      <c r="L164" s="210"/>
      <c r="M164" s="211" t="s">
        <v>1</v>
      </c>
      <c r="N164" s="212" t="s">
        <v>41</v>
      </c>
      <c r="O164" s="62"/>
      <c r="P164" s="166">
        <f t="shared" si="11"/>
        <v>0</v>
      </c>
      <c r="Q164" s="166">
        <v>0</v>
      </c>
      <c r="R164" s="166">
        <f t="shared" si="12"/>
        <v>0</v>
      </c>
      <c r="S164" s="166">
        <v>0</v>
      </c>
      <c r="T164" s="167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342</v>
      </c>
      <c r="AT164" s="168" t="s">
        <v>339</v>
      </c>
      <c r="AU164" s="168" t="s">
        <v>79</v>
      </c>
      <c r="AY164" s="18" t="s">
        <v>185</v>
      </c>
      <c r="BE164" s="169">
        <f t="shared" si="14"/>
        <v>0</v>
      </c>
      <c r="BF164" s="169">
        <f t="shared" si="15"/>
        <v>0</v>
      </c>
      <c r="BG164" s="169">
        <f t="shared" si="16"/>
        <v>0</v>
      </c>
      <c r="BH164" s="169">
        <f t="shared" si="17"/>
        <v>0</v>
      </c>
      <c r="BI164" s="169">
        <f t="shared" si="18"/>
        <v>0</v>
      </c>
      <c r="BJ164" s="18" t="s">
        <v>89</v>
      </c>
      <c r="BK164" s="169">
        <f t="shared" si="19"/>
        <v>0</v>
      </c>
      <c r="BL164" s="18" t="s">
        <v>91</v>
      </c>
      <c r="BM164" s="168" t="s">
        <v>3915</v>
      </c>
    </row>
    <row r="165" spans="1:65" s="2" customFormat="1" ht="24.2" customHeight="1">
      <c r="A165" s="33"/>
      <c r="B165" s="155"/>
      <c r="C165" s="202" t="s">
        <v>701</v>
      </c>
      <c r="D165" s="202" t="s">
        <v>339</v>
      </c>
      <c r="E165" s="203" t="s">
        <v>3916</v>
      </c>
      <c r="F165" s="204" t="s">
        <v>3917</v>
      </c>
      <c r="G165" s="205" t="s">
        <v>782</v>
      </c>
      <c r="H165" s="206">
        <v>1</v>
      </c>
      <c r="I165" s="207"/>
      <c r="J165" s="208">
        <f t="shared" si="10"/>
        <v>0</v>
      </c>
      <c r="K165" s="209"/>
      <c r="L165" s="210"/>
      <c r="M165" s="211" t="s">
        <v>1</v>
      </c>
      <c r="N165" s="212" t="s">
        <v>41</v>
      </c>
      <c r="O165" s="62"/>
      <c r="P165" s="166">
        <f t="shared" si="11"/>
        <v>0</v>
      </c>
      <c r="Q165" s="166">
        <v>0</v>
      </c>
      <c r="R165" s="166">
        <f t="shared" si="12"/>
        <v>0</v>
      </c>
      <c r="S165" s="166">
        <v>0</v>
      </c>
      <c r="T165" s="167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342</v>
      </c>
      <c r="AT165" s="168" t="s">
        <v>339</v>
      </c>
      <c r="AU165" s="168" t="s">
        <v>79</v>
      </c>
      <c r="AY165" s="18" t="s">
        <v>185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8" t="s">
        <v>89</v>
      </c>
      <c r="BK165" s="169">
        <f t="shared" si="19"/>
        <v>0</v>
      </c>
      <c r="BL165" s="18" t="s">
        <v>91</v>
      </c>
      <c r="BM165" s="168" t="s">
        <v>3918</v>
      </c>
    </row>
    <row r="166" spans="1:65" s="2" customFormat="1" ht="24.2" customHeight="1">
      <c r="A166" s="33"/>
      <c r="B166" s="155"/>
      <c r="C166" s="202" t="s">
        <v>706</v>
      </c>
      <c r="D166" s="202" t="s">
        <v>339</v>
      </c>
      <c r="E166" s="203" t="s">
        <v>3919</v>
      </c>
      <c r="F166" s="204" t="s">
        <v>3920</v>
      </c>
      <c r="G166" s="205" t="s">
        <v>782</v>
      </c>
      <c r="H166" s="206">
        <v>2</v>
      </c>
      <c r="I166" s="207"/>
      <c r="J166" s="208">
        <f t="shared" si="10"/>
        <v>0</v>
      </c>
      <c r="K166" s="209"/>
      <c r="L166" s="210"/>
      <c r="M166" s="211" t="s">
        <v>1</v>
      </c>
      <c r="N166" s="212" t="s">
        <v>41</v>
      </c>
      <c r="O166" s="62"/>
      <c r="P166" s="166">
        <f t="shared" si="11"/>
        <v>0</v>
      </c>
      <c r="Q166" s="166">
        <v>0</v>
      </c>
      <c r="R166" s="166">
        <f t="shared" si="12"/>
        <v>0</v>
      </c>
      <c r="S166" s="166">
        <v>0</v>
      </c>
      <c r="T166" s="167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342</v>
      </c>
      <c r="AT166" s="168" t="s">
        <v>339</v>
      </c>
      <c r="AU166" s="168" t="s">
        <v>79</v>
      </c>
      <c r="AY166" s="18" t="s">
        <v>185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8" t="s">
        <v>89</v>
      </c>
      <c r="BK166" s="169">
        <f t="shared" si="19"/>
        <v>0</v>
      </c>
      <c r="BL166" s="18" t="s">
        <v>91</v>
      </c>
      <c r="BM166" s="168" t="s">
        <v>3921</v>
      </c>
    </row>
    <row r="167" spans="1:65" s="2" customFormat="1" ht="24.2" customHeight="1">
      <c r="A167" s="33"/>
      <c r="B167" s="155"/>
      <c r="C167" s="202" t="s">
        <v>722</v>
      </c>
      <c r="D167" s="202" t="s">
        <v>339</v>
      </c>
      <c r="E167" s="203" t="s">
        <v>3922</v>
      </c>
      <c r="F167" s="204" t="s">
        <v>3923</v>
      </c>
      <c r="G167" s="205" t="s">
        <v>782</v>
      </c>
      <c r="H167" s="206">
        <v>12</v>
      </c>
      <c r="I167" s="207"/>
      <c r="J167" s="208">
        <f t="shared" si="10"/>
        <v>0</v>
      </c>
      <c r="K167" s="209"/>
      <c r="L167" s="210"/>
      <c r="M167" s="211" t="s">
        <v>1</v>
      </c>
      <c r="N167" s="212" t="s">
        <v>41</v>
      </c>
      <c r="O167" s="62"/>
      <c r="P167" s="166">
        <f t="shared" si="11"/>
        <v>0</v>
      </c>
      <c r="Q167" s="166">
        <v>0</v>
      </c>
      <c r="R167" s="166">
        <f t="shared" si="12"/>
        <v>0</v>
      </c>
      <c r="S167" s="166">
        <v>0</v>
      </c>
      <c r="T167" s="167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342</v>
      </c>
      <c r="AT167" s="168" t="s">
        <v>339</v>
      </c>
      <c r="AU167" s="168" t="s">
        <v>79</v>
      </c>
      <c r="AY167" s="18" t="s">
        <v>185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8" t="s">
        <v>89</v>
      </c>
      <c r="BK167" s="169">
        <f t="shared" si="19"/>
        <v>0</v>
      </c>
      <c r="BL167" s="18" t="s">
        <v>91</v>
      </c>
      <c r="BM167" s="168" t="s">
        <v>3924</v>
      </c>
    </row>
    <row r="168" spans="1:65" s="2" customFormat="1" ht="33" customHeight="1">
      <c r="A168" s="33"/>
      <c r="B168" s="155"/>
      <c r="C168" s="156" t="s">
        <v>769</v>
      </c>
      <c r="D168" s="156" t="s">
        <v>188</v>
      </c>
      <c r="E168" s="157" t="s">
        <v>3925</v>
      </c>
      <c r="F168" s="158" t="s">
        <v>3926</v>
      </c>
      <c r="G168" s="159" t="s">
        <v>348</v>
      </c>
      <c r="H168" s="160">
        <v>11</v>
      </c>
      <c r="I168" s="161"/>
      <c r="J168" s="162">
        <f t="shared" si="10"/>
        <v>0</v>
      </c>
      <c r="K168" s="163"/>
      <c r="L168" s="34"/>
      <c r="M168" s="164" t="s">
        <v>1</v>
      </c>
      <c r="N168" s="165" t="s">
        <v>41</v>
      </c>
      <c r="O168" s="62"/>
      <c r="P168" s="166">
        <f t="shared" si="11"/>
        <v>0</v>
      </c>
      <c r="Q168" s="166">
        <v>0</v>
      </c>
      <c r="R168" s="166">
        <f t="shared" si="12"/>
        <v>0</v>
      </c>
      <c r="S168" s="166">
        <v>0</v>
      </c>
      <c r="T168" s="167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91</v>
      </c>
      <c r="AT168" s="168" t="s">
        <v>188</v>
      </c>
      <c r="AU168" s="168" t="s">
        <v>79</v>
      </c>
      <c r="AY168" s="18" t="s">
        <v>185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8" t="s">
        <v>89</v>
      </c>
      <c r="BK168" s="169">
        <f t="shared" si="19"/>
        <v>0</v>
      </c>
      <c r="BL168" s="18" t="s">
        <v>91</v>
      </c>
      <c r="BM168" s="168" t="s">
        <v>3927</v>
      </c>
    </row>
    <row r="169" spans="1:65" s="2" customFormat="1" ht="21.75" customHeight="1">
      <c r="A169" s="33"/>
      <c r="B169" s="155"/>
      <c r="C169" s="202" t="s">
        <v>773</v>
      </c>
      <c r="D169" s="202" t="s">
        <v>339</v>
      </c>
      <c r="E169" s="203" t="s">
        <v>3913</v>
      </c>
      <c r="F169" s="204" t="s">
        <v>3914</v>
      </c>
      <c r="G169" s="205" t="s">
        <v>782</v>
      </c>
      <c r="H169" s="206">
        <v>10</v>
      </c>
      <c r="I169" s="207"/>
      <c r="J169" s="208">
        <f t="shared" si="10"/>
        <v>0</v>
      </c>
      <c r="K169" s="209"/>
      <c r="L169" s="210"/>
      <c r="M169" s="211" t="s">
        <v>1</v>
      </c>
      <c r="N169" s="212" t="s">
        <v>41</v>
      </c>
      <c r="O169" s="62"/>
      <c r="P169" s="166">
        <f t="shared" si="11"/>
        <v>0</v>
      </c>
      <c r="Q169" s="166">
        <v>0</v>
      </c>
      <c r="R169" s="166">
        <f t="shared" si="12"/>
        <v>0</v>
      </c>
      <c r="S169" s="166">
        <v>0</v>
      </c>
      <c r="T169" s="167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342</v>
      </c>
      <c r="AT169" s="168" t="s">
        <v>339</v>
      </c>
      <c r="AU169" s="168" t="s">
        <v>79</v>
      </c>
      <c r="AY169" s="18" t="s">
        <v>185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8" t="s">
        <v>89</v>
      </c>
      <c r="BK169" s="169">
        <f t="shared" si="19"/>
        <v>0</v>
      </c>
      <c r="BL169" s="18" t="s">
        <v>91</v>
      </c>
      <c r="BM169" s="168" t="s">
        <v>3928</v>
      </c>
    </row>
    <row r="170" spans="1:65" s="2" customFormat="1" ht="24.2" customHeight="1">
      <c r="A170" s="33"/>
      <c r="B170" s="155"/>
      <c r="C170" s="202" t="s">
        <v>779</v>
      </c>
      <c r="D170" s="202" t="s">
        <v>339</v>
      </c>
      <c r="E170" s="203" t="s">
        <v>3916</v>
      </c>
      <c r="F170" s="204" t="s">
        <v>3917</v>
      </c>
      <c r="G170" s="205" t="s">
        <v>782</v>
      </c>
      <c r="H170" s="206">
        <v>1</v>
      </c>
      <c r="I170" s="207"/>
      <c r="J170" s="208">
        <f t="shared" si="10"/>
        <v>0</v>
      </c>
      <c r="K170" s="209"/>
      <c r="L170" s="210"/>
      <c r="M170" s="211" t="s">
        <v>1</v>
      </c>
      <c r="N170" s="212" t="s">
        <v>41</v>
      </c>
      <c r="O170" s="62"/>
      <c r="P170" s="166">
        <f t="shared" si="11"/>
        <v>0</v>
      </c>
      <c r="Q170" s="166">
        <v>0</v>
      </c>
      <c r="R170" s="166">
        <f t="shared" si="12"/>
        <v>0</v>
      </c>
      <c r="S170" s="166">
        <v>0</v>
      </c>
      <c r="T170" s="167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342</v>
      </c>
      <c r="AT170" s="168" t="s">
        <v>339</v>
      </c>
      <c r="AU170" s="168" t="s">
        <v>79</v>
      </c>
      <c r="AY170" s="18" t="s">
        <v>185</v>
      </c>
      <c r="BE170" s="169">
        <f t="shared" si="14"/>
        <v>0</v>
      </c>
      <c r="BF170" s="169">
        <f t="shared" si="15"/>
        <v>0</v>
      </c>
      <c r="BG170" s="169">
        <f t="shared" si="16"/>
        <v>0</v>
      </c>
      <c r="BH170" s="169">
        <f t="shared" si="17"/>
        <v>0</v>
      </c>
      <c r="BI170" s="169">
        <f t="shared" si="18"/>
        <v>0</v>
      </c>
      <c r="BJ170" s="18" t="s">
        <v>89</v>
      </c>
      <c r="BK170" s="169">
        <f t="shared" si="19"/>
        <v>0</v>
      </c>
      <c r="BL170" s="18" t="s">
        <v>91</v>
      </c>
      <c r="BM170" s="168" t="s">
        <v>3929</v>
      </c>
    </row>
    <row r="171" spans="1:65" s="2" customFormat="1" ht="24.2" customHeight="1">
      <c r="A171" s="33"/>
      <c r="B171" s="155"/>
      <c r="C171" s="202" t="s">
        <v>784</v>
      </c>
      <c r="D171" s="202" t="s">
        <v>339</v>
      </c>
      <c r="E171" s="203" t="s">
        <v>3919</v>
      </c>
      <c r="F171" s="204" t="s">
        <v>3920</v>
      </c>
      <c r="G171" s="205" t="s">
        <v>782</v>
      </c>
      <c r="H171" s="206">
        <v>2</v>
      </c>
      <c r="I171" s="207"/>
      <c r="J171" s="208">
        <f t="shared" si="10"/>
        <v>0</v>
      </c>
      <c r="K171" s="209"/>
      <c r="L171" s="210"/>
      <c r="M171" s="211" t="s">
        <v>1</v>
      </c>
      <c r="N171" s="212" t="s">
        <v>41</v>
      </c>
      <c r="O171" s="62"/>
      <c r="P171" s="166">
        <f t="shared" si="11"/>
        <v>0</v>
      </c>
      <c r="Q171" s="166">
        <v>0</v>
      </c>
      <c r="R171" s="166">
        <f t="shared" si="12"/>
        <v>0</v>
      </c>
      <c r="S171" s="166">
        <v>0</v>
      </c>
      <c r="T171" s="167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342</v>
      </c>
      <c r="AT171" s="168" t="s">
        <v>339</v>
      </c>
      <c r="AU171" s="168" t="s">
        <v>79</v>
      </c>
      <c r="AY171" s="18" t="s">
        <v>185</v>
      </c>
      <c r="BE171" s="169">
        <f t="shared" si="14"/>
        <v>0</v>
      </c>
      <c r="BF171" s="169">
        <f t="shared" si="15"/>
        <v>0</v>
      </c>
      <c r="BG171" s="169">
        <f t="shared" si="16"/>
        <v>0</v>
      </c>
      <c r="BH171" s="169">
        <f t="shared" si="17"/>
        <v>0</v>
      </c>
      <c r="BI171" s="169">
        <f t="shared" si="18"/>
        <v>0</v>
      </c>
      <c r="BJ171" s="18" t="s">
        <v>89</v>
      </c>
      <c r="BK171" s="169">
        <f t="shared" si="19"/>
        <v>0</v>
      </c>
      <c r="BL171" s="18" t="s">
        <v>91</v>
      </c>
      <c r="BM171" s="168" t="s">
        <v>3930</v>
      </c>
    </row>
    <row r="172" spans="1:65" s="2" customFormat="1" ht="24.2" customHeight="1">
      <c r="A172" s="33"/>
      <c r="B172" s="155"/>
      <c r="C172" s="202" t="s">
        <v>788</v>
      </c>
      <c r="D172" s="202" t="s">
        <v>339</v>
      </c>
      <c r="E172" s="203" t="s">
        <v>3922</v>
      </c>
      <c r="F172" s="204" t="s">
        <v>3923</v>
      </c>
      <c r="G172" s="205" t="s">
        <v>782</v>
      </c>
      <c r="H172" s="206">
        <v>22</v>
      </c>
      <c r="I172" s="207"/>
      <c r="J172" s="208">
        <f t="shared" si="10"/>
        <v>0</v>
      </c>
      <c r="K172" s="209"/>
      <c r="L172" s="210"/>
      <c r="M172" s="211" t="s">
        <v>1</v>
      </c>
      <c r="N172" s="212" t="s">
        <v>41</v>
      </c>
      <c r="O172" s="62"/>
      <c r="P172" s="166">
        <f t="shared" si="11"/>
        <v>0</v>
      </c>
      <c r="Q172" s="166">
        <v>0</v>
      </c>
      <c r="R172" s="166">
        <f t="shared" si="12"/>
        <v>0</v>
      </c>
      <c r="S172" s="166">
        <v>0</v>
      </c>
      <c r="T172" s="167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342</v>
      </c>
      <c r="AT172" s="168" t="s">
        <v>339</v>
      </c>
      <c r="AU172" s="168" t="s">
        <v>79</v>
      </c>
      <c r="AY172" s="18" t="s">
        <v>185</v>
      </c>
      <c r="BE172" s="169">
        <f t="shared" si="14"/>
        <v>0</v>
      </c>
      <c r="BF172" s="169">
        <f t="shared" si="15"/>
        <v>0</v>
      </c>
      <c r="BG172" s="169">
        <f t="shared" si="16"/>
        <v>0</v>
      </c>
      <c r="BH172" s="169">
        <f t="shared" si="17"/>
        <v>0</v>
      </c>
      <c r="BI172" s="169">
        <f t="shared" si="18"/>
        <v>0</v>
      </c>
      <c r="BJ172" s="18" t="s">
        <v>89</v>
      </c>
      <c r="BK172" s="169">
        <f t="shared" si="19"/>
        <v>0</v>
      </c>
      <c r="BL172" s="18" t="s">
        <v>91</v>
      </c>
      <c r="BM172" s="168" t="s">
        <v>3931</v>
      </c>
    </row>
    <row r="173" spans="1:65" s="2" customFormat="1" ht="33" customHeight="1">
      <c r="A173" s="33"/>
      <c r="B173" s="155"/>
      <c r="C173" s="156" t="s">
        <v>792</v>
      </c>
      <c r="D173" s="156" t="s">
        <v>188</v>
      </c>
      <c r="E173" s="157" t="s">
        <v>3932</v>
      </c>
      <c r="F173" s="158" t="s">
        <v>3933</v>
      </c>
      <c r="G173" s="159" t="s">
        <v>348</v>
      </c>
      <c r="H173" s="160">
        <v>13</v>
      </c>
      <c r="I173" s="161"/>
      <c r="J173" s="162">
        <f t="shared" si="10"/>
        <v>0</v>
      </c>
      <c r="K173" s="163"/>
      <c r="L173" s="34"/>
      <c r="M173" s="164" t="s">
        <v>1</v>
      </c>
      <c r="N173" s="165" t="s">
        <v>41</v>
      </c>
      <c r="O173" s="62"/>
      <c r="P173" s="166">
        <f t="shared" si="11"/>
        <v>0</v>
      </c>
      <c r="Q173" s="166">
        <v>0</v>
      </c>
      <c r="R173" s="166">
        <f t="shared" si="12"/>
        <v>0</v>
      </c>
      <c r="S173" s="166">
        <v>0</v>
      </c>
      <c r="T173" s="167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91</v>
      </c>
      <c r="AT173" s="168" t="s">
        <v>188</v>
      </c>
      <c r="AU173" s="168" t="s">
        <v>79</v>
      </c>
      <c r="AY173" s="18" t="s">
        <v>185</v>
      </c>
      <c r="BE173" s="169">
        <f t="shared" si="14"/>
        <v>0</v>
      </c>
      <c r="BF173" s="169">
        <f t="shared" si="15"/>
        <v>0</v>
      </c>
      <c r="BG173" s="169">
        <f t="shared" si="16"/>
        <v>0</v>
      </c>
      <c r="BH173" s="169">
        <f t="shared" si="17"/>
        <v>0</v>
      </c>
      <c r="BI173" s="169">
        <f t="shared" si="18"/>
        <v>0</v>
      </c>
      <c r="BJ173" s="18" t="s">
        <v>89</v>
      </c>
      <c r="BK173" s="169">
        <f t="shared" si="19"/>
        <v>0</v>
      </c>
      <c r="BL173" s="18" t="s">
        <v>91</v>
      </c>
      <c r="BM173" s="168" t="s">
        <v>3934</v>
      </c>
    </row>
    <row r="174" spans="1:65" s="2" customFormat="1" ht="21.75" customHeight="1">
      <c r="A174" s="33"/>
      <c r="B174" s="155"/>
      <c r="C174" s="202" t="s">
        <v>796</v>
      </c>
      <c r="D174" s="202" t="s">
        <v>339</v>
      </c>
      <c r="E174" s="203" t="s">
        <v>3913</v>
      </c>
      <c r="F174" s="204" t="s">
        <v>3914</v>
      </c>
      <c r="G174" s="205" t="s">
        <v>782</v>
      </c>
      <c r="H174" s="206">
        <v>12</v>
      </c>
      <c r="I174" s="207"/>
      <c r="J174" s="208">
        <f t="shared" si="10"/>
        <v>0</v>
      </c>
      <c r="K174" s="209"/>
      <c r="L174" s="210"/>
      <c r="M174" s="211" t="s">
        <v>1</v>
      </c>
      <c r="N174" s="212" t="s">
        <v>41</v>
      </c>
      <c r="O174" s="62"/>
      <c r="P174" s="166">
        <f t="shared" si="11"/>
        <v>0</v>
      </c>
      <c r="Q174" s="166">
        <v>0</v>
      </c>
      <c r="R174" s="166">
        <f t="shared" si="12"/>
        <v>0</v>
      </c>
      <c r="S174" s="166">
        <v>0</v>
      </c>
      <c r="T174" s="167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342</v>
      </c>
      <c r="AT174" s="168" t="s">
        <v>339</v>
      </c>
      <c r="AU174" s="168" t="s">
        <v>79</v>
      </c>
      <c r="AY174" s="18" t="s">
        <v>185</v>
      </c>
      <c r="BE174" s="169">
        <f t="shared" si="14"/>
        <v>0</v>
      </c>
      <c r="BF174" s="169">
        <f t="shared" si="15"/>
        <v>0</v>
      </c>
      <c r="BG174" s="169">
        <f t="shared" si="16"/>
        <v>0</v>
      </c>
      <c r="BH174" s="169">
        <f t="shared" si="17"/>
        <v>0</v>
      </c>
      <c r="BI174" s="169">
        <f t="shared" si="18"/>
        <v>0</v>
      </c>
      <c r="BJ174" s="18" t="s">
        <v>89</v>
      </c>
      <c r="BK174" s="169">
        <f t="shared" si="19"/>
        <v>0</v>
      </c>
      <c r="BL174" s="18" t="s">
        <v>91</v>
      </c>
      <c r="BM174" s="168" t="s">
        <v>3935</v>
      </c>
    </row>
    <row r="175" spans="1:65" s="2" customFormat="1" ht="24.2" customHeight="1">
      <c r="A175" s="33"/>
      <c r="B175" s="155"/>
      <c r="C175" s="202" t="s">
        <v>800</v>
      </c>
      <c r="D175" s="202" t="s">
        <v>339</v>
      </c>
      <c r="E175" s="203" t="s">
        <v>3916</v>
      </c>
      <c r="F175" s="204" t="s">
        <v>3917</v>
      </c>
      <c r="G175" s="205" t="s">
        <v>782</v>
      </c>
      <c r="H175" s="206">
        <v>1</v>
      </c>
      <c r="I175" s="207"/>
      <c r="J175" s="208">
        <f t="shared" si="10"/>
        <v>0</v>
      </c>
      <c r="K175" s="209"/>
      <c r="L175" s="210"/>
      <c r="M175" s="211" t="s">
        <v>1</v>
      </c>
      <c r="N175" s="212" t="s">
        <v>41</v>
      </c>
      <c r="O175" s="62"/>
      <c r="P175" s="166">
        <f t="shared" si="11"/>
        <v>0</v>
      </c>
      <c r="Q175" s="166">
        <v>0</v>
      </c>
      <c r="R175" s="166">
        <f t="shared" si="12"/>
        <v>0</v>
      </c>
      <c r="S175" s="166">
        <v>0</v>
      </c>
      <c r="T175" s="167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342</v>
      </c>
      <c r="AT175" s="168" t="s">
        <v>339</v>
      </c>
      <c r="AU175" s="168" t="s">
        <v>79</v>
      </c>
      <c r="AY175" s="18" t="s">
        <v>185</v>
      </c>
      <c r="BE175" s="169">
        <f t="shared" si="14"/>
        <v>0</v>
      </c>
      <c r="BF175" s="169">
        <f t="shared" si="15"/>
        <v>0</v>
      </c>
      <c r="BG175" s="169">
        <f t="shared" si="16"/>
        <v>0</v>
      </c>
      <c r="BH175" s="169">
        <f t="shared" si="17"/>
        <v>0</v>
      </c>
      <c r="BI175" s="169">
        <f t="shared" si="18"/>
        <v>0</v>
      </c>
      <c r="BJ175" s="18" t="s">
        <v>89</v>
      </c>
      <c r="BK175" s="169">
        <f t="shared" si="19"/>
        <v>0</v>
      </c>
      <c r="BL175" s="18" t="s">
        <v>91</v>
      </c>
      <c r="BM175" s="168" t="s">
        <v>3936</v>
      </c>
    </row>
    <row r="176" spans="1:65" s="2" customFormat="1" ht="24.2" customHeight="1">
      <c r="A176" s="33"/>
      <c r="B176" s="155"/>
      <c r="C176" s="202" t="s">
        <v>804</v>
      </c>
      <c r="D176" s="202" t="s">
        <v>339</v>
      </c>
      <c r="E176" s="203" t="s">
        <v>3919</v>
      </c>
      <c r="F176" s="204" t="s">
        <v>3920</v>
      </c>
      <c r="G176" s="205" t="s">
        <v>782</v>
      </c>
      <c r="H176" s="206">
        <v>2</v>
      </c>
      <c r="I176" s="207"/>
      <c r="J176" s="208">
        <f t="shared" si="10"/>
        <v>0</v>
      </c>
      <c r="K176" s="209"/>
      <c r="L176" s="210"/>
      <c r="M176" s="211" t="s">
        <v>1</v>
      </c>
      <c r="N176" s="212" t="s">
        <v>41</v>
      </c>
      <c r="O176" s="62"/>
      <c r="P176" s="166">
        <f t="shared" si="11"/>
        <v>0</v>
      </c>
      <c r="Q176" s="166">
        <v>0</v>
      </c>
      <c r="R176" s="166">
        <f t="shared" si="12"/>
        <v>0</v>
      </c>
      <c r="S176" s="166">
        <v>0</v>
      </c>
      <c r="T176" s="167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342</v>
      </c>
      <c r="AT176" s="168" t="s">
        <v>339</v>
      </c>
      <c r="AU176" s="168" t="s">
        <v>79</v>
      </c>
      <c r="AY176" s="18" t="s">
        <v>185</v>
      </c>
      <c r="BE176" s="169">
        <f t="shared" si="14"/>
        <v>0</v>
      </c>
      <c r="BF176" s="169">
        <f t="shared" si="15"/>
        <v>0</v>
      </c>
      <c r="BG176" s="169">
        <f t="shared" si="16"/>
        <v>0</v>
      </c>
      <c r="BH176" s="169">
        <f t="shared" si="17"/>
        <v>0</v>
      </c>
      <c r="BI176" s="169">
        <f t="shared" si="18"/>
        <v>0</v>
      </c>
      <c r="BJ176" s="18" t="s">
        <v>89</v>
      </c>
      <c r="BK176" s="169">
        <f t="shared" si="19"/>
        <v>0</v>
      </c>
      <c r="BL176" s="18" t="s">
        <v>91</v>
      </c>
      <c r="BM176" s="168" t="s">
        <v>3937</v>
      </c>
    </row>
    <row r="177" spans="1:65" s="2" customFormat="1" ht="24.2" customHeight="1">
      <c r="A177" s="33"/>
      <c r="B177" s="155"/>
      <c r="C177" s="202" t="s">
        <v>808</v>
      </c>
      <c r="D177" s="202" t="s">
        <v>339</v>
      </c>
      <c r="E177" s="203" t="s">
        <v>3922</v>
      </c>
      <c r="F177" s="204" t="s">
        <v>3923</v>
      </c>
      <c r="G177" s="205" t="s">
        <v>782</v>
      </c>
      <c r="H177" s="206">
        <v>26</v>
      </c>
      <c r="I177" s="207"/>
      <c r="J177" s="208">
        <f t="shared" si="10"/>
        <v>0</v>
      </c>
      <c r="K177" s="209"/>
      <c r="L177" s="210"/>
      <c r="M177" s="211" t="s">
        <v>1</v>
      </c>
      <c r="N177" s="212" t="s">
        <v>41</v>
      </c>
      <c r="O177" s="62"/>
      <c r="P177" s="166">
        <f t="shared" si="11"/>
        <v>0</v>
      </c>
      <c r="Q177" s="166">
        <v>0</v>
      </c>
      <c r="R177" s="166">
        <f t="shared" si="12"/>
        <v>0</v>
      </c>
      <c r="S177" s="166">
        <v>0</v>
      </c>
      <c r="T177" s="167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342</v>
      </c>
      <c r="AT177" s="168" t="s">
        <v>339</v>
      </c>
      <c r="AU177" s="168" t="s">
        <v>79</v>
      </c>
      <c r="AY177" s="18" t="s">
        <v>185</v>
      </c>
      <c r="BE177" s="169">
        <f t="shared" si="14"/>
        <v>0</v>
      </c>
      <c r="BF177" s="169">
        <f t="shared" si="15"/>
        <v>0</v>
      </c>
      <c r="BG177" s="169">
        <f t="shared" si="16"/>
        <v>0</v>
      </c>
      <c r="BH177" s="169">
        <f t="shared" si="17"/>
        <v>0</v>
      </c>
      <c r="BI177" s="169">
        <f t="shared" si="18"/>
        <v>0</v>
      </c>
      <c r="BJ177" s="18" t="s">
        <v>89</v>
      </c>
      <c r="BK177" s="169">
        <f t="shared" si="19"/>
        <v>0</v>
      </c>
      <c r="BL177" s="18" t="s">
        <v>91</v>
      </c>
      <c r="BM177" s="168" t="s">
        <v>3938</v>
      </c>
    </row>
    <row r="178" spans="1:65" s="2" customFormat="1" ht="33" customHeight="1">
      <c r="A178" s="33"/>
      <c r="B178" s="155"/>
      <c r="C178" s="156" t="s">
        <v>812</v>
      </c>
      <c r="D178" s="156" t="s">
        <v>188</v>
      </c>
      <c r="E178" s="157" t="s">
        <v>2852</v>
      </c>
      <c r="F178" s="158" t="s">
        <v>2853</v>
      </c>
      <c r="G178" s="159" t="s">
        <v>412</v>
      </c>
      <c r="H178" s="160">
        <v>35.35</v>
      </c>
      <c r="I178" s="161"/>
      <c r="J178" s="162">
        <f t="shared" si="10"/>
        <v>0</v>
      </c>
      <c r="K178" s="163"/>
      <c r="L178" s="34"/>
      <c r="M178" s="214" t="s">
        <v>1</v>
      </c>
      <c r="N178" s="215" t="s">
        <v>41</v>
      </c>
      <c r="O178" s="216"/>
      <c r="P178" s="217">
        <f t="shared" si="11"/>
        <v>0</v>
      </c>
      <c r="Q178" s="217">
        <v>0</v>
      </c>
      <c r="R178" s="217">
        <f t="shared" si="12"/>
        <v>0</v>
      </c>
      <c r="S178" s="217">
        <v>0</v>
      </c>
      <c r="T178" s="218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91</v>
      </c>
      <c r="AT178" s="168" t="s">
        <v>188</v>
      </c>
      <c r="AU178" s="168" t="s">
        <v>79</v>
      </c>
      <c r="AY178" s="18" t="s">
        <v>185</v>
      </c>
      <c r="BE178" s="169">
        <f t="shared" si="14"/>
        <v>0</v>
      </c>
      <c r="BF178" s="169">
        <f t="shared" si="15"/>
        <v>0</v>
      </c>
      <c r="BG178" s="169">
        <f t="shared" si="16"/>
        <v>0</v>
      </c>
      <c r="BH178" s="169">
        <f t="shared" si="17"/>
        <v>0</v>
      </c>
      <c r="BI178" s="169">
        <f t="shared" si="18"/>
        <v>0</v>
      </c>
      <c r="BJ178" s="18" t="s">
        <v>89</v>
      </c>
      <c r="BK178" s="169">
        <f t="shared" si="19"/>
        <v>0</v>
      </c>
      <c r="BL178" s="18" t="s">
        <v>91</v>
      </c>
      <c r="BM178" s="168" t="s">
        <v>3939</v>
      </c>
    </row>
    <row r="179" spans="1:65" s="2" customFormat="1" ht="6.95" customHeight="1">
      <c r="A179" s="33"/>
      <c r="B179" s="51"/>
      <c r="C179" s="52"/>
      <c r="D179" s="52"/>
      <c r="E179" s="52"/>
      <c r="F179" s="52"/>
      <c r="G179" s="52"/>
      <c r="H179" s="52"/>
      <c r="I179" s="52"/>
      <c r="J179" s="52"/>
      <c r="K179" s="52"/>
      <c r="L179" s="34"/>
      <c r="M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</row>
  </sheetData>
  <autoFilter ref="C116:K178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67"/>
  <sheetViews>
    <sheetView showGridLines="0" tabSelected="1" workbookViewId="0">
      <selection activeCell="I44" sqref="I4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136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3940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ROUND(J117,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6" t="s">
        <v>39</v>
      </c>
      <c r="E33" s="39" t="s">
        <v>40</v>
      </c>
      <c r="F33" s="107">
        <f>ROUND((SUM(BE117:BE166)),  2)</f>
        <v>0</v>
      </c>
      <c r="G33" s="108"/>
      <c r="H33" s="108"/>
      <c r="I33" s="109">
        <v>0.2</v>
      </c>
      <c r="J33" s="107">
        <f>ROUND(((SUM(BE117:BE166))*I33),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7">
        <f>ROUND((SUM(BF117:BF166)),  2)</f>
        <v>0</v>
      </c>
      <c r="G34" s="108"/>
      <c r="H34" s="108"/>
      <c r="I34" s="109">
        <v>0.2</v>
      </c>
      <c r="J34" s="107">
        <f>ROUND(((SUM(BF117:BF166))*I34),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0">
        <f>ROUND((SUM(BG117:BG166)),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0">
        <f>ROUND((SUM(BH117:BH166)),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7">
        <f>ROUND((SUM(BI117:BI166)),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2 - Splašková kanalizácia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J117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5" customHeight="1">
      <c r="B97" s="123"/>
      <c r="D97" s="124" t="s">
        <v>147</v>
      </c>
      <c r="E97" s="125"/>
      <c r="F97" s="125"/>
      <c r="G97" s="125"/>
      <c r="H97" s="125"/>
      <c r="I97" s="125"/>
      <c r="J97" s="126">
        <f>J118</f>
        <v>0</v>
      </c>
      <c r="L97" s="123"/>
    </row>
    <row r="98" spans="1:31" s="2" customFormat="1" ht="21.75" customHeight="1">
      <c r="A98" s="33"/>
      <c r="B98" s="34"/>
      <c r="C98" s="33"/>
      <c r="D98" s="33"/>
      <c r="E98" s="33"/>
      <c r="F98" s="33"/>
      <c r="G98" s="33"/>
      <c r="H98" s="33"/>
      <c r="I98" s="33"/>
      <c r="J98" s="33"/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31" s="2" customFormat="1" ht="6.95" customHeight="1">
      <c r="A99" s="33"/>
      <c r="B99" s="51"/>
      <c r="C99" s="52"/>
      <c r="D99" s="52"/>
      <c r="E99" s="52"/>
      <c r="F99" s="52"/>
      <c r="G99" s="52"/>
      <c r="H99" s="52"/>
      <c r="I99" s="52"/>
      <c r="J99" s="52"/>
      <c r="K99" s="52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3" spans="1:31" s="2" customFormat="1" ht="6.95" customHeight="1">
      <c r="A103" s="33"/>
      <c r="B103" s="53"/>
      <c r="C103" s="54"/>
      <c r="D103" s="54"/>
      <c r="E103" s="54"/>
      <c r="F103" s="54"/>
      <c r="G103" s="54"/>
      <c r="H103" s="54"/>
      <c r="I103" s="54"/>
      <c r="J103" s="54"/>
      <c r="K103" s="54"/>
      <c r="L103" s="46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24.95" customHeight="1">
      <c r="A104" s="33"/>
      <c r="B104" s="34"/>
      <c r="C104" s="22" t="s">
        <v>171</v>
      </c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12" customHeight="1">
      <c r="A106" s="33"/>
      <c r="B106" s="34"/>
      <c r="C106" s="28" t="s">
        <v>15</v>
      </c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6.5" customHeight="1">
      <c r="A107" s="33"/>
      <c r="B107" s="34"/>
      <c r="C107" s="33"/>
      <c r="D107" s="33"/>
      <c r="E107" s="265" t="str">
        <f>E7</f>
        <v>Chovná hala pre kury s voľným výbehom</v>
      </c>
      <c r="F107" s="266"/>
      <c r="G107" s="266"/>
      <c r="H107" s="266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138</v>
      </c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3"/>
      <c r="D109" s="33"/>
      <c r="E109" s="224" t="str">
        <f>E9</f>
        <v>2 - Splašková kanalizácia</v>
      </c>
      <c r="F109" s="267"/>
      <c r="G109" s="267"/>
      <c r="H109" s="267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19</v>
      </c>
      <c r="D111" s="33"/>
      <c r="E111" s="33"/>
      <c r="F111" s="26" t="str">
        <f>F12</f>
        <v>Dolné Trhovište 224, 920 61 Dolné Trhovište</v>
      </c>
      <c r="G111" s="33"/>
      <c r="H111" s="33"/>
      <c r="I111" s="28" t="s">
        <v>21</v>
      </c>
      <c r="J111" s="59" t="str">
        <f>IF(J12="","",J12)</f>
        <v>19. 3. 2023</v>
      </c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5.2" customHeight="1">
      <c r="A113" s="33"/>
      <c r="B113" s="34"/>
      <c r="C113" s="28" t="s">
        <v>23</v>
      </c>
      <c r="D113" s="33"/>
      <c r="E113" s="33"/>
      <c r="F113" s="26" t="str">
        <f>E15</f>
        <v>FOOD FARM s.r.o., Piešťanská 3, 917 03 Trnava</v>
      </c>
      <c r="G113" s="33"/>
      <c r="H113" s="33"/>
      <c r="I113" s="28" t="s">
        <v>29</v>
      </c>
      <c r="J113" s="31" t="str">
        <f>E21</f>
        <v>ALLA ARCHITEKTI</v>
      </c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2" customHeight="1">
      <c r="A114" s="33"/>
      <c r="B114" s="34"/>
      <c r="C114" s="28" t="s">
        <v>27</v>
      </c>
      <c r="D114" s="33"/>
      <c r="E114" s="33"/>
      <c r="F114" s="26" t="str">
        <f>IF(E18="","",E18)</f>
        <v>Vyplň údaj</v>
      </c>
      <c r="G114" s="33"/>
      <c r="H114" s="33"/>
      <c r="I114" s="28" t="s">
        <v>32</v>
      </c>
      <c r="J114" s="31" t="str">
        <f>E24</f>
        <v>Stanislav Hlubina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0.3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11" customFormat="1" ht="29.25" customHeight="1">
      <c r="A116" s="131"/>
      <c r="B116" s="132"/>
      <c r="C116" s="133" t="s">
        <v>172</v>
      </c>
      <c r="D116" s="134" t="s">
        <v>60</v>
      </c>
      <c r="E116" s="134" t="s">
        <v>56</v>
      </c>
      <c r="F116" s="134" t="s">
        <v>57</v>
      </c>
      <c r="G116" s="134" t="s">
        <v>173</v>
      </c>
      <c r="H116" s="134" t="s">
        <v>174</v>
      </c>
      <c r="I116" s="134" t="s">
        <v>175</v>
      </c>
      <c r="J116" s="135" t="s">
        <v>144</v>
      </c>
      <c r="K116" s="136" t="s">
        <v>176</v>
      </c>
      <c r="L116" s="137"/>
      <c r="M116" s="66" t="s">
        <v>1</v>
      </c>
      <c r="N116" s="67" t="s">
        <v>39</v>
      </c>
      <c r="O116" s="67" t="s">
        <v>177</v>
      </c>
      <c r="P116" s="67" t="s">
        <v>178</v>
      </c>
      <c r="Q116" s="67" t="s">
        <v>179</v>
      </c>
      <c r="R116" s="67" t="s">
        <v>180</v>
      </c>
      <c r="S116" s="67" t="s">
        <v>181</v>
      </c>
      <c r="T116" s="68" t="s">
        <v>182</v>
      </c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</row>
    <row r="117" spans="1:65" s="2" customFormat="1" ht="22.9" customHeight="1">
      <c r="A117" s="33"/>
      <c r="B117" s="34"/>
      <c r="C117" s="73" t="s">
        <v>145</v>
      </c>
      <c r="D117" s="33"/>
      <c r="E117" s="33"/>
      <c r="F117" s="33"/>
      <c r="G117" s="33"/>
      <c r="H117" s="33"/>
      <c r="I117" s="33"/>
      <c r="J117" s="138">
        <f>BK117</f>
        <v>0</v>
      </c>
      <c r="K117" s="33"/>
      <c r="L117" s="34"/>
      <c r="M117" s="69"/>
      <c r="N117" s="60"/>
      <c r="O117" s="70"/>
      <c r="P117" s="139">
        <f>P118</f>
        <v>0</v>
      </c>
      <c r="Q117" s="70"/>
      <c r="R117" s="139">
        <f>R118</f>
        <v>0</v>
      </c>
      <c r="S117" s="70"/>
      <c r="T117" s="140">
        <f>T118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T117" s="18" t="s">
        <v>74</v>
      </c>
      <c r="AU117" s="18" t="s">
        <v>146</v>
      </c>
      <c r="BK117" s="141">
        <f>BK118</f>
        <v>0</v>
      </c>
    </row>
    <row r="118" spans="1:65" s="12" customFormat="1" ht="25.9" customHeight="1">
      <c r="B118" s="142"/>
      <c r="D118" s="143" t="s">
        <v>74</v>
      </c>
      <c r="E118" s="144" t="s">
        <v>183</v>
      </c>
      <c r="F118" s="144" t="s">
        <v>184</v>
      </c>
      <c r="I118" s="145"/>
      <c r="J118" s="146">
        <f>BK118</f>
        <v>0</v>
      </c>
      <c r="L118" s="142"/>
      <c r="M118" s="147"/>
      <c r="N118" s="148"/>
      <c r="O118" s="148"/>
      <c r="P118" s="149">
        <f>SUM(P119:P166)</f>
        <v>0</v>
      </c>
      <c r="Q118" s="148"/>
      <c r="R118" s="149">
        <f>SUM(R119:R166)</f>
        <v>0</v>
      </c>
      <c r="S118" s="148"/>
      <c r="T118" s="150">
        <f>SUM(T119:T166)</f>
        <v>0</v>
      </c>
      <c r="AR118" s="143" t="s">
        <v>79</v>
      </c>
      <c r="AT118" s="151" t="s">
        <v>74</v>
      </c>
      <c r="AU118" s="151" t="s">
        <v>75</v>
      </c>
      <c r="AY118" s="143" t="s">
        <v>185</v>
      </c>
      <c r="BK118" s="152">
        <f>SUM(BK119:BK166)</f>
        <v>0</v>
      </c>
    </row>
    <row r="119" spans="1:65" s="2" customFormat="1" ht="16.5" customHeight="1">
      <c r="A119" s="33"/>
      <c r="B119" s="155"/>
      <c r="C119" s="156" t="s">
        <v>79</v>
      </c>
      <c r="D119" s="156" t="s">
        <v>188</v>
      </c>
      <c r="E119" s="157" t="s">
        <v>1752</v>
      </c>
      <c r="F119" s="158" t="s">
        <v>2517</v>
      </c>
      <c r="G119" s="159" t="s">
        <v>2518</v>
      </c>
      <c r="H119" s="160">
        <v>0.10199999999999999</v>
      </c>
      <c r="I119" s="161"/>
      <c r="J119" s="162">
        <f t="shared" ref="J119:J166" si="0">ROUND(I119*H119,2)</f>
        <v>0</v>
      </c>
      <c r="K119" s="163"/>
      <c r="L119" s="34"/>
      <c r="M119" s="164" t="s">
        <v>1</v>
      </c>
      <c r="N119" s="165" t="s">
        <v>41</v>
      </c>
      <c r="O119" s="62"/>
      <c r="P119" s="166">
        <f t="shared" ref="P119:P166" si="1">O119*H119</f>
        <v>0</v>
      </c>
      <c r="Q119" s="166">
        <v>0</v>
      </c>
      <c r="R119" s="166">
        <f t="shared" ref="R119:R166" si="2">Q119*H119</f>
        <v>0</v>
      </c>
      <c r="S119" s="166">
        <v>0</v>
      </c>
      <c r="T119" s="167">
        <f t="shared" ref="T119:T166" si="3">S119*H119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R119" s="168" t="s">
        <v>91</v>
      </c>
      <c r="AT119" s="168" t="s">
        <v>188</v>
      </c>
      <c r="AU119" s="168" t="s">
        <v>79</v>
      </c>
      <c r="AY119" s="18" t="s">
        <v>185</v>
      </c>
      <c r="BE119" s="169">
        <f t="shared" ref="BE119:BE166" si="4">IF(N119="základná",J119,0)</f>
        <v>0</v>
      </c>
      <c r="BF119" s="169">
        <f t="shared" ref="BF119:BF166" si="5">IF(N119="znížená",J119,0)</f>
        <v>0</v>
      </c>
      <c r="BG119" s="169">
        <f t="shared" ref="BG119:BG166" si="6">IF(N119="zákl. prenesená",J119,0)</f>
        <v>0</v>
      </c>
      <c r="BH119" s="169">
        <f t="shared" ref="BH119:BH166" si="7">IF(N119="zníž. prenesená",J119,0)</f>
        <v>0</v>
      </c>
      <c r="BI119" s="169">
        <f t="shared" ref="BI119:BI166" si="8">IF(N119="nulová",J119,0)</f>
        <v>0</v>
      </c>
      <c r="BJ119" s="18" t="s">
        <v>89</v>
      </c>
      <c r="BK119" s="169">
        <f t="shared" ref="BK119:BK166" si="9">ROUND(I119*H119,2)</f>
        <v>0</v>
      </c>
      <c r="BL119" s="18" t="s">
        <v>91</v>
      </c>
      <c r="BM119" s="168" t="s">
        <v>3941</v>
      </c>
    </row>
    <row r="120" spans="1:65" s="2" customFormat="1" ht="16.5" customHeight="1">
      <c r="A120" s="33"/>
      <c r="B120" s="155"/>
      <c r="C120" s="156" t="s">
        <v>89</v>
      </c>
      <c r="D120" s="156" t="s">
        <v>188</v>
      </c>
      <c r="E120" s="157" t="s">
        <v>2676</v>
      </c>
      <c r="F120" s="158" t="s">
        <v>3942</v>
      </c>
      <c r="G120" s="159" t="s">
        <v>782</v>
      </c>
      <c r="H120" s="160">
        <v>2</v>
      </c>
      <c r="I120" s="161"/>
      <c r="J120" s="162">
        <f t="shared" si="0"/>
        <v>0</v>
      </c>
      <c r="K120" s="163"/>
      <c r="L120" s="34"/>
      <c r="M120" s="164" t="s">
        <v>1</v>
      </c>
      <c r="N120" s="165" t="s">
        <v>41</v>
      </c>
      <c r="O120" s="62"/>
      <c r="P120" s="166">
        <f t="shared" si="1"/>
        <v>0</v>
      </c>
      <c r="Q120" s="166">
        <v>0</v>
      </c>
      <c r="R120" s="166">
        <f t="shared" si="2"/>
        <v>0</v>
      </c>
      <c r="S120" s="166">
        <v>0</v>
      </c>
      <c r="T120" s="167">
        <f t="shared" si="3"/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R120" s="168" t="s">
        <v>91</v>
      </c>
      <c r="AT120" s="168" t="s">
        <v>188</v>
      </c>
      <c r="AU120" s="168" t="s">
        <v>79</v>
      </c>
      <c r="AY120" s="18" t="s">
        <v>185</v>
      </c>
      <c r="BE120" s="169">
        <f t="shared" si="4"/>
        <v>0</v>
      </c>
      <c r="BF120" s="169">
        <f t="shared" si="5"/>
        <v>0</v>
      </c>
      <c r="BG120" s="169">
        <f t="shared" si="6"/>
        <v>0</v>
      </c>
      <c r="BH120" s="169">
        <f t="shared" si="7"/>
        <v>0</v>
      </c>
      <c r="BI120" s="169">
        <f t="shared" si="8"/>
        <v>0</v>
      </c>
      <c r="BJ120" s="18" t="s">
        <v>89</v>
      </c>
      <c r="BK120" s="169">
        <f t="shared" si="9"/>
        <v>0</v>
      </c>
      <c r="BL120" s="18" t="s">
        <v>91</v>
      </c>
      <c r="BM120" s="168" t="s">
        <v>3943</v>
      </c>
    </row>
    <row r="121" spans="1:65" s="2" customFormat="1" ht="24.2" customHeight="1">
      <c r="A121" s="33"/>
      <c r="B121" s="155"/>
      <c r="C121" s="202" t="s">
        <v>132</v>
      </c>
      <c r="D121" s="202" t="s">
        <v>339</v>
      </c>
      <c r="E121" s="203" t="s">
        <v>2520</v>
      </c>
      <c r="F121" s="204" t="s">
        <v>3944</v>
      </c>
      <c r="G121" s="205" t="s">
        <v>782</v>
      </c>
      <c r="H121" s="206">
        <v>2</v>
      </c>
      <c r="I121" s="207"/>
      <c r="J121" s="208">
        <f t="shared" si="0"/>
        <v>0</v>
      </c>
      <c r="K121" s="209"/>
      <c r="L121" s="210"/>
      <c r="M121" s="211" t="s">
        <v>1</v>
      </c>
      <c r="N121" s="212" t="s">
        <v>41</v>
      </c>
      <c r="O121" s="62"/>
      <c r="P121" s="166">
        <f t="shared" si="1"/>
        <v>0</v>
      </c>
      <c r="Q121" s="166">
        <v>0</v>
      </c>
      <c r="R121" s="166">
        <f t="shared" si="2"/>
        <v>0</v>
      </c>
      <c r="S121" s="166">
        <v>0</v>
      </c>
      <c r="T121" s="167">
        <f t="shared" si="3"/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8" t="s">
        <v>342</v>
      </c>
      <c r="AT121" s="168" t="s">
        <v>339</v>
      </c>
      <c r="AU121" s="168" t="s">
        <v>79</v>
      </c>
      <c r="AY121" s="18" t="s">
        <v>185</v>
      </c>
      <c r="BE121" s="169">
        <f t="shared" si="4"/>
        <v>0</v>
      </c>
      <c r="BF121" s="169">
        <f t="shared" si="5"/>
        <v>0</v>
      </c>
      <c r="BG121" s="169">
        <f t="shared" si="6"/>
        <v>0</v>
      </c>
      <c r="BH121" s="169">
        <f t="shared" si="7"/>
        <v>0</v>
      </c>
      <c r="BI121" s="169">
        <f t="shared" si="8"/>
        <v>0</v>
      </c>
      <c r="BJ121" s="18" t="s">
        <v>89</v>
      </c>
      <c r="BK121" s="169">
        <f t="shared" si="9"/>
        <v>0</v>
      </c>
      <c r="BL121" s="18" t="s">
        <v>91</v>
      </c>
      <c r="BM121" s="168" t="s">
        <v>3945</v>
      </c>
    </row>
    <row r="122" spans="1:65" s="2" customFormat="1" ht="33" customHeight="1">
      <c r="A122" s="33"/>
      <c r="B122" s="155"/>
      <c r="C122" s="156" t="s">
        <v>91</v>
      </c>
      <c r="D122" s="156" t="s">
        <v>188</v>
      </c>
      <c r="E122" s="157" t="s">
        <v>1784</v>
      </c>
      <c r="F122" s="158" t="s">
        <v>3816</v>
      </c>
      <c r="G122" s="159" t="s">
        <v>191</v>
      </c>
      <c r="H122" s="160">
        <v>206.57</v>
      </c>
      <c r="I122" s="161"/>
      <c r="J122" s="162">
        <f t="shared" si="0"/>
        <v>0</v>
      </c>
      <c r="K122" s="163"/>
      <c r="L122" s="34"/>
      <c r="M122" s="164" t="s">
        <v>1</v>
      </c>
      <c r="N122" s="165" t="s">
        <v>41</v>
      </c>
      <c r="O122" s="62"/>
      <c r="P122" s="166">
        <f t="shared" si="1"/>
        <v>0</v>
      </c>
      <c r="Q122" s="166">
        <v>0</v>
      </c>
      <c r="R122" s="166">
        <f t="shared" si="2"/>
        <v>0</v>
      </c>
      <c r="S122" s="166">
        <v>0</v>
      </c>
      <c r="T122" s="167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68" t="s">
        <v>91</v>
      </c>
      <c r="AT122" s="168" t="s">
        <v>188</v>
      </c>
      <c r="AU122" s="168" t="s">
        <v>79</v>
      </c>
      <c r="AY122" s="18" t="s">
        <v>185</v>
      </c>
      <c r="BE122" s="169">
        <f t="shared" si="4"/>
        <v>0</v>
      </c>
      <c r="BF122" s="169">
        <f t="shared" si="5"/>
        <v>0</v>
      </c>
      <c r="BG122" s="169">
        <f t="shared" si="6"/>
        <v>0</v>
      </c>
      <c r="BH122" s="169">
        <f t="shared" si="7"/>
        <v>0</v>
      </c>
      <c r="BI122" s="169">
        <f t="shared" si="8"/>
        <v>0</v>
      </c>
      <c r="BJ122" s="18" t="s">
        <v>89</v>
      </c>
      <c r="BK122" s="169">
        <f t="shared" si="9"/>
        <v>0</v>
      </c>
      <c r="BL122" s="18" t="s">
        <v>91</v>
      </c>
      <c r="BM122" s="168" t="s">
        <v>3946</v>
      </c>
    </row>
    <row r="123" spans="1:65" s="2" customFormat="1" ht="16.5" customHeight="1">
      <c r="A123" s="33"/>
      <c r="B123" s="155"/>
      <c r="C123" s="156" t="s">
        <v>237</v>
      </c>
      <c r="D123" s="156" t="s">
        <v>188</v>
      </c>
      <c r="E123" s="157" t="s">
        <v>1792</v>
      </c>
      <c r="F123" s="158" t="s">
        <v>2790</v>
      </c>
      <c r="G123" s="159" t="s">
        <v>782</v>
      </c>
      <c r="H123" s="160">
        <v>2</v>
      </c>
      <c r="I123" s="161"/>
      <c r="J123" s="162">
        <f t="shared" si="0"/>
        <v>0</v>
      </c>
      <c r="K123" s="163"/>
      <c r="L123" s="34"/>
      <c r="M123" s="164" t="s">
        <v>1</v>
      </c>
      <c r="N123" s="165" t="s">
        <v>41</v>
      </c>
      <c r="O123" s="62"/>
      <c r="P123" s="166">
        <f t="shared" si="1"/>
        <v>0</v>
      </c>
      <c r="Q123" s="166">
        <v>0</v>
      </c>
      <c r="R123" s="166">
        <f t="shared" si="2"/>
        <v>0</v>
      </c>
      <c r="S123" s="166">
        <v>0</v>
      </c>
      <c r="T123" s="167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8" t="s">
        <v>91</v>
      </c>
      <c r="AT123" s="168" t="s">
        <v>188</v>
      </c>
      <c r="AU123" s="168" t="s">
        <v>79</v>
      </c>
      <c r="AY123" s="18" t="s">
        <v>185</v>
      </c>
      <c r="BE123" s="169">
        <f t="shared" si="4"/>
        <v>0</v>
      </c>
      <c r="BF123" s="169">
        <f t="shared" si="5"/>
        <v>0</v>
      </c>
      <c r="BG123" s="169">
        <f t="shared" si="6"/>
        <v>0</v>
      </c>
      <c r="BH123" s="169">
        <f t="shared" si="7"/>
        <v>0</v>
      </c>
      <c r="BI123" s="169">
        <f t="shared" si="8"/>
        <v>0</v>
      </c>
      <c r="BJ123" s="18" t="s">
        <v>89</v>
      </c>
      <c r="BK123" s="169">
        <f t="shared" si="9"/>
        <v>0</v>
      </c>
      <c r="BL123" s="18" t="s">
        <v>91</v>
      </c>
      <c r="BM123" s="168" t="s">
        <v>3947</v>
      </c>
    </row>
    <row r="124" spans="1:65" s="2" customFormat="1" ht="16.5" customHeight="1">
      <c r="A124" s="33"/>
      <c r="B124" s="155"/>
      <c r="C124" s="156" t="s">
        <v>250</v>
      </c>
      <c r="D124" s="156" t="s">
        <v>188</v>
      </c>
      <c r="E124" s="157" t="s">
        <v>1794</v>
      </c>
      <c r="F124" s="158" t="s">
        <v>3948</v>
      </c>
      <c r="G124" s="159" t="s">
        <v>782</v>
      </c>
      <c r="H124" s="160">
        <v>2</v>
      </c>
      <c r="I124" s="161"/>
      <c r="J124" s="162">
        <f t="shared" si="0"/>
        <v>0</v>
      </c>
      <c r="K124" s="163"/>
      <c r="L124" s="34"/>
      <c r="M124" s="164" t="s">
        <v>1</v>
      </c>
      <c r="N124" s="165" t="s">
        <v>41</v>
      </c>
      <c r="O124" s="62"/>
      <c r="P124" s="166">
        <f t="shared" si="1"/>
        <v>0</v>
      </c>
      <c r="Q124" s="166">
        <v>0</v>
      </c>
      <c r="R124" s="166">
        <f t="shared" si="2"/>
        <v>0</v>
      </c>
      <c r="S124" s="166">
        <v>0</v>
      </c>
      <c r="T124" s="167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8" t="s">
        <v>91</v>
      </c>
      <c r="AT124" s="168" t="s">
        <v>188</v>
      </c>
      <c r="AU124" s="168" t="s">
        <v>79</v>
      </c>
      <c r="AY124" s="18" t="s">
        <v>185</v>
      </c>
      <c r="BE124" s="169">
        <f t="shared" si="4"/>
        <v>0</v>
      </c>
      <c r="BF124" s="169">
        <f t="shared" si="5"/>
        <v>0</v>
      </c>
      <c r="BG124" s="169">
        <f t="shared" si="6"/>
        <v>0</v>
      </c>
      <c r="BH124" s="169">
        <f t="shared" si="7"/>
        <v>0</v>
      </c>
      <c r="BI124" s="169">
        <f t="shared" si="8"/>
        <v>0</v>
      </c>
      <c r="BJ124" s="18" t="s">
        <v>89</v>
      </c>
      <c r="BK124" s="169">
        <f t="shared" si="9"/>
        <v>0</v>
      </c>
      <c r="BL124" s="18" t="s">
        <v>91</v>
      </c>
      <c r="BM124" s="168" t="s">
        <v>3949</v>
      </c>
    </row>
    <row r="125" spans="1:65" s="2" customFormat="1" ht="24.2" customHeight="1">
      <c r="A125" s="33"/>
      <c r="B125" s="155"/>
      <c r="C125" s="202" t="s">
        <v>1762</v>
      </c>
      <c r="D125" s="202" t="s">
        <v>339</v>
      </c>
      <c r="E125" s="203" t="s">
        <v>1796</v>
      </c>
      <c r="F125" s="204" t="s">
        <v>3950</v>
      </c>
      <c r="G125" s="205" t="s">
        <v>782</v>
      </c>
      <c r="H125" s="206">
        <v>1</v>
      </c>
      <c r="I125" s="207"/>
      <c r="J125" s="208">
        <f t="shared" si="0"/>
        <v>0</v>
      </c>
      <c r="K125" s="209"/>
      <c r="L125" s="210"/>
      <c r="M125" s="211" t="s">
        <v>1</v>
      </c>
      <c r="N125" s="212" t="s">
        <v>41</v>
      </c>
      <c r="O125" s="62"/>
      <c r="P125" s="166">
        <f t="shared" si="1"/>
        <v>0</v>
      </c>
      <c r="Q125" s="166">
        <v>0</v>
      </c>
      <c r="R125" s="166">
        <f t="shared" si="2"/>
        <v>0</v>
      </c>
      <c r="S125" s="166">
        <v>0</v>
      </c>
      <c r="T125" s="167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8" t="s">
        <v>342</v>
      </c>
      <c r="AT125" s="168" t="s">
        <v>339</v>
      </c>
      <c r="AU125" s="168" t="s">
        <v>79</v>
      </c>
      <c r="AY125" s="18" t="s">
        <v>185</v>
      </c>
      <c r="BE125" s="169">
        <f t="shared" si="4"/>
        <v>0</v>
      </c>
      <c r="BF125" s="169">
        <f t="shared" si="5"/>
        <v>0</v>
      </c>
      <c r="BG125" s="169">
        <f t="shared" si="6"/>
        <v>0</v>
      </c>
      <c r="BH125" s="169">
        <f t="shared" si="7"/>
        <v>0</v>
      </c>
      <c r="BI125" s="169">
        <f t="shared" si="8"/>
        <v>0</v>
      </c>
      <c r="BJ125" s="18" t="s">
        <v>89</v>
      </c>
      <c r="BK125" s="169">
        <f t="shared" si="9"/>
        <v>0</v>
      </c>
      <c r="BL125" s="18" t="s">
        <v>91</v>
      </c>
      <c r="BM125" s="168" t="s">
        <v>3951</v>
      </c>
    </row>
    <row r="126" spans="1:65" s="2" customFormat="1" ht="24.2" customHeight="1">
      <c r="A126" s="33"/>
      <c r="B126" s="155"/>
      <c r="C126" s="202" t="s">
        <v>342</v>
      </c>
      <c r="D126" s="202" t="s">
        <v>339</v>
      </c>
      <c r="E126" s="203" t="s">
        <v>1798</v>
      </c>
      <c r="F126" s="204" t="s">
        <v>3952</v>
      </c>
      <c r="G126" s="205" t="s">
        <v>782</v>
      </c>
      <c r="H126" s="206">
        <v>1</v>
      </c>
      <c r="I126" s="207"/>
      <c r="J126" s="208">
        <f t="shared" si="0"/>
        <v>0</v>
      </c>
      <c r="K126" s="209"/>
      <c r="L126" s="210"/>
      <c r="M126" s="211" t="s">
        <v>1</v>
      </c>
      <c r="N126" s="212" t="s">
        <v>41</v>
      </c>
      <c r="O126" s="62"/>
      <c r="P126" s="166">
        <f t="shared" si="1"/>
        <v>0</v>
      </c>
      <c r="Q126" s="166">
        <v>0</v>
      </c>
      <c r="R126" s="166">
        <f t="shared" si="2"/>
        <v>0</v>
      </c>
      <c r="S126" s="166">
        <v>0</v>
      </c>
      <c r="T126" s="167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342</v>
      </c>
      <c r="AT126" s="168" t="s">
        <v>339</v>
      </c>
      <c r="AU126" s="168" t="s">
        <v>79</v>
      </c>
      <c r="AY126" s="18" t="s">
        <v>185</v>
      </c>
      <c r="BE126" s="169">
        <f t="shared" si="4"/>
        <v>0</v>
      </c>
      <c r="BF126" s="169">
        <f t="shared" si="5"/>
        <v>0</v>
      </c>
      <c r="BG126" s="169">
        <f t="shared" si="6"/>
        <v>0</v>
      </c>
      <c r="BH126" s="169">
        <f t="shared" si="7"/>
        <v>0</v>
      </c>
      <c r="BI126" s="169">
        <f t="shared" si="8"/>
        <v>0</v>
      </c>
      <c r="BJ126" s="18" t="s">
        <v>89</v>
      </c>
      <c r="BK126" s="169">
        <f t="shared" si="9"/>
        <v>0</v>
      </c>
      <c r="BL126" s="18" t="s">
        <v>91</v>
      </c>
      <c r="BM126" s="168" t="s">
        <v>3953</v>
      </c>
    </row>
    <row r="127" spans="1:65" s="2" customFormat="1" ht="37.9" customHeight="1">
      <c r="A127" s="33"/>
      <c r="B127" s="155"/>
      <c r="C127" s="156" t="s">
        <v>838</v>
      </c>
      <c r="D127" s="156" t="s">
        <v>188</v>
      </c>
      <c r="E127" s="157" t="s">
        <v>1800</v>
      </c>
      <c r="F127" s="158" t="s">
        <v>3822</v>
      </c>
      <c r="G127" s="159" t="s">
        <v>782</v>
      </c>
      <c r="H127" s="160">
        <v>2</v>
      </c>
      <c r="I127" s="161"/>
      <c r="J127" s="162">
        <f t="shared" si="0"/>
        <v>0</v>
      </c>
      <c r="K127" s="163"/>
      <c r="L127" s="34"/>
      <c r="M127" s="164" t="s">
        <v>1</v>
      </c>
      <c r="N127" s="165" t="s">
        <v>41</v>
      </c>
      <c r="O127" s="62"/>
      <c r="P127" s="166">
        <f t="shared" si="1"/>
        <v>0</v>
      </c>
      <c r="Q127" s="166">
        <v>0</v>
      </c>
      <c r="R127" s="166">
        <f t="shared" si="2"/>
        <v>0</v>
      </c>
      <c r="S127" s="166">
        <v>0</v>
      </c>
      <c r="T127" s="167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91</v>
      </c>
      <c r="AT127" s="168" t="s">
        <v>188</v>
      </c>
      <c r="AU127" s="168" t="s">
        <v>79</v>
      </c>
      <c r="AY127" s="18" t="s">
        <v>185</v>
      </c>
      <c r="BE127" s="169">
        <f t="shared" si="4"/>
        <v>0</v>
      </c>
      <c r="BF127" s="169">
        <f t="shared" si="5"/>
        <v>0</v>
      </c>
      <c r="BG127" s="169">
        <f t="shared" si="6"/>
        <v>0</v>
      </c>
      <c r="BH127" s="169">
        <f t="shared" si="7"/>
        <v>0</v>
      </c>
      <c r="BI127" s="169">
        <f t="shared" si="8"/>
        <v>0</v>
      </c>
      <c r="BJ127" s="18" t="s">
        <v>89</v>
      </c>
      <c r="BK127" s="169">
        <f t="shared" si="9"/>
        <v>0</v>
      </c>
      <c r="BL127" s="18" t="s">
        <v>91</v>
      </c>
      <c r="BM127" s="168" t="s">
        <v>3954</v>
      </c>
    </row>
    <row r="128" spans="1:65" s="2" customFormat="1" ht="33" customHeight="1">
      <c r="A128" s="33"/>
      <c r="B128" s="155"/>
      <c r="C128" s="202" t="s">
        <v>274</v>
      </c>
      <c r="D128" s="202" t="s">
        <v>339</v>
      </c>
      <c r="E128" s="203" t="s">
        <v>1802</v>
      </c>
      <c r="F128" s="204" t="s">
        <v>3955</v>
      </c>
      <c r="G128" s="205" t="s">
        <v>782</v>
      </c>
      <c r="H128" s="206">
        <v>2</v>
      </c>
      <c r="I128" s="207"/>
      <c r="J128" s="208">
        <f t="shared" si="0"/>
        <v>0</v>
      </c>
      <c r="K128" s="209"/>
      <c r="L128" s="210"/>
      <c r="M128" s="211" t="s">
        <v>1</v>
      </c>
      <c r="N128" s="212" t="s">
        <v>41</v>
      </c>
      <c r="O128" s="62"/>
      <c r="P128" s="166">
        <f t="shared" si="1"/>
        <v>0</v>
      </c>
      <c r="Q128" s="166">
        <v>0</v>
      </c>
      <c r="R128" s="166">
        <f t="shared" si="2"/>
        <v>0</v>
      </c>
      <c r="S128" s="166">
        <v>0</v>
      </c>
      <c r="T128" s="167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342</v>
      </c>
      <c r="AT128" s="168" t="s">
        <v>339</v>
      </c>
      <c r="AU128" s="168" t="s">
        <v>79</v>
      </c>
      <c r="AY128" s="18" t="s">
        <v>185</v>
      </c>
      <c r="BE128" s="169">
        <f t="shared" si="4"/>
        <v>0</v>
      </c>
      <c r="BF128" s="169">
        <f t="shared" si="5"/>
        <v>0</v>
      </c>
      <c r="BG128" s="169">
        <f t="shared" si="6"/>
        <v>0</v>
      </c>
      <c r="BH128" s="169">
        <f t="shared" si="7"/>
        <v>0</v>
      </c>
      <c r="BI128" s="169">
        <f t="shared" si="8"/>
        <v>0</v>
      </c>
      <c r="BJ128" s="18" t="s">
        <v>89</v>
      </c>
      <c r="BK128" s="169">
        <f t="shared" si="9"/>
        <v>0</v>
      </c>
      <c r="BL128" s="18" t="s">
        <v>91</v>
      </c>
      <c r="BM128" s="168" t="s">
        <v>3956</v>
      </c>
    </row>
    <row r="129" spans="1:65" s="2" customFormat="1" ht="24.2" customHeight="1">
      <c r="A129" s="33"/>
      <c r="B129" s="155"/>
      <c r="C129" s="156" t="s">
        <v>1771</v>
      </c>
      <c r="D129" s="156" t="s">
        <v>188</v>
      </c>
      <c r="E129" s="157" t="s">
        <v>2679</v>
      </c>
      <c r="F129" s="158" t="s">
        <v>2680</v>
      </c>
      <c r="G129" s="159" t="s">
        <v>191</v>
      </c>
      <c r="H129" s="160">
        <v>343.24</v>
      </c>
      <c r="I129" s="161"/>
      <c r="J129" s="162">
        <f t="shared" si="0"/>
        <v>0</v>
      </c>
      <c r="K129" s="163"/>
      <c r="L129" s="34"/>
      <c r="M129" s="164" t="s">
        <v>1</v>
      </c>
      <c r="N129" s="165" t="s">
        <v>41</v>
      </c>
      <c r="O129" s="62"/>
      <c r="P129" s="166">
        <f t="shared" si="1"/>
        <v>0</v>
      </c>
      <c r="Q129" s="166">
        <v>0</v>
      </c>
      <c r="R129" s="166">
        <f t="shared" si="2"/>
        <v>0</v>
      </c>
      <c r="S129" s="166">
        <v>0</v>
      </c>
      <c r="T129" s="167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91</v>
      </c>
      <c r="AT129" s="168" t="s">
        <v>188</v>
      </c>
      <c r="AU129" s="168" t="s">
        <v>79</v>
      </c>
      <c r="AY129" s="18" t="s">
        <v>185</v>
      </c>
      <c r="BE129" s="169">
        <f t="shared" si="4"/>
        <v>0</v>
      </c>
      <c r="BF129" s="169">
        <f t="shared" si="5"/>
        <v>0</v>
      </c>
      <c r="BG129" s="169">
        <f t="shared" si="6"/>
        <v>0</v>
      </c>
      <c r="BH129" s="169">
        <f t="shared" si="7"/>
        <v>0</v>
      </c>
      <c r="BI129" s="169">
        <f t="shared" si="8"/>
        <v>0</v>
      </c>
      <c r="BJ129" s="18" t="s">
        <v>89</v>
      </c>
      <c r="BK129" s="169">
        <f t="shared" si="9"/>
        <v>0</v>
      </c>
      <c r="BL129" s="18" t="s">
        <v>91</v>
      </c>
      <c r="BM129" s="168" t="s">
        <v>3957</v>
      </c>
    </row>
    <row r="130" spans="1:65" s="2" customFormat="1" ht="24.2" customHeight="1">
      <c r="A130" s="33"/>
      <c r="B130" s="155"/>
      <c r="C130" s="156" t="s">
        <v>280</v>
      </c>
      <c r="D130" s="156" t="s">
        <v>188</v>
      </c>
      <c r="E130" s="157" t="s">
        <v>216</v>
      </c>
      <c r="F130" s="158" t="s">
        <v>217</v>
      </c>
      <c r="G130" s="159" t="s">
        <v>191</v>
      </c>
      <c r="H130" s="160">
        <v>137.30000000000001</v>
      </c>
      <c r="I130" s="161"/>
      <c r="J130" s="162">
        <f t="shared" si="0"/>
        <v>0</v>
      </c>
      <c r="K130" s="163"/>
      <c r="L130" s="34"/>
      <c r="M130" s="164" t="s">
        <v>1</v>
      </c>
      <c r="N130" s="165" t="s">
        <v>41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91</v>
      </c>
      <c r="AT130" s="168" t="s">
        <v>188</v>
      </c>
      <c r="AU130" s="168" t="s">
        <v>79</v>
      </c>
      <c r="AY130" s="18" t="s">
        <v>185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89</v>
      </c>
      <c r="BK130" s="169">
        <f t="shared" si="9"/>
        <v>0</v>
      </c>
      <c r="BL130" s="18" t="s">
        <v>91</v>
      </c>
      <c r="BM130" s="168" t="s">
        <v>3958</v>
      </c>
    </row>
    <row r="131" spans="1:65" s="2" customFormat="1" ht="24.2" customHeight="1">
      <c r="A131" s="33"/>
      <c r="B131" s="155"/>
      <c r="C131" s="156" t="s">
        <v>333</v>
      </c>
      <c r="D131" s="156" t="s">
        <v>188</v>
      </c>
      <c r="E131" s="157" t="s">
        <v>2683</v>
      </c>
      <c r="F131" s="158" t="s">
        <v>2684</v>
      </c>
      <c r="G131" s="159" t="s">
        <v>191</v>
      </c>
      <c r="H131" s="160">
        <v>112.66</v>
      </c>
      <c r="I131" s="161"/>
      <c r="J131" s="162">
        <f t="shared" si="0"/>
        <v>0</v>
      </c>
      <c r="K131" s="163"/>
      <c r="L131" s="34"/>
      <c r="M131" s="164" t="s">
        <v>1</v>
      </c>
      <c r="N131" s="165" t="s">
        <v>41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91</v>
      </c>
      <c r="AT131" s="168" t="s">
        <v>188</v>
      </c>
      <c r="AU131" s="168" t="s">
        <v>79</v>
      </c>
      <c r="AY131" s="18" t="s">
        <v>185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89</v>
      </c>
      <c r="BK131" s="169">
        <f t="shared" si="9"/>
        <v>0</v>
      </c>
      <c r="BL131" s="18" t="s">
        <v>91</v>
      </c>
      <c r="BM131" s="168" t="s">
        <v>3959</v>
      </c>
    </row>
    <row r="132" spans="1:65" s="2" customFormat="1" ht="37.9" customHeight="1">
      <c r="A132" s="33"/>
      <c r="B132" s="155"/>
      <c r="C132" s="156" t="s">
        <v>338</v>
      </c>
      <c r="D132" s="156" t="s">
        <v>188</v>
      </c>
      <c r="E132" s="157" t="s">
        <v>3830</v>
      </c>
      <c r="F132" s="158" t="s">
        <v>3831</v>
      </c>
      <c r="G132" s="159" t="s">
        <v>191</v>
      </c>
      <c r="H132" s="160">
        <v>45.07</v>
      </c>
      <c r="I132" s="161"/>
      <c r="J132" s="162">
        <f t="shared" si="0"/>
        <v>0</v>
      </c>
      <c r="K132" s="163"/>
      <c r="L132" s="34"/>
      <c r="M132" s="164" t="s">
        <v>1</v>
      </c>
      <c r="N132" s="165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91</v>
      </c>
      <c r="AT132" s="168" t="s">
        <v>188</v>
      </c>
      <c r="AU132" s="168" t="s">
        <v>79</v>
      </c>
      <c r="AY132" s="18" t="s">
        <v>185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91</v>
      </c>
      <c r="BM132" s="168" t="s">
        <v>3960</v>
      </c>
    </row>
    <row r="133" spans="1:65" s="2" customFormat="1" ht="24.2" customHeight="1">
      <c r="A133" s="33"/>
      <c r="B133" s="155"/>
      <c r="C133" s="156" t="s">
        <v>345</v>
      </c>
      <c r="D133" s="156" t="s">
        <v>188</v>
      </c>
      <c r="E133" s="157" t="s">
        <v>2686</v>
      </c>
      <c r="F133" s="158" t="s">
        <v>2687</v>
      </c>
      <c r="G133" s="159" t="s">
        <v>283</v>
      </c>
      <c r="H133" s="160">
        <v>177.63</v>
      </c>
      <c r="I133" s="161"/>
      <c r="J133" s="162">
        <f t="shared" si="0"/>
        <v>0</v>
      </c>
      <c r="K133" s="163"/>
      <c r="L133" s="34"/>
      <c r="M133" s="164" t="s">
        <v>1</v>
      </c>
      <c r="N133" s="165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91</v>
      </c>
      <c r="AT133" s="168" t="s">
        <v>188</v>
      </c>
      <c r="AU133" s="168" t="s">
        <v>79</v>
      </c>
      <c r="AY133" s="18" t="s">
        <v>185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91</v>
      </c>
      <c r="BM133" s="168" t="s">
        <v>3961</v>
      </c>
    </row>
    <row r="134" spans="1:65" s="2" customFormat="1" ht="24.2" customHeight="1">
      <c r="A134" s="33"/>
      <c r="B134" s="155"/>
      <c r="C134" s="156" t="s">
        <v>351</v>
      </c>
      <c r="D134" s="156" t="s">
        <v>188</v>
      </c>
      <c r="E134" s="157" t="s">
        <v>2689</v>
      </c>
      <c r="F134" s="158" t="s">
        <v>2690</v>
      </c>
      <c r="G134" s="159" t="s">
        <v>283</v>
      </c>
      <c r="H134" s="160">
        <v>177.63</v>
      </c>
      <c r="I134" s="161"/>
      <c r="J134" s="162">
        <f t="shared" si="0"/>
        <v>0</v>
      </c>
      <c r="K134" s="163"/>
      <c r="L134" s="34"/>
      <c r="M134" s="164" t="s">
        <v>1</v>
      </c>
      <c r="N134" s="165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91</v>
      </c>
      <c r="AT134" s="168" t="s">
        <v>188</v>
      </c>
      <c r="AU134" s="168" t="s">
        <v>79</v>
      </c>
      <c r="AY134" s="18" t="s">
        <v>185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91</v>
      </c>
      <c r="BM134" s="168" t="s">
        <v>3962</v>
      </c>
    </row>
    <row r="135" spans="1:65" s="2" customFormat="1" ht="24.2" customHeight="1">
      <c r="A135" s="33"/>
      <c r="B135" s="155"/>
      <c r="C135" s="156" t="s">
        <v>384</v>
      </c>
      <c r="D135" s="156" t="s">
        <v>188</v>
      </c>
      <c r="E135" s="157" t="s">
        <v>3963</v>
      </c>
      <c r="F135" s="158" t="s">
        <v>3964</v>
      </c>
      <c r="G135" s="159" t="s">
        <v>283</v>
      </c>
      <c r="H135" s="160">
        <v>73.08</v>
      </c>
      <c r="I135" s="161"/>
      <c r="J135" s="162">
        <f t="shared" si="0"/>
        <v>0</v>
      </c>
      <c r="K135" s="163"/>
      <c r="L135" s="34"/>
      <c r="M135" s="164" t="s">
        <v>1</v>
      </c>
      <c r="N135" s="165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91</v>
      </c>
      <c r="AT135" s="168" t="s">
        <v>188</v>
      </c>
      <c r="AU135" s="168" t="s">
        <v>79</v>
      </c>
      <c r="AY135" s="18" t="s">
        <v>185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91</v>
      </c>
      <c r="BM135" s="168" t="s">
        <v>3965</v>
      </c>
    </row>
    <row r="136" spans="1:65" s="2" customFormat="1" ht="21.75" customHeight="1">
      <c r="A136" s="33"/>
      <c r="B136" s="155"/>
      <c r="C136" s="156" t="s">
        <v>390</v>
      </c>
      <c r="D136" s="156" t="s">
        <v>188</v>
      </c>
      <c r="E136" s="157" t="s">
        <v>3966</v>
      </c>
      <c r="F136" s="158" t="s">
        <v>3967</v>
      </c>
      <c r="G136" s="159" t="s">
        <v>283</v>
      </c>
      <c r="H136" s="160">
        <v>73.08</v>
      </c>
      <c r="I136" s="161"/>
      <c r="J136" s="162">
        <f t="shared" si="0"/>
        <v>0</v>
      </c>
      <c r="K136" s="163"/>
      <c r="L136" s="34"/>
      <c r="M136" s="164" t="s">
        <v>1</v>
      </c>
      <c r="N136" s="165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91</v>
      </c>
      <c r="AT136" s="168" t="s">
        <v>188</v>
      </c>
      <c r="AU136" s="168" t="s">
        <v>79</v>
      </c>
      <c r="AY136" s="18" t="s">
        <v>185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91</v>
      </c>
      <c r="BM136" s="168" t="s">
        <v>3968</v>
      </c>
    </row>
    <row r="137" spans="1:65" s="2" customFormat="1" ht="37.9" customHeight="1">
      <c r="A137" s="33"/>
      <c r="B137" s="155"/>
      <c r="C137" s="156" t="s">
        <v>396</v>
      </c>
      <c r="D137" s="156" t="s">
        <v>188</v>
      </c>
      <c r="E137" s="157" t="s">
        <v>2692</v>
      </c>
      <c r="F137" s="158" t="s">
        <v>2693</v>
      </c>
      <c r="G137" s="159" t="s">
        <v>191</v>
      </c>
      <c r="H137" s="160">
        <v>136.77000000000001</v>
      </c>
      <c r="I137" s="161"/>
      <c r="J137" s="162">
        <f t="shared" si="0"/>
        <v>0</v>
      </c>
      <c r="K137" s="163"/>
      <c r="L137" s="34"/>
      <c r="M137" s="164" t="s">
        <v>1</v>
      </c>
      <c r="N137" s="165" t="s">
        <v>41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91</v>
      </c>
      <c r="AT137" s="168" t="s">
        <v>188</v>
      </c>
      <c r="AU137" s="168" t="s">
        <v>79</v>
      </c>
      <c r="AY137" s="18" t="s">
        <v>185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89</v>
      </c>
      <c r="BK137" s="169">
        <f t="shared" si="9"/>
        <v>0</v>
      </c>
      <c r="BL137" s="18" t="s">
        <v>91</v>
      </c>
      <c r="BM137" s="168" t="s">
        <v>3969</v>
      </c>
    </row>
    <row r="138" spans="1:65" s="2" customFormat="1" ht="44.25" customHeight="1">
      <c r="A138" s="33"/>
      <c r="B138" s="155"/>
      <c r="C138" s="156" t="s">
        <v>7</v>
      </c>
      <c r="D138" s="156" t="s">
        <v>188</v>
      </c>
      <c r="E138" s="157" t="s">
        <v>3836</v>
      </c>
      <c r="F138" s="158" t="s">
        <v>3837</v>
      </c>
      <c r="G138" s="159" t="s">
        <v>191</v>
      </c>
      <c r="H138" s="160">
        <v>319.13</v>
      </c>
      <c r="I138" s="161"/>
      <c r="J138" s="162">
        <f t="shared" si="0"/>
        <v>0</v>
      </c>
      <c r="K138" s="163"/>
      <c r="L138" s="34"/>
      <c r="M138" s="164" t="s">
        <v>1</v>
      </c>
      <c r="N138" s="165" t="s">
        <v>41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91</v>
      </c>
      <c r="AT138" s="168" t="s">
        <v>188</v>
      </c>
      <c r="AU138" s="168" t="s">
        <v>79</v>
      </c>
      <c r="AY138" s="18" t="s">
        <v>185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89</v>
      </c>
      <c r="BK138" s="169">
        <f t="shared" si="9"/>
        <v>0</v>
      </c>
      <c r="BL138" s="18" t="s">
        <v>91</v>
      </c>
      <c r="BM138" s="168" t="s">
        <v>3970</v>
      </c>
    </row>
    <row r="139" spans="1:65" s="2" customFormat="1" ht="21.75" customHeight="1">
      <c r="A139" s="33"/>
      <c r="B139" s="155"/>
      <c r="C139" s="156" t="s">
        <v>409</v>
      </c>
      <c r="D139" s="156" t="s">
        <v>188</v>
      </c>
      <c r="E139" s="157" t="s">
        <v>2375</v>
      </c>
      <c r="F139" s="158" t="s">
        <v>2376</v>
      </c>
      <c r="G139" s="159" t="s">
        <v>191</v>
      </c>
      <c r="H139" s="160">
        <v>136.77000000000001</v>
      </c>
      <c r="I139" s="161"/>
      <c r="J139" s="162">
        <f t="shared" si="0"/>
        <v>0</v>
      </c>
      <c r="K139" s="163"/>
      <c r="L139" s="34"/>
      <c r="M139" s="164" t="s">
        <v>1</v>
      </c>
      <c r="N139" s="165" t="s">
        <v>41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91</v>
      </c>
      <c r="AT139" s="168" t="s">
        <v>188</v>
      </c>
      <c r="AU139" s="168" t="s">
        <v>79</v>
      </c>
      <c r="AY139" s="18" t="s">
        <v>185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89</v>
      </c>
      <c r="BK139" s="169">
        <f t="shared" si="9"/>
        <v>0</v>
      </c>
      <c r="BL139" s="18" t="s">
        <v>91</v>
      </c>
      <c r="BM139" s="168" t="s">
        <v>3971</v>
      </c>
    </row>
    <row r="140" spans="1:65" s="2" customFormat="1" ht="24.2" customHeight="1">
      <c r="A140" s="33"/>
      <c r="B140" s="155"/>
      <c r="C140" s="156" t="s">
        <v>417</v>
      </c>
      <c r="D140" s="156" t="s">
        <v>188</v>
      </c>
      <c r="E140" s="157" t="s">
        <v>2696</v>
      </c>
      <c r="F140" s="158" t="s">
        <v>2697</v>
      </c>
      <c r="G140" s="159" t="s">
        <v>191</v>
      </c>
      <c r="H140" s="160">
        <v>136.77000000000001</v>
      </c>
      <c r="I140" s="161"/>
      <c r="J140" s="162">
        <f t="shared" si="0"/>
        <v>0</v>
      </c>
      <c r="K140" s="163"/>
      <c r="L140" s="34"/>
      <c r="M140" s="164" t="s">
        <v>1</v>
      </c>
      <c r="N140" s="165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91</v>
      </c>
      <c r="AT140" s="168" t="s">
        <v>188</v>
      </c>
      <c r="AU140" s="168" t="s">
        <v>79</v>
      </c>
      <c r="AY140" s="18" t="s">
        <v>185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91</v>
      </c>
      <c r="BM140" s="168" t="s">
        <v>3972</v>
      </c>
    </row>
    <row r="141" spans="1:65" s="2" customFormat="1" ht="21.75" customHeight="1">
      <c r="A141" s="33"/>
      <c r="B141" s="155"/>
      <c r="C141" s="156" t="s">
        <v>426</v>
      </c>
      <c r="D141" s="156" t="s">
        <v>188</v>
      </c>
      <c r="E141" s="157" t="s">
        <v>2699</v>
      </c>
      <c r="F141" s="158" t="s">
        <v>2700</v>
      </c>
      <c r="G141" s="159" t="s">
        <v>191</v>
      </c>
      <c r="H141" s="160">
        <v>136.77000000000001</v>
      </c>
      <c r="I141" s="161"/>
      <c r="J141" s="162">
        <f t="shared" si="0"/>
        <v>0</v>
      </c>
      <c r="K141" s="163"/>
      <c r="L141" s="34"/>
      <c r="M141" s="164" t="s">
        <v>1</v>
      </c>
      <c r="N141" s="165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91</v>
      </c>
      <c r="AT141" s="168" t="s">
        <v>188</v>
      </c>
      <c r="AU141" s="168" t="s">
        <v>79</v>
      </c>
      <c r="AY141" s="18" t="s">
        <v>185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91</v>
      </c>
      <c r="BM141" s="168" t="s">
        <v>3973</v>
      </c>
    </row>
    <row r="142" spans="1:65" s="2" customFormat="1" ht="24.2" customHeight="1">
      <c r="A142" s="33"/>
      <c r="B142" s="155"/>
      <c r="C142" s="156" t="s">
        <v>434</v>
      </c>
      <c r="D142" s="156" t="s">
        <v>188</v>
      </c>
      <c r="E142" s="157" t="s">
        <v>2702</v>
      </c>
      <c r="F142" s="158" t="s">
        <v>2703</v>
      </c>
      <c r="G142" s="159" t="s">
        <v>412</v>
      </c>
      <c r="H142" s="160">
        <v>309.86</v>
      </c>
      <c r="I142" s="161"/>
      <c r="J142" s="162">
        <f t="shared" si="0"/>
        <v>0</v>
      </c>
      <c r="K142" s="163"/>
      <c r="L142" s="34"/>
      <c r="M142" s="164" t="s">
        <v>1</v>
      </c>
      <c r="N142" s="165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91</v>
      </c>
      <c r="AT142" s="168" t="s">
        <v>188</v>
      </c>
      <c r="AU142" s="168" t="s">
        <v>79</v>
      </c>
      <c r="AY142" s="18" t="s">
        <v>185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91</v>
      </c>
      <c r="BM142" s="168" t="s">
        <v>3974</v>
      </c>
    </row>
    <row r="143" spans="1:65" s="2" customFormat="1" ht="33" customHeight="1">
      <c r="A143" s="33"/>
      <c r="B143" s="155"/>
      <c r="C143" s="156" t="s">
        <v>438</v>
      </c>
      <c r="D143" s="156" t="s">
        <v>188</v>
      </c>
      <c r="E143" s="157" t="s">
        <v>2705</v>
      </c>
      <c r="F143" s="158" t="s">
        <v>2706</v>
      </c>
      <c r="G143" s="159" t="s">
        <v>191</v>
      </c>
      <c r="H143" s="160">
        <v>104.66</v>
      </c>
      <c r="I143" s="161"/>
      <c r="J143" s="162">
        <f t="shared" si="0"/>
        <v>0</v>
      </c>
      <c r="K143" s="163"/>
      <c r="L143" s="34"/>
      <c r="M143" s="164" t="s">
        <v>1</v>
      </c>
      <c r="N143" s="165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91</v>
      </c>
      <c r="AT143" s="168" t="s">
        <v>188</v>
      </c>
      <c r="AU143" s="168" t="s">
        <v>79</v>
      </c>
      <c r="AY143" s="18" t="s">
        <v>185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91</v>
      </c>
      <c r="BM143" s="168" t="s">
        <v>3975</v>
      </c>
    </row>
    <row r="144" spans="1:65" s="2" customFormat="1" ht="24.2" customHeight="1">
      <c r="A144" s="33"/>
      <c r="B144" s="155"/>
      <c r="C144" s="156" t="s">
        <v>446</v>
      </c>
      <c r="D144" s="156" t="s">
        <v>188</v>
      </c>
      <c r="E144" s="157" t="s">
        <v>2708</v>
      </c>
      <c r="F144" s="158" t="s">
        <v>2709</v>
      </c>
      <c r="G144" s="159" t="s">
        <v>191</v>
      </c>
      <c r="H144" s="160">
        <v>85.29</v>
      </c>
      <c r="I144" s="161"/>
      <c r="J144" s="162">
        <f t="shared" si="0"/>
        <v>0</v>
      </c>
      <c r="K144" s="163"/>
      <c r="L144" s="34"/>
      <c r="M144" s="164" t="s">
        <v>1</v>
      </c>
      <c r="N144" s="165" t="s">
        <v>41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91</v>
      </c>
      <c r="AT144" s="168" t="s">
        <v>188</v>
      </c>
      <c r="AU144" s="168" t="s">
        <v>79</v>
      </c>
      <c r="AY144" s="18" t="s">
        <v>185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89</v>
      </c>
      <c r="BK144" s="169">
        <f t="shared" si="9"/>
        <v>0</v>
      </c>
      <c r="BL144" s="18" t="s">
        <v>91</v>
      </c>
      <c r="BM144" s="168" t="s">
        <v>3976</v>
      </c>
    </row>
    <row r="145" spans="1:65" s="2" customFormat="1" ht="33" customHeight="1">
      <c r="A145" s="33"/>
      <c r="B145" s="155"/>
      <c r="C145" s="156" t="s">
        <v>460</v>
      </c>
      <c r="D145" s="156" t="s">
        <v>188</v>
      </c>
      <c r="E145" s="157" t="s">
        <v>2711</v>
      </c>
      <c r="F145" s="158" t="s">
        <v>2712</v>
      </c>
      <c r="G145" s="159" t="s">
        <v>191</v>
      </c>
      <c r="H145" s="160">
        <v>9.14</v>
      </c>
      <c r="I145" s="161"/>
      <c r="J145" s="162">
        <f t="shared" si="0"/>
        <v>0</v>
      </c>
      <c r="K145" s="163"/>
      <c r="L145" s="34"/>
      <c r="M145" s="164" t="s">
        <v>1</v>
      </c>
      <c r="N145" s="165" t="s">
        <v>41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91</v>
      </c>
      <c r="AT145" s="168" t="s">
        <v>188</v>
      </c>
      <c r="AU145" s="168" t="s">
        <v>79</v>
      </c>
      <c r="AY145" s="18" t="s">
        <v>185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89</v>
      </c>
      <c r="BK145" s="169">
        <f t="shared" si="9"/>
        <v>0</v>
      </c>
      <c r="BL145" s="18" t="s">
        <v>91</v>
      </c>
      <c r="BM145" s="168" t="s">
        <v>3977</v>
      </c>
    </row>
    <row r="146" spans="1:65" s="2" customFormat="1" ht="24.2" customHeight="1">
      <c r="A146" s="33"/>
      <c r="B146" s="155"/>
      <c r="C146" s="156" t="s">
        <v>473</v>
      </c>
      <c r="D146" s="156" t="s">
        <v>188</v>
      </c>
      <c r="E146" s="157" t="s">
        <v>2714</v>
      </c>
      <c r="F146" s="158" t="s">
        <v>2715</v>
      </c>
      <c r="G146" s="159" t="s">
        <v>191</v>
      </c>
      <c r="H146" s="160">
        <v>4.96</v>
      </c>
      <c r="I146" s="161"/>
      <c r="J146" s="162">
        <f t="shared" si="0"/>
        <v>0</v>
      </c>
      <c r="K146" s="163"/>
      <c r="L146" s="34"/>
      <c r="M146" s="164" t="s">
        <v>1</v>
      </c>
      <c r="N146" s="165" t="s">
        <v>41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91</v>
      </c>
      <c r="AT146" s="168" t="s">
        <v>188</v>
      </c>
      <c r="AU146" s="168" t="s">
        <v>79</v>
      </c>
      <c r="AY146" s="18" t="s">
        <v>185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89</v>
      </c>
      <c r="BK146" s="169">
        <f t="shared" si="9"/>
        <v>0</v>
      </c>
      <c r="BL146" s="18" t="s">
        <v>91</v>
      </c>
      <c r="BM146" s="168" t="s">
        <v>3978</v>
      </c>
    </row>
    <row r="147" spans="1:65" s="2" customFormat="1" ht="16.5" customHeight="1">
      <c r="A147" s="33"/>
      <c r="B147" s="155"/>
      <c r="C147" s="202" t="s">
        <v>477</v>
      </c>
      <c r="D147" s="202" t="s">
        <v>339</v>
      </c>
      <c r="E147" s="203" t="s">
        <v>1790</v>
      </c>
      <c r="F147" s="204" t="s">
        <v>2717</v>
      </c>
      <c r="G147" s="205" t="s">
        <v>782</v>
      </c>
      <c r="H147" s="206">
        <v>16</v>
      </c>
      <c r="I147" s="207"/>
      <c r="J147" s="208">
        <f t="shared" si="0"/>
        <v>0</v>
      </c>
      <c r="K147" s="209"/>
      <c r="L147" s="210"/>
      <c r="M147" s="211" t="s">
        <v>1</v>
      </c>
      <c r="N147" s="212" t="s">
        <v>41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342</v>
      </c>
      <c r="AT147" s="168" t="s">
        <v>339</v>
      </c>
      <c r="AU147" s="168" t="s">
        <v>79</v>
      </c>
      <c r="AY147" s="18" t="s">
        <v>185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89</v>
      </c>
      <c r="BK147" s="169">
        <f t="shared" si="9"/>
        <v>0</v>
      </c>
      <c r="BL147" s="18" t="s">
        <v>91</v>
      </c>
      <c r="BM147" s="168" t="s">
        <v>3979</v>
      </c>
    </row>
    <row r="148" spans="1:65" s="2" customFormat="1" ht="24.2" customHeight="1">
      <c r="A148" s="33"/>
      <c r="B148" s="155"/>
      <c r="C148" s="156" t="s">
        <v>490</v>
      </c>
      <c r="D148" s="156" t="s">
        <v>188</v>
      </c>
      <c r="E148" s="157" t="s">
        <v>3852</v>
      </c>
      <c r="F148" s="158" t="s">
        <v>3853</v>
      </c>
      <c r="G148" s="159" t="s">
        <v>348</v>
      </c>
      <c r="H148" s="160">
        <v>101.5</v>
      </c>
      <c r="I148" s="161"/>
      <c r="J148" s="162">
        <f t="shared" si="0"/>
        <v>0</v>
      </c>
      <c r="K148" s="163"/>
      <c r="L148" s="34"/>
      <c r="M148" s="164" t="s">
        <v>1</v>
      </c>
      <c r="N148" s="165" t="s">
        <v>41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91</v>
      </c>
      <c r="AT148" s="168" t="s">
        <v>188</v>
      </c>
      <c r="AU148" s="168" t="s">
        <v>79</v>
      </c>
      <c r="AY148" s="18" t="s">
        <v>185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89</v>
      </c>
      <c r="BK148" s="169">
        <f t="shared" si="9"/>
        <v>0</v>
      </c>
      <c r="BL148" s="18" t="s">
        <v>91</v>
      </c>
      <c r="BM148" s="168" t="s">
        <v>3980</v>
      </c>
    </row>
    <row r="149" spans="1:65" s="2" customFormat="1" ht="24.2" customHeight="1">
      <c r="A149" s="33"/>
      <c r="B149" s="155"/>
      <c r="C149" s="202" t="s">
        <v>498</v>
      </c>
      <c r="D149" s="202" t="s">
        <v>339</v>
      </c>
      <c r="E149" s="203" t="s">
        <v>3855</v>
      </c>
      <c r="F149" s="204" t="s">
        <v>3856</v>
      </c>
      <c r="G149" s="205" t="s">
        <v>348</v>
      </c>
      <c r="H149" s="206">
        <v>101.5</v>
      </c>
      <c r="I149" s="207"/>
      <c r="J149" s="208">
        <f t="shared" si="0"/>
        <v>0</v>
      </c>
      <c r="K149" s="209"/>
      <c r="L149" s="210"/>
      <c r="M149" s="211" t="s">
        <v>1</v>
      </c>
      <c r="N149" s="212" t="s">
        <v>41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342</v>
      </c>
      <c r="AT149" s="168" t="s">
        <v>339</v>
      </c>
      <c r="AU149" s="168" t="s">
        <v>79</v>
      </c>
      <c r="AY149" s="18" t="s">
        <v>185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89</v>
      </c>
      <c r="BK149" s="169">
        <f t="shared" si="9"/>
        <v>0</v>
      </c>
      <c r="BL149" s="18" t="s">
        <v>91</v>
      </c>
      <c r="BM149" s="168" t="s">
        <v>3981</v>
      </c>
    </row>
    <row r="150" spans="1:65" s="2" customFormat="1" ht="16.5" customHeight="1">
      <c r="A150" s="33"/>
      <c r="B150" s="155"/>
      <c r="C150" s="156" t="s">
        <v>505</v>
      </c>
      <c r="D150" s="156" t="s">
        <v>188</v>
      </c>
      <c r="E150" s="157" t="s">
        <v>3870</v>
      </c>
      <c r="F150" s="158" t="s">
        <v>3871</v>
      </c>
      <c r="G150" s="159" t="s">
        <v>348</v>
      </c>
      <c r="H150" s="160">
        <v>101.5</v>
      </c>
      <c r="I150" s="161"/>
      <c r="J150" s="162">
        <f t="shared" si="0"/>
        <v>0</v>
      </c>
      <c r="K150" s="163"/>
      <c r="L150" s="34"/>
      <c r="M150" s="164" t="s">
        <v>1</v>
      </c>
      <c r="N150" s="165" t="s">
        <v>41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91</v>
      </c>
      <c r="AT150" s="168" t="s">
        <v>188</v>
      </c>
      <c r="AU150" s="168" t="s">
        <v>79</v>
      </c>
      <c r="AY150" s="18" t="s">
        <v>185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89</v>
      </c>
      <c r="BK150" s="169">
        <f t="shared" si="9"/>
        <v>0</v>
      </c>
      <c r="BL150" s="18" t="s">
        <v>91</v>
      </c>
      <c r="BM150" s="168" t="s">
        <v>3982</v>
      </c>
    </row>
    <row r="151" spans="1:65" s="2" customFormat="1" ht="24.2" customHeight="1">
      <c r="A151" s="33"/>
      <c r="B151" s="155"/>
      <c r="C151" s="156" t="s">
        <v>509</v>
      </c>
      <c r="D151" s="156" t="s">
        <v>188</v>
      </c>
      <c r="E151" s="157" t="s">
        <v>2798</v>
      </c>
      <c r="F151" s="158" t="s">
        <v>2799</v>
      </c>
      <c r="G151" s="159" t="s">
        <v>782</v>
      </c>
      <c r="H151" s="160">
        <v>3</v>
      </c>
      <c r="I151" s="161"/>
      <c r="J151" s="162">
        <f t="shared" si="0"/>
        <v>0</v>
      </c>
      <c r="K151" s="163"/>
      <c r="L151" s="34"/>
      <c r="M151" s="164" t="s">
        <v>1</v>
      </c>
      <c r="N151" s="165" t="s">
        <v>41</v>
      </c>
      <c r="O151" s="62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91</v>
      </c>
      <c r="AT151" s="168" t="s">
        <v>188</v>
      </c>
      <c r="AU151" s="168" t="s">
        <v>79</v>
      </c>
      <c r="AY151" s="18" t="s">
        <v>185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8" t="s">
        <v>89</v>
      </c>
      <c r="BK151" s="169">
        <f t="shared" si="9"/>
        <v>0</v>
      </c>
      <c r="BL151" s="18" t="s">
        <v>91</v>
      </c>
      <c r="BM151" s="168" t="s">
        <v>3983</v>
      </c>
    </row>
    <row r="152" spans="1:65" s="2" customFormat="1" ht="33" customHeight="1">
      <c r="A152" s="33"/>
      <c r="B152" s="155"/>
      <c r="C152" s="202" t="s">
        <v>532</v>
      </c>
      <c r="D152" s="202" t="s">
        <v>339</v>
      </c>
      <c r="E152" s="203" t="s">
        <v>2801</v>
      </c>
      <c r="F152" s="204" t="s">
        <v>2802</v>
      </c>
      <c r="G152" s="205" t="s">
        <v>782</v>
      </c>
      <c r="H152" s="206">
        <v>3</v>
      </c>
      <c r="I152" s="207"/>
      <c r="J152" s="208">
        <f t="shared" si="0"/>
        <v>0</v>
      </c>
      <c r="K152" s="209"/>
      <c r="L152" s="210"/>
      <c r="M152" s="211" t="s">
        <v>1</v>
      </c>
      <c r="N152" s="212" t="s">
        <v>41</v>
      </c>
      <c r="O152" s="62"/>
      <c r="P152" s="166">
        <f t="shared" si="1"/>
        <v>0</v>
      </c>
      <c r="Q152" s="166">
        <v>0</v>
      </c>
      <c r="R152" s="166">
        <f t="shared" si="2"/>
        <v>0</v>
      </c>
      <c r="S152" s="166">
        <v>0</v>
      </c>
      <c r="T152" s="167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342</v>
      </c>
      <c r="AT152" s="168" t="s">
        <v>339</v>
      </c>
      <c r="AU152" s="168" t="s">
        <v>79</v>
      </c>
      <c r="AY152" s="18" t="s">
        <v>185</v>
      </c>
      <c r="BE152" s="169">
        <f t="shared" si="4"/>
        <v>0</v>
      </c>
      <c r="BF152" s="169">
        <f t="shared" si="5"/>
        <v>0</v>
      </c>
      <c r="BG152" s="169">
        <f t="shared" si="6"/>
        <v>0</v>
      </c>
      <c r="BH152" s="169">
        <f t="shared" si="7"/>
        <v>0</v>
      </c>
      <c r="BI152" s="169">
        <f t="shared" si="8"/>
        <v>0</v>
      </c>
      <c r="BJ152" s="18" t="s">
        <v>89</v>
      </c>
      <c r="BK152" s="169">
        <f t="shared" si="9"/>
        <v>0</v>
      </c>
      <c r="BL152" s="18" t="s">
        <v>91</v>
      </c>
      <c r="BM152" s="168" t="s">
        <v>3984</v>
      </c>
    </row>
    <row r="153" spans="1:65" s="2" customFormat="1" ht="37.9" customHeight="1">
      <c r="A153" s="33"/>
      <c r="B153" s="155"/>
      <c r="C153" s="202" t="s">
        <v>541</v>
      </c>
      <c r="D153" s="202" t="s">
        <v>339</v>
      </c>
      <c r="E153" s="203" t="s">
        <v>2804</v>
      </c>
      <c r="F153" s="204" t="s">
        <v>2805</v>
      </c>
      <c r="G153" s="205" t="s">
        <v>782</v>
      </c>
      <c r="H153" s="206">
        <v>8</v>
      </c>
      <c r="I153" s="207"/>
      <c r="J153" s="208">
        <f t="shared" si="0"/>
        <v>0</v>
      </c>
      <c r="K153" s="209"/>
      <c r="L153" s="210"/>
      <c r="M153" s="211" t="s">
        <v>1</v>
      </c>
      <c r="N153" s="212" t="s">
        <v>41</v>
      </c>
      <c r="O153" s="62"/>
      <c r="P153" s="166">
        <f t="shared" si="1"/>
        <v>0</v>
      </c>
      <c r="Q153" s="166">
        <v>0</v>
      </c>
      <c r="R153" s="166">
        <f t="shared" si="2"/>
        <v>0</v>
      </c>
      <c r="S153" s="166">
        <v>0</v>
      </c>
      <c r="T153" s="167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342</v>
      </c>
      <c r="AT153" s="168" t="s">
        <v>339</v>
      </c>
      <c r="AU153" s="168" t="s">
        <v>79</v>
      </c>
      <c r="AY153" s="18" t="s">
        <v>185</v>
      </c>
      <c r="BE153" s="169">
        <f t="shared" si="4"/>
        <v>0</v>
      </c>
      <c r="BF153" s="169">
        <f t="shared" si="5"/>
        <v>0</v>
      </c>
      <c r="BG153" s="169">
        <f t="shared" si="6"/>
        <v>0</v>
      </c>
      <c r="BH153" s="169">
        <f t="shared" si="7"/>
        <v>0</v>
      </c>
      <c r="BI153" s="169">
        <f t="shared" si="8"/>
        <v>0</v>
      </c>
      <c r="BJ153" s="18" t="s">
        <v>89</v>
      </c>
      <c r="BK153" s="169">
        <f t="shared" si="9"/>
        <v>0</v>
      </c>
      <c r="BL153" s="18" t="s">
        <v>91</v>
      </c>
      <c r="BM153" s="168" t="s">
        <v>3985</v>
      </c>
    </row>
    <row r="154" spans="1:65" s="2" customFormat="1" ht="16.5" customHeight="1">
      <c r="A154" s="33"/>
      <c r="B154" s="155"/>
      <c r="C154" s="202" t="s">
        <v>569</v>
      </c>
      <c r="D154" s="202" t="s">
        <v>339</v>
      </c>
      <c r="E154" s="203" t="s">
        <v>3986</v>
      </c>
      <c r="F154" s="204" t="s">
        <v>2808</v>
      </c>
      <c r="G154" s="205" t="s">
        <v>782</v>
      </c>
      <c r="H154" s="206">
        <v>3</v>
      </c>
      <c r="I154" s="207"/>
      <c r="J154" s="208">
        <f t="shared" si="0"/>
        <v>0</v>
      </c>
      <c r="K154" s="209"/>
      <c r="L154" s="210"/>
      <c r="M154" s="211" t="s">
        <v>1</v>
      </c>
      <c r="N154" s="212" t="s">
        <v>41</v>
      </c>
      <c r="O154" s="62"/>
      <c r="P154" s="166">
        <f t="shared" si="1"/>
        <v>0</v>
      </c>
      <c r="Q154" s="166">
        <v>0</v>
      </c>
      <c r="R154" s="166">
        <f t="shared" si="2"/>
        <v>0</v>
      </c>
      <c r="S154" s="166">
        <v>0</v>
      </c>
      <c r="T154" s="167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342</v>
      </c>
      <c r="AT154" s="168" t="s">
        <v>339</v>
      </c>
      <c r="AU154" s="168" t="s">
        <v>79</v>
      </c>
      <c r="AY154" s="18" t="s">
        <v>185</v>
      </c>
      <c r="BE154" s="169">
        <f t="shared" si="4"/>
        <v>0</v>
      </c>
      <c r="BF154" s="169">
        <f t="shared" si="5"/>
        <v>0</v>
      </c>
      <c r="BG154" s="169">
        <f t="shared" si="6"/>
        <v>0</v>
      </c>
      <c r="BH154" s="169">
        <f t="shared" si="7"/>
        <v>0</v>
      </c>
      <c r="BI154" s="169">
        <f t="shared" si="8"/>
        <v>0</v>
      </c>
      <c r="BJ154" s="18" t="s">
        <v>89</v>
      </c>
      <c r="BK154" s="169">
        <f t="shared" si="9"/>
        <v>0</v>
      </c>
      <c r="BL154" s="18" t="s">
        <v>91</v>
      </c>
      <c r="BM154" s="168" t="s">
        <v>3987</v>
      </c>
    </row>
    <row r="155" spans="1:65" s="2" customFormat="1" ht="37.9" customHeight="1">
      <c r="A155" s="33"/>
      <c r="B155" s="155"/>
      <c r="C155" s="156" t="s">
        <v>573</v>
      </c>
      <c r="D155" s="156" t="s">
        <v>188</v>
      </c>
      <c r="E155" s="157" t="s">
        <v>3876</v>
      </c>
      <c r="F155" s="158" t="s">
        <v>3877</v>
      </c>
      <c r="G155" s="159" t="s">
        <v>782</v>
      </c>
      <c r="H155" s="160">
        <v>6</v>
      </c>
      <c r="I155" s="161"/>
      <c r="J155" s="162">
        <f t="shared" si="0"/>
        <v>0</v>
      </c>
      <c r="K155" s="163"/>
      <c r="L155" s="34"/>
      <c r="M155" s="164" t="s">
        <v>1</v>
      </c>
      <c r="N155" s="165" t="s">
        <v>41</v>
      </c>
      <c r="O155" s="62"/>
      <c r="P155" s="166">
        <f t="shared" si="1"/>
        <v>0</v>
      </c>
      <c r="Q155" s="166">
        <v>0</v>
      </c>
      <c r="R155" s="166">
        <f t="shared" si="2"/>
        <v>0</v>
      </c>
      <c r="S155" s="166">
        <v>0</v>
      </c>
      <c r="T155" s="167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91</v>
      </c>
      <c r="AT155" s="168" t="s">
        <v>188</v>
      </c>
      <c r="AU155" s="168" t="s">
        <v>79</v>
      </c>
      <c r="AY155" s="18" t="s">
        <v>185</v>
      </c>
      <c r="BE155" s="169">
        <f t="shared" si="4"/>
        <v>0</v>
      </c>
      <c r="BF155" s="169">
        <f t="shared" si="5"/>
        <v>0</v>
      </c>
      <c r="BG155" s="169">
        <f t="shared" si="6"/>
        <v>0</v>
      </c>
      <c r="BH155" s="169">
        <f t="shared" si="7"/>
        <v>0</v>
      </c>
      <c r="BI155" s="169">
        <f t="shared" si="8"/>
        <v>0</v>
      </c>
      <c r="BJ155" s="18" t="s">
        <v>89</v>
      </c>
      <c r="BK155" s="169">
        <f t="shared" si="9"/>
        <v>0</v>
      </c>
      <c r="BL155" s="18" t="s">
        <v>91</v>
      </c>
      <c r="BM155" s="168" t="s">
        <v>3988</v>
      </c>
    </row>
    <row r="156" spans="1:65" s="2" customFormat="1" ht="24.2" customHeight="1">
      <c r="A156" s="33"/>
      <c r="B156" s="155"/>
      <c r="C156" s="202" t="s">
        <v>605</v>
      </c>
      <c r="D156" s="202" t="s">
        <v>339</v>
      </c>
      <c r="E156" s="203" t="s">
        <v>3879</v>
      </c>
      <c r="F156" s="204" t="s">
        <v>3880</v>
      </c>
      <c r="G156" s="205" t="s">
        <v>782</v>
      </c>
      <c r="H156" s="206">
        <v>6</v>
      </c>
      <c r="I156" s="207"/>
      <c r="J156" s="208">
        <f t="shared" si="0"/>
        <v>0</v>
      </c>
      <c r="K156" s="209"/>
      <c r="L156" s="210"/>
      <c r="M156" s="211" t="s">
        <v>1</v>
      </c>
      <c r="N156" s="212" t="s">
        <v>41</v>
      </c>
      <c r="O156" s="62"/>
      <c r="P156" s="166">
        <f t="shared" si="1"/>
        <v>0</v>
      </c>
      <c r="Q156" s="166">
        <v>0</v>
      </c>
      <c r="R156" s="166">
        <f t="shared" si="2"/>
        <v>0</v>
      </c>
      <c r="S156" s="166">
        <v>0</v>
      </c>
      <c r="T156" s="167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342</v>
      </c>
      <c r="AT156" s="168" t="s">
        <v>339</v>
      </c>
      <c r="AU156" s="168" t="s">
        <v>79</v>
      </c>
      <c r="AY156" s="18" t="s">
        <v>185</v>
      </c>
      <c r="BE156" s="169">
        <f t="shared" si="4"/>
        <v>0</v>
      </c>
      <c r="BF156" s="169">
        <f t="shared" si="5"/>
        <v>0</v>
      </c>
      <c r="BG156" s="169">
        <f t="shared" si="6"/>
        <v>0</v>
      </c>
      <c r="BH156" s="169">
        <f t="shared" si="7"/>
        <v>0</v>
      </c>
      <c r="BI156" s="169">
        <f t="shared" si="8"/>
        <v>0</v>
      </c>
      <c r="BJ156" s="18" t="s">
        <v>89</v>
      </c>
      <c r="BK156" s="169">
        <f t="shared" si="9"/>
        <v>0</v>
      </c>
      <c r="BL156" s="18" t="s">
        <v>91</v>
      </c>
      <c r="BM156" s="168" t="s">
        <v>3989</v>
      </c>
    </row>
    <row r="157" spans="1:65" s="2" customFormat="1" ht="24.2" customHeight="1">
      <c r="A157" s="33"/>
      <c r="B157" s="155"/>
      <c r="C157" s="202" t="s">
        <v>1816</v>
      </c>
      <c r="D157" s="202" t="s">
        <v>339</v>
      </c>
      <c r="E157" s="203" t="s">
        <v>3882</v>
      </c>
      <c r="F157" s="204" t="s">
        <v>3990</v>
      </c>
      <c r="G157" s="205" t="s">
        <v>782</v>
      </c>
      <c r="H157" s="206">
        <v>6</v>
      </c>
      <c r="I157" s="207"/>
      <c r="J157" s="208">
        <f t="shared" si="0"/>
        <v>0</v>
      </c>
      <c r="K157" s="209"/>
      <c r="L157" s="210"/>
      <c r="M157" s="211" t="s">
        <v>1</v>
      </c>
      <c r="N157" s="212" t="s">
        <v>41</v>
      </c>
      <c r="O157" s="62"/>
      <c r="P157" s="166">
        <f t="shared" si="1"/>
        <v>0</v>
      </c>
      <c r="Q157" s="166">
        <v>0</v>
      </c>
      <c r="R157" s="166">
        <f t="shared" si="2"/>
        <v>0</v>
      </c>
      <c r="S157" s="166">
        <v>0</v>
      </c>
      <c r="T157" s="167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342</v>
      </c>
      <c r="AT157" s="168" t="s">
        <v>339</v>
      </c>
      <c r="AU157" s="168" t="s">
        <v>79</v>
      </c>
      <c r="AY157" s="18" t="s">
        <v>185</v>
      </c>
      <c r="BE157" s="169">
        <f t="shared" si="4"/>
        <v>0</v>
      </c>
      <c r="BF157" s="169">
        <f t="shared" si="5"/>
        <v>0</v>
      </c>
      <c r="BG157" s="169">
        <f t="shared" si="6"/>
        <v>0</v>
      </c>
      <c r="BH157" s="169">
        <f t="shared" si="7"/>
        <v>0</v>
      </c>
      <c r="BI157" s="169">
        <f t="shared" si="8"/>
        <v>0</v>
      </c>
      <c r="BJ157" s="18" t="s">
        <v>89</v>
      </c>
      <c r="BK157" s="169">
        <f t="shared" si="9"/>
        <v>0</v>
      </c>
      <c r="BL157" s="18" t="s">
        <v>91</v>
      </c>
      <c r="BM157" s="168" t="s">
        <v>3991</v>
      </c>
    </row>
    <row r="158" spans="1:65" s="2" customFormat="1" ht="24.2" customHeight="1">
      <c r="A158" s="33"/>
      <c r="B158" s="155"/>
      <c r="C158" s="202" t="s">
        <v>610</v>
      </c>
      <c r="D158" s="202" t="s">
        <v>339</v>
      </c>
      <c r="E158" s="203" t="s">
        <v>3885</v>
      </c>
      <c r="F158" s="204" t="s">
        <v>3992</v>
      </c>
      <c r="G158" s="205" t="s">
        <v>782</v>
      </c>
      <c r="H158" s="206">
        <v>6</v>
      </c>
      <c r="I158" s="207"/>
      <c r="J158" s="208">
        <f t="shared" si="0"/>
        <v>0</v>
      </c>
      <c r="K158" s="209"/>
      <c r="L158" s="210"/>
      <c r="M158" s="211" t="s">
        <v>1</v>
      </c>
      <c r="N158" s="212" t="s">
        <v>41</v>
      </c>
      <c r="O158" s="62"/>
      <c r="P158" s="166">
        <f t="shared" si="1"/>
        <v>0</v>
      </c>
      <c r="Q158" s="166">
        <v>0</v>
      </c>
      <c r="R158" s="166">
        <f t="shared" si="2"/>
        <v>0</v>
      </c>
      <c r="S158" s="166">
        <v>0</v>
      </c>
      <c r="T158" s="167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342</v>
      </c>
      <c r="AT158" s="168" t="s">
        <v>339</v>
      </c>
      <c r="AU158" s="168" t="s">
        <v>79</v>
      </c>
      <c r="AY158" s="18" t="s">
        <v>185</v>
      </c>
      <c r="BE158" s="169">
        <f t="shared" si="4"/>
        <v>0</v>
      </c>
      <c r="BF158" s="169">
        <f t="shared" si="5"/>
        <v>0</v>
      </c>
      <c r="BG158" s="169">
        <f t="shared" si="6"/>
        <v>0</v>
      </c>
      <c r="BH158" s="169">
        <f t="shared" si="7"/>
        <v>0</v>
      </c>
      <c r="BI158" s="169">
        <f t="shared" si="8"/>
        <v>0</v>
      </c>
      <c r="BJ158" s="18" t="s">
        <v>89</v>
      </c>
      <c r="BK158" s="169">
        <f t="shared" si="9"/>
        <v>0</v>
      </c>
      <c r="BL158" s="18" t="s">
        <v>91</v>
      </c>
      <c r="BM158" s="168" t="s">
        <v>3993</v>
      </c>
    </row>
    <row r="159" spans="1:65" s="2" customFormat="1" ht="33" customHeight="1">
      <c r="A159" s="33"/>
      <c r="B159" s="155"/>
      <c r="C159" s="202" t="s">
        <v>617</v>
      </c>
      <c r="D159" s="202" t="s">
        <v>339</v>
      </c>
      <c r="E159" s="203" t="s">
        <v>3888</v>
      </c>
      <c r="F159" s="204" t="s">
        <v>3994</v>
      </c>
      <c r="G159" s="205" t="s">
        <v>782</v>
      </c>
      <c r="H159" s="206">
        <v>6</v>
      </c>
      <c r="I159" s="207"/>
      <c r="J159" s="208">
        <f t="shared" si="0"/>
        <v>0</v>
      </c>
      <c r="K159" s="209"/>
      <c r="L159" s="210"/>
      <c r="M159" s="211" t="s">
        <v>1</v>
      </c>
      <c r="N159" s="212" t="s">
        <v>41</v>
      </c>
      <c r="O159" s="62"/>
      <c r="P159" s="166">
        <f t="shared" si="1"/>
        <v>0</v>
      </c>
      <c r="Q159" s="166">
        <v>0</v>
      </c>
      <c r="R159" s="166">
        <f t="shared" si="2"/>
        <v>0</v>
      </c>
      <c r="S159" s="166">
        <v>0</v>
      </c>
      <c r="T159" s="167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342</v>
      </c>
      <c r="AT159" s="168" t="s">
        <v>339</v>
      </c>
      <c r="AU159" s="168" t="s">
        <v>79</v>
      </c>
      <c r="AY159" s="18" t="s">
        <v>185</v>
      </c>
      <c r="BE159" s="169">
        <f t="shared" si="4"/>
        <v>0</v>
      </c>
      <c r="BF159" s="169">
        <f t="shared" si="5"/>
        <v>0</v>
      </c>
      <c r="BG159" s="169">
        <f t="shared" si="6"/>
        <v>0</v>
      </c>
      <c r="BH159" s="169">
        <f t="shared" si="7"/>
        <v>0</v>
      </c>
      <c r="BI159" s="169">
        <f t="shared" si="8"/>
        <v>0</v>
      </c>
      <c r="BJ159" s="18" t="s">
        <v>89</v>
      </c>
      <c r="BK159" s="169">
        <f t="shared" si="9"/>
        <v>0</v>
      </c>
      <c r="BL159" s="18" t="s">
        <v>91</v>
      </c>
      <c r="BM159" s="168" t="s">
        <v>3995</v>
      </c>
    </row>
    <row r="160" spans="1:65" s="2" customFormat="1" ht="33" customHeight="1">
      <c r="A160" s="33"/>
      <c r="B160" s="155"/>
      <c r="C160" s="202" t="s">
        <v>659</v>
      </c>
      <c r="D160" s="202" t="s">
        <v>339</v>
      </c>
      <c r="E160" s="203" t="s">
        <v>3891</v>
      </c>
      <c r="F160" s="204" t="s">
        <v>3996</v>
      </c>
      <c r="G160" s="205" t="s">
        <v>782</v>
      </c>
      <c r="H160" s="206">
        <v>12</v>
      </c>
      <c r="I160" s="207"/>
      <c r="J160" s="208">
        <f t="shared" si="0"/>
        <v>0</v>
      </c>
      <c r="K160" s="209"/>
      <c r="L160" s="210"/>
      <c r="M160" s="211" t="s">
        <v>1</v>
      </c>
      <c r="N160" s="212" t="s">
        <v>41</v>
      </c>
      <c r="O160" s="62"/>
      <c r="P160" s="166">
        <f t="shared" si="1"/>
        <v>0</v>
      </c>
      <c r="Q160" s="166">
        <v>0</v>
      </c>
      <c r="R160" s="166">
        <f t="shared" si="2"/>
        <v>0</v>
      </c>
      <c r="S160" s="166">
        <v>0</v>
      </c>
      <c r="T160" s="167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342</v>
      </c>
      <c r="AT160" s="168" t="s">
        <v>339</v>
      </c>
      <c r="AU160" s="168" t="s">
        <v>79</v>
      </c>
      <c r="AY160" s="18" t="s">
        <v>185</v>
      </c>
      <c r="BE160" s="169">
        <f t="shared" si="4"/>
        <v>0</v>
      </c>
      <c r="BF160" s="169">
        <f t="shared" si="5"/>
        <v>0</v>
      </c>
      <c r="BG160" s="169">
        <f t="shared" si="6"/>
        <v>0</v>
      </c>
      <c r="BH160" s="169">
        <f t="shared" si="7"/>
        <v>0</v>
      </c>
      <c r="BI160" s="169">
        <f t="shared" si="8"/>
        <v>0</v>
      </c>
      <c r="BJ160" s="18" t="s">
        <v>89</v>
      </c>
      <c r="BK160" s="169">
        <f t="shared" si="9"/>
        <v>0</v>
      </c>
      <c r="BL160" s="18" t="s">
        <v>91</v>
      </c>
      <c r="BM160" s="168" t="s">
        <v>3997</v>
      </c>
    </row>
    <row r="161" spans="1:65" s="2" customFormat="1" ht="16.5" customHeight="1">
      <c r="A161" s="33"/>
      <c r="B161" s="155"/>
      <c r="C161" s="202" t="s">
        <v>665</v>
      </c>
      <c r="D161" s="202" t="s">
        <v>339</v>
      </c>
      <c r="E161" s="203" t="s">
        <v>3998</v>
      </c>
      <c r="F161" s="204" t="s">
        <v>3999</v>
      </c>
      <c r="G161" s="205" t="s">
        <v>782</v>
      </c>
      <c r="H161" s="206">
        <v>6</v>
      </c>
      <c r="I161" s="207"/>
      <c r="J161" s="208">
        <f t="shared" si="0"/>
        <v>0</v>
      </c>
      <c r="K161" s="209"/>
      <c r="L161" s="210"/>
      <c r="M161" s="211" t="s">
        <v>1</v>
      </c>
      <c r="N161" s="212" t="s">
        <v>41</v>
      </c>
      <c r="O161" s="62"/>
      <c r="P161" s="166">
        <f t="shared" si="1"/>
        <v>0</v>
      </c>
      <c r="Q161" s="166">
        <v>0</v>
      </c>
      <c r="R161" s="166">
        <f t="shared" si="2"/>
        <v>0</v>
      </c>
      <c r="S161" s="166">
        <v>0</v>
      </c>
      <c r="T161" s="167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342</v>
      </c>
      <c r="AT161" s="168" t="s">
        <v>339</v>
      </c>
      <c r="AU161" s="168" t="s">
        <v>79</v>
      </c>
      <c r="AY161" s="18" t="s">
        <v>185</v>
      </c>
      <c r="BE161" s="169">
        <f t="shared" si="4"/>
        <v>0</v>
      </c>
      <c r="BF161" s="169">
        <f t="shared" si="5"/>
        <v>0</v>
      </c>
      <c r="BG161" s="169">
        <f t="shared" si="6"/>
        <v>0</v>
      </c>
      <c r="BH161" s="169">
        <f t="shared" si="7"/>
        <v>0</v>
      </c>
      <c r="BI161" s="169">
        <f t="shared" si="8"/>
        <v>0</v>
      </c>
      <c r="BJ161" s="18" t="s">
        <v>89</v>
      </c>
      <c r="BK161" s="169">
        <f t="shared" si="9"/>
        <v>0</v>
      </c>
      <c r="BL161" s="18" t="s">
        <v>91</v>
      </c>
      <c r="BM161" s="168" t="s">
        <v>4000</v>
      </c>
    </row>
    <row r="162" spans="1:65" s="2" customFormat="1" ht="37.9" customHeight="1">
      <c r="A162" s="33"/>
      <c r="B162" s="155"/>
      <c r="C162" s="202" t="s">
        <v>677</v>
      </c>
      <c r="D162" s="202" t="s">
        <v>339</v>
      </c>
      <c r="E162" s="203" t="s">
        <v>2807</v>
      </c>
      <c r="F162" s="204" t="s">
        <v>4001</v>
      </c>
      <c r="G162" s="205" t="s">
        <v>782</v>
      </c>
      <c r="H162" s="206">
        <v>6</v>
      </c>
      <c r="I162" s="207"/>
      <c r="J162" s="208">
        <f t="shared" si="0"/>
        <v>0</v>
      </c>
      <c r="K162" s="209"/>
      <c r="L162" s="210"/>
      <c r="M162" s="211" t="s">
        <v>1</v>
      </c>
      <c r="N162" s="212" t="s">
        <v>41</v>
      </c>
      <c r="O162" s="62"/>
      <c r="P162" s="166">
        <f t="shared" si="1"/>
        <v>0</v>
      </c>
      <c r="Q162" s="166">
        <v>0</v>
      </c>
      <c r="R162" s="166">
        <f t="shared" si="2"/>
        <v>0</v>
      </c>
      <c r="S162" s="166">
        <v>0</v>
      </c>
      <c r="T162" s="167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342</v>
      </c>
      <c r="AT162" s="168" t="s">
        <v>339</v>
      </c>
      <c r="AU162" s="168" t="s">
        <v>79</v>
      </c>
      <c r="AY162" s="18" t="s">
        <v>185</v>
      </c>
      <c r="BE162" s="169">
        <f t="shared" si="4"/>
        <v>0</v>
      </c>
      <c r="BF162" s="169">
        <f t="shared" si="5"/>
        <v>0</v>
      </c>
      <c r="BG162" s="169">
        <f t="shared" si="6"/>
        <v>0</v>
      </c>
      <c r="BH162" s="169">
        <f t="shared" si="7"/>
        <v>0</v>
      </c>
      <c r="BI162" s="169">
        <f t="shared" si="8"/>
        <v>0</v>
      </c>
      <c r="BJ162" s="18" t="s">
        <v>89</v>
      </c>
      <c r="BK162" s="169">
        <f t="shared" si="9"/>
        <v>0</v>
      </c>
      <c r="BL162" s="18" t="s">
        <v>91</v>
      </c>
      <c r="BM162" s="168" t="s">
        <v>4002</v>
      </c>
    </row>
    <row r="163" spans="1:65" s="2" customFormat="1" ht="24.2" customHeight="1">
      <c r="A163" s="33"/>
      <c r="B163" s="155"/>
      <c r="C163" s="156" t="s">
        <v>693</v>
      </c>
      <c r="D163" s="156" t="s">
        <v>188</v>
      </c>
      <c r="E163" s="157" t="s">
        <v>2810</v>
      </c>
      <c r="F163" s="158" t="s">
        <v>3896</v>
      </c>
      <c r="G163" s="159" t="s">
        <v>782</v>
      </c>
      <c r="H163" s="160">
        <v>3</v>
      </c>
      <c r="I163" s="161"/>
      <c r="J163" s="162">
        <f t="shared" si="0"/>
        <v>0</v>
      </c>
      <c r="K163" s="163"/>
      <c r="L163" s="34"/>
      <c r="M163" s="164" t="s">
        <v>1</v>
      </c>
      <c r="N163" s="165" t="s">
        <v>41</v>
      </c>
      <c r="O163" s="62"/>
      <c r="P163" s="166">
        <f t="shared" si="1"/>
        <v>0</v>
      </c>
      <c r="Q163" s="166">
        <v>0</v>
      </c>
      <c r="R163" s="166">
        <f t="shared" si="2"/>
        <v>0</v>
      </c>
      <c r="S163" s="166">
        <v>0</v>
      </c>
      <c r="T163" s="167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91</v>
      </c>
      <c r="AT163" s="168" t="s">
        <v>188</v>
      </c>
      <c r="AU163" s="168" t="s">
        <v>79</v>
      </c>
      <c r="AY163" s="18" t="s">
        <v>185</v>
      </c>
      <c r="BE163" s="169">
        <f t="shared" si="4"/>
        <v>0</v>
      </c>
      <c r="BF163" s="169">
        <f t="shared" si="5"/>
        <v>0</v>
      </c>
      <c r="BG163" s="169">
        <f t="shared" si="6"/>
        <v>0</v>
      </c>
      <c r="BH163" s="169">
        <f t="shared" si="7"/>
        <v>0</v>
      </c>
      <c r="BI163" s="169">
        <f t="shared" si="8"/>
        <v>0</v>
      </c>
      <c r="BJ163" s="18" t="s">
        <v>89</v>
      </c>
      <c r="BK163" s="169">
        <f t="shared" si="9"/>
        <v>0</v>
      </c>
      <c r="BL163" s="18" t="s">
        <v>91</v>
      </c>
      <c r="BM163" s="168" t="s">
        <v>4003</v>
      </c>
    </row>
    <row r="164" spans="1:65" s="2" customFormat="1" ht="16.5" customHeight="1">
      <c r="A164" s="33"/>
      <c r="B164" s="155"/>
      <c r="C164" s="202" t="s">
        <v>697</v>
      </c>
      <c r="D164" s="202" t="s">
        <v>339</v>
      </c>
      <c r="E164" s="203" t="s">
        <v>3898</v>
      </c>
      <c r="F164" s="204" t="s">
        <v>3899</v>
      </c>
      <c r="G164" s="205" t="s">
        <v>782</v>
      </c>
      <c r="H164" s="206">
        <v>3</v>
      </c>
      <c r="I164" s="207"/>
      <c r="J164" s="208">
        <f t="shared" si="0"/>
        <v>0</v>
      </c>
      <c r="K164" s="209"/>
      <c r="L164" s="210"/>
      <c r="M164" s="211" t="s">
        <v>1</v>
      </c>
      <c r="N164" s="212" t="s">
        <v>41</v>
      </c>
      <c r="O164" s="62"/>
      <c r="P164" s="166">
        <f t="shared" si="1"/>
        <v>0</v>
      </c>
      <c r="Q164" s="166">
        <v>0</v>
      </c>
      <c r="R164" s="166">
        <f t="shared" si="2"/>
        <v>0</v>
      </c>
      <c r="S164" s="166">
        <v>0</v>
      </c>
      <c r="T164" s="167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342</v>
      </c>
      <c r="AT164" s="168" t="s">
        <v>339</v>
      </c>
      <c r="AU164" s="168" t="s">
        <v>79</v>
      </c>
      <c r="AY164" s="18" t="s">
        <v>185</v>
      </c>
      <c r="BE164" s="169">
        <f t="shared" si="4"/>
        <v>0</v>
      </c>
      <c r="BF164" s="169">
        <f t="shared" si="5"/>
        <v>0</v>
      </c>
      <c r="BG164" s="169">
        <f t="shared" si="6"/>
        <v>0</v>
      </c>
      <c r="BH164" s="169">
        <f t="shared" si="7"/>
        <v>0</v>
      </c>
      <c r="BI164" s="169">
        <f t="shared" si="8"/>
        <v>0</v>
      </c>
      <c r="BJ164" s="18" t="s">
        <v>89</v>
      </c>
      <c r="BK164" s="169">
        <f t="shared" si="9"/>
        <v>0</v>
      </c>
      <c r="BL164" s="18" t="s">
        <v>91</v>
      </c>
      <c r="BM164" s="168" t="s">
        <v>4004</v>
      </c>
    </row>
    <row r="165" spans="1:65" s="2" customFormat="1" ht="24.2" customHeight="1">
      <c r="A165" s="33"/>
      <c r="B165" s="155"/>
      <c r="C165" s="156" t="s">
        <v>701</v>
      </c>
      <c r="D165" s="156" t="s">
        <v>188</v>
      </c>
      <c r="E165" s="157" t="s">
        <v>4005</v>
      </c>
      <c r="F165" s="158" t="s">
        <v>3908</v>
      </c>
      <c r="G165" s="159" t="s">
        <v>348</v>
      </c>
      <c r="H165" s="160">
        <v>101.5</v>
      </c>
      <c r="I165" s="161"/>
      <c r="J165" s="162">
        <f t="shared" si="0"/>
        <v>0</v>
      </c>
      <c r="K165" s="163"/>
      <c r="L165" s="34"/>
      <c r="M165" s="164" t="s">
        <v>1</v>
      </c>
      <c r="N165" s="165" t="s">
        <v>41</v>
      </c>
      <c r="O165" s="62"/>
      <c r="P165" s="166">
        <f t="shared" si="1"/>
        <v>0</v>
      </c>
      <c r="Q165" s="166">
        <v>0</v>
      </c>
      <c r="R165" s="166">
        <f t="shared" si="2"/>
        <v>0</v>
      </c>
      <c r="S165" s="166">
        <v>0</v>
      </c>
      <c r="T165" s="167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91</v>
      </c>
      <c r="AT165" s="168" t="s">
        <v>188</v>
      </c>
      <c r="AU165" s="168" t="s">
        <v>79</v>
      </c>
      <c r="AY165" s="18" t="s">
        <v>185</v>
      </c>
      <c r="BE165" s="169">
        <f t="shared" si="4"/>
        <v>0</v>
      </c>
      <c r="BF165" s="169">
        <f t="shared" si="5"/>
        <v>0</v>
      </c>
      <c r="BG165" s="169">
        <f t="shared" si="6"/>
        <v>0</v>
      </c>
      <c r="BH165" s="169">
        <f t="shared" si="7"/>
        <v>0</v>
      </c>
      <c r="BI165" s="169">
        <f t="shared" si="8"/>
        <v>0</v>
      </c>
      <c r="BJ165" s="18" t="s">
        <v>89</v>
      </c>
      <c r="BK165" s="169">
        <f t="shared" si="9"/>
        <v>0</v>
      </c>
      <c r="BL165" s="18" t="s">
        <v>91</v>
      </c>
      <c r="BM165" s="168" t="s">
        <v>4006</v>
      </c>
    </row>
    <row r="166" spans="1:65" s="2" customFormat="1" ht="33" customHeight="1">
      <c r="A166" s="33"/>
      <c r="B166" s="155"/>
      <c r="C166" s="156" t="s">
        <v>706</v>
      </c>
      <c r="D166" s="156" t="s">
        <v>188</v>
      </c>
      <c r="E166" s="157" t="s">
        <v>2852</v>
      </c>
      <c r="F166" s="158" t="s">
        <v>2853</v>
      </c>
      <c r="G166" s="159" t="s">
        <v>412</v>
      </c>
      <c r="H166" s="160">
        <v>4.8</v>
      </c>
      <c r="I166" s="161"/>
      <c r="J166" s="162">
        <f t="shared" si="0"/>
        <v>0</v>
      </c>
      <c r="K166" s="163"/>
      <c r="L166" s="34"/>
      <c r="M166" s="214" t="s">
        <v>1</v>
      </c>
      <c r="N166" s="215" t="s">
        <v>41</v>
      </c>
      <c r="O166" s="216"/>
      <c r="P166" s="217">
        <f t="shared" si="1"/>
        <v>0</v>
      </c>
      <c r="Q166" s="217">
        <v>0</v>
      </c>
      <c r="R166" s="217">
        <f t="shared" si="2"/>
        <v>0</v>
      </c>
      <c r="S166" s="217">
        <v>0</v>
      </c>
      <c r="T166" s="218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91</v>
      </c>
      <c r="AT166" s="168" t="s">
        <v>188</v>
      </c>
      <c r="AU166" s="168" t="s">
        <v>79</v>
      </c>
      <c r="AY166" s="18" t="s">
        <v>185</v>
      </c>
      <c r="BE166" s="169">
        <f t="shared" si="4"/>
        <v>0</v>
      </c>
      <c r="BF166" s="169">
        <f t="shared" si="5"/>
        <v>0</v>
      </c>
      <c r="BG166" s="169">
        <f t="shared" si="6"/>
        <v>0</v>
      </c>
      <c r="BH166" s="169">
        <f t="shared" si="7"/>
        <v>0</v>
      </c>
      <c r="BI166" s="169">
        <f t="shared" si="8"/>
        <v>0</v>
      </c>
      <c r="BJ166" s="18" t="s">
        <v>89</v>
      </c>
      <c r="BK166" s="169">
        <f t="shared" si="9"/>
        <v>0</v>
      </c>
      <c r="BL166" s="18" t="s">
        <v>91</v>
      </c>
      <c r="BM166" s="168" t="s">
        <v>4007</v>
      </c>
    </row>
    <row r="167" spans="1:65" s="2" customFormat="1" ht="6.95" customHeight="1">
      <c r="A167" s="33"/>
      <c r="B167" s="51"/>
      <c r="C167" s="52"/>
      <c r="D167" s="52"/>
      <c r="E167" s="52"/>
      <c r="F167" s="52"/>
      <c r="G167" s="52"/>
      <c r="H167" s="52"/>
      <c r="I167" s="52"/>
      <c r="J167" s="52"/>
      <c r="K167" s="52"/>
      <c r="L167" s="34"/>
      <c r="M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</row>
  </sheetData>
  <autoFilter ref="C116:K166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309"/>
  <sheetViews>
    <sheetView showGridLines="0" workbookViewId="0">
      <selection activeCell="I47" sqref="I4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90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5" t="s">
        <v>139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4" t="s">
        <v>141</v>
      </c>
      <c r="F11" s="267"/>
      <c r="G11" s="267"/>
      <c r="H11" s="26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 t="str">
        <f>'Rekapitulácia stavby'!AN8</f>
        <v>19. 3. 2023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8" t="str">
        <f>'Rekapitulácia stavby'!E14</f>
        <v>Vyplň údaj</v>
      </c>
      <c r="F20" s="229"/>
      <c r="G20" s="229"/>
      <c r="H20" s="229"/>
      <c r="I20" s="28" t="s">
        <v>26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33</v>
      </c>
      <c r="F26" s="33"/>
      <c r="G26" s="33"/>
      <c r="H26" s="33"/>
      <c r="I26" s="28" t="s">
        <v>26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2"/>
      <c r="B29" s="103"/>
      <c r="C29" s="102"/>
      <c r="D29" s="102"/>
      <c r="E29" s="234" t="s">
        <v>1</v>
      </c>
      <c r="F29" s="234"/>
      <c r="G29" s="234"/>
      <c r="H29" s="234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5" t="s">
        <v>35</v>
      </c>
      <c r="E32" s="33"/>
      <c r="F32" s="33"/>
      <c r="G32" s="33"/>
      <c r="H32" s="33"/>
      <c r="I32" s="33"/>
      <c r="J32" s="75">
        <f>ROUND(J144,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6" t="s">
        <v>39</v>
      </c>
      <c r="E35" s="39" t="s">
        <v>40</v>
      </c>
      <c r="F35" s="107">
        <f>ROUND((SUM(BE144:BE1308)),  2)</f>
        <v>0</v>
      </c>
      <c r="G35" s="108"/>
      <c r="H35" s="108"/>
      <c r="I35" s="109">
        <v>0.2</v>
      </c>
      <c r="J35" s="107">
        <f>ROUND(((SUM(BE144:BE1308))*I35),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7">
        <f>ROUND((SUM(BF144:BF1308)),  2)</f>
        <v>0</v>
      </c>
      <c r="G36" s="108"/>
      <c r="H36" s="108"/>
      <c r="I36" s="109">
        <v>0.2</v>
      </c>
      <c r="J36" s="107">
        <f>ROUND(((SUM(BF144:BF1308))*I36),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0">
        <f>ROUND((SUM(BG144:BG1308)),  2)</f>
        <v>0</v>
      </c>
      <c r="G37" s="33"/>
      <c r="H37" s="33"/>
      <c r="I37" s="111">
        <v>0.2</v>
      </c>
      <c r="J37" s="110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0">
        <f>ROUND((SUM(BH144:BH1308)),  2)</f>
        <v>0</v>
      </c>
      <c r="G38" s="33"/>
      <c r="H38" s="33"/>
      <c r="I38" s="111">
        <v>0.2</v>
      </c>
      <c r="J38" s="110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7">
        <f>ROUND((SUM(BI144:BI1308)),  2)</f>
        <v>0</v>
      </c>
      <c r="G39" s="108"/>
      <c r="H39" s="108"/>
      <c r="I39" s="109">
        <v>0</v>
      </c>
      <c r="J39" s="107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2"/>
      <c r="D41" s="113" t="s">
        <v>45</v>
      </c>
      <c r="E41" s="64"/>
      <c r="F41" s="64"/>
      <c r="G41" s="114" t="s">
        <v>46</v>
      </c>
      <c r="H41" s="115" t="s">
        <v>47</v>
      </c>
      <c r="I41" s="64"/>
      <c r="J41" s="116">
        <f>SUM(J32:J39)</f>
        <v>0</v>
      </c>
      <c r="K41" s="117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5" t="s">
        <v>139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4" t="str">
        <f>E11</f>
        <v>a - Stavebná časť</v>
      </c>
      <c r="F89" s="267"/>
      <c r="G89" s="267"/>
      <c r="H89" s="26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Dolné Trhovište 224, 920 61 Dolné Trhovište</v>
      </c>
      <c r="G91" s="33"/>
      <c r="H91" s="33"/>
      <c r="I91" s="28" t="s">
        <v>21</v>
      </c>
      <c r="J91" s="59" t="str">
        <f>IF(J14="","",J14)</f>
        <v>19. 3. 2023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23</v>
      </c>
      <c r="D93" s="33"/>
      <c r="E93" s="33"/>
      <c r="F93" s="26" t="str">
        <f>E17</f>
        <v>FOOD FARM s.r.o., Piešťanská 3, 917 03 Trnava</v>
      </c>
      <c r="G93" s="33"/>
      <c r="H93" s="33"/>
      <c r="I93" s="28" t="s">
        <v>29</v>
      </c>
      <c r="J93" s="31" t="str">
        <f>E23</f>
        <v>ALLA ARCHITEKTI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Stanislav Hlubina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0" t="s">
        <v>143</v>
      </c>
      <c r="D96" s="112"/>
      <c r="E96" s="112"/>
      <c r="F96" s="112"/>
      <c r="G96" s="112"/>
      <c r="H96" s="112"/>
      <c r="I96" s="112"/>
      <c r="J96" s="121" t="s">
        <v>144</v>
      </c>
      <c r="K96" s="112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2" t="s">
        <v>145</v>
      </c>
      <c r="D98" s="33"/>
      <c r="E98" s="33"/>
      <c r="F98" s="33"/>
      <c r="G98" s="33"/>
      <c r="H98" s="33"/>
      <c r="I98" s="33"/>
      <c r="J98" s="75">
        <f>J144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146</v>
      </c>
    </row>
    <row r="99" spans="1:47" s="9" customFormat="1" ht="24.95" customHeight="1">
      <c r="B99" s="123"/>
      <c r="D99" s="124" t="s">
        <v>147</v>
      </c>
      <c r="E99" s="125"/>
      <c r="F99" s="125"/>
      <c r="G99" s="125"/>
      <c r="H99" s="125"/>
      <c r="I99" s="125"/>
      <c r="J99" s="126">
        <f>J145</f>
        <v>0</v>
      </c>
      <c r="L99" s="123"/>
    </row>
    <row r="100" spans="1:47" s="10" customFormat="1" ht="19.899999999999999" customHeight="1">
      <c r="B100" s="127"/>
      <c r="D100" s="128" t="s">
        <v>148</v>
      </c>
      <c r="E100" s="129"/>
      <c r="F100" s="129"/>
      <c r="G100" s="129"/>
      <c r="H100" s="129"/>
      <c r="I100" s="129"/>
      <c r="J100" s="130">
        <f>J146</f>
        <v>0</v>
      </c>
      <c r="L100" s="127"/>
    </row>
    <row r="101" spans="1:47" s="10" customFormat="1" ht="19.899999999999999" customHeight="1">
      <c r="B101" s="127"/>
      <c r="D101" s="128" t="s">
        <v>149</v>
      </c>
      <c r="E101" s="129"/>
      <c r="F101" s="129"/>
      <c r="G101" s="129"/>
      <c r="H101" s="129"/>
      <c r="I101" s="129"/>
      <c r="J101" s="130">
        <f>J270</f>
        <v>0</v>
      </c>
      <c r="L101" s="127"/>
    </row>
    <row r="102" spans="1:47" s="10" customFormat="1" ht="19.899999999999999" customHeight="1">
      <c r="B102" s="127"/>
      <c r="D102" s="128" t="s">
        <v>150</v>
      </c>
      <c r="E102" s="129"/>
      <c r="F102" s="129"/>
      <c r="G102" s="129"/>
      <c r="H102" s="129"/>
      <c r="I102" s="129"/>
      <c r="J102" s="130">
        <f>J404</f>
        <v>0</v>
      </c>
      <c r="L102" s="127"/>
    </row>
    <row r="103" spans="1:47" s="10" customFormat="1" ht="19.899999999999999" customHeight="1">
      <c r="B103" s="127"/>
      <c r="D103" s="128" t="s">
        <v>151</v>
      </c>
      <c r="E103" s="129"/>
      <c r="F103" s="129"/>
      <c r="G103" s="129"/>
      <c r="H103" s="129"/>
      <c r="I103" s="129"/>
      <c r="J103" s="130">
        <f>J484</f>
        <v>0</v>
      </c>
      <c r="L103" s="127"/>
    </row>
    <row r="104" spans="1:47" s="10" customFormat="1" ht="19.899999999999999" customHeight="1">
      <c r="B104" s="127"/>
      <c r="D104" s="128" t="s">
        <v>152</v>
      </c>
      <c r="E104" s="129"/>
      <c r="F104" s="129"/>
      <c r="G104" s="129"/>
      <c r="H104" s="129"/>
      <c r="I104" s="129"/>
      <c r="J104" s="130">
        <f>J492</f>
        <v>0</v>
      </c>
      <c r="L104" s="127"/>
    </row>
    <row r="105" spans="1:47" s="10" customFormat="1" ht="19.899999999999999" customHeight="1">
      <c r="B105" s="127"/>
      <c r="D105" s="128" t="s">
        <v>153</v>
      </c>
      <c r="E105" s="129"/>
      <c r="F105" s="129"/>
      <c r="G105" s="129"/>
      <c r="H105" s="129"/>
      <c r="I105" s="129"/>
      <c r="J105" s="130">
        <f>J684</f>
        <v>0</v>
      </c>
      <c r="L105" s="127"/>
    </row>
    <row r="106" spans="1:47" s="10" customFormat="1" ht="19.899999999999999" customHeight="1">
      <c r="B106" s="127"/>
      <c r="D106" s="128" t="s">
        <v>154</v>
      </c>
      <c r="E106" s="129"/>
      <c r="F106" s="129"/>
      <c r="G106" s="129"/>
      <c r="H106" s="129"/>
      <c r="I106" s="129"/>
      <c r="J106" s="130">
        <f>J755</f>
        <v>0</v>
      </c>
      <c r="L106" s="127"/>
    </row>
    <row r="107" spans="1:47" s="9" customFormat="1" ht="24.95" customHeight="1">
      <c r="B107" s="123"/>
      <c r="D107" s="124" t="s">
        <v>155</v>
      </c>
      <c r="E107" s="125"/>
      <c r="F107" s="125"/>
      <c r="G107" s="125"/>
      <c r="H107" s="125"/>
      <c r="I107" s="125"/>
      <c r="J107" s="126">
        <f>J757</f>
        <v>0</v>
      </c>
      <c r="L107" s="123"/>
    </row>
    <row r="108" spans="1:47" s="10" customFormat="1" ht="19.899999999999999" customHeight="1">
      <c r="B108" s="127"/>
      <c r="D108" s="128" t="s">
        <v>156</v>
      </c>
      <c r="E108" s="129"/>
      <c r="F108" s="129"/>
      <c r="G108" s="129"/>
      <c r="H108" s="129"/>
      <c r="I108" s="129"/>
      <c r="J108" s="130">
        <f>J758</f>
        <v>0</v>
      </c>
      <c r="L108" s="127"/>
    </row>
    <row r="109" spans="1:47" s="10" customFormat="1" ht="19.899999999999999" customHeight="1">
      <c r="B109" s="127"/>
      <c r="D109" s="128" t="s">
        <v>157</v>
      </c>
      <c r="E109" s="129"/>
      <c r="F109" s="129"/>
      <c r="G109" s="129"/>
      <c r="H109" s="129"/>
      <c r="I109" s="129"/>
      <c r="J109" s="130">
        <f>J840</f>
        <v>0</v>
      </c>
      <c r="L109" s="127"/>
    </row>
    <row r="110" spans="1:47" s="10" customFormat="1" ht="19.899999999999999" customHeight="1">
      <c r="B110" s="127"/>
      <c r="D110" s="128" t="s">
        <v>158</v>
      </c>
      <c r="E110" s="129"/>
      <c r="F110" s="129"/>
      <c r="G110" s="129"/>
      <c r="H110" s="129"/>
      <c r="I110" s="129"/>
      <c r="J110" s="130">
        <f>J865</f>
        <v>0</v>
      </c>
      <c r="L110" s="127"/>
    </row>
    <row r="111" spans="1:47" s="10" customFormat="1" ht="19.899999999999999" customHeight="1">
      <c r="B111" s="127"/>
      <c r="D111" s="128" t="s">
        <v>159</v>
      </c>
      <c r="E111" s="129"/>
      <c r="F111" s="129"/>
      <c r="G111" s="129"/>
      <c r="H111" s="129"/>
      <c r="I111" s="129"/>
      <c r="J111" s="130">
        <f>J868</f>
        <v>0</v>
      </c>
      <c r="L111" s="127"/>
    </row>
    <row r="112" spans="1:47" s="10" customFormat="1" ht="19.899999999999999" customHeight="1">
      <c r="B112" s="127"/>
      <c r="D112" s="128" t="s">
        <v>160</v>
      </c>
      <c r="E112" s="129"/>
      <c r="F112" s="129"/>
      <c r="G112" s="129"/>
      <c r="H112" s="129"/>
      <c r="I112" s="129"/>
      <c r="J112" s="130">
        <f>J874</f>
        <v>0</v>
      </c>
      <c r="L112" s="127"/>
    </row>
    <row r="113" spans="1:31" s="10" customFormat="1" ht="19.899999999999999" customHeight="1">
      <c r="B113" s="127"/>
      <c r="D113" s="128" t="s">
        <v>161</v>
      </c>
      <c r="E113" s="129"/>
      <c r="F113" s="129"/>
      <c r="G113" s="129"/>
      <c r="H113" s="129"/>
      <c r="I113" s="129"/>
      <c r="J113" s="130">
        <f>J908</f>
        <v>0</v>
      </c>
      <c r="L113" s="127"/>
    </row>
    <row r="114" spans="1:31" s="10" customFormat="1" ht="19.899999999999999" customHeight="1">
      <c r="B114" s="127"/>
      <c r="D114" s="128" t="s">
        <v>162</v>
      </c>
      <c r="E114" s="129"/>
      <c r="F114" s="129"/>
      <c r="G114" s="129"/>
      <c r="H114" s="129"/>
      <c r="I114" s="129"/>
      <c r="J114" s="130">
        <f>J929</f>
        <v>0</v>
      </c>
      <c r="L114" s="127"/>
    </row>
    <row r="115" spans="1:31" s="10" customFormat="1" ht="19.899999999999999" customHeight="1">
      <c r="B115" s="127"/>
      <c r="D115" s="128" t="s">
        <v>163</v>
      </c>
      <c r="E115" s="129"/>
      <c r="F115" s="129"/>
      <c r="G115" s="129"/>
      <c r="H115" s="129"/>
      <c r="I115" s="129"/>
      <c r="J115" s="130">
        <f>J940</f>
        <v>0</v>
      </c>
      <c r="L115" s="127"/>
    </row>
    <row r="116" spans="1:31" s="10" customFormat="1" ht="19.899999999999999" customHeight="1">
      <c r="B116" s="127"/>
      <c r="D116" s="128" t="s">
        <v>164</v>
      </c>
      <c r="E116" s="129"/>
      <c r="F116" s="129"/>
      <c r="G116" s="129"/>
      <c r="H116" s="129"/>
      <c r="I116" s="129"/>
      <c r="J116" s="130">
        <f>J1226</f>
        <v>0</v>
      </c>
      <c r="L116" s="127"/>
    </row>
    <row r="117" spans="1:31" s="10" customFormat="1" ht="19.899999999999999" customHeight="1">
      <c r="B117" s="127"/>
      <c r="D117" s="128" t="s">
        <v>165</v>
      </c>
      <c r="E117" s="129"/>
      <c r="F117" s="129"/>
      <c r="G117" s="129"/>
      <c r="H117" s="129"/>
      <c r="I117" s="129"/>
      <c r="J117" s="130">
        <f>J1236</f>
        <v>0</v>
      </c>
      <c r="L117" s="127"/>
    </row>
    <row r="118" spans="1:31" s="10" customFormat="1" ht="19.899999999999999" customHeight="1">
      <c r="B118" s="127"/>
      <c r="D118" s="128" t="s">
        <v>166</v>
      </c>
      <c r="E118" s="129"/>
      <c r="F118" s="129"/>
      <c r="G118" s="129"/>
      <c r="H118" s="129"/>
      <c r="I118" s="129"/>
      <c r="J118" s="130">
        <f>J1254</f>
        <v>0</v>
      </c>
      <c r="L118" s="127"/>
    </row>
    <row r="119" spans="1:31" s="10" customFormat="1" ht="19.899999999999999" customHeight="1">
      <c r="B119" s="127"/>
      <c r="D119" s="128" t="s">
        <v>167</v>
      </c>
      <c r="E119" s="129"/>
      <c r="F119" s="129"/>
      <c r="G119" s="129"/>
      <c r="H119" s="129"/>
      <c r="I119" s="129"/>
      <c r="J119" s="130">
        <f>J1265</f>
        <v>0</v>
      </c>
      <c r="L119" s="127"/>
    </row>
    <row r="120" spans="1:31" s="10" customFormat="1" ht="19.899999999999999" customHeight="1">
      <c r="B120" s="127"/>
      <c r="D120" s="128" t="s">
        <v>168</v>
      </c>
      <c r="E120" s="129"/>
      <c r="F120" s="129"/>
      <c r="G120" s="129"/>
      <c r="H120" s="129"/>
      <c r="I120" s="129"/>
      <c r="J120" s="130">
        <f>J1280</f>
        <v>0</v>
      </c>
      <c r="L120" s="127"/>
    </row>
    <row r="121" spans="1:31" s="9" customFormat="1" ht="24.95" customHeight="1">
      <c r="B121" s="123"/>
      <c r="D121" s="124" t="s">
        <v>169</v>
      </c>
      <c r="E121" s="125"/>
      <c r="F121" s="125"/>
      <c r="G121" s="125"/>
      <c r="H121" s="125"/>
      <c r="I121" s="125"/>
      <c r="J121" s="126">
        <f>J1304</f>
        <v>0</v>
      </c>
      <c r="L121" s="123"/>
    </row>
    <row r="122" spans="1:31" s="9" customFormat="1" ht="24.95" customHeight="1">
      <c r="B122" s="123"/>
      <c r="D122" s="124" t="s">
        <v>170</v>
      </c>
      <c r="E122" s="125"/>
      <c r="F122" s="125"/>
      <c r="G122" s="125"/>
      <c r="H122" s="125"/>
      <c r="I122" s="125"/>
      <c r="J122" s="126">
        <f>J1306</f>
        <v>0</v>
      </c>
      <c r="L122" s="123"/>
    </row>
    <row r="123" spans="1:31" s="2" customFormat="1" ht="21.7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51"/>
      <c r="C124" s="52"/>
      <c r="D124" s="52"/>
      <c r="E124" s="52"/>
      <c r="F124" s="52"/>
      <c r="G124" s="52"/>
      <c r="H124" s="52"/>
      <c r="I124" s="52"/>
      <c r="J124" s="52"/>
      <c r="K124" s="52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8" spans="1:31" s="2" customFormat="1" ht="6.95" customHeight="1">
      <c r="A128" s="33"/>
      <c r="B128" s="53"/>
      <c r="C128" s="54"/>
      <c r="D128" s="54"/>
      <c r="E128" s="54"/>
      <c r="F128" s="54"/>
      <c r="G128" s="54"/>
      <c r="H128" s="54"/>
      <c r="I128" s="54"/>
      <c r="J128" s="54"/>
      <c r="K128" s="54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3" s="2" customFormat="1" ht="24.95" customHeight="1">
      <c r="A129" s="33"/>
      <c r="B129" s="34"/>
      <c r="C129" s="22" t="s">
        <v>171</v>
      </c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3" s="2" customFormat="1" ht="6.9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3" s="2" customFormat="1" ht="12" customHeight="1">
      <c r="A131" s="33"/>
      <c r="B131" s="34"/>
      <c r="C131" s="28" t="s">
        <v>15</v>
      </c>
      <c r="D131" s="33"/>
      <c r="E131" s="33"/>
      <c r="F131" s="33"/>
      <c r="G131" s="33"/>
      <c r="H131" s="33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3" s="2" customFormat="1" ht="16.5" customHeight="1">
      <c r="A132" s="33"/>
      <c r="B132" s="34"/>
      <c r="C132" s="33"/>
      <c r="D132" s="33"/>
      <c r="E132" s="265" t="str">
        <f>E7</f>
        <v>Chovná hala pre kury s voľným výbehom</v>
      </c>
      <c r="F132" s="266"/>
      <c r="G132" s="266"/>
      <c r="H132" s="266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3" s="1" customFormat="1" ht="12" customHeight="1">
      <c r="B133" s="21"/>
      <c r="C133" s="28" t="s">
        <v>138</v>
      </c>
      <c r="L133" s="21"/>
    </row>
    <row r="134" spans="1:63" s="2" customFormat="1" ht="16.5" customHeight="1">
      <c r="A134" s="33"/>
      <c r="B134" s="34"/>
      <c r="C134" s="33"/>
      <c r="D134" s="33"/>
      <c r="E134" s="265" t="s">
        <v>139</v>
      </c>
      <c r="F134" s="267"/>
      <c r="G134" s="267"/>
      <c r="H134" s="267"/>
      <c r="I134" s="33"/>
      <c r="J134" s="33"/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3" s="2" customFormat="1" ht="12" customHeight="1">
      <c r="A135" s="33"/>
      <c r="B135" s="34"/>
      <c r="C135" s="28" t="s">
        <v>140</v>
      </c>
      <c r="D135" s="33"/>
      <c r="E135" s="33"/>
      <c r="F135" s="33"/>
      <c r="G135" s="33"/>
      <c r="H135" s="33"/>
      <c r="I135" s="33"/>
      <c r="J135" s="33"/>
      <c r="K135" s="33"/>
      <c r="L135" s="46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3" s="2" customFormat="1" ht="16.5" customHeight="1">
      <c r="A136" s="33"/>
      <c r="B136" s="34"/>
      <c r="C136" s="33"/>
      <c r="D136" s="33"/>
      <c r="E136" s="224" t="str">
        <f>E11</f>
        <v>a - Stavebná časť</v>
      </c>
      <c r="F136" s="267"/>
      <c r="G136" s="267"/>
      <c r="H136" s="267"/>
      <c r="I136" s="33"/>
      <c r="J136" s="33"/>
      <c r="K136" s="33"/>
      <c r="L136" s="46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3" s="2" customFormat="1" ht="6.95" customHeight="1">
      <c r="A137" s="33"/>
      <c r="B137" s="34"/>
      <c r="C137" s="33"/>
      <c r="D137" s="33"/>
      <c r="E137" s="33"/>
      <c r="F137" s="33"/>
      <c r="G137" s="33"/>
      <c r="H137" s="33"/>
      <c r="I137" s="33"/>
      <c r="J137" s="33"/>
      <c r="K137" s="33"/>
      <c r="L137" s="46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3" s="2" customFormat="1" ht="12" customHeight="1">
      <c r="A138" s="33"/>
      <c r="B138" s="34"/>
      <c r="C138" s="28" t="s">
        <v>19</v>
      </c>
      <c r="D138" s="33"/>
      <c r="E138" s="33"/>
      <c r="F138" s="26" t="str">
        <f>F14</f>
        <v>Dolné Trhovište 224, 920 61 Dolné Trhovište</v>
      </c>
      <c r="G138" s="33"/>
      <c r="H138" s="33"/>
      <c r="I138" s="28" t="s">
        <v>21</v>
      </c>
      <c r="J138" s="59" t="str">
        <f>IF(J14="","",J14)</f>
        <v>19. 3. 2023</v>
      </c>
      <c r="K138" s="33"/>
      <c r="L138" s="46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3" s="2" customFormat="1" ht="6.95" customHeight="1">
      <c r="A139" s="33"/>
      <c r="B139" s="34"/>
      <c r="C139" s="33"/>
      <c r="D139" s="33"/>
      <c r="E139" s="33"/>
      <c r="F139" s="33"/>
      <c r="G139" s="33"/>
      <c r="H139" s="33"/>
      <c r="I139" s="33"/>
      <c r="J139" s="33"/>
      <c r="K139" s="33"/>
      <c r="L139" s="46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63" s="2" customFormat="1" ht="15.2" customHeight="1">
      <c r="A140" s="33"/>
      <c r="B140" s="34"/>
      <c r="C140" s="28" t="s">
        <v>23</v>
      </c>
      <c r="D140" s="33"/>
      <c r="E140" s="33"/>
      <c r="F140" s="26" t="str">
        <f>E17</f>
        <v>FOOD FARM s.r.o., Piešťanská 3, 917 03 Trnava</v>
      </c>
      <c r="G140" s="33"/>
      <c r="H140" s="33"/>
      <c r="I140" s="28" t="s">
        <v>29</v>
      </c>
      <c r="J140" s="31" t="str">
        <f>E23</f>
        <v>ALLA ARCHITEKTI</v>
      </c>
      <c r="K140" s="33"/>
      <c r="L140" s="46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63" s="2" customFormat="1" ht="15.2" customHeight="1">
      <c r="A141" s="33"/>
      <c r="B141" s="34"/>
      <c r="C141" s="28" t="s">
        <v>27</v>
      </c>
      <c r="D141" s="33"/>
      <c r="E141" s="33"/>
      <c r="F141" s="26" t="str">
        <f>IF(E20="","",E20)</f>
        <v>Vyplň údaj</v>
      </c>
      <c r="G141" s="33"/>
      <c r="H141" s="33"/>
      <c r="I141" s="28" t="s">
        <v>32</v>
      </c>
      <c r="J141" s="31" t="str">
        <f>E26</f>
        <v>Stanislav Hlubina</v>
      </c>
      <c r="K141" s="33"/>
      <c r="L141" s="46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63" s="2" customFormat="1" ht="10.35" customHeight="1">
      <c r="A142" s="33"/>
      <c r="B142" s="34"/>
      <c r="C142" s="33"/>
      <c r="D142" s="33"/>
      <c r="E142" s="33"/>
      <c r="F142" s="33"/>
      <c r="G142" s="33"/>
      <c r="H142" s="33"/>
      <c r="I142" s="33"/>
      <c r="J142" s="33"/>
      <c r="K142" s="33"/>
      <c r="L142" s="46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spans="1:63" s="11" customFormat="1" ht="29.25" customHeight="1">
      <c r="A143" s="131"/>
      <c r="B143" s="132"/>
      <c r="C143" s="133" t="s">
        <v>172</v>
      </c>
      <c r="D143" s="134" t="s">
        <v>60</v>
      </c>
      <c r="E143" s="134" t="s">
        <v>56</v>
      </c>
      <c r="F143" s="134" t="s">
        <v>57</v>
      </c>
      <c r="G143" s="134" t="s">
        <v>173</v>
      </c>
      <c r="H143" s="134" t="s">
        <v>174</v>
      </c>
      <c r="I143" s="134" t="s">
        <v>175</v>
      </c>
      <c r="J143" s="135" t="s">
        <v>144</v>
      </c>
      <c r="K143" s="136" t="s">
        <v>176</v>
      </c>
      <c r="L143" s="137"/>
      <c r="M143" s="66" t="s">
        <v>1</v>
      </c>
      <c r="N143" s="67" t="s">
        <v>39</v>
      </c>
      <c r="O143" s="67" t="s">
        <v>177</v>
      </c>
      <c r="P143" s="67" t="s">
        <v>178</v>
      </c>
      <c r="Q143" s="67" t="s">
        <v>179</v>
      </c>
      <c r="R143" s="67" t="s">
        <v>180</v>
      </c>
      <c r="S143" s="67" t="s">
        <v>181</v>
      </c>
      <c r="T143" s="68" t="s">
        <v>182</v>
      </c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1"/>
      <c r="AE143" s="131"/>
    </row>
    <row r="144" spans="1:63" s="2" customFormat="1" ht="22.9" customHeight="1">
      <c r="A144" s="33"/>
      <c r="B144" s="34"/>
      <c r="C144" s="73" t="s">
        <v>145</v>
      </c>
      <c r="D144" s="33"/>
      <c r="E144" s="33"/>
      <c r="F144" s="33"/>
      <c r="G144" s="33"/>
      <c r="H144" s="33"/>
      <c r="I144" s="33"/>
      <c r="J144" s="138">
        <f>BK144</f>
        <v>0</v>
      </c>
      <c r="K144" s="33"/>
      <c r="L144" s="34"/>
      <c r="M144" s="69"/>
      <c r="N144" s="60"/>
      <c r="O144" s="70"/>
      <c r="P144" s="139">
        <f>P145+P757+P1304+P1306</f>
        <v>0</v>
      </c>
      <c r="Q144" s="70"/>
      <c r="R144" s="139">
        <f>R145+R757+R1304+R1306</f>
        <v>5925.5434221204669</v>
      </c>
      <c r="S144" s="70"/>
      <c r="T144" s="140">
        <f>T145+T757+T1304+T1306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8" t="s">
        <v>74</v>
      </c>
      <c r="AU144" s="18" t="s">
        <v>146</v>
      </c>
      <c r="BK144" s="141">
        <f>BK145+BK757+BK1304+BK1306</f>
        <v>0</v>
      </c>
    </row>
    <row r="145" spans="1:65" s="12" customFormat="1" ht="25.9" customHeight="1">
      <c r="B145" s="142"/>
      <c r="D145" s="143" t="s">
        <v>74</v>
      </c>
      <c r="E145" s="144" t="s">
        <v>183</v>
      </c>
      <c r="F145" s="144" t="s">
        <v>184</v>
      </c>
      <c r="I145" s="145"/>
      <c r="J145" s="146">
        <f>BK145</f>
        <v>0</v>
      </c>
      <c r="L145" s="142"/>
      <c r="M145" s="147"/>
      <c r="N145" s="148"/>
      <c r="O145" s="148"/>
      <c r="P145" s="149">
        <f>P146+P270+P404+P484+P492+P684+P755</f>
        <v>0</v>
      </c>
      <c r="Q145" s="148"/>
      <c r="R145" s="149">
        <f>R146+R270+R404+R484+R492+R684+R755</f>
        <v>5685.8821958894669</v>
      </c>
      <c r="S145" s="148"/>
      <c r="T145" s="150">
        <f>T146+T270+T404+T484+T492+T684+T755</f>
        <v>0</v>
      </c>
      <c r="AR145" s="143" t="s">
        <v>79</v>
      </c>
      <c r="AT145" s="151" t="s">
        <v>74</v>
      </c>
      <c r="AU145" s="151" t="s">
        <v>75</v>
      </c>
      <c r="AY145" s="143" t="s">
        <v>185</v>
      </c>
      <c r="BK145" s="152">
        <f>BK146+BK270+BK404+BK484+BK492+BK684+BK755</f>
        <v>0</v>
      </c>
    </row>
    <row r="146" spans="1:65" s="12" customFormat="1" ht="22.9" customHeight="1">
      <c r="B146" s="142"/>
      <c r="D146" s="143" t="s">
        <v>74</v>
      </c>
      <c r="E146" s="153" t="s">
        <v>79</v>
      </c>
      <c r="F146" s="153" t="s">
        <v>186</v>
      </c>
      <c r="I146" s="145"/>
      <c r="J146" s="154">
        <f>BK146</f>
        <v>0</v>
      </c>
      <c r="L146" s="142"/>
      <c r="M146" s="147"/>
      <c r="N146" s="148"/>
      <c r="O146" s="148"/>
      <c r="P146" s="149">
        <f>SUM(P147:P269)</f>
        <v>0</v>
      </c>
      <c r="Q146" s="148"/>
      <c r="R146" s="149">
        <f>SUM(R147:R269)</f>
        <v>0</v>
      </c>
      <c r="S146" s="148"/>
      <c r="T146" s="150">
        <f>SUM(T147:T269)</f>
        <v>0</v>
      </c>
      <c r="AR146" s="143" t="s">
        <v>79</v>
      </c>
      <c r="AT146" s="151" t="s">
        <v>74</v>
      </c>
      <c r="AU146" s="151" t="s">
        <v>79</v>
      </c>
      <c r="AY146" s="143" t="s">
        <v>185</v>
      </c>
      <c r="BK146" s="152">
        <f>SUM(BK147:BK269)</f>
        <v>0</v>
      </c>
    </row>
    <row r="147" spans="1:65" s="2" customFormat="1" ht="24.2" customHeight="1">
      <c r="A147" s="33"/>
      <c r="B147" s="155"/>
      <c r="C147" s="156" t="s">
        <v>187</v>
      </c>
      <c r="D147" s="156" t="s">
        <v>188</v>
      </c>
      <c r="E147" s="157" t="s">
        <v>189</v>
      </c>
      <c r="F147" s="158" t="s">
        <v>190</v>
      </c>
      <c r="G147" s="159" t="s">
        <v>191</v>
      </c>
      <c r="H147" s="160">
        <v>1310.8920000000001</v>
      </c>
      <c r="I147" s="161"/>
      <c r="J147" s="162">
        <f>ROUND(I147*H147,2)</f>
        <v>0</v>
      </c>
      <c r="K147" s="163"/>
      <c r="L147" s="34"/>
      <c r="M147" s="164" t="s">
        <v>1</v>
      </c>
      <c r="N147" s="165" t="s">
        <v>41</v>
      </c>
      <c r="O147" s="62"/>
      <c r="P147" s="166">
        <f>O147*H147</f>
        <v>0</v>
      </c>
      <c r="Q147" s="166">
        <v>0</v>
      </c>
      <c r="R147" s="166">
        <f>Q147*H147</f>
        <v>0</v>
      </c>
      <c r="S147" s="166">
        <v>0</v>
      </c>
      <c r="T147" s="167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91</v>
      </c>
      <c r="AT147" s="168" t="s">
        <v>188</v>
      </c>
      <c r="AU147" s="168" t="s">
        <v>89</v>
      </c>
      <c r="AY147" s="18" t="s">
        <v>185</v>
      </c>
      <c r="BE147" s="169">
        <f>IF(N147="základná",J147,0)</f>
        <v>0</v>
      </c>
      <c r="BF147" s="169">
        <f>IF(N147="znížená",J147,0)</f>
        <v>0</v>
      </c>
      <c r="BG147" s="169">
        <f>IF(N147="zákl. prenesená",J147,0)</f>
        <v>0</v>
      </c>
      <c r="BH147" s="169">
        <f>IF(N147="zníž. prenesená",J147,0)</f>
        <v>0</v>
      </c>
      <c r="BI147" s="169">
        <f>IF(N147="nulová",J147,0)</f>
        <v>0</v>
      </c>
      <c r="BJ147" s="18" t="s">
        <v>89</v>
      </c>
      <c r="BK147" s="169">
        <f>ROUND(I147*H147,2)</f>
        <v>0</v>
      </c>
      <c r="BL147" s="18" t="s">
        <v>91</v>
      </c>
      <c r="BM147" s="168" t="s">
        <v>192</v>
      </c>
    </row>
    <row r="148" spans="1:65" s="13" customFormat="1" ht="22.5">
      <c r="B148" s="170"/>
      <c r="D148" s="171" t="s">
        <v>193</v>
      </c>
      <c r="E148" s="172" t="s">
        <v>1</v>
      </c>
      <c r="F148" s="173" t="s">
        <v>194</v>
      </c>
      <c r="H148" s="172" t="s">
        <v>1</v>
      </c>
      <c r="I148" s="174"/>
      <c r="L148" s="170"/>
      <c r="M148" s="175"/>
      <c r="N148" s="176"/>
      <c r="O148" s="176"/>
      <c r="P148" s="176"/>
      <c r="Q148" s="176"/>
      <c r="R148" s="176"/>
      <c r="S148" s="176"/>
      <c r="T148" s="177"/>
      <c r="AT148" s="172" t="s">
        <v>193</v>
      </c>
      <c r="AU148" s="172" t="s">
        <v>89</v>
      </c>
      <c r="AV148" s="13" t="s">
        <v>79</v>
      </c>
      <c r="AW148" s="13" t="s">
        <v>31</v>
      </c>
      <c r="AX148" s="13" t="s">
        <v>75</v>
      </c>
      <c r="AY148" s="172" t="s">
        <v>185</v>
      </c>
    </row>
    <row r="149" spans="1:65" s="14" customFormat="1" ht="11.25">
      <c r="B149" s="178"/>
      <c r="D149" s="171" t="s">
        <v>193</v>
      </c>
      <c r="E149" s="179" t="s">
        <v>1</v>
      </c>
      <c r="F149" s="180" t="s">
        <v>195</v>
      </c>
      <c r="H149" s="181">
        <v>823.63699999999994</v>
      </c>
      <c r="I149" s="182"/>
      <c r="L149" s="178"/>
      <c r="M149" s="183"/>
      <c r="N149" s="184"/>
      <c r="O149" s="184"/>
      <c r="P149" s="184"/>
      <c r="Q149" s="184"/>
      <c r="R149" s="184"/>
      <c r="S149" s="184"/>
      <c r="T149" s="185"/>
      <c r="AT149" s="179" t="s">
        <v>193</v>
      </c>
      <c r="AU149" s="179" t="s">
        <v>89</v>
      </c>
      <c r="AV149" s="14" t="s">
        <v>89</v>
      </c>
      <c r="AW149" s="14" t="s">
        <v>31</v>
      </c>
      <c r="AX149" s="14" t="s">
        <v>75</v>
      </c>
      <c r="AY149" s="179" t="s">
        <v>185</v>
      </c>
    </row>
    <row r="150" spans="1:65" s="14" customFormat="1" ht="11.25">
      <c r="B150" s="178"/>
      <c r="D150" s="171" t="s">
        <v>193</v>
      </c>
      <c r="E150" s="179" t="s">
        <v>1</v>
      </c>
      <c r="F150" s="180" t="s">
        <v>196</v>
      </c>
      <c r="H150" s="181">
        <v>3.1859999999999999</v>
      </c>
      <c r="I150" s="182"/>
      <c r="L150" s="178"/>
      <c r="M150" s="183"/>
      <c r="N150" s="184"/>
      <c r="O150" s="184"/>
      <c r="P150" s="184"/>
      <c r="Q150" s="184"/>
      <c r="R150" s="184"/>
      <c r="S150" s="184"/>
      <c r="T150" s="185"/>
      <c r="AT150" s="179" t="s">
        <v>193</v>
      </c>
      <c r="AU150" s="179" t="s">
        <v>89</v>
      </c>
      <c r="AV150" s="14" t="s">
        <v>89</v>
      </c>
      <c r="AW150" s="14" t="s">
        <v>31</v>
      </c>
      <c r="AX150" s="14" t="s">
        <v>75</v>
      </c>
      <c r="AY150" s="179" t="s">
        <v>185</v>
      </c>
    </row>
    <row r="151" spans="1:65" s="14" customFormat="1" ht="11.25">
      <c r="B151" s="178"/>
      <c r="D151" s="171" t="s">
        <v>193</v>
      </c>
      <c r="E151" s="179" t="s">
        <v>1</v>
      </c>
      <c r="F151" s="180" t="s">
        <v>197</v>
      </c>
      <c r="H151" s="181">
        <v>0.317</v>
      </c>
      <c r="I151" s="182"/>
      <c r="L151" s="178"/>
      <c r="M151" s="183"/>
      <c r="N151" s="184"/>
      <c r="O151" s="184"/>
      <c r="P151" s="184"/>
      <c r="Q151" s="184"/>
      <c r="R151" s="184"/>
      <c r="S151" s="184"/>
      <c r="T151" s="185"/>
      <c r="AT151" s="179" t="s">
        <v>193</v>
      </c>
      <c r="AU151" s="179" t="s">
        <v>89</v>
      </c>
      <c r="AV151" s="14" t="s">
        <v>89</v>
      </c>
      <c r="AW151" s="14" t="s">
        <v>31</v>
      </c>
      <c r="AX151" s="14" t="s">
        <v>75</v>
      </c>
      <c r="AY151" s="179" t="s">
        <v>185</v>
      </c>
    </row>
    <row r="152" spans="1:65" s="14" customFormat="1" ht="11.25">
      <c r="B152" s="178"/>
      <c r="D152" s="171" t="s">
        <v>193</v>
      </c>
      <c r="E152" s="179" t="s">
        <v>1</v>
      </c>
      <c r="F152" s="180" t="s">
        <v>198</v>
      </c>
      <c r="H152" s="181">
        <v>12.058999999999999</v>
      </c>
      <c r="I152" s="182"/>
      <c r="L152" s="178"/>
      <c r="M152" s="183"/>
      <c r="N152" s="184"/>
      <c r="O152" s="184"/>
      <c r="P152" s="184"/>
      <c r="Q152" s="184"/>
      <c r="R152" s="184"/>
      <c r="S152" s="184"/>
      <c r="T152" s="185"/>
      <c r="AT152" s="179" t="s">
        <v>193</v>
      </c>
      <c r="AU152" s="179" t="s">
        <v>89</v>
      </c>
      <c r="AV152" s="14" t="s">
        <v>89</v>
      </c>
      <c r="AW152" s="14" t="s">
        <v>31</v>
      </c>
      <c r="AX152" s="14" t="s">
        <v>75</v>
      </c>
      <c r="AY152" s="179" t="s">
        <v>185</v>
      </c>
    </row>
    <row r="153" spans="1:65" s="15" customFormat="1" ht="11.25">
      <c r="B153" s="186"/>
      <c r="D153" s="171" t="s">
        <v>193</v>
      </c>
      <c r="E153" s="187" t="s">
        <v>1</v>
      </c>
      <c r="F153" s="188" t="s">
        <v>199</v>
      </c>
      <c r="H153" s="189">
        <v>839.19899999999996</v>
      </c>
      <c r="I153" s="190"/>
      <c r="L153" s="186"/>
      <c r="M153" s="191"/>
      <c r="N153" s="192"/>
      <c r="O153" s="192"/>
      <c r="P153" s="192"/>
      <c r="Q153" s="192"/>
      <c r="R153" s="192"/>
      <c r="S153" s="192"/>
      <c r="T153" s="193"/>
      <c r="AT153" s="187" t="s">
        <v>193</v>
      </c>
      <c r="AU153" s="187" t="s">
        <v>89</v>
      </c>
      <c r="AV153" s="15" t="s">
        <v>132</v>
      </c>
      <c r="AW153" s="15" t="s">
        <v>31</v>
      </c>
      <c r="AX153" s="15" t="s">
        <v>75</v>
      </c>
      <c r="AY153" s="187" t="s">
        <v>185</v>
      </c>
    </row>
    <row r="154" spans="1:65" s="13" customFormat="1" ht="11.25">
      <c r="B154" s="170"/>
      <c r="D154" s="171" t="s">
        <v>193</v>
      </c>
      <c r="E154" s="172" t="s">
        <v>1</v>
      </c>
      <c r="F154" s="173" t="s">
        <v>200</v>
      </c>
      <c r="H154" s="172" t="s">
        <v>1</v>
      </c>
      <c r="I154" s="174"/>
      <c r="L154" s="170"/>
      <c r="M154" s="175"/>
      <c r="N154" s="176"/>
      <c r="O154" s="176"/>
      <c r="P154" s="176"/>
      <c r="Q154" s="176"/>
      <c r="R154" s="176"/>
      <c r="S154" s="176"/>
      <c r="T154" s="177"/>
      <c r="AT154" s="172" t="s">
        <v>193</v>
      </c>
      <c r="AU154" s="172" t="s">
        <v>89</v>
      </c>
      <c r="AV154" s="13" t="s">
        <v>79</v>
      </c>
      <c r="AW154" s="13" t="s">
        <v>31</v>
      </c>
      <c r="AX154" s="13" t="s">
        <v>75</v>
      </c>
      <c r="AY154" s="172" t="s">
        <v>185</v>
      </c>
    </row>
    <row r="155" spans="1:65" s="14" customFormat="1" ht="11.25">
      <c r="B155" s="178"/>
      <c r="D155" s="171" t="s">
        <v>193</v>
      </c>
      <c r="E155" s="179" t="s">
        <v>1</v>
      </c>
      <c r="F155" s="180" t="s">
        <v>201</v>
      </c>
      <c r="H155" s="181">
        <v>506.85399999999998</v>
      </c>
      <c r="I155" s="182"/>
      <c r="L155" s="178"/>
      <c r="M155" s="183"/>
      <c r="N155" s="184"/>
      <c r="O155" s="184"/>
      <c r="P155" s="184"/>
      <c r="Q155" s="184"/>
      <c r="R155" s="184"/>
      <c r="S155" s="184"/>
      <c r="T155" s="185"/>
      <c r="AT155" s="179" t="s">
        <v>193</v>
      </c>
      <c r="AU155" s="179" t="s">
        <v>89</v>
      </c>
      <c r="AV155" s="14" t="s">
        <v>89</v>
      </c>
      <c r="AW155" s="14" t="s">
        <v>31</v>
      </c>
      <c r="AX155" s="14" t="s">
        <v>75</v>
      </c>
      <c r="AY155" s="179" t="s">
        <v>185</v>
      </c>
    </row>
    <row r="156" spans="1:65" s="14" customFormat="1" ht="11.25">
      <c r="B156" s="178"/>
      <c r="D156" s="171" t="s">
        <v>193</v>
      </c>
      <c r="E156" s="179" t="s">
        <v>1</v>
      </c>
      <c r="F156" s="180" t="s">
        <v>202</v>
      </c>
      <c r="H156" s="181">
        <v>1.96</v>
      </c>
      <c r="I156" s="182"/>
      <c r="L156" s="178"/>
      <c r="M156" s="183"/>
      <c r="N156" s="184"/>
      <c r="O156" s="184"/>
      <c r="P156" s="184"/>
      <c r="Q156" s="184"/>
      <c r="R156" s="184"/>
      <c r="S156" s="184"/>
      <c r="T156" s="185"/>
      <c r="AT156" s="179" t="s">
        <v>193</v>
      </c>
      <c r="AU156" s="179" t="s">
        <v>89</v>
      </c>
      <c r="AV156" s="14" t="s">
        <v>89</v>
      </c>
      <c r="AW156" s="14" t="s">
        <v>31</v>
      </c>
      <c r="AX156" s="14" t="s">
        <v>75</v>
      </c>
      <c r="AY156" s="179" t="s">
        <v>185</v>
      </c>
    </row>
    <row r="157" spans="1:65" s="14" customFormat="1" ht="11.25">
      <c r="B157" s="178"/>
      <c r="D157" s="171" t="s">
        <v>193</v>
      </c>
      <c r="E157" s="179" t="s">
        <v>1</v>
      </c>
      <c r="F157" s="180" t="s">
        <v>203</v>
      </c>
      <c r="H157" s="181">
        <v>0.19500000000000001</v>
      </c>
      <c r="I157" s="182"/>
      <c r="L157" s="178"/>
      <c r="M157" s="183"/>
      <c r="N157" s="184"/>
      <c r="O157" s="184"/>
      <c r="P157" s="184"/>
      <c r="Q157" s="184"/>
      <c r="R157" s="184"/>
      <c r="S157" s="184"/>
      <c r="T157" s="185"/>
      <c r="AT157" s="179" t="s">
        <v>193</v>
      </c>
      <c r="AU157" s="179" t="s">
        <v>89</v>
      </c>
      <c r="AV157" s="14" t="s">
        <v>89</v>
      </c>
      <c r="AW157" s="14" t="s">
        <v>31</v>
      </c>
      <c r="AX157" s="14" t="s">
        <v>75</v>
      </c>
      <c r="AY157" s="179" t="s">
        <v>185</v>
      </c>
    </row>
    <row r="158" spans="1:65" s="14" customFormat="1" ht="11.25">
      <c r="B158" s="178"/>
      <c r="D158" s="171" t="s">
        <v>193</v>
      </c>
      <c r="E158" s="179" t="s">
        <v>1</v>
      </c>
      <c r="F158" s="180" t="s">
        <v>204</v>
      </c>
      <c r="H158" s="181">
        <v>7.4210000000000003</v>
      </c>
      <c r="I158" s="182"/>
      <c r="L158" s="178"/>
      <c r="M158" s="183"/>
      <c r="N158" s="184"/>
      <c r="O158" s="184"/>
      <c r="P158" s="184"/>
      <c r="Q158" s="184"/>
      <c r="R158" s="184"/>
      <c r="S158" s="184"/>
      <c r="T158" s="185"/>
      <c r="AT158" s="179" t="s">
        <v>193</v>
      </c>
      <c r="AU158" s="179" t="s">
        <v>89</v>
      </c>
      <c r="AV158" s="14" t="s">
        <v>89</v>
      </c>
      <c r="AW158" s="14" t="s">
        <v>31</v>
      </c>
      <c r="AX158" s="14" t="s">
        <v>75</v>
      </c>
      <c r="AY158" s="179" t="s">
        <v>185</v>
      </c>
    </row>
    <row r="159" spans="1:65" s="13" customFormat="1" ht="11.25">
      <c r="B159" s="170"/>
      <c r="D159" s="171" t="s">
        <v>193</v>
      </c>
      <c r="E159" s="172" t="s">
        <v>1</v>
      </c>
      <c r="F159" s="173" t="s">
        <v>205</v>
      </c>
      <c r="H159" s="172" t="s">
        <v>1</v>
      </c>
      <c r="I159" s="174"/>
      <c r="L159" s="170"/>
      <c r="M159" s="175"/>
      <c r="N159" s="176"/>
      <c r="O159" s="176"/>
      <c r="P159" s="176"/>
      <c r="Q159" s="176"/>
      <c r="R159" s="176"/>
      <c r="S159" s="176"/>
      <c r="T159" s="177"/>
      <c r="AT159" s="172" t="s">
        <v>193</v>
      </c>
      <c r="AU159" s="172" t="s">
        <v>89</v>
      </c>
      <c r="AV159" s="13" t="s">
        <v>79</v>
      </c>
      <c r="AW159" s="13" t="s">
        <v>31</v>
      </c>
      <c r="AX159" s="13" t="s">
        <v>75</v>
      </c>
      <c r="AY159" s="172" t="s">
        <v>185</v>
      </c>
    </row>
    <row r="160" spans="1:65" s="14" customFormat="1" ht="11.25">
      <c r="B160" s="178"/>
      <c r="D160" s="171" t="s">
        <v>193</v>
      </c>
      <c r="E160" s="179" t="s">
        <v>1</v>
      </c>
      <c r="F160" s="180" t="s">
        <v>206</v>
      </c>
      <c r="H160" s="181">
        <v>-18.399999999999999</v>
      </c>
      <c r="I160" s="182"/>
      <c r="L160" s="178"/>
      <c r="M160" s="183"/>
      <c r="N160" s="184"/>
      <c r="O160" s="184"/>
      <c r="P160" s="184"/>
      <c r="Q160" s="184"/>
      <c r="R160" s="184"/>
      <c r="S160" s="184"/>
      <c r="T160" s="185"/>
      <c r="AT160" s="179" t="s">
        <v>193</v>
      </c>
      <c r="AU160" s="179" t="s">
        <v>89</v>
      </c>
      <c r="AV160" s="14" t="s">
        <v>89</v>
      </c>
      <c r="AW160" s="14" t="s">
        <v>31</v>
      </c>
      <c r="AX160" s="14" t="s">
        <v>75</v>
      </c>
      <c r="AY160" s="179" t="s">
        <v>185</v>
      </c>
    </row>
    <row r="161" spans="1:65" s="14" customFormat="1" ht="11.25">
      <c r="B161" s="178"/>
      <c r="D161" s="171" t="s">
        <v>193</v>
      </c>
      <c r="E161" s="179" t="s">
        <v>1</v>
      </c>
      <c r="F161" s="180" t="s">
        <v>207</v>
      </c>
      <c r="H161" s="181">
        <v>-6.46</v>
      </c>
      <c r="I161" s="182"/>
      <c r="L161" s="178"/>
      <c r="M161" s="183"/>
      <c r="N161" s="184"/>
      <c r="O161" s="184"/>
      <c r="P161" s="184"/>
      <c r="Q161" s="184"/>
      <c r="R161" s="184"/>
      <c r="S161" s="184"/>
      <c r="T161" s="185"/>
      <c r="AT161" s="179" t="s">
        <v>193</v>
      </c>
      <c r="AU161" s="179" t="s">
        <v>89</v>
      </c>
      <c r="AV161" s="14" t="s">
        <v>89</v>
      </c>
      <c r="AW161" s="14" t="s">
        <v>31</v>
      </c>
      <c r="AX161" s="14" t="s">
        <v>75</v>
      </c>
      <c r="AY161" s="179" t="s">
        <v>185</v>
      </c>
    </row>
    <row r="162" spans="1:65" s="14" customFormat="1" ht="11.25">
      <c r="B162" s="178"/>
      <c r="D162" s="171" t="s">
        <v>193</v>
      </c>
      <c r="E162" s="179" t="s">
        <v>1</v>
      </c>
      <c r="F162" s="180" t="s">
        <v>208</v>
      </c>
      <c r="H162" s="181">
        <v>-1.8</v>
      </c>
      <c r="I162" s="182"/>
      <c r="L162" s="178"/>
      <c r="M162" s="183"/>
      <c r="N162" s="184"/>
      <c r="O162" s="184"/>
      <c r="P162" s="184"/>
      <c r="Q162" s="184"/>
      <c r="R162" s="184"/>
      <c r="S162" s="184"/>
      <c r="T162" s="185"/>
      <c r="AT162" s="179" t="s">
        <v>193</v>
      </c>
      <c r="AU162" s="179" t="s">
        <v>89</v>
      </c>
      <c r="AV162" s="14" t="s">
        <v>89</v>
      </c>
      <c r="AW162" s="14" t="s">
        <v>31</v>
      </c>
      <c r="AX162" s="14" t="s">
        <v>75</v>
      </c>
      <c r="AY162" s="179" t="s">
        <v>185</v>
      </c>
    </row>
    <row r="163" spans="1:65" s="14" customFormat="1" ht="11.25">
      <c r="B163" s="178"/>
      <c r="D163" s="171" t="s">
        <v>193</v>
      </c>
      <c r="E163" s="179" t="s">
        <v>1</v>
      </c>
      <c r="F163" s="180" t="s">
        <v>209</v>
      </c>
      <c r="H163" s="181">
        <v>-0.92400000000000004</v>
      </c>
      <c r="I163" s="182"/>
      <c r="L163" s="178"/>
      <c r="M163" s="183"/>
      <c r="N163" s="184"/>
      <c r="O163" s="184"/>
      <c r="P163" s="184"/>
      <c r="Q163" s="184"/>
      <c r="R163" s="184"/>
      <c r="S163" s="184"/>
      <c r="T163" s="185"/>
      <c r="AT163" s="179" t="s">
        <v>193</v>
      </c>
      <c r="AU163" s="179" t="s">
        <v>89</v>
      </c>
      <c r="AV163" s="14" t="s">
        <v>89</v>
      </c>
      <c r="AW163" s="14" t="s">
        <v>31</v>
      </c>
      <c r="AX163" s="14" t="s">
        <v>75</v>
      </c>
      <c r="AY163" s="179" t="s">
        <v>185</v>
      </c>
    </row>
    <row r="164" spans="1:65" s="14" customFormat="1" ht="11.25">
      <c r="B164" s="178"/>
      <c r="D164" s="171" t="s">
        <v>193</v>
      </c>
      <c r="E164" s="179" t="s">
        <v>1</v>
      </c>
      <c r="F164" s="180" t="s">
        <v>210</v>
      </c>
      <c r="H164" s="181">
        <v>-1.3520000000000001</v>
      </c>
      <c r="I164" s="182"/>
      <c r="L164" s="178"/>
      <c r="M164" s="183"/>
      <c r="N164" s="184"/>
      <c r="O164" s="184"/>
      <c r="P164" s="184"/>
      <c r="Q164" s="184"/>
      <c r="R164" s="184"/>
      <c r="S164" s="184"/>
      <c r="T164" s="185"/>
      <c r="AT164" s="179" t="s">
        <v>193</v>
      </c>
      <c r="AU164" s="179" t="s">
        <v>89</v>
      </c>
      <c r="AV164" s="14" t="s">
        <v>89</v>
      </c>
      <c r="AW164" s="14" t="s">
        <v>31</v>
      </c>
      <c r="AX164" s="14" t="s">
        <v>75</v>
      </c>
      <c r="AY164" s="179" t="s">
        <v>185</v>
      </c>
    </row>
    <row r="165" spans="1:65" s="14" customFormat="1" ht="11.25">
      <c r="B165" s="178"/>
      <c r="D165" s="171" t="s">
        <v>193</v>
      </c>
      <c r="E165" s="179" t="s">
        <v>1</v>
      </c>
      <c r="F165" s="180" t="s">
        <v>211</v>
      </c>
      <c r="H165" s="181">
        <v>-1.02</v>
      </c>
      <c r="I165" s="182"/>
      <c r="L165" s="178"/>
      <c r="M165" s="183"/>
      <c r="N165" s="184"/>
      <c r="O165" s="184"/>
      <c r="P165" s="184"/>
      <c r="Q165" s="184"/>
      <c r="R165" s="184"/>
      <c r="S165" s="184"/>
      <c r="T165" s="185"/>
      <c r="AT165" s="179" t="s">
        <v>193</v>
      </c>
      <c r="AU165" s="179" t="s">
        <v>89</v>
      </c>
      <c r="AV165" s="14" t="s">
        <v>89</v>
      </c>
      <c r="AW165" s="14" t="s">
        <v>31</v>
      </c>
      <c r="AX165" s="14" t="s">
        <v>75</v>
      </c>
      <c r="AY165" s="179" t="s">
        <v>185</v>
      </c>
    </row>
    <row r="166" spans="1:65" s="14" customFormat="1" ht="11.25">
      <c r="B166" s="178"/>
      <c r="D166" s="171" t="s">
        <v>193</v>
      </c>
      <c r="E166" s="179" t="s">
        <v>1</v>
      </c>
      <c r="F166" s="180" t="s">
        <v>212</v>
      </c>
      <c r="H166" s="181">
        <v>-2.012</v>
      </c>
      <c r="I166" s="182"/>
      <c r="L166" s="178"/>
      <c r="M166" s="183"/>
      <c r="N166" s="184"/>
      <c r="O166" s="184"/>
      <c r="P166" s="184"/>
      <c r="Q166" s="184"/>
      <c r="R166" s="184"/>
      <c r="S166" s="184"/>
      <c r="T166" s="185"/>
      <c r="AT166" s="179" t="s">
        <v>193</v>
      </c>
      <c r="AU166" s="179" t="s">
        <v>89</v>
      </c>
      <c r="AV166" s="14" t="s">
        <v>89</v>
      </c>
      <c r="AW166" s="14" t="s">
        <v>31</v>
      </c>
      <c r="AX166" s="14" t="s">
        <v>75</v>
      </c>
      <c r="AY166" s="179" t="s">
        <v>185</v>
      </c>
    </row>
    <row r="167" spans="1:65" s="14" customFormat="1" ht="11.25">
      <c r="B167" s="178"/>
      <c r="D167" s="171" t="s">
        <v>193</v>
      </c>
      <c r="E167" s="179" t="s">
        <v>1</v>
      </c>
      <c r="F167" s="180" t="s">
        <v>213</v>
      </c>
      <c r="H167" s="181">
        <v>-9.9220000000000006</v>
      </c>
      <c r="I167" s="182"/>
      <c r="L167" s="178"/>
      <c r="M167" s="183"/>
      <c r="N167" s="184"/>
      <c r="O167" s="184"/>
      <c r="P167" s="184"/>
      <c r="Q167" s="184"/>
      <c r="R167" s="184"/>
      <c r="S167" s="184"/>
      <c r="T167" s="185"/>
      <c r="AT167" s="179" t="s">
        <v>193</v>
      </c>
      <c r="AU167" s="179" t="s">
        <v>89</v>
      </c>
      <c r="AV167" s="14" t="s">
        <v>89</v>
      </c>
      <c r="AW167" s="14" t="s">
        <v>31</v>
      </c>
      <c r="AX167" s="14" t="s">
        <v>75</v>
      </c>
      <c r="AY167" s="179" t="s">
        <v>185</v>
      </c>
    </row>
    <row r="168" spans="1:65" s="14" customFormat="1" ht="11.25">
      <c r="B168" s="178"/>
      <c r="D168" s="171" t="s">
        <v>193</v>
      </c>
      <c r="E168" s="179" t="s">
        <v>1</v>
      </c>
      <c r="F168" s="180" t="s">
        <v>214</v>
      </c>
      <c r="H168" s="181">
        <v>-2.847</v>
      </c>
      <c r="I168" s="182"/>
      <c r="L168" s="178"/>
      <c r="M168" s="183"/>
      <c r="N168" s="184"/>
      <c r="O168" s="184"/>
      <c r="P168" s="184"/>
      <c r="Q168" s="184"/>
      <c r="R168" s="184"/>
      <c r="S168" s="184"/>
      <c r="T168" s="185"/>
      <c r="AT168" s="179" t="s">
        <v>193</v>
      </c>
      <c r="AU168" s="179" t="s">
        <v>89</v>
      </c>
      <c r="AV168" s="14" t="s">
        <v>89</v>
      </c>
      <c r="AW168" s="14" t="s">
        <v>31</v>
      </c>
      <c r="AX168" s="14" t="s">
        <v>75</v>
      </c>
      <c r="AY168" s="179" t="s">
        <v>185</v>
      </c>
    </row>
    <row r="169" spans="1:65" s="15" customFormat="1" ht="11.25">
      <c r="B169" s="186"/>
      <c r="D169" s="171" t="s">
        <v>193</v>
      </c>
      <c r="E169" s="187" t="s">
        <v>1</v>
      </c>
      <c r="F169" s="188" t="s">
        <v>199</v>
      </c>
      <c r="H169" s="189">
        <v>471.69300000000004</v>
      </c>
      <c r="I169" s="190"/>
      <c r="L169" s="186"/>
      <c r="M169" s="191"/>
      <c r="N169" s="192"/>
      <c r="O169" s="192"/>
      <c r="P169" s="192"/>
      <c r="Q169" s="192"/>
      <c r="R169" s="192"/>
      <c r="S169" s="192"/>
      <c r="T169" s="193"/>
      <c r="AT169" s="187" t="s">
        <v>193</v>
      </c>
      <c r="AU169" s="187" t="s">
        <v>89</v>
      </c>
      <c r="AV169" s="15" t="s">
        <v>132</v>
      </c>
      <c r="AW169" s="15" t="s">
        <v>31</v>
      </c>
      <c r="AX169" s="15" t="s">
        <v>75</v>
      </c>
      <c r="AY169" s="187" t="s">
        <v>185</v>
      </c>
    </row>
    <row r="170" spans="1:65" s="16" customFormat="1" ht="11.25">
      <c r="B170" s="194"/>
      <c r="D170" s="171" t="s">
        <v>193</v>
      </c>
      <c r="E170" s="195" t="s">
        <v>1</v>
      </c>
      <c r="F170" s="196" t="s">
        <v>215</v>
      </c>
      <c r="H170" s="197">
        <v>1310.8919999999998</v>
      </c>
      <c r="I170" s="198"/>
      <c r="L170" s="194"/>
      <c r="M170" s="199"/>
      <c r="N170" s="200"/>
      <c r="O170" s="200"/>
      <c r="P170" s="200"/>
      <c r="Q170" s="200"/>
      <c r="R170" s="200"/>
      <c r="S170" s="200"/>
      <c r="T170" s="201"/>
      <c r="AT170" s="195" t="s">
        <v>193</v>
      </c>
      <c r="AU170" s="195" t="s">
        <v>89</v>
      </c>
      <c r="AV170" s="16" t="s">
        <v>91</v>
      </c>
      <c r="AW170" s="16" t="s">
        <v>31</v>
      </c>
      <c r="AX170" s="16" t="s">
        <v>79</v>
      </c>
      <c r="AY170" s="195" t="s">
        <v>185</v>
      </c>
    </row>
    <row r="171" spans="1:65" s="2" customFormat="1" ht="24.2" customHeight="1">
      <c r="A171" s="33"/>
      <c r="B171" s="155"/>
      <c r="C171" s="156" t="s">
        <v>89</v>
      </c>
      <c r="D171" s="156" t="s">
        <v>188</v>
      </c>
      <c r="E171" s="157" t="s">
        <v>216</v>
      </c>
      <c r="F171" s="158" t="s">
        <v>217</v>
      </c>
      <c r="G171" s="159" t="s">
        <v>191</v>
      </c>
      <c r="H171" s="160">
        <v>1310.8920000000001</v>
      </c>
      <c r="I171" s="161"/>
      <c r="J171" s="162">
        <f>ROUND(I171*H171,2)</f>
        <v>0</v>
      </c>
      <c r="K171" s="163"/>
      <c r="L171" s="34"/>
      <c r="M171" s="164" t="s">
        <v>1</v>
      </c>
      <c r="N171" s="165" t="s">
        <v>41</v>
      </c>
      <c r="O171" s="62"/>
      <c r="P171" s="166">
        <f>O171*H171</f>
        <v>0</v>
      </c>
      <c r="Q171" s="166">
        <v>0</v>
      </c>
      <c r="R171" s="166">
        <f>Q171*H171</f>
        <v>0</v>
      </c>
      <c r="S171" s="166">
        <v>0</v>
      </c>
      <c r="T171" s="167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91</v>
      </c>
      <c r="AT171" s="168" t="s">
        <v>188</v>
      </c>
      <c r="AU171" s="168" t="s">
        <v>89</v>
      </c>
      <c r="AY171" s="18" t="s">
        <v>185</v>
      </c>
      <c r="BE171" s="169">
        <f>IF(N171="základná",J171,0)</f>
        <v>0</v>
      </c>
      <c r="BF171" s="169">
        <f>IF(N171="znížená",J171,0)</f>
        <v>0</v>
      </c>
      <c r="BG171" s="169">
        <f>IF(N171="zákl. prenesená",J171,0)</f>
        <v>0</v>
      </c>
      <c r="BH171" s="169">
        <f>IF(N171="zníž. prenesená",J171,0)</f>
        <v>0</v>
      </c>
      <c r="BI171" s="169">
        <f>IF(N171="nulová",J171,0)</f>
        <v>0</v>
      </c>
      <c r="BJ171" s="18" t="s">
        <v>89</v>
      </c>
      <c r="BK171" s="169">
        <f>ROUND(I171*H171,2)</f>
        <v>0</v>
      </c>
      <c r="BL171" s="18" t="s">
        <v>91</v>
      </c>
      <c r="BM171" s="168" t="s">
        <v>218</v>
      </c>
    </row>
    <row r="172" spans="1:65" s="2" customFormat="1" ht="16.5" customHeight="1">
      <c r="A172" s="33"/>
      <c r="B172" s="155"/>
      <c r="C172" s="156" t="s">
        <v>132</v>
      </c>
      <c r="D172" s="156" t="s">
        <v>188</v>
      </c>
      <c r="E172" s="157" t="s">
        <v>219</v>
      </c>
      <c r="F172" s="158" t="s">
        <v>220</v>
      </c>
      <c r="G172" s="159" t="s">
        <v>191</v>
      </c>
      <c r="H172" s="160">
        <v>247.71299999999999</v>
      </c>
      <c r="I172" s="161"/>
      <c r="J172" s="162">
        <f>ROUND(I172*H172,2)</f>
        <v>0</v>
      </c>
      <c r="K172" s="163"/>
      <c r="L172" s="34"/>
      <c r="M172" s="164" t="s">
        <v>1</v>
      </c>
      <c r="N172" s="165" t="s">
        <v>41</v>
      </c>
      <c r="O172" s="62"/>
      <c r="P172" s="166">
        <f>O172*H172</f>
        <v>0</v>
      </c>
      <c r="Q172" s="166">
        <v>0</v>
      </c>
      <c r="R172" s="166">
        <f>Q172*H172</f>
        <v>0</v>
      </c>
      <c r="S172" s="166">
        <v>0</v>
      </c>
      <c r="T172" s="167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91</v>
      </c>
      <c r="AT172" s="168" t="s">
        <v>188</v>
      </c>
      <c r="AU172" s="168" t="s">
        <v>89</v>
      </c>
      <c r="AY172" s="18" t="s">
        <v>185</v>
      </c>
      <c r="BE172" s="169">
        <f>IF(N172="základná",J172,0)</f>
        <v>0</v>
      </c>
      <c r="BF172" s="169">
        <f>IF(N172="znížená",J172,0)</f>
        <v>0</v>
      </c>
      <c r="BG172" s="169">
        <f>IF(N172="zákl. prenesená",J172,0)</f>
        <v>0</v>
      </c>
      <c r="BH172" s="169">
        <f>IF(N172="zníž. prenesená",J172,0)</f>
        <v>0</v>
      </c>
      <c r="BI172" s="169">
        <f>IF(N172="nulová",J172,0)</f>
        <v>0</v>
      </c>
      <c r="BJ172" s="18" t="s">
        <v>89</v>
      </c>
      <c r="BK172" s="169">
        <f>ROUND(I172*H172,2)</f>
        <v>0</v>
      </c>
      <c r="BL172" s="18" t="s">
        <v>91</v>
      </c>
      <c r="BM172" s="168" t="s">
        <v>221</v>
      </c>
    </row>
    <row r="173" spans="1:65" s="13" customFormat="1" ht="11.25">
      <c r="B173" s="170"/>
      <c r="D173" s="171" t="s">
        <v>193</v>
      </c>
      <c r="E173" s="172" t="s">
        <v>1</v>
      </c>
      <c r="F173" s="173" t="s">
        <v>222</v>
      </c>
      <c r="H173" s="172" t="s">
        <v>1</v>
      </c>
      <c r="I173" s="174"/>
      <c r="L173" s="170"/>
      <c r="M173" s="175"/>
      <c r="N173" s="176"/>
      <c r="O173" s="176"/>
      <c r="P173" s="176"/>
      <c r="Q173" s="176"/>
      <c r="R173" s="176"/>
      <c r="S173" s="176"/>
      <c r="T173" s="177"/>
      <c r="AT173" s="172" t="s">
        <v>193</v>
      </c>
      <c r="AU173" s="172" t="s">
        <v>89</v>
      </c>
      <c r="AV173" s="13" t="s">
        <v>79</v>
      </c>
      <c r="AW173" s="13" t="s">
        <v>31</v>
      </c>
      <c r="AX173" s="13" t="s">
        <v>75</v>
      </c>
      <c r="AY173" s="172" t="s">
        <v>185</v>
      </c>
    </row>
    <row r="174" spans="1:65" s="14" customFormat="1" ht="11.25">
      <c r="B174" s="178"/>
      <c r="D174" s="171" t="s">
        <v>193</v>
      </c>
      <c r="E174" s="179" t="s">
        <v>1</v>
      </c>
      <c r="F174" s="180" t="s">
        <v>223</v>
      </c>
      <c r="H174" s="181">
        <v>55.2</v>
      </c>
      <c r="I174" s="182"/>
      <c r="L174" s="178"/>
      <c r="M174" s="183"/>
      <c r="N174" s="184"/>
      <c r="O174" s="184"/>
      <c r="P174" s="184"/>
      <c r="Q174" s="184"/>
      <c r="R174" s="184"/>
      <c r="S174" s="184"/>
      <c r="T174" s="185"/>
      <c r="AT174" s="179" t="s">
        <v>193</v>
      </c>
      <c r="AU174" s="179" t="s">
        <v>89</v>
      </c>
      <c r="AV174" s="14" t="s">
        <v>89</v>
      </c>
      <c r="AW174" s="14" t="s">
        <v>31</v>
      </c>
      <c r="AX174" s="14" t="s">
        <v>75</v>
      </c>
      <c r="AY174" s="179" t="s">
        <v>185</v>
      </c>
    </row>
    <row r="175" spans="1:65" s="14" customFormat="1" ht="11.25">
      <c r="B175" s="178"/>
      <c r="D175" s="171" t="s">
        <v>193</v>
      </c>
      <c r="E175" s="179" t="s">
        <v>1</v>
      </c>
      <c r="F175" s="180" t="s">
        <v>224</v>
      </c>
      <c r="H175" s="181">
        <v>19.38</v>
      </c>
      <c r="I175" s="182"/>
      <c r="L175" s="178"/>
      <c r="M175" s="183"/>
      <c r="N175" s="184"/>
      <c r="O175" s="184"/>
      <c r="P175" s="184"/>
      <c r="Q175" s="184"/>
      <c r="R175" s="184"/>
      <c r="S175" s="184"/>
      <c r="T175" s="185"/>
      <c r="AT175" s="179" t="s">
        <v>193</v>
      </c>
      <c r="AU175" s="179" t="s">
        <v>89</v>
      </c>
      <c r="AV175" s="14" t="s">
        <v>89</v>
      </c>
      <c r="AW175" s="14" t="s">
        <v>31</v>
      </c>
      <c r="AX175" s="14" t="s">
        <v>75</v>
      </c>
      <c r="AY175" s="179" t="s">
        <v>185</v>
      </c>
    </row>
    <row r="176" spans="1:65" s="14" customFormat="1" ht="11.25">
      <c r="B176" s="178"/>
      <c r="D176" s="171" t="s">
        <v>193</v>
      </c>
      <c r="E176" s="179" t="s">
        <v>1</v>
      </c>
      <c r="F176" s="180" t="s">
        <v>225</v>
      </c>
      <c r="H176" s="181">
        <v>5.4</v>
      </c>
      <c r="I176" s="182"/>
      <c r="L176" s="178"/>
      <c r="M176" s="183"/>
      <c r="N176" s="184"/>
      <c r="O176" s="184"/>
      <c r="P176" s="184"/>
      <c r="Q176" s="184"/>
      <c r="R176" s="184"/>
      <c r="S176" s="184"/>
      <c r="T176" s="185"/>
      <c r="AT176" s="179" t="s">
        <v>193</v>
      </c>
      <c r="AU176" s="179" t="s">
        <v>89</v>
      </c>
      <c r="AV176" s="14" t="s">
        <v>89</v>
      </c>
      <c r="AW176" s="14" t="s">
        <v>31</v>
      </c>
      <c r="AX176" s="14" t="s">
        <v>75</v>
      </c>
      <c r="AY176" s="179" t="s">
        <v>185</v>
      </c>
    </row>
    <row r="177" spans="1:65" s="14" customFormat="1" ht="11.25">
      <c r="B177" s="178"/>
      <c r="D177" s="171" t="s">
        <v>193</v>
      </c>
      <c r="E177" s="179" t="s">
        <v>1</v>
      </c>
      <c r="F177" s="180" t="s">
        <v>226</v>
      </c>
      <c r="H177" s="181">
        <v>2.7719999999999998</v>
      </c>
      <c r="I177" s="182"/>
      <c r="L177" s="178"/>
      <c r="M177" s="183"/>
      <c r="N177" s="184"/>
      <c r="O177" s="184"/>
      <c r="P177" s="184"/>
      <c r="Q177" s="184"/>
      <c r="R177" s="184"/>
      <c r="S177" s="184"/>
      <c r="T177" s="185"/>
      <c r="AT177" s="179" t="s">
        <v>193</v>
      </c>
      <c r="AU177" s="179" t="s">
        <v>89</v>
      </c>
      <c r="AV177" s="14" t="s">
        <v>89</v>
      </c>
      <c r="AW177" s="14" t="s">
        <v>31</v>
      </c>
      <c r="AX177" s="14" t="s">
        <v>75</v>
      </c>
      <c r="AY177" s="179" t="s">
        <v>185</v>
      </c>
    </row>
    <row r="178" spans="1:65" s="14" customFormat="1" ht="11.25">
      <c r="B178" s="178"/>
      <c r="D178" s="171" t="s">
        <v>193</v>
      </c>
      <c r="E178" s="179" t="s">
        <v>1</v>
      </c>
      <c r="F178" s="180" t="s">
        <v>227</v>
      </c>
      <c r="H178" s="181">
        <v>4.056</v>
      </c>
      <c r="I178" s="182"/>
      <c r="L178" s="178"/>
      <c r="M178" s="183"/>
      <c r="N178" s="184"/>
      <c r="O178" s="184"/>
      <c r="P178" s="184"/>
      <c r="Q178" s="184"/>
      <c r="R178" s="184"/>
      <c r="S178" s="184"/>
      <c r="T178" s="185"/>
      <c r="AT178" s="179" t="s">
        <v>193</v>
      </c>
      <c r="AU178" s="179" t="s">
        <v>89</v>
      </c>
      <c r="AV178" s="14" t="s">
        <v>89</v>
      </c>
      <c r="AW178" s="14" t="s">
        <v>31</v>
      </c>
      <c r="AX178" s="14" t="s">
        <v>75</v>
      </c>
      <c r="AY178" s="179" t="s">
        <v>185</v>
      </c>
    </row>
    <row r="179" spans="1:65" s="14" customFormat="1" ht="11.25">
      <c r="B179" s="178"/>
      <c r="D179" s="171" t="s">
        <v>193</v>
      </c>
      <c r="E179" s="179" t="s">
        <v>1</v>
      </c>
      <c r="F179" s="180" t="s">
        <v>228</v>
      </c>
      <c r="H179" s="181">
        <v>3.06</v>
      </c>
      <c r="I179" s="182"/>
      <c r="L179" s="178"/>
      <c r="M179" s="183"/>
      <c r="N179" s="184"/>
      <c r="O179" s="184"/>
      <c r="P179" s="184"/>
      <c r="Q179" s="184"/>
      <c r="R179" s="184"/>
      <c r="S179" s="184"/>
      <c r="T179" s="185"/>
      <c r="AT179" s="179" t="s">
        <v>193</v>
      </c>
      <c r="AU179" s="179" t="s">
        <v>89</v>
      </c>
      <c r="AV179" s="14" t="s">
        <v>89</v>
      </c>
      <c r="AW179" s="14" t="s">
        <v>31</v>
      </c>
      <c r="AX179" s="14" t="s">
        <v>75</v>
      </c>
      <c r="AY179" s="179" t="s">
        <v>185</v>
      </c>
    </row>
    <row r="180" spans="1:65" s="14" customFormat="1" ht="11.25">
      <c r="B180" s="178"/>
      <c r="D180" s="171" t="s">
        <v>193</v>
      </c>
      <c r="E180" s="179" t="s">
        <v>1</v>
      </c>
      <c r="F180" s="180" t="s">
        <v>229</v>
      </c>
      <c r="H180" s="181">
        <v>6.0620000000000003</v>
      </c>
      <c r="I180" s="182"/>
      <c r="L180" s="178"/>
      <c r="M180" s="183"/>
      <c r="N180" s="184"/>
      <c r="O180" s="184"/>
      <c r="P180" s="184"/>
      <c r="Q180" s="184"/>
      <c r="R180" s="184"/>
      <c r="S180" s="184"/>
      <c r="T180" s="185"/>
      <c r="AT180" s="179" t="s">
        <v>193</v>
      </c>
      <c r="AU180" s="179" t="s">
        <v>89</v>
      </c>
      <c r="AV180" s="14" t="s">
        <v>89</v>
      </c>
      <c r="AW180" s="14" t="s">
        <v>31</v>
      </c>
      <c r="AX180" s="14" t="s">
        <v>75</v>
      </c>
      <c r="AY180" s="179" t="s">
        <v>185</v>
      </c>
    </row>
    <row r="181" spans="1:65" s="14" customFormat="1" ht="11.25">
      <c r="B181" s="178"/>
      <c r="D181" s="171" t="s">
        <v>193</v>
      </c>
      <c r="E181" s="179" t="s">
        <v>1</v>
      </c>
      <c r="F181" s="180" t="s">
        <v>230</v>
      </c>
      <c r="H181" s="181">
        <v>29.765999999999998</v>
      </c>
      <c r="I181" s="182"/>
      <c r="L181" s="178"/>
      <c r="M181" s="183"/>
      <c r="N181" s="184"/>
      <c r="O181" s="184"/>
      <c r="P181" s="184"/>
      <c r="Q181" s="184"/>
      <c r="R181" s="184"/>
      <c r="S181" s="184"/>
      <c r="T181" s="185"/>
      <c r="AT181" s="179" t="s">
        <v>193</v>
      </c>
      <c r="AU181" s="179" t="s">
        <v>89</v>
      </c>
      <c r="AV181" s="14" t="s">
        <v>89</v>
      </c>
      <c r="AW181" s="14" t="s">
        <v>31</v>
      </c>
      <c r="AX181" s="14" t="s">
        <v>75</v>
      </c>
      <c r="AY181" s="179" t="s">
        <v>185</v>
      </c>
    </row>
    <row r="182" spans="1:65" s="14" customFormat="1" ht="11.25">
      <c r="B182" s="178"/>
      <c r="D182" s="171" t="s">
        <v>193</v>
      </c>
      <c r="E182" s="179" t="s">
        <v>1</v>
      </c>
      <c r="F182" s="180" t="s">
        <v>231</v>
      </c>
      <c r="H182" s="181">
        <v>8.5960000000000001</v>
      </c>
      <c r="I182" s="182"/>
      <c r="L182" s="178"/>
      <c r="M182" s="183"/>
      <c r="N182" s="184"/>
      <c r="O182" s="184"/>
      <c r="P182" s="184"/>
      <c r="Q182" s="184"/>
      <c r="R182" s="184"/>
      <c r="S182" s="184"/>
      <c r="T182" s="185"/>
      <c r="AT182" s="179" t="s">
        <v>193</v>
      </c>
      <c r="AU182" s="179" t="s">
        <v>89</v>
      </c>
      <c r="AV182" s="14" t="s">
        <v>89</v>
      </c>
      <c r="AW182" s="14" t="s">
        <v>31</v>
      </c>
      <c r="AX182" s="14" t="s">
        <v>75</v>
      </c>
      <c r="AY182" s="179" t="s">
        <v>185</v>
      </c>
    </row>
    <row r="183" spans="1:65" s="13" customFormat="1" ht="11.25">
      <c r="B183" s="170"/>
      <c r="D183" s="171" t="s">
        <v>193</v>
      </c>
      <c r="E183" s="172" t="s">
        <v>1</v>
      </c>
      <c r="F183" s="173" t="s">
        <v>232</v>
      </c>
      <c r="H183" s="172" t="s">
        <v>1</v>
      </c>
      <c r="I183" s="174"/>
      <c r="L183" s="170"/>
      <c r="M183" s="175"/>
      <c r="N183" s="176"/>
      <c r="O183" s="176"/>
      <c r="P183" s="176"/>
      <c r="Q183" s="176"/>
      <c r="R183" s="176"/>
      <c r="S183" s="176"/>
      <c r="T183" s="177"/>
      <c r="AT183" s="172" t="s">
        <v>193</v>
      </c>
      <c r="AU183" s="172" t="s">
        <v>89</v>
      </c>
      <c r="AV183" s="13" t="s">
        <v>79</v>
      </c>
      <c r="AW183" s="13" t="s">
        <v>31</v>
      </c>
      <c r="AX183" s="13" t="s">
        <v>75</v>
      </c>
      <c r="AY183" s="172" t="s">
        <v>185</v>
      </c>
    </row>
    <row r="184" spans="1:65" s="14" customFormat="1" ht="33.75">
      <c r="B184" s="178"/>
      <c r="D184" s="171" t="s">
        <v>193</v>
      </c>
      <c r="E184" s="179" t="s">
        <v>1</v>
      </c>
      <c r="F184" s="180" t="s">
        <v>233</v>
      </c>
      <c r="H184" s="181">
        <v>113.42100000000001</v>
      </c>
      <c r="I184" s="182"/>
      <c r="L184" s="178"/>
      <c r="M184" s="183"/>
      <c r="N184" s="184"/>
      <c r="O184" s="184"/>
      <c r="P184" s="184"/>
      <c r="Q184" s="184"/>
      <c r="R184" s="184"/>
      <c r="S184" s="184"/>
      <c r="T184" s="185"/>
      <c r="AT184" s="179" t="s">
        <v>193</v>
      </c>
      <c r="AU184" s="179" t="s">
        <v>89</v>
      </c>
      <c r="AV184" s="14" t="s">
        <v>89</v>
      </c>
      <c r="AW184" s="14" t="s">
        <v>31</v>
      </c>
      <c r="AX184" s="14" t="s">
        <v>75</v>
      </c>
      <c r="AY184" s="179" t="s">
        <v>185</v>
      </c>
    </row>
    <row r="185" spans="1:65" s="16" customFormat="1" ht="11.25">
      <c r="B185" s="194"/>
      <c r="D185" s="171" t="s">
        <v>193</v>
      </c>
      <c r="E185" s="195" t="s">
        <v>1</v>
      </c>
      <c r="F185" s="196" t="s">
        <v>215</v>
      </c>
      <c r="H185" s="197">
        <v>247.71300000000002</v>
      </c>
      <c r="I185" s="198"/>
      <c r="L185" s="194"/>
      <c r="M185" s="199"/>
      <c r="N185" s="200"/>
      <c r="O185" s="200"/>
      <c r="P185" s="200"/>
      <c r="Q185" s="200"/>
      <c r="R185" s="200"/>
      <c r="S185" s="200"/>
      <c r="T185" s="201"/>
      <c r="AT185" s="195" t="s">
        <v>193</v>
      </c>
      <c r="AU185" s="195" t="s">
        <v>89</v>
      </c>
      <c r="AV185" s="16" t="s">
        <v>91</v>
      </c>
      <c r="AW185" s="16" t="s">
        <v>31</v>
      </c>
      <c r="AX185" s="16" t="s">
        <v>79</v>
      </c>
      <c r="AY185" s="195" t="s">
        <v>185</v>
      </c>
    </row>
    <row r="186" spans="1:65" s="2" customFormat="1" ht="24.2" customHeight="1">
      <c r="A186" s="33"/>
      <c r="B186" s="155"/>
      <c r="C186" s="156" t="s">
        <v>91</v>
      </c>
      <c r="D186" s="156" t="s">
        <v>188</v>
      </c>
      <c r="E186" s="157" t="s">
        <v>234</v>
      </c>
      <c r="F186" s="158" t="s">
        <v>235</v>
      </c>
      <c r="G186" s="159" t="s">
        <v>191</v>
      </c>
      <c r="H186" s="160">
        <v>247.71299999999999</v>
      </c>
      <c r="I186" s="161"/>
      <c r="J186" s="162">
        <f>ROUND(I186*H186,2)</f>
        <v>0</v>
      </c>
      <c r="K186" s="163"/>
      <c r="L186" s="34"/>
      <c r="M186" s="164" t="s">
        <v>1</v>
      </c>
      <c r="N186" s="165" t="s">
        <v>41</v>
      </c>
      <c r="O186" s="62"/>
      <c r="P186" s="166">
        <f>O186*H186</f>
        <v>0</v>
      </c>
      <c r="Q186" s="166">
        <v>0</v>
      </c>
      <c r="R186" s="166">
        <f>Q186*H186</f>
        <v>0</v>
      </c>
      <c r="S186" s="166">
        <v>0</v>
      </c>
      <c r="T186" s="167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91</v>
      </c>
      <c r="AT186" s="168" t="s">
        <v>188</v>
      </c>
      <c r="AU186" s="168" t="s">
        <v>89</v>
      </c>
      <c r="AY186" s="18" t="s">
        <v>185</v>
      </c>
      <c r="BE186" s="169">
        <f>IF(N186="základná",J186,0)</f>
        <v>0</v>
      </c>
      <c r="BF186" s="169">
        <f>IF(N186="znížená",J186,0)</f>
        <v>0</v>
      </c>
      <c r="BG186" s="169">
        <f>IF(N186="zákl. prenesená",J186,0)</f>
        <v>0</v>
      </c>
      <c r="BH186" s="169">
        <f>IF(N186="zníž. prenesená",J186,0)</f>
        <v>0</v>
      </c>
      <c r="BI186" s="169">
        <f>IF(N186="nulová",J186,0)</f>
        <v>0</v>
      </c>
      <c r="BJ186" s="18" t="s">
        <v>89</v>
      </c>
      <c r="BK186" s="169">
        <f>ROUND(I186*H186,2)</f>
        <v>0</v>
      </c>
      <c r="BL186" s="18" t="s">
        <v>91</v>
      </c>
      <c r="BM186" s="168" t="s">
        <v>236</v>
      </c>
    </row>
    <row r="187" spans="1:65" s="2" customFormat="1" ht="21.75" customHeight="1">
      <c r="A187" s="33"/>
      <c r="B187" s="155"/>
      <c r="C187" s="156" t="s">
        <v>237</v>
      </c>
      <c r="D187" s="156" t="s">
        <v>188</v>
      </c>
      <c r="E187" s="157" t="s">
        <v>238</v>
      </c>
      <c r="F187" s="158" t="s">
        <v>239</v>
      </c>
      <c r="G187" s="159" t="s">
        <v>191</v>
      </c>
      <c r="H187" s="160">
        <v>18.021000000000001</v>
      </c>
      <c r="I187" s="161"/>
      <c r="J187" s="162">
        <f>ROUND(I187*H187,2)</f>
        <v>0</v>
      </c>
      <c r="K187" s="163"/>
      <c r="L187" s="34"/>
      <c r="M187" s="164" t="s">
        <v>1</v>
      </c>
      <c r="N187" s="165" t="s">
        <v>41</v>
      </c>
      <c r="O187" s="62"/>
      <c r="P187" s="166">
        <f>O187*H187</f>
        <v>0</v>
      </c>
      <c r="Q187" s="166">
        <v>0</v>
      </c>
      <c r="R187" s="166">
        <f>Q187*H187</f>
        <v>0</v>
      </c>
      <c r="S187" s="166">
        <v>0</v>
      </c>
      <c r="T187" s="167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91</v>
      </c>
      <c r="AT187" s="168" t="s">
        <v>188</v>
      </c>
      <c r="AU187" s="168" t="s">
        <v>89</v>
      </c>
      <c r="AY187" s="18" t="s">
        <v>185</v>
      </c>
      <c r="BE187" s="169">
        <f>IF(N187="základná",J187,0)</f>
        <v>0</v>
      </c>
      <c r="BF187" s="169">
        <f>IF(N187="znížená",J187,0)</f>
        <v>0</v>
      </c>
      <c r="BG187" s="169">
        <f>IF(N187="zákl. prenesená",J187,0)</f>
        <v>0</v>
      </c>
      <c r="BH187" s="169">
        <f>IF(N187="zníž. prenesená",J187,0)</f>
        <v>0</v>
      </c>
      <c r="BI187" s="169">
        <f>IF(N187="nulová",J187,0)</f>
        <v>0</v>
      </c>
      <c r="BJ187" s="18" t="s">
        <v>89</v>
      </c>
      <c r="BK187" s="169">
        <f>ROUND(I187*H187,2)</f>
        <v>0</v>
      </c>
      <c r="BL187" s="18" t="s">
        <v>91</v>
      </c>
      <c r="BM187" s="168" t="s">
        <v>240</v>
      </c>
    </row>
    <row r="188" spans="1:65" s="13" customFormat="1" ht="11.25">
      <c r="B188" s="170"/>
      <c r="D188" s="171" t="s">
        <v>193</v>
      </c>
      <c r="E188" s="172" t="s">
        <v>1</v>
      </c>
      <c r="F188" s="173" t="s">
        <v>241</v>
      </c>
      <c r="H188" s="172" t="s">
        <v>1</v>
      </c>
      <c r="I188" s="174"/>
      <c r="L188" s="170"/>
      <c r="M188" s="175"/>
      <c r="N188" s="176"/>
      <c r="O188" s="176"/>
      <c r="P188" s="176"/>
      <c r="Q188" s="176"/>
      <c r="R188" s="176"/>
      <c r="S188" s="176"/>
      <c r="T188" s="177"/>
      <c r="AT188" s="172" t="s">
        <v>193</v>
      </c>
      <c r="AU188" s="172" t="s">
        <v>89</v>
      </c>
      <c r="AV188" s="13" t="s">
        <v>79</v>
      </c>
      <c r="AW188" s="13" t="s">
        <v>31</v>
      </c>
      <c r="AX188" s="13" t="s">
        <v>75</v>
      </c>
      <c r="AY188" s="172" t="s">
        <v>185</v>
      </c>
    </row>
    <row r="189" spans="1:65" s="14" customFormat="1" ht="11.25">
      <c r="B189" s="178"/>
      <c r="D189" s="171" t="s">
        <v>193</v>
      </c>
      <c r="E189" s="179" t="s">
        <v>1</v>
      </c>
      <c r="F189" s="180" t="s">
        <v>242</v>
      </c>
      <c r="H189" s="181">
        <v>1.6970000000000001</v>
      </c>
      <c r="I189" s="182"/>
      <c r="L189" s="178"/>
      <c r="M189" s="183"/>
      <c r="N189" s="184"/>
      <c r="O189" s="184"/>
      <c r="P189" s="184"/>
      <c r="Q189" s="184"/>
      <c r="R189" s="184"/>
      <c r="S189" s="184"/>
      <c r="T189" s="185"/>
      <c r="AT189" s="179" t="s">
        <v>193</v>
      </c>
      <c r="AU189" s="179" t="s">
        <v>89</v>
      </c>
      <c r="AV189" s="14" t="s">
        <v>89</v>
      </c>
      <c r="AW189" s="14" t="s">
        <v>31</v>
      </c>
      <c r="AX189" s="14" t="s">
        <v>75</v>
      </c>
      <c r="AY189" s="179" t="s">
        <v>185</v>
      </c>
    </row>
    <row r="190" spans="1:65" s="14" customFormat="1" ht="11.25">
      <c r="B190" s="178"/>
      <c r="D190" s="171" t="s">
        <v>193</v>
      </c>
      <c r="E190" s="179" t="s">
        <v>1</v>
      </c>
      <c r="F190" s="180" t="s">
        <v>243</v>
      </c>
      <c r="H190" s="181">
        <v>1.4630000000000001</v>
      </c>
      <c r="I190" s="182"/>
      <c r="L190" s="178"/>
      <c r="M190" s="183"/>
      <c r="N190" s="184"/>
      <c r="O190" s="184"/>
      <c r="P190" s="184"/>
      <c r="Q190" s="184"/>
      <c r="R190" s="184"/>
      <c r="S190" s="184"/>
      <c r="T190" s="185"/>
      <c r="AT190" s="179" t="s">
        <v>193</v>
      </c>
      <c r="AU190" s="179" t="s">
        <v>89</v>
      </c>
      <c r="AV190" s="14" t="s">
        <v>89</v>
      </c>
      <c r="AW190" s="14" t="s">
        <v>31</v>
      </c>
      <c r="AX190" s="14" t="s">
        <v>75</v>
      </c>
      <c r="AY190" s="179" t="s">
        <v>185</v>
      </c>
    </row>
    <row r="191" spans="1:65" s="14" customFormat="1" ht="11.25">
      <c r="B191" s="178"/>
      <c r="D191" s="171" t="s">
        <v>193</v>
      </c>
      <c r="E191" s="179" t="s">
        <v>1</v>
      </c>
      <c r="F191" s="180" t="s">
        <v>244</v>
      </c>
      <c r="H191" s="181">
        <v>1.3460000000000001</v>
      </c>
      <c r="I191" s="182"/>
      <c r="L191" s="178"/>
      <c r="M191" s="183"/>
      <c r="N191" s="184"/>
      <c r="O191" s="184"/>
      <c r="P191" s="184"/>
      <c r="Q191" s="184"/>
      <c r="R191" s="184"/>
      <c r="S191" s="184"/>
      <c r="T191" s="185"/>
      <c r="AT191" s="179" t="s">
        <v>193</v>
      </c>
      <c r="AU191" s="179" t="s">
        <v>89</v>
      </c>
      <c r="AV191" s="14" t="s">
        <v>89</v>
      </c>
      <c r="AW191" s="14" t="s">
        <v>31</v>
      </c>
      <c r="AX191" s="14" t="s">
        <v>75</v>
      </c>
      <c r="AY191" s="179" t="s">
        <v>185</v>
      </c>
    </row>
    <row r="192" spans="1:65" s="14" customFormat="1" ht="11.25">
      <c r="B192" s="178"/>
      <c r="D192" s="171" t="s">
        <v>193</v>
      </c>
      <c r="E192" s="179" t="s">
        <v>1</v>
      </c>
      <c r="F192" s="180" t="s">
        <v>245</v>
      </c>
      <c r="H192" s="181">
        <v>1.018</v>
      </c>
      <c r="I192" s="182"/>
      <c r="L192" s="178"/>
      <c r="M192" s="183"/>
      <c r="N192" s="184"/>
      <c r="O192" s="184"/>
      <c r="P192" s="184"/>
      <c r="Q192" s="184"/>
      <c r="R192" s="184"/>
      <c r="S192" s="184"/>
      <c r="T192" s="185"/>
      <c r="AT192" s="179" t="s">
        <v>193</v>
      </c>
      <c r="AU192" s="179" t="s">
        <v>89</v>
      </c>
      <c r="AV192" s="14" t="s">
        <v>89</v>
      </c>
      <c r="AW192" s="14" t="s">
        <v>31</v>
      </c>
      <c r="AX192" s="14" t="s">
        <v>75</v>
      </c>
      <c r="AY192" s="179" t="s">
        <v>185</v>
      </c>
    </row>
    <row r="193" spans="1:65" s="14" customFormat="1" ht="11.25">
      <c r="B193" s="178"/>
      <c r="D193" s="171" t="s">
        <v>193</v>
      </c>
      <c r="E193" s="179" t="s">
        <v>1</v>
      </c>
      <c r="F193" s="180" t="s">
        <v>246</v>
      </c>
      <c r="H193" s="181">
        <v>4.0609999999999999</v>
      </c>
      <c r="I193" s="182"/>
      <c r="L193" s="178"/>
      <c r="M193" s="183"/>
      <c r="N193" s="184"/>
      <c r="O193" s="184"/>
      <c r="P193" s="184"/>
      <c r="Q193" s="184"/>
      <c r="R193" s="184"/>
      <c r="S193" s="184"/>
      <c r="T193" s="185"/>
      <c r="AT193" s="179" t="s">
        <v>193</v>
      </c>
      <c r="AU193" s="179" t="s">
        <v>89</v>
      </c>
      <c r="AV193" s="14" t="s">
        <v>89</v>
      </c>
      <c r="AW193" s="14" t="s">
        <v>31</v>
      </c>
      <c r="AX193" s="14" t="s">
        <v>75</v>
      </c>
      <c r="AY193" s="179" t="s">
        <v>185</v>
      </c>
    </row>
    <row r="194" spans="1:65" s="14" customFormat="1" ht="33.75">
      <c r="B194" s="178"/>
      <c r="D194" s="171" t="s">
        <v>193</v>
      </c>
      <c r="E194" s="179" t="s">
        <v>1</v>
      </c>
      <c r="F194" s="180" t="s">
        <v>247</v>
      </c>
      <c r="H194" s="181">
        <v>5.2409999999999997</v>
      </c>
      <c r="I194" s="182"/>
      <c r="L194" s="178"/>
      <c r="M194" s="183"/>
      <c r="N194" s="184"/>
      <c r="O194" s="184"/>
      <c r="P194" s="184"/>
      <c r="Q194" s="184"/>
      <c r="R194" s="184"/>
      <c r="S194" s="184"/>
      <c r="T194" s="185"/>
      <c r="AT194" s="179" t="s">
        <v>193</v>
      </c>
      <c r="AU194" s="179" t="s">
        <v>89</v>
      </c>
      <c r="AV194" s="14" t="s">
        <v>89</v>
      </c>
      <c r="AW194" s="14" t="s">
        <v>31</v>
      </c>
      <c r="AX194" s="14" t="s">
        <v>75</v>
      </c>
      <c r="AY194" s="179" t="s">
        <v>185</v>
      </c>
    </row>
    <row r="195" spans="1:65" s="14" customFormat="1" ht="11.25">
      <c r="B195" s="178"/>
      <c r="D195" s="171" t="s">
        <v>193</v>
      </c>
      <c r="E195" s="179" t="s">
        <v>1</v>
      </c>
      <c r="F195" s="180" t="s">
        <v>248</v>
      </c>
      <c r="H195" s="181">
        <v>1.8029999999999999</v>
      </c>
      <c r="I195" s="182"/>
      <c r="L195" s="178"/>
      <c r="M195" s="183"/>
      <c r="N195" s="184"/>
      <c r="O195" s="184"/>
      <c r="P195" s="184"/>
      <c r="Q195" s="184"/>
      <c r="R195" s="184"/>
      <c r="S195" s="184"/>
      <c r="T195" s="185"/>
      <c r="AT195" s="179" t="s">
        <v>193</v>
      </c>
      <c r="AU195" s="179" t="s">
        <v>89</v>
      </c>
      <c r="AV195" s="14" t="s">
        <v>89</v>
      </c>
      <c r="AW195" s="14" t="s">
        <v>31</v>
      </c>
      <c r="AX195" s="14" t="s">
        <v>75</v>
      </c>
      <c r="AY195" s="179" t="s">
        <v>185</v>
      </c>
    </row>
    <row r="196" spans="1:65" s="14" customFormat="1" ht="22.5">
      <c r="B196" s="178"/>
      <c r="D196" s="171" t="s">
        <v>193</v>
      </c>
      <c r="E196" s="179" t="s">
        <v>1</v>
      </c>
      <c r="F196" s="180" t="s">
        <v>249</v>
      </c>
      <c r="H196" s="181">
        <v>1.3919999999999999</v>
      </c>
      <c r="I196" s="182"/>
      <c r="L196" s="178"/>
      <c r="M196" s="183"/>
      <c r="N196" s="184"/>
      <c r="O196" s="184"/>
      <c r="P196" s="184"/>
      <c r="Q196" s="184"/>
      <c r="R196" s="184"/>
      <c r="S196" s="184"/>
      <c r="T196" s="185"/>
      <c r="AT196" s="179" t="s">
        <v>193</v>
      </c>
      <c r="AU196" s="179" t="s">
        <v>89</v>
      </c>
      <c r="AV196" s="14" t="s">
        <v>89</v>
      </c>
      <c r="AW196" s="14" t="s">
        <v>31</v>
      </c>
      <c r="AX196" s="14" t="s">
        <v>75</v>
      </c>
      <c r="AY196" s="179" t="s">
        <v>185</v>
      </c>
    </row>
    <row r="197" spans="1:65" s="16" customFormat="1" ht="11.25">
      <c r="B197" s="194"/>
      <c r="D197" s="171" t="s">
        <v>193</v>
      </c>
      <c r="E197" s="195" t="s">
        <v>1</v>
      </c>
      <c r="F197" s="196" t="s">
        <v>215</v>
      </c>
      <c r="H197" s="197">
        <v>18.021000000000001</v>
      </c>
      <c r="I197" s="198"/>
      <c r="L197" s="194"/>
      <c r="M197" s="199"/>
      <c r="N197" s="200"/>
      <c r="O197" s="200"/>
      <c r="P197" s="200"/>
      <c r="Q197" s="200"/>
      <c r="R197" s="200"/>
      <c r="S197" s="200"/>
      <c r="T197" s="201"/>
      <c r="AT197" s="195" t="s">
        <v>193</v>
      </c>
      <c r="AU197" s="195" t="s">
        <v>89</v>
      </c>
      <c r="AV197" s="16" t="s">
        <v>91</v>
      </c>
      <c r="AW197" s="16" t="s">
        <v>31</v>
      </c>
      <c r="AX197" s="16" t="s">
        <v>79</v>
      </c>
      <c r="AY197" s="195" t="s">
        <v>185</v>
      </c>
    </row>
    <row r="198" spans="1:65" s="2" customFormat="1" ht="37.9" customHeight="1">
      <c r="A198" s="33"/>
      <c r="B198" s="155"/>
      <c r="C198" s="156" t="s">
        <v>250</v>
      </c>
      <c r="D198" s="156" t="s">
        <v>188</v>
      </c>
      <c r="E198" s="157" t="s">
        <v>251</v>
      </c>
      <c r="F198" s="158" t="s">
        <v>252</v>
      </c>
      <c r="G198" s="159" t="s">
        <v>191</v>
      </c>
      <c r="H198" s="160">
        <v>18.021000000000001</v>
      </c>
      <c r="I198" s="161"/>
      <c r="J198" s="162">
        <f>ROUND(I198*H198,2)</f>
        <v>0</v>
      </c>
      <c r="K198" s="163"/>
      <c r="L198" s="34"/>
      <c r="M198" s="164" t="s">
        <v>1</v>
      </c>
      <c r="N198" s="165" t="s">
        <v>41</v>
      </c>
      <c r="O198" s="62"/>
      <c r="P198" s="166">
        <f>O198*H198</f>
        <v>0</v>
      </c>
      <c r="Q198" s="166">
        <v>0</v>
      </c>
      <c r="R198" s="166">
        <f>Q198*H198</f>
        <v>0</v>
      </c>
      <c r="S198" s="166">
        <v>0</v>
      </c>
      <c r="T198" s="167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91</v>
      </c>
      <c r="AT198" s="168" t="s">
        <v>188</v>
      </c>
      <c r="AU198" s="168" t="s">
        <v>89</v>
      </c>
      <c r="AY198" s="18" t="s">
        <v>185</v>
      </c>
      <c r="BE198" s="169">
        <f>IF(N198="základná",J198,0)</f>
        <v>0</v>
      </c>
      <c r="BF198" s="169">
        <f>IF(N198="znížená",J198,0)</f>
        <v>0</v>
      </c>
      <c r="BG198" s="169">
        <f>IF(N198="zákl. prenesená",J198,0)</f>
        <v>0</v>
      </c>
      <c r="BH198" s="169">
        <f>IF(N198="zníž. prenesená",J198,0)</f>
        <v>0</v>
      </c>
      <c r="BI198" s="169">
        <f>IF(N198="nulová",J198,0)</f>
        <v>0</v>
      </c>
      <c r="BJ198" s="18" t="s">
        <v>89</v>
      </c>
      <c r="BK198" s="169">
        <f>ROUND(I198*H198,2)</f>
        <v>0</v>
      </c>
      <c r="BL198" s="18" t="s">
        <v>91</v>
      </c>
      <c r="BM198" s="168" t="s">
        <v>253</v>
      </c>
    </row>
    <row r="199" spans="1:65" s="2" customFormat="1" ht="37.9" customHeight="1">
      <c r="A199" s="33"/>
      <c r="B199" s="155"/>
      <c r="C199" s="156" t="s">
        <v>254</v>
      </c>
      <c r="D199" s="156" t="s">
        <v>188</v>
      </c>
      <c r="E199" s="157" t="s">
        <v>255</v>
      </c>
      <c r="F199" s="158" t="s">
        <v>256</v>
      </c>
      <c r="G199" s="159" t="s">
        <v>191</v>
      </c>
      <c r="H199" s="160">
        <v>1576.626</v>
      </c>
      <c r="I199" s="161"/>
      <c r="J199" s="162">
        <f>ROUND(I199*H199,2)</f>
        <v>0</v>
      </c>
      <c r="K199" s="163"/>
      <c r="L199" s="34"/>
      <c r="M199" s="164" t="s">
        <v>1</v>
      </c>
      <c r="N199" s="165" t="s">
        <v>41</v>
      </c>
      <c r="O199" s="62"/>
      <c r="P199" s="166">
        <f>O199*H199</f>
        <v>0</v>
      </c>
      <c r="Q199" s="166">
        <v>0</v>
      </c>
      <c r="R199" s="166">
        <f>Q199*H199</f>
        <v>0</v>
      </c>
      <c r="S199" s="166">
        <v>0</v>
      </c>
      <c r="T199" s="167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8" t="s">
        <v>91</v>
      </c>
      <c r="AT199" s="168" t="s">
        <v>188</v>
      </c>
      <c r="AU199" s="168" t="s">
        <v>89</v>
      </c>
      <c r="AY199" s="18" t="s">
        <v>185</v>
      </c>
      <c r="BE199" s="169">
        <f>IF(N199="základná",J199,0)</f>
        <v>0</v>
      </c>
      <c r="BF199" s="169">
        <f>IF(N199="znížená",J199,0)</f>
        <v>0</v>
      </c>
      <c r="BG199" s="169">
        <f>IF(N199="zákl. prenesená",J199,0)</f>
        <v>0</v>
      </c>
      <c r="BH199" s="169">
        <f>IF(N199="zníž. prenesená",J199,0)</f>
        <v>0</v>
      </c>
      <c r="BI199" s="169">
        <f>IF(N199="nulová",J199,0)</f>
        <v>0</v>
      </c>
      <c r="BJ199" s="18" t="s">
        <v>89</v>
      </c>
      <c r="BK199" s="169">
        <f>ROUND(I199*H199,2)</f>
        <v>0</v>
      </c>
      <c r="BL199" s="18" t="s">
        <v>91</v>
      </c>
      <c r="BM199" s="168" t="s">
        <v>257</v>
      </c>
    </row>
    <row r="200" spans="1:65" s="13" customFormat="1" ht="11.25">
      <c r="B200" s="170"/>
      <c r="D200" s="171" t="s">
        <v>193</v>
      </c>
      <c r="E200" s="172" t="s">
        <v>1</v>
      </c>
      <c r="F200" s="173" t="s">
        <v>258</v>
      </c>
      <c r="H200" s="172" t="s">
        <v>1</v>
      </c>
      <c r="I200" s="174"/>
      <c r="L200" s="170"/>
      <c r="M200" s="175"/>
      <c r="N200" s="176"/>
      <c r="O200" s="176"/>
      <c r="P200" s="176"/>
      <c r="Q200" s="176"/>
      <c r="R200" s="176"/>
      <c r="S200" s="176"/>
      <c r="T200" s="177"/>
      <c r="AT200" s="172" t="s">
        <v>193</v>
      </c>
      <c r="AU200" s="172" t="s">
        <v>89</v>
      </c>
      <c r="AV200" s="13" t="s">
        <v>79</v>
      </c>
      <c r="AW200" s="13" t="s">
        <v>31</v>
      </c>
      <c r="AX200" s="13" t="s">
        <v>75</v>
      </c>
      <c r="AY200" s="172" t="s">
        <v>185</v>
      </c>
    </row>
    <row r="201" spans="1:65" s="14" customFormat="1" ht="11.25">
      <c r="B201" s="178"/>
      <c r="D201" s="171" t="s">
        <v>193</v>
      </c>
      <c r="E201" s="179" t="s">
        <v>1</v>
      </c>
      <c r="F201" s="180" t="s">
        <v>259</v>
      </c>
      <c r="H201" s="181">
        <v>1576.626</v>
      </c>
      <c r="I201" s="182"/>
      <c r="L201" s="178"/>
      <c r="M201" s="183"/>
      <c r="N201" s="184"/>
      <c r="O201" s="184"/>
      <c r="P201" s="184"/>
      <c r="Q201" s="184"/>
      <c r="R201" s="184"/>
      <c r="S201" s="184"/>
      <c r="T201" s="185"/>
      <c r="AT201" s="179" t="s">
        <v>193</v>
      </c>
      <c r="AU201" s="179" t="s">
        <v>89</v>
      </c>
      <c r="AV201" s="14" t="s">
        <v>89</v>
      </c>
      <c r="AW201" s="14" t="s">
        <v>31</v>
      </c>
      <c r="AX201" s="14" t="s">
        <v>75</v>
      </c>
      <c r="AY201" s="179" t="s">
        <v>185</v>
      </c>
    </row>
    <row r="202" spans="1:65" s="16" customFormat="1" ht="11.25">
      <c r="B202" s="194"/>
      <c r="D202" s="171" t="s">
        <v>193</v>
      </c>
      <c r="E202" s="195" t="s">
        <v>1</v>
      </c>
      <c r="F202" s="196" t="s">
        <v>215</v>
      </c>
      <c r="H202" s="197">
        <v>1576.626</v>
      </c>
      <c r="I202" s="198"/>
      <c r="L202" s="194"/>
      <c r="M202" s="199"/>
      <c r="N202" s="200"/>
      <c r="O202" s="200"/>
      <c r="P202" s="200"/>
      <c r="Q202" s="200"/>
      <c r="R202" s="200"/>
      <c r="S202" s="200"/>
      <c r="T202" s="201"/>
      <c r="AT202" s="195" t="s">
        <v>193</v>
      </c>
      <c r="AU202" s="195" t="s">
        <v>89</v>
      </c>
      <c r="AV202" s="16" t="s">
        <v>91</v>
      </c>
      <c r="AW202" s="16" t="s">
        <v>31</v>
      </c>
      <c r="AX202" s="16" t="s">
        <v>79</v>
      </c>
      <c r="AY202" s="195" t="s">
        <v>185</v>
      </c>
    </row>
    <row r="203" spans="1:65" s="2" customFormat="1" ht="44.25" customHeight="1">
      <c r="A203" s="33"/>
      <c r="B203" s="155"/>
      <c r="C203" s="156" t="s">
        <v>260</v>
      </c>
      <c r="D203" s="156" t="s">
        <v>188</v>
      </c>
      <c r="E203" s="157" t="s">
        <v>261</v>
      </c>
      <c r="F203" s="158" t="s">
        <v>262</v>
      </c>
      <c r="G203" s="159" t="s">
        <v>191</v>
      </c>
      <c r="H203" s="160">
        <v>1576.626</v>
      </c>
      <c r="I203" s="161"/>
      <c r="J203" s="162">
        <f>ROUND(I203*H203,2)</f>
        <v>0</v>
      </c>
      <c r="K203" s="163"/>
      <c r="L203" s="34"/>
      <c r="M203" s="164" t="s">
        <v>1</v>
      </c>
      <c r="N203" s="165" t="s">
        <v>41</v>
      </c>
      <c r="O203" s="62"/>
      <c r="P203" s="166">
        <f>O203*H203</f>
        <v>0</v>
      </c>
      <c r="Q203" s="166">
        <v>0</v>
      </c>
      <c r="R203" s="166">
        <f>Q203*H203</f>
        <v>0</v>
      </c>
      <c r="S203" s="166">
        <v>0</v>
      </c>
      <c r="T203" s="167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8" t="s">
        <v>91</v>
      </c>
      <c r="AT203" s="168" t="s">
        <v>188</v>
      </c>
      <c r="AU203" s="168" t="s">
        <v>89</v>
      </c>
      <c r="AY203" s="18" t="s">
        <v>185</v>
      </c>
      <c r="BE203" s="169">
        <f>IF(N203="základná",J203,0)</f>
        <v>0</v>
      </c>
      <c r="BF203" s="169">
        <f>IF(N203="znížená",J203,0)</f>
        <v>0</v>
      </c>
      <c r="BG203" s="169">
        <f>IF(N203="zákl. prenesená",J203,0)</f>
        <v>0</v>
      </c>
      <c r="BH203" s="169">
        <f>IF(N203="zníž. prenesená",J203,0)</f>
        <v>0</v>
      </c>
      <c r="BI203" s="169">
        <f>IF(N203="nulová",J203,0)</f>
        <v>0</v>
      </c>
      <c r="BJ203" s="18" t="s">
        <v>89</v>
      </c>
      <c r="BK203" s="169">
        <f>ROUND(I203*H203,2)</f>
        <v>0</v>
      </c>
      <c r="BL203" s="18" t="s">
        <v>91</v>
      </c>
      <c r="BM203" s="168" t="s">
        <v>263</v>
      </c>
    </row>
    <row r="204" spans="1:65" s="2" customFormat="1" ht="24.2" customHeight="1">
      <c r="A204" s="33"/>
      <c r="B204" s="155"/>
      <c r="C204" s="156" t="s">
        <v>264</v>
      </c>
      <c r="D204" s="156" t="s">
        <v>188</v>
      </c>
      <c r="E204" s="157" t="s">
        <v>265</v>
      </c>
      <c r="F204" s="158" t="s">
        <v>266</v>
      </c>
      <c r="G204" s="159" t="s">
        <v>191</v>
      </c>
      <c r="H204" s="160">
        <v>1576.626</v>
      </c>
      <c r="I204" s="161"/>
      <c r="J204" s="162">
        <f>ROUND(I204*H204,2)</f>
        <v>0</v>
      </c>
      <c r="K204" s="163"/>
      <c r="L204" s="34"/>
      <c r="M204" s="164" t="s">
        <v>1</v>
      </c>
      <c r="N204" s="165" t="s">
        <v>41</v>
      </c>
      <c r="O204" s="62"/>
      <c r="P204" s="166">
        <f>O204*H204</f>
        <v>0</v>
      </c>
      <c r="Q204" s="166">
        <v>0</v>
      </c>
      <c r="R204" s="166">
        <f>Q204*H204</f>
        <v>0</v>
      </c>
      <c r="S204" s="166">
        <v>0</v>
      </c>
      <c r="T204" s="167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8" t="s">
        <v>91</v>
      </c>
      <c r="AT204" s="168" t="s">
        <v>188</v>
      </c>
      <c r="AU204" s="168" t="s">
        <v>89</v>
      </c>
      <c r="AY204" s="18" t="s">
        <v>185</v>
      </c>
      <c r="BE204" s="169">
        <f>IF(N204="základná",J204,0)</f>
        <v>0</v>
      </c>
      <c r="BF204" s="169">
        <f>IF(N204="znížená",J204,0)</f>
        <v>0</v>
      </c>
      <c r="BG204" s="169">
        <f>IF(N204="zákl. prenesená",J204,0)</f>
        <v>0</v>
      </c>
      <c r="BH204" s="169">
        <f>IF(N204="zníž. prenesená",J204,0)</f>
        <v>0</v>
      </c>
      <c r="BI204" s="169">
        <f>IF(N204="nulová",J204,0)</f>
        <v>0</v>
      </c>
      <c r="BJ204" s="18" t="s">
        <v>89</v>
      </c>
      <c r="BK204" s="169">
        <f>ROUND(I204*H204,2)</f>
        <v>0</v>
      </c>
      <c r="BL204" s="18" t="s">
        <v>91</v>
      </c>
      <c r="BM204" s="168" t="s">
        <v>267</v>
      </c>
    </row>
    <row r="205" spans="1:65" s="2" customFormat="1" ht="33" customHeight="1">
      <c r="A205" s="33"/>
      <c r="B205" s="155"/>
      <c r="C205" s="156" t="s">
        <v>268</v>
      </c>
      <c r="D205" s="156" t="s">
        <v>188</v>
      </c>
      <c r="E205" s="157" t="s">
        <v>269</v>
      </c>
      <c r="F205" s="158" t="s">
        <v>270</v>
      </c>
      <c r="G205" s="159" t="s">
        <v>191</v>
      </c>
      <c r="H205" s="160">
        <v>1547.298</v>
      </c>
      <c r="I205" s="161"/>
      <c r="J205" s="162">
        <f>ROUND(I205*H205,2)</f>
        <v>0</v>
      </c>
      <c r="K205" s="163"/>
      <c r="L205" s="34"/>
      <c r="M205" s="164" t="s">
        <v>1</v>
      </c>
      <c r="N205" s="165" t="s">
        <v>41</v>
      </c>
      <c r="O205" s="62"/>
      <c r="P205" s="166">
        <f>O205*H205</f>
        <v>0</v>
      </c>
      <c r="Q205" s="166">
        <v>0</v>
      </c>
      <c r="R205" s="166">
        <f>Q205*H205</f>
        <v>0</v>
      </c>
      <c r="S205" s="166">
        <v>0</v>
      </c>
      <c r="T205" s="167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8" t="s">
        <v>91</v>
      </c>
      <c r="AT205" s="168" t="s">
        <v>188</v>
      </c>
      <c r="AU205" s="168" t="s">
        <v>89</v>
      </c>
      <c r="AY205" s="18" t="s">
        <v>185</v>
      </c>
      <c r="BE205" s="169">
        <f>IF(N205="základná",J205,0)</f>
        <v>0</v>
      </c>
      <c r="BF205" s="169">
        <f>IF(N205="znížená",J205,0)</f>
        <v>0</v>
      </c>
      <c r="BG205" s="169">
        <f>IF(N205="zákl. prenesená",J205,0)</f>
        <v>0</v>
      </c>
      <c r="BH205" s="169">
        <f>IF(N205="zníž. prenesená",J205,0)</f>
        <v>0</v>
      </c>
      <c r="BI205" s="169">
        <f>IF(N205="nulová",J205,0)</f>
        <v>0</v>
      </c>
      <c r="BJ205" s="18" t="s">
        <v>89</v>
      </c>
      <c r="BK205" s="169">
        <f>ROUND(I205*H205,2)</f>
        <v>0</v>
      </c>
      <c r="BL205" s="18" t="s">
        <v>91</v>
      </c>
      <c r="BM205" s="168" t="s">
        <v>271</v>
      </c>
    </row>
    <row r="206" spans="1:65" s="13" customFormat="1" ht="11.25">
      <c r="B206" s="170"/>
      <c r="D206" s="171" t="s">
        <v>193</v>
      </c>
      <c r="E206" s="172" t="s">
        <v>1</v>
      </c>
      <c r="F206" s="173" t="s">
        <v>258</v>
      </c>
      <c r="H206" s="172" t="s">
        <v>1</v>
      </c>
      <c r="I206" s="174"/>
      <c r="L206" s="170"/>
      <c r="M206" s="175"/>
      <c r="N206" s="176"/>
      <c r="O206" s="176"/>
      <c r="P206" s="176"/>
      <c r="Q206" s="176"/>
      <c r="R206" s="176"/>
      <c r="S206" s="176"/>
      <c r="T206" s="177"/>
      <c r="AT206" s="172" t="s">
        <v>193</v>
      </c>
      <c r="AU206" s="172" t="s">
        <v>89</v>
      </c>
      <c r="AV206" s="13" t="s">
        <v>79</v>
      </c>
      <c r="AW206" s="13" t="s">
        <v>31</v>
      </c>
      <c r="AX206" s="13" t="s">
        <v>75</v>
      </c>
      <c r="AY206" s="172" t="s">
        <v>185</v>
      </c>
    </row>
    <row r="207" spans="1:65" s="14" customFormat="1" ht="11.25">
      <c r="B207" s="178"/>
      <c r="D207" s="171" t="s">
        <v>193</v>
      </c>
      <c r="E207" s="179" t="s">
        <v>1</v>
      </c>
      <c r="F207" s="180" t="s">
        <v>259</v>
      </c>
      <c r="H207" s="181">
        <v>1576.626</v>
      </c>
      <c r="I207" s="182"/>
      <c r="L207" s="178"/>
      <c r="M207" s="183"/>
      <c r="N207" s="184"/>
      <c r="O207" s="184"/>
      <c r="P207" s="184"/>
      <c r="Q207" s="184"/>
      <c r="R207" s="184"/>
      <c r="S207" s="184"/>
      <c r="T207" s="185"/>
      <c r="AT207" s="179" t="s">
        <v>193</v>
      </c>
      <c r="AU207" s="179" t="s">
        <v>89</v>
      </c>
      <c r="AV207" s="14" t="s">
        <v>89</v>
      </c>
      <c r="AW207" s="14" t="s">
        <v>31</v>
      </c>
      <c r="AX207" s="14" t="s">
        <v>75</v>
      </c>
      <c r="AY207" s="179" t="s">
        <v>185</v>
      </c>
    </row>
    <row r="208" spans="1:65" s="13" customFormat="1" ht="11.25">
      <c r="B208" s="170"/>
      <c r="D208" s="171" t="s">
        <v>193</v>
      </c>
      <c r="E208" s="172" t="s">
        <v>1</v>
      </c>
      <c r="F208" s="173" t="s">
        <v>272</v>
      </c>
      <c r="H208" s="172" t="s">
        <v>1</v>
      </c>
      <c r="I208" s="174"/>
      <c r="L208" s="170"/>
      <c r="M208" s="175"/>
      <c r="N208" s="176"/>
      <c r="O208" s="176"/>
      <c r="P208" s="176"/>
      <c r="Q208" s="176"/>
      <c r="R208" s="176"/>
      <c r="S208" s="176"/>
      <c r="T208" s="177"/>
      <c r="AT208" s="172" t="s">
        <v>193</v>
      </c>
      <c r="AU208" s="172" t="s">
        <v>89</v>
      </c>
      <c r="AV208" s="13" t="s">
        <v>79</v>
      </c>
      <c r="AW208" s="13" t="s">
        <v>31</v>
      </c>
      <c r="AX208" s="13" t="s">
        <v>75</v>
      </c>
      <c r="AY208" s="172" t="s">
        <v>185</v>
      </c>
    </row>
    <row r="209" spans="1:65" s="14" customFormat="1" ht="11.25">
      <c r="B209" s="178"/>
      <c r="D209" s="171" t="s">
        <v>193</v>
      </c>
      <c r="E209" s="179" t="s">
        <v>1</v>
      </c>
      <c r="F209" s="180" t="s">
        <v>273</v>
      </c>
      <c r="H209" s="181">
        <v>-29.327999999999999</v>
      </c>
      <c r="I209" s="182"/>
      <c r="L209" s="178"/>
      <c r="M209" s="183"/>
      <c r="N209" s="184"/>
      <c r="O209" s="184"/>
      <c r="P209" s="184"/>
      <c r="Q209" s="184"/>
      <c r="R209" s="184"/>
      <c r="S209" s="184"/>
      <c r="T209" s="185"/>
      <c r="AT209" s="179" t="s">
        <v>193</v>
      </c>
      <c r="AU209" s="179" t="s">
        <v>89</v>
      </c>
      <c r="AV209" s="14" t="s">
        <v>89</v>
      </c>
      <c r="AW209" s="14" t="s">
        <v>31</v>
      </c>
      <c r="AX209" s="14" t="s">
        <v>75</v>
      </c>
      <c r="AY209" s="179" t="s">
        <v>185</v>
      </c>
    </row>
    <row r="210" spans="1:65" s="16" customFormat="1" ht="11.25">
      <c r="B210" s="194"/>
      <c r="D210" s="171" t="s">
        <v>193</v>
      </c>
      <c r="E210" s="195" t="s">
        <v>1</v>
      </c>
      <c r="F210" s="196" t="s">
        <v>215</v>
      </c>
      <c r="H210" s="197">
        <v>1547.298</v>
      </c>
      <c r="I210" s="198"/>
      <c r="L210" s="194"/>
      <c r="M210" s="199"/>
      <c r="N210" s="200"/>
      <c r="O210" s="200"/>
      <c r="P210" s="200"/>
      <c r="Q210" s="200"/>
      <c r="R210" s="200"/>
      <c r="S210" s="200"/>
      <c r="T210" s="201"/>
      <c r="AT210" s="195" t="s">
        <v>193</v>
      </c>
      <c r="AU210" s="195" t="s">
        <v>89</v>
      </c>
      <c r="AV210" s="16" t="s">
        <v>91</v>
      </c>
      <c r="AW210" s="16" t="s">
        <v>31</v>
      </c>
      <c r="AX210" s="16" t="s">
        <v>79</v>
      </c>
      <c r="AY210" s="195" t="s">
        <v>185</v>
      </c>
    </row>
    <row r="211" spans="1:65" s="2" customFormat="1" ht="24.2" customHeight="1">
      <c r="A211" s="33"/>
      <c r="B211" s="155"/>
      <c r="C211" s="156" t="s">
        <v>274</v>
      </c>
      <c r="D211" s="156" t="s">
        <v>188</v>
      </c>
      <c r="E211" s="157" t="s">
        <v>275</v>
      </c>
      <c r="F211" s="158" t="s">
        <v>276</v>
      </c>
      <c r="G211" s="159" t="s">
        <v>191</v>
      </c>
      <c r="H211" s="160">
        <v>29.327999999999999</v>
      </c>
      <c r="I211" s="161"/>
      <c r="J211" s="162">
        <f>ROUND(I211*H211,2)</f>
        <v>0</v>
      </c>
      <c r="K211" s="163"/>
      <c r="L211" s="34"/>
      <c r="M211" s="164" t="s">
        <v>1</v>
      </c>
      <c r="N211" s="165" t="s">
        <v>41</v>
      </c>
      <c r="O211" s="62"/>
      <c r="P211" s="166">
        <f>O211*H211</f>
        <v>0</v>
      </c>
      <c r="Q211" s="166">
        <v>0</v>
      </c>
      <c r="R211" s="166">
        <f>Q211*H211</f>
        <v>0</v>
      </c>
      <c r="S211" s="166">
        <v>0</v>
      </c>
      <c r="T211" s="167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8" t="s">
        <v>91</v>
      </c>
      <c r="AT211" s="168" t="s">
        <v>188</v>
      </c>
      <c r="AU211" s="168" t="s">
        <v>89</v>
      </c>
      <c r="AY211" s="18" t="s">
        <v>185</v>
      </c>
      <c r="BE211" s="169">
        <f>IF(N211="základná",J211,0)</f>
        <v>0</v>
      </c>
      <c r="BF211" s="169">
        <f>IF(N211="znížená",J211,0)</f>
        <v>0</v>
      </c>
      <c r="BG211" s="169">
        <f>IF(N211="zákl. prenesená",J211,0)</f>
        <v>0</v>
      </c>
      <c r="BH211" s="169">
        <f>IF(N211="zníž. prenesená",J211,0)</f>
        <v>0</v>
      </c>
      <c r="BI211" s="169">
        <f>IF(N211="nulová",J211,0)</f>
        <v>0</v>
      </c>
      <c r="BJ211" s="18" t="s">
        <v>89</v>
      </c>
      <c r="BK211" s="169">
        <f>ROUND(I211*H211,2)</f>
        <v>0</v>
      </c>
      <c r="BL211" s="18" t="s">
        <v>91</v>
      </c>
      <c r="BM211" s="168" t="s">
        <v>277</v>
      </c>
    </row>
    <row r="212" spans="1:65" s="13" customFormat="1" ht="11.25">
      <c r="B212" s="170"/>
      <c r="D212" s="171" t="s">
        <v>193</v>
      </c>
      <c r="E212" s="172" t="s">
        <v>1</v>
      </c>
      <c r="F212" s="173" t="s">
        <v>278</v>
      </c>
      <c r="H212" s="172" t="s">
        <v>1</v>
      </c>
      <c r="I212" s="174"/>
      <c r="L212" s="170"/>
      <c r="M212" s="175"/>
      <c r="N212" s="176"/>
      <c r="O212" s="176"/>
      <c r="P212" s="176"/>
      <c r="Q212" s="176"/>
      <c r="R212" s="176"/>
      <c r="S212" s="176"/>
      <c r="T212" s="177"/>
      <c r="AT212" s="172" t="s">
        <v>193</v>
      </c>
      <c r="AU212" s="172" t="s">
        <v>89</v>
      </c>
      <c r="AV212" s="13" t="s">
        <v>79</v>
      </c>
      <c r="AW212" s="13" t="s">
        <v>31</v>
      </c>
      <c r="AX212" s="13" t="s">
        <v>75</v>
      </c>
      <c r="AY212" s="172" t="s">
        <v>185</v>
      </c>
    </row>
    <row r="213" spans="1:65" s="14" customFormat="1" ht="33.75">
      <c r="B213" s="178"/>
      <c r="D213" s="171" t="s">
        <v>193</v>
      </c>
      <c r="E213" s="179" t="s">
        <v>1</v>
      </c>
      <c r="F213" s="180" t="s">
        <v>233</v>
      </c>
      <c r="H213" s="181">
        <v>113.42100000000001</v>
      </c>
      <c r="I213" s="182"/>
      <c r="L213" s="178"/>
      <c r="M213" s="183"/>
      <c r="N213" s="184"/>
      <c r="O213" s="184"/>
      <c r="P213" s="184"/>
      <c r="Q213" s="184"/>
      <c r="R213" s="184"/>
      <c r="S213" s="184"/>
      <c r="T213" s="185"/>
      <c r="AT213" s="179" t="s">
        <v>193</v>
      </c>
      <c r="AU213" s="179" t="s">
        <v>89</v>
      </c>
      <c r="AV213" s="14" t="s">
        <v>89</v>
      </c>
      <c r="AW213" s="14" t="s">
        <v>31</v>
      </c>
      <c r="AX213" s="14" t="s">
        <v>75</v>
      </c>
      <c r="AY213" s="179" t="s">
        <v>185</v>
      </c>
    </row>
    <row r="214" spans="1:65" s="14" customFormat="1" ht="22.5">
      <c r="B214" s="178"/>
      <c r="D214" s="171" t="s">
        <v>193</v>
      </c>
      <c r="E214" s="179" t="s">
        <v>1</v>
      </c>
      <c r="F214" s="180" t="s">
        <v>279</v>
      </c>
      <c r="H214" s="181">
        <v>-84.093000000000004</v>
      </c>
      <c r="I214" s="182"/>
      <c r="L214" s="178"/>
      <c r="M214" s="183"/>
      <c r="N214" s="184"/>
      <c r="O214" s="184"/>
      <c r="P214" s="184"/>
      <c r="Q214" s="184"/>
      <c r="R214" s="184"/>
      <c r="S214" s="184"/>
      <c r="T214" s="185"/>
      <c r="AT214" s="179" t="s">
        <v>193</v>
      </c>
      <c r="AU214" s="179" t="s">
        <v>89</v>
      </c>
      <c r="AV214" s="14" t="s">
        <v>89</v>
      </c>
      <c r="AW214" s="14" t="s">
        <v>31</v>
      </c>
      <c r="AX214" s="14" t="s">
        <v>75</v>
      </c>
      <c r="AY214" s="179" t="s">
        <v>185</v>
      </c>
    </row>
    <row r="215" spans="1:65" s="16" customFormat="1" ht="11.25">
      <c r="B215" s="194"/>
      <c r="D215" s="171" t="s">
        <v>193</v>
      </c>
      <c r="E215" s="195" t="s">
        <v>1</v>
      </c>
      <c r="F215" s="196" t="s">
        <v>215</v>
      </c>
      <c r="H215" s="197">
        <v>29.328000000000003</v>
      </c>
      <c r="I215" s="198"/>
      <c r="L215" s="194"/>
      <c r="M215" s="199"/>
      <c r="N215" s="200"/>
      <c r="O215" s="200"/>
      <c r="P215" s="200"/>
      <c r="Q215" s="200"/>
      <c r="R215" s="200"/>
      <c r="S215" s="200"/>
      <c r="T215" s="201"/>
      <c r="AT215" s="195" t="s">
        <v>193</v>
      </c>
      <c r="AU215" s="195" t="s">
        <v>89</v>
      </c>
      <c r="AV215" s="16" t="s">
        <v>91</v>
      </c>
      <c r="AW215" s="16" t="s">
        <v>31</v>
      </c>
      <c r="AX215" s="16" t="s">
        <v>79</v>
      </c>
      <c r="AY215" s="195" t="s">
        <v>185</v>
      </c>
    </row>
    <row r="216" spans="1:65" s="2" customFormat="1" ht="21.75" customHeight="1">
      <c r="A216" s="33"/>
      <c r="B216" s="155"/>
      <c r="C216" s="156" t="s">
        <v>280</v>
      </c>
      <c r="D216" s="156" t="s">
        <v>188</v>
      </c>
      <c r="E216" s="157" t="s">
        <v>281</v>
      </c>
      <c r="F216" s="158" t="s">
        <v>282</v>
      </c>
      <c r="G216" s="159" t="s">
        <v>283</v>
      </c>
      <c r="H216" s="160">
        <v>3009.66</v>
      </c>
      <c r="I216" s="161"/>
      <c r="J216" s="162">
        <f>ROUND(I216*H216,2)</f>
        <v>0</v>
      </c>
      <c r="K216" s="163"/>
      <c r="L216" s="34"/>
      <c r="M216" s="164" t="s">
        <v>1</v>
      </c>
      <c r="N216" s="165" t="s">
        <v>41</v>
      </c>
      <c r="O216" s="62"/>
      <c r="P216" s="166">
        <f>O216*H216</f>
        <v>0</v>
      </c>
      <c r="Q216" s="166">
        <v>0</v>
      </c>
      <c r="R216" s="166">
        <f>Q216*H216</f>
        <v>0</v>
      </c>
      <c r="S216" s="166">
        <v>0</v>
      </c>
      <c r="T216" s="167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8" t="s">
        <v>91</v>
      </c>
      <c r="AT216" s="168" t="s">
        <v>188</v>
      </c>
      <c r="AU216" s="168" t="s">
        <v>89</v>
      </c>
      <c r="AY216" s="18" t="s">
        <v>185</v>
      </c>
      <c r="BE216" s="169">
        <f>IF(N216="základná",J216,0)</f>
        <v>0</v>
      </c>
      <c r="BF216" s="169">
        <f>IF(N216="znížená",J216,0)</f>
        <v>0</v>
      </c>
      <c r="BG216" s="169">
        <f>IF(N216="zákl. prenesená",J216,0)</f>
        <v>0</v>
      </c>
      <c r="BH216" s="169">
        <f>IF(N216="zníž. prenesená",J216,0)</f>
        <v>0</v>
      </c>
      <c r="BI216" s="169">
        <f>IF(N216="nulová",J216,0)</f>
        <v>0</v>
      </c>
      <c r="BJ216" s="18" t="s">
        <v>89</v>
      </c>
      <c r="BK216" s="169">
        <f>ROUND(I216*H216,2)</f>
        <v>0</v>
      </c>
      <c r="BL216" s="18" t="s">
        <v>91</v>
      </c>
      <c r="BM216" s="168" t="s">
        <v>284</v>
      </c>
    </row>
    <row r="217" spans="1:65" s="13" customFormat="1" ht="11.25">
      <c r="B217" s="170"/>
      <c r="D217" s="171" t="s">
        <v>193</v>
      </c>
      <c r="E217" s="172" t="s">
        <v>1</v>
      </c>
      <c r="F217" s="173" t="s">
        <v>285</v>
      </c>
      <c r="H217" s="172" t="s">
        <v>1</v>
      </c>
      <c r="I217" s="174"/>
      <c r="L217" s="170"/>
      <c r="M217" s="175"/>
      <c r="N217" s="176"/>
      <c r="O217" s="176"/>
      <c r="P217" s="176"/>
      <c r="Q217" s="176"/>
      <c r="R217" s="176"/>
      <c r="S217" s="176"/>
      <c r="T217" s="177"/>
      <c r="AT217" s="172" t="s">
        <v>193</v>
      </c>
      <c r="AU217" s="172" t="s">
        <v>89</v>
      </c>
      <c r="AV217" s="13" t="s">
        <v>79</v>
      </c>
      <c r="AW217" s="13" t="s">
        <v>31</v>
      </c>
      <c r="AX217" s="13" t="s">
        <v>75</v>
      </c>
      <c r="AY217" s="172" t="s">
        <v>185</v>
      </c>
    </row>
    <row r="218" spans="1:65" s="14" customFormat="1" ht="11.25">
      <c r="B218" s="178"/>
      <c r="D218" s="171" t="s">
        <v>193</v>
      </c>
      <c r="E218" s="179" t="s">
        <v>1</v>
      </c>
      <c r="F218" s="180" t="s">
        <v>286</v>
      </c>
      <c r="H218" s="181">
        <v>38.4</v>
      </c>
      <c r="I218" s="182"/>
      <c r="L218" s="178"/>
      <c r="M218" s="183"/>
      <c r="N218" s="184"/>
      <c r="O218" s="184"/>
      <c r="P218" s="184"/>
      <c r="Q218" s="184"/>
      <c r="R218" s="184"/>
      <c r="S218" s="184"/>
      <c r="T218" s="185"/>
      <c r="AT218" s="179" t="s">
        <v>193</v>
      </c>
      <c r="AU218" s="179" t="s">
        <v>89</v>
      </c>
      <c r="AV218" s="14" t="s">
        <v>89</v>
      </c>
      <c r="AW218" s="14" t="s">
        <v>31</v>
      </c>
      <c r="AX218" s="14" t="s">
        <v>75</v>
      </c>
      <c r="AY218" s="179" t="s">
        <v>185</v>
      </c>
    </row>
    <row r="219" spans="1:65" s="14" customFormat="1" ht="11.25">
      <c r="B219" s="178"/>
      <c r="D219" s="171" t="s">
        <v>193</v>
      </c>
      <c r="E219" s="179" t="s">
        <v>1</v>
      </c>
      <c r="F219" s="180" t="s">
        <v>287</v>
      </c>
      <c r="H219" s="181">
        <v>10.08</v>
      </c>
      <c r="I219" s="182"/>
      <c r="L219" s="178"/>
      <c r="M219" s="183"/>
      <c r="N219" s="184"/>
      <c r="O219" s="184"/>
      <c r="P219" s="184"/>
      <c r="Q219" s="184"/>
      <c r="R219" s="184"/>
      <c r="S219" s="184"/>
      <c r="T219" s="185"/>
      <c r="AT219" s="179" t="s">
        <v>193</v>
      </c>
      <c r="AU219" s="179" t="s">
        <v>89</v>
      </c>
      <c r="AV219" s="14" t="s">
        <v>89</v>
      </c>
      <c r="AW219" s="14" t="s">
        <v>31</v>
      </c>
      <c r="AX219" s="14" t="s">
        <v>75</v>
      </c>
      <c r="AY219" s="179" t="s">
        <v>185</v>
      </c>
    </row>
    <row r="220" spans="1:65" s="13" customFormat="1" ht="11.25">
      <c r="B220" s="170"/>
      <c r="D220" s="171" t="s">
        <v>193</v>
      </c>
      <c r="E220" s="172" t="s">
        <v>1</v>
      </c>
      <c r="F220" s="173" t="s">
        <v>288</v>
      </c>
      <c r="H220" s="172" t="s">
        <v>1</v>
      </c>
      <c r="I220" s="174"/>
      <c r="L220" s="170"/>
      <c r="M220" s="175"/>
      <c r="N220" s="176"/>
      <c r="O220" s="176"/>
      <c r="P220" s="176"/>
      <c r="Q220" s="176"/>
      <c r="R220" s="176"/>
      <c r="S220" s="176"/>
      <c r="T220" s="177"/>
      <c r="AT220" s="172" t="s">
        <v>193</v>
      </c>
      <c r="AU220" s="172" t="s">
        <v>89</v>
      </c>
      <c r="AV220" s="13" t="s">
        <v>79</v>
      </c>
      <c r="AW220" s="13" t="s">
        <v>31</v>
      </c>
      <c r="AX220" s="13" t="s">
        <v>75</v>
      </c>
      <c r="AY220" s="172" t="s">
        <v>185</v>
      </c>
    </row>
    <row r="221" spans="1:65" s="14" customFormat="1" ht="11.25">
      <c r="B221" s="178"/>
      <c r="D221" s="171" t="s">
        <v>193</v>
      </c>
      <c r="E221" s="179" t="s">
        <v>1</v>
      </c>
      <c r="F221" s="180" t="s">
        <v>289</v>
      </c>
      <c r="H221" s="181">
        <v>2534.268</v>
      </c>
      <c r="I221" s="182"/>
      <c r="L221" s="178"/>
      <c r="M221" s="183"/>
      <c r="N221" s="184"/>
      <c r="O221" s="184"/>
      <c r="P221" s="184"/>
      <c r="Q221" s="184"/>
      <c r="R221" s="184"/>
      <c r="S221" s="184"/>
      <c r="T221" s="185"/>
      <c r="AT221" s="179" t="s">
        <v>193</v>
      </c>
      <c r="AU221" s="179" t="s">
        <v>89</v>
      </c>
      <c r="AV221" s="14" t="s">
        <v>89</v>
      </c>
      <c r="AW221" s="14" t="s">
        <v>31</v>
      </c>
      <c r="AX221" s="14" t="s">
        <v>75</v>
      </c>
      <c r="AY221" s="179" t="s">
        <v>185</v>
      </c>
    </row>
    <row r="222" spans="1:65" s="14" customFormat="1" ht="11.25">
      <c r="B222" s="178"/>
      <c r="D222" s="171" t="s">
        <v>193</v>
      </c>
      <c r="E222" s="179" t="s">
        <v>1</v>
      </c>
      <c r="F222" s="180" t="s">
        <v>290</v>
      </c>
      <c r="H222" s="181">
        <v>9.8019999999999996</v>
      </c>
      <c r="I222" s="182"/>
      <c r="L222" s="178"/>
      <c r="M222" s="183"/>
      <c r="N222" s="184"/>
      <c r="O222" s="184"/>
      <c r="P222" s="184"/>
      <c r="Q222" s="184"/>
      <c r="R222" s="184"/>
      <c r="S222" s="184"/>
      <c r="T222" s="185"/>
      <c r="AT222" s="179" t="s">
        <v>193</v>
      </c>
      <c r="AU222" s="179" t="s">
        <v>89</v>
      </c>
      <c r="AV222" s="14" t="s">
        <v>89</v>
      </c>
      <c r="AW222" s="14" t="s">
        <v>31</v>
      </c>
      <c r="AX222" s="14" t="s">
        <v>75</v>
      </c>
      <c r="AY222" s="179" t="s">
        <v>185</v>
      </c>
    </row>
    <row r="223" spans="1:65" s="14" customFormat="1" ht="11.25">
      <c r="B223" s="178"/>
      <c r="D223" s="171" t="s">
        <v>193</v>
      </c>
      <c r="E223" s="179" t="s">
        <v>1</v>
      </c>
      <c r="F223" s="180" t="s">
        <v>291</v>
      </c>
      <c r="H223" s="181">
        <v>0.97399999999999998</v>
      </c>
      <c r="I223" s="182"/>
      <c r="L223" s="178"/>
      <c r="M223" s="183"/>
      <c r="N223" s="184"/>
      <c r="O223" s="184"/>
      <c r="P223" s="184"/>
      <c r="Q223" s="184"/>
      <c r="R223" s="184"/>
      <c r="S223" s="184"/>
      <c r="T223" s="185"/>
      <c r="AT223" s="179" t="s">
        <v>193</v>
      </c>
      <c r="AU223" s="179" t="s">
        <v>89</v>
      </c>
      <c r="AV223" s="14" t="s">
        <v>89</v>
      </c>
      <c r="AW223" s="14" t="s">
        <v>31</v>
      </c>
      <c r="AX223" s="14" t="s">
        <v>75</v>
      </c>
      <c r="AY223" s="179" t="s">
        <v>185</v>
      </c>
    </row>
    <row r="224" spans="1:65" s="14" customFormat="1" ht="11.25">
      <c r="B224" s="178"/>
      <c r="D224" s="171" t="s">
        <v>193</v>
      </c>
      <c r="E224" s="179" t="s">
        <v>1</v>
      </c>
      <c r="F224" s="180" t="s">
        <v>292</v>
      </c>
      <c r="H224" s="181">
        <v>37.106000000000002</v>
      </c>
      <c r="I224" s="182"/>
      <c r="L224" s="178"/>
      <c r="M224" s="183"/>
      <c r="N224" s="184"/>
      <c r="O224" s="184"/>
      <c r="P224" s="184"/>
      <c r="Q224" s="184"/>
      <c r="R224" s="184"/>
      <c r="S224" s="184"/>
      <c r="T224" s="185"/>
      <c r="AT224" s="179" t="s">
        <v>193</v>
      </c>
      <c r="AU224" s="179" t="s">
        <v>89</v>
      </c>
      <c r="AV224" s="14" t="s">
        <v>89</v>
      </c>
      <c r="AW224" s="14" t="s">
        <v>31</v>
      </c>
      <c r="AX224" s="14" t="s">
        <v>75</v>
      </c>
      <c r="AY224" s="179" t="s">
        <v>185</v>
      </c>
    </row>
    <row r="225" spans="2:51" s="15" customFormat="1" ht="11.25">
      <c r="B225" s="186"/>
      <c r="D225" s="171" t="s">
        <v>193</v>
      </c>
      <c r="E225" s="187" t="s">
        <v>1</v>
      </c>
      <c r="F225" s="188" t="s">
        <v>199</v>
      </c>
      <c r="H225" s="189">
        <v>2630.6300000000006</v>
      </c>
      <c r="I225" s="190"/>
      <c r="L225" s="186"/>
      <c r="M225" s="191"/>
      <c r="N225" s="192"/>
      <c r="O225" s="192"/>
      <c r="P225" s="192"/>
      <c r="Q225" s="192"/>
      <c r="R225" s="192"/>
      <c r="S225" s="192"/>
      <c r="T225" s="193"/>
      <c r="AT225" s="187" t="s">
        <v>193</v>
      </c>
      <c r="AU225" s="187" t="s">
        <v>89</v>
      </c>
      <c r="AV225" s="15" t="s">
        <v>132</v>
      </c>
      <c r="AW225" s="15" t="s">
        <v>31</v>
      </c>
      <c r="AX225" s="15" t="s">
        <v>75</v>
      </c>
      <c r="AY225" s="187" t="s">
        <v>185</v>
      </c>
    </row>
    <row r="226" spans="2:51" s="13" customFormat="1" ht="11.25">
      <c r="B226" s="170"/>
      <c r="D226" s="171" t="s">
        <v>193</v>
      </c>
      <c r="E226" s="172" t="s">
        <v>1</v>
      </c>
      <c r="F226" s="173" t="s">
        <v>293</v>
      </c>
      <c r="H226" s="172" t="s">
        <v>1</v>
      </c>
      <c r="I226" s="174"/>
      <c r="L226" s="170"/>
      <c r="M226" s="175"/>
      <c r="N226" s="176"/>
      <c r="O226" s="176"/>
      <c r="P226" s="176"/>
      <c r="Q226" s="176"/>
      <c r="R226" s="176"/>
      <c r="S226" s="176"/>
      <c r="T226" s="177"/>
      <c r="AT226" s="172" t="s">
        <v>193</v>
      </c>
      <c r="AU226" s="172" t="s">
        <v>89</v>
      </c>
      <c r="AV226" s="13" t="s">
        <v>79</v>
      </c>
      <c r="AW226" s="13" t="s">
        <v>31</v>
      </c>
      <c r="AX226" s="13" t="s">
        <v>75</v>
      </c>
      <c r="AY226" s="172" t="s">
        <v>185</v>
      </c>
    </row>
    <row r="227" spans="2:51" s="14" customFormat="1" ht="11.25">
      <c r="B227" s="178"/>
      <c r="D227" s="171" t="s">
        <v>193</v>
      </c>
      <c r="E227" s="179" t="s">
        <v>1</v>
      </c>
      <c r="F227" s="180" t="s">
        <v>294</v>
      </c>
      <c r="H227" s="181">
        <v>53.475999999999999</v>
      </c>
      <c r="I227" s="182"/>
      <c r="L227" s="178"/>
      <c r="M227" s="183"/>
      <c r="N227" s="184"/>
      <c r="O227" s="184"/>
      <c r="P227" s="184"/>
      <c r="Q227" s="184"/>
      <c r="R227" s="184"/>
      <c r="S227" s="184"/>
      <c r="T227" s="185"/>
      <c r="AT227" s="179" t="s">
        <v>193</v>
      </c>
      <c r="AU227" s="179" t="s">
        <v>89</v>
      </c>
      <c r="AV227" s="14" t="s">
        <v>89</v>
      </c>
      <c r="AW227" s="14" t="s">
        <v>31</v>
      </c>
      <c r="AX227" s="14" t="s">
        <v>75</v>
      </c>
      <c r="AY227" s="179" t="s">
        <v>185</v>
      </c>
    </row>
    <row r="228" spans="2:51" s="14" customFormat="1" ht="11.25">
      <c r="B228" s="178"/>
      <c r="D228" s="171" t="s">
        <v>193</v>
      </c>
      <c r="E228" s="179" t="s">
        <v>1</v>
      </c>
      <c r="F228" s="180" t="s">
        <v>295</v>
      </c>
      <c r="H228" s="181">
        <v>8.8279999999999994</v>
      </c>
      <c r="I228" s="182"/>
      <c r="L228" s="178"/>
      <c r="M228" s="183"/>
      <c r="N228" s="184"/>
      <c r="O228" s="184"/>
      <c r="P228" s="184"/>
      <c r="Q228" s="184"/>
      <c r="R228" s="184"/>
      <c r="S228" s="184"/>
      <c r="T228" s="185"/>
      <c r="AT228" s="179" t="s">
        <v>193</v>
      </c>
      <c r="AU228" s="179" t="s">
        <v>89</v>
      </c>
      <c r="AV228" s="14" t="s">
        <v>89</v>
      </c>
      <c r="AW228" s="14" t="s">
        <v>31</v>
      </c>
      <c r="AX228" s="14" t="s">
        <v>75</v>
      </c>
      <c r="AY228" s="179" t="s">
        <v>185</v>
      </c>
    </row>
    <row r="229" spans="2:51" s="14" customFormat="1" ht="11.25">
      <c r="B229" s="178"/>
      <c r="D229" s="171" t="s">
        <v>193</v>
      </c>
      <c r="E229" s="179" t="s">
        <v>1</v>
      </c>
      <c r="F229" s="180" t="s">
        <v>296</v>
      </c>
      <c r="H229" s="181">
        <v>0.64</v>
      </c>
      <c r="I229" s="182"/>
      <c r="L229" s="178"/>
      <c r="M229" s="183"/>
      <c r="N229" s="184"/>
      <c r="O229" s="184"/>
      <c r="P229" s="184"/>
      <c r="Q229" s="184"/>
      <c r="R229" s="184"/>
      <c r="S229" s="184"/>
      <c r="T229" s="185"/>
      <c r="AT229" s="179" t="s">
        <v>193</v>
      </c>
      <c r="AU229" s="179" t="s">
        <v>89</v>
      </c>
      <c r="AV229" s="14" t="s">
        <v>89</v>
      </c>
      <c r="AW229" s="14" t="s">
        <v>31</v>
      </c>
      <c r="AX229" s="14" t="s">
        <v>75</v>
      </c>
      <c r="AY229" s="179" t="s">
        <v>185</v>
      </c>
    </row>
    <row r="230" spans="2:51" s="15" customFormat="1" ht="11.25">
      <c r="B230" s="186"/>
      <c r="D230" s="171" t="s">
        <v>193</v>
      </c>
      <c r="E230" s="187" t="s">
        <v>1</v>
      </c>
      <c r="F230" s="188" t="s">
        <v>199</v>
      </c>
      <c r="H230" s="189">
        <v>62.944000000000003</v>
      </c>
      <c r="I230" s="190"/>
      <c r="L230" s="186"/>
      <c r="M230" s="191"/>
      <c r="N230" s="192"/>
      <c r="O230" s="192"/>
      <c r="P230" s="192"/>
      <c r="Q230" s="192"/>
      <c r="R230" s="192"/>
      <c r="S230" s="192"/>
      <c r="T230" s="193"/>
      <c r="AT230" s="187" t="s">
        <v>193</v>
      </c>
      <c r="AU230" s="187" t="s">
        <v>89</v>
      </c>
      <c r="AV230" s="15" t="s">
        <v>132</v>
      </c>
      <c r="AW230" s="15" t="s">
        <v>31</v>
      </c>
      <c r="AX230" s="15" t="s">
        <v>75</v>
      </c>
      <c r="AY230" s="187" t="s">
        <v>185</v>
      </c>
    </row>
    <row r="231" spans="2:51" s="13" customFormat="1" ht="11.25">
      <c r="B231" s="170"/>
      <c r="D231" s="171" t="s">
        <v>193</v>
      </c>
      <c r="E231" s="172" t="s">
        <v>1</v>
      </c>
      <c r="F231" s="173" t="s">
        <v>297</v>
      </c>
      <c r="H231" s="172" t="s">
        <v>1</v>
      </c>
      <c r="I231" s="174"/>
      <c r="L231" s="170"/>
      <c r="M231" s="175"/>
      <c r="N231" s="176"/>
      <c r="O231" s="176"/>
      <c r="P231" s="176"/>
      <c r="Q231" s="176"/>
      <c r="R231" s="176"/>
      <c r="S231" s="176"/>
      <c r="T231" s="177"/>
      <c r="AT231" s="172" t="s">
        <v>193</v>
      </c>
      <c r="AU231" s="172" t="s">
        <v>89</v>
      </c>
      <c r="AV231" s="13" t="s">
        <v>79</v>
      </c>
      <c r="AW231" s="13" t="s">
        <v>31</v>
      </c>
      <c r="AX231" s="13" t="s">
        <v>75</v>
      </c>
      <c r="AY231" s="172" t="s">
        <v>185</v>
      </c>
    </row>
    <row r="232" spans="2:51" s="14" customFormat="1" ht="11.25">
      <c r="B232" s="178"/>
      <c r="D232" s="171" t="s">
        <v>193</v>
      </c>
      <c r="E232" s="179" t="s">
        <v>1</v>
      </c>
      <c r="F232" s="180" t="s">
        <v>298</v>
      </c>
      <c r="H232" s="181">
        <v>3.48</v>
      </c>
      <c r="I232" s="182"/>
      <c r="L232" s="178"/>
      <c r="M232" s="183"/>
      <c r="N232" s="184"/>
      <c r="O232" s="184"/>
      <c r="P232" s="184"/>
      <c r="Q232" s="184"/>
      <c r="R232" s="184"/>
      <c r="S232" s="184"/>
      <c r="T232" s="185"/>
      <c r="AT232" s="179" t="s">
        <v>193</v>
      </c>
      <c r="AU232" s="179" t="s">
        <v>89</v>
      </c>
      <c r="AV232" s="14" t="s">
        <v>89</v>
      </c>
      <c r="AW232" s="14" t="s">
        <v>31</v>
      </c>
      <c r="AX232" s="14" t="s">
        <v>75</v>
      </c>
      <c r="AY232" s="179" t="s">
        <v>185</v>
      </c>
    </row>
    <row r="233" spans="2:51" s="14" customFormat="1" ht="11.25">
      <c r="B233" s="178"/>
      <c r="D233" s="171" t="s">
        <v>193</v>
      </c>
      <c r="E233" s="179" t="s">
        <v>1</v>
      </c>
      <c r="F233" s="180" t="s">
        <v>299</v>
      </c>
      <c r="H233" s="181">
        <v>3</v>
      </c>
      <c r="I233" s="182"/>
      <c r="L233" s="178"/>
      <c r="M233" s="183"/>
      <c r="N233" s="184"/>
      <c r="O233" s="184"/>
      <c r="P233" s="184"/>
      <c r="Q233" s="184"/>
      <c r="R233" s="184"/>
      <c r="S233" s="184"/>
      <c r="T233" s="185"/>
      <c r="AT233" s="179" t="s">
        <v>193</v>
      </c>
      <c r="AU233" s="179" t="s">
        <v>89</v>
      </c>
      <c r="AV233" s="14" t="s">
        <v>89</v>
      </c>
      <c r="AW233" s="14" t="s">
        <v>31</v>
      </c>
      <c r="AX233" s="14" t="s">
        <v>75</v>
      </c>
      <c r="AY233" s="179" t="s">
        <v>185</v>
      </c>
    </row>
    <row r="234" spans="2:51" s="14" customFormat="1" ht="11.25">
      <c r="B234" s="178"/>
      <c r="D234" s="171" t="s">
        <v>193</v>
      </c>
      <c r="E234" s="179" t="s">
        <v>1</v>
      </c>
      <c r="F234" s="180" t="s">
        <v>300</v>
      </c>
      <c r="H234" s="181">
        <v>2.76</v>
      </c>
      <c r="I234" s="182"/>
      <c r="L234" s="178"/>
      <c r="M234" s="183"/>
      <c r="N234" s="184"/>
      <c r="O234" s="184"/>
      <c r="P234" s="184"/>
      <c r="Q234" s="184"/>
      <c r="R234" s="184"/>
      <c r="S234" s="184"/>
      <c r="T234" s="185"/>
      <c r="AT234" s="179" t="s">
        <v>193</v>
      </c>
      <c r="AU234" s="179" t="s">
        <v>89</v>
      </c>
      <c r="AV234" s="14" t="s">
        <v>89</v>
      </c>
      <c r="AW234" s="14" t="s">
        <v>31</v>
      </c>
      <c r="AX234" s="14" t="s">
        <v>75</v>
      </c>
      <c r="AY234" s="179" t="s">
        <v>185</v>
      </c>
    </row>
    <row r="235" spans="2:51" s="14" customFormat="1" ht="11.25">
      <c r="B235" s="178"/>
      <c r="D235" s="171" t="s">
        <v>193</v>
      </c>
      <c r="E235" s="179" t="s">
        <v>1</v>
      </c>
      <c r="F235" s="180" t="s">
        <v>301</v>
      </c>
      <c r="H235" s="181">
        <v>2.0880000000000001</v>
      </c>
      <c r="I235" s="182"/>
      <c r="L235" s="178"/>
      <c r="M235" s="183"/>
      <c r="N235" s="184"/>
      <c r="O235" s="184"/>
      <c r="P235" s="184"/>
      <c r="Q235" s="184"/>
      <c r="R235" s="184"/>
      <c r="S235" s="184"/>
      <c r="T235" s="185"/>
      <c r="AT235" s="179" t="s">
        <v>193</v>
      </c>
      <c r="AU235" s="179" t="s">
        <v>89</v>
      </c>
      <c r="AV235" s="14" t="s">
        <v>89</v>
      </c>
      <c r="AW235" s="14" t="s">
        <v>31</v>
      </c>
      <c r="AX235" s="14" t="s">
        <v>75</v>
      </c>
      <c r="AY235" s="179" t="s">
        <v>185</v>
      </c>
    </row>
    <row r="236" spans="2:51" s="15" customFormat="1" ht="11.25">
      <c r="B236" s="186"/>
      <c r="D236" s="171" t="s">
        <v>193</v>
      </c>
      <c r="E236" s="187" t="s">
        <v>1</v>
      </c>
      <c r="F236" s="188" t="s">
        <v>199</v>
      </c>
      <c r="H236" s="189">
        <v>11.327999999999999</v>
      </c>
      <c r="I236" s="190"/>
      <c r="L236" s="186"/>
      <c r="M236" s="191"/>
      <c r="N236" s="192"/>
      <c r="O236" s="192"/>
      <c r="P236" s="192"/>
      <c r="Q236" s="192"/>
      <c r="R236" s="192"/>
      <c r="S236" s="192"/>
      <c r="T236" s="193"/>
      <c r="AT236" s="187" t="s">
        <v>193</v>
      </c>
      <c r="AU236" s="187" t="s">
        <v>89</v>
      </c>
      <c r="AV236" s="15" t="s">
        <v>132</v>
      </c>
      <c r="AW236" s="15" t="s">
        <v>31</v>
      </c>
      <c r="AX236" s="15" t="s">
        <v>75</v>
      </c>
      <c r="AY236" s="187" t="s">
        <v>185</v>
      </c>
    </row>
    <row r="237" spans="2:51" s="13" customFormat="1" ht="11.25">
      <c r="B237" s="170"/>
      <c r="D237" s="171" t="s">
        <v>193</v>
      </c>
      <c r="E237" s="172" t="s">
        <v>1</v>
      </c>
      <c r="F237" s="173" t="s">
        <v>302</v>
      </c>
      <c r="H237" s="172" t="s">
        <v>1</v>
      </c>
      <c r="I237" s="174"/>
      <c r="L237" s="170"/>
      <c r="M237" s="175"/>
      <c r="N237" s="176"/>
      <c r="O237" s="176"/>
      <c r="P237" s="176"/>
      <c r="Q237" s="176"/>
      <c r="R237" s="176"/>
      <c r="S237" s="176"/>
      <c r="T237" s="177"/>
      <c r="AT237" s="172" t="s">
        <v>193</v>
      </c>
      <c r="AU237" s="172" t="s">
        <v>89</v>
      </c>
      <c r="AV237" s="13" t="s">
        <v>79</v>
      </c>
      <c r="AW237" s="13" t="s">
        <v>31</v>
      </c>
      <c r="AX237" s="13" t="s">
        <v>75</v>
      </c>
      <c r="AY237" s="172" t="s">
        <v>185</v>
      </c>
    </row>
    <row r="238" spans="2:51" s="14" customFormat="1" ht="11.25">
      <c r="B238" s="178"/>
      <c r="D238" s="171" t="s">
        <v>193</v>
      </c>
      <c r="E238" s="179" t="s">
        <v>1</v>
      </c>
      <c r="F238" s="180" t="s">
        <v>303</v>
      </c>
      <c r="H238" s="181">
        <v>92</v>
      </c>
      <c r="I238" s="182"/>
      <c r="L238" s="178"/>
      <c r="M238" s="183"/>
      <c r="N238" s="184"/>
      <c r="O238" s="184"/>
      <c r="P238" s="184"/>
      <c r="Q238" s="184"/>
      <c r="R238" s="184"/>
      <c r="S238" s="184"/>
      <c r="T238" s="185"/>
      <c r="AT238" s="179" t="s">
        <v>193</v>
      </c>
      <c r="AU238" s="179" t="s">
        <v>89</v>
      </c>
      <c r="AV238" s="14" t="s">
        <v>89</v>
      </c>
      <c r="AW238" s="14" t="s">
        <v>31</v>
      </c>
      <c r="AX238" s="14" t="s">
        <v>75</v>
      </c>
      <c r="AY238" s="179" t="s">
        <v>185</v>
      </c>
    </row>
    <row r="239" spans="2:51" s="14" customFormat="1" ht="11.25">
      <c r="B239" s="178"/>
      <c r="D239" s="171" t="s">
        <v>193</v>
      </c>
      <c r="E239" s="179" t="s">
        <v>1</v>
      </c>
      <c r="F239" s="180" t="s">
        <v>304</v>
      </c>
      <c r="H239" s="181">
        <v>32.299999999999997</v>
      </c>
      <c r="I239" s="182"/>
      <c r="L239" s="178"/>
      <c r="M239" s="183"/>
      <c r="N239" s="184"/>
      <c r="O239" s="184"/>
      <c r="P239" s="184"/>
      <c r="Q239" s="184"/>
      <c r="R239" s="184"/>
      <c r="S239" s="184"/>
      <c r="T239" s="185"/>
      <c r="AT239" s="179" t="s">
        <v>193</v>
      </c>
      <c r="AU239" s="179" t="s">
        <v>89</v>
      </c>
      <c r="AV239" s="14" t="s">
        <v>89</v>
      </c>
      <c r="AW239" s="14" t="s">
        <v>31</v>
      </c>
      <c r="AX239" s="14" t="s">
        <v>75</v>
      </c>
      <c r="AY239" s="179" t="s">
        <v>185</v>
      </c>
    </row>
    <row r="240" spans="2:51" s="14" customFormat="1" ht="11.25">
      <c r="B240" s="178"/>
      <c r="D240" s="171" t="s">
        <v>193</v>
      </c>
      <c r="E240" s="179" t="s">
        <v>1</v>
      </c>
      <c r="F240" s="180" t="s">
        <v>305</v>
      </c>
      <c r="H240" s="181">
        <v>9</v>
      </c>
      <c r="I240" s="182"/>
      <c r="L240" s="178"/>
      <c r="M240" s="183"/>
      <c r="N240" s="184"/>
      <c r="O240" s="184"/>
      <c r="P240" s="184"/>
      <c r="Q240" s="184"/>
      <c r="R240" s="184"/>
      <c r="S240" s="184"/>
      <c r="T240" s="185"/>
      <c r="AT240" s="179" t="s">
        <v>193</v>
      </c>
      <c r="AU240" s="179" t="s">
        <v>89</v>
      </c>
      <c r="AV240" s="14" t="s">
        <v>89</v>
      </c>
      <c r="AW240" s="14" t="s">
        <v>31</v>
      </c>
      <c r="AX240" s="14" t="s">
        <v>75</v>
      </c>
      <c r="AY240" s="179" t="s">
        <v>185</v>
      </c>
    </row>
    <row r="241" spans="2:51" s="14" customFormat="1" ht="11.25">
      <c r="B241" s="178"/>
      <c r="D241" s="171" t="s">
        <v>193</v>
      </c>
      <c r="E241" s="179" t="s">
        <v>1</v>
      </c>
      <c r="F241" s="180" t="s">
        <v>306</v>
      </c>
      <c r="H241" s="181">
        <v>4.62</v>
      </c>
      <c r="I241" s="182"/>
      <c r="L241" s="178"/>
      <c r="M241" s="183"/>
      <c r="N241" s="184"/>
      <c r="O241" s="184"/>
      <c r="P241" s="184"/>
      <c r="Q241" s="184"/>
      <c r="R241" s="184"/>
      <c r="S241" s="184"/>
      <c r="T241" s="185"/>
      <c r="AT241" s="179" t="s">
        <v>193</v>
      </c>
      <c r="AU241" s="179" t="s">
        <v>89</v>
      </c>
      <c r="AV241" s="14" t="s">
        <v>89</v>
      </c>
      <c r="AW241" s="14" t="s">
        <v>31</v>
      </c>
      <c r="AX241" s="14" t="s">
        <v>75</v>
      </c>
      <c r="AY241" s="179" t="s">
        <v>185</v>
      </c>
    </row>
    <row r="242" spans="2:51" s="14" customFormat="1" ht="11.25">
      <c r="B242" s="178"/>
      <c r="D242" s="171" t="s">
        <v>193</v>
      </c>
      <c r="E242" s="179" t="s">
        <v>1</v>
      </c>
      <c r="F242" s="180" t="s">
        <v>307</v>
      </c>
      <c r="H242" s="181">
        <v>6.76</v>
      </c>
      <c r="I242" s="182"/>
      <c r="L242" s="178"/>
      <c r="M242" s="183"/>
      <c r="N242" s="184"/>
      <c r="O242" s="184"/>
      <c r="P242" s="184"/>
      <c r="Q242" s="184"/>
      <c r="R242" s="184"/>
      <c r="S242" s="184"/>
      <c r="T242" s="185"/>
      <c r="AT242" s="179" t="s">
        <v>193</v>
      </c>
      <c r="AU242" s="179" t="s">
        <v>89</v>
      </c>
      <c r="AV242" s="14" t="s">
        <v>89</v>
      </c>
      <c r="AW242" s="14" t="s">
        <v>31</v>
      </c>
      <c r="AX242" s="14" t="s">
        <v>75</v>
      </c>
      <c r="AY242" s="179" t="s">
        <v>185</v>
      </c>
    </row>
    <row r="243" spans="2:51" s="14" customFormat="1" ht="11.25">
      <c r="B243" s="178"/>
      <c r="D243" s="171" t="s">
        <v>193</v>
      </c>
      <c r="E243" s="179" t="s">
        <v>1</v>
      </c>
      <c r="F243" s="180" t="s">
        <v>308</v>
      </c>
      <c r="H243" s="181">
        <v>6.8</v>
      </c>
      <c r="I243" s="182"/>
      <c r="L243" s="178"/>
      <c r="M243" s="183"/>
      <c r="N243" s="184"/>
      <c r="O243" s="184"/>
      <c r="P243" s="184"/>
      <c r="Q243" s="184"/>
      <c r="R243" s="184"/>
      <c r="S243" s="184"/>
      <c r="T243" s="185"/>
      <c r="AT243" s="179" t="s">
        <v>193</v>
      </c>
      <c r="AU243" s="179" t="s">
        <v>89</v>
      </c>
      <c r="AV243" s="14" t="s">
        <v>89</v>
      </c>
      <c r="AW243" s="14" t="s">
        <v>31</v>
      </c>
      <c r="AX243" s="14" t="s">
        <v>75</v>
      </c>
      <c r="AY243" s="179" t="s">
        <v>185</v>
      </c>
    </row>
    <row r="244" spans="2:51" s="14" customFormat="1" ht="11.25">
      <c r="B244" s="178"/>
      <c r="D244" s="171" t="s">
        <v>193</v>
      </c>
      <c r="E244" s="179" t="s">
        <v>1</v>
      </c>
      <c r="F244" s="180" t="s">
        <v>309</v>
      </c>
      <c r="H244" s="181">
        <v>9.69</v>
      </c>
      <c r="I244" s="182"/>
      <c r="L244" s="178"/>
      <c r="M244" s="183"/>
      <c r="N244" s="184"/>
      <c r="O244" s="184"/>
      <c r="P244" s="184"/>
      <c r="Q244" s="184"/>
      <c r="R244" s="184"/>
      <c r="S244" s="184"/>
      <c r="T244" s="185"/>
      <c r="AT244" s="179" t="s">
        <v>193</v>
      </c>
      <c r="AU244" s="179" t="s">
        <v>89</v>
      </c>
      <c r="AV244" s="14" t="s">
        <v>89</v>
      </c>
      <c r="AW244" s="14" t="s">
        <v>31</v>
      </c>
      <c r="AX244" s="14" t="s">
        <v>75</v>
      </c>
      <c r="AY244" s="179" t="s">
        <v>185</v>
      </c>
    </row>
    <row r="245" spans="2:51" s="14" customFormat="1" ht="11.25">
      <c r="B245" s="178"/>
      <c r="D245" s="171" t="s">
        <v>193</v>
      </c>
      <c r="E245" s="179" t="s">
        <v>1</v>
      </c>
      <c r="F245" s="180" t="s">
        <v>310</v>
      </c>
      <c r="H245" s="181">
        <v>49.61</v>
      </c>
      <c r="I245" s="182"/>
      <c r="L245" s="178"/>
      <c r="M245" s="183"/>
      <c r="N245" s="184"/>
      <c r="O245" s="184"/>
      <c r="P245" s="184"/>
      <c r="Q245" s="184"/>
      <c r="R245" s="184"/>
      <c r="S245" s="184"/>
      <c r="T245" s="185"/>
      <c r="AT245" s="179" t="s">
        <v>193</v>
      </c>
      <c r="AU245" s="179" t="s">
        <v>89</v>
      </c>
      <c r="AV245" s="14" t="s">
        <v>89</v>
      </c>
      <c r="AW245" s="14" t="s">
        <v>31</v>
      </c>
      <c r="AX245" s="14" t="s">
        <v>75</v>
      </c>
      <c r="AY245" s="179" t="s">
        <v>185</v>
      </c>
    </row>
    <row r="246" spans="2:51" s="14" customFormat="1" ht="11.25">
      <c r="B246" s="178"/>
      <c r="D246" s="171" t="s">
        <v>193</v>
      </c>
      <c r="E246" s="179" t="s">
        <v>1</v>
      </c>
      <c r="F246" s="180" t="s">
        <v>311</v>
      </c>
      <c r="H246" s="181">
        <v>13.5</v>
      </c>
      <c r="I246" s="182"/>
      <c r="L246" s="178"/>
      <c r="M246" s="183"/>
      <c r="N246" s="184"/>
      <c r="O246" s="184"/>
      <c r="P246" s="184"/>
      <c r="Q246" s="184"/>
      <c r="R246" s="184"/>
      <c r="S246" s="184"/>
      <c r="T246" s="185"/>
      <c r="AT246" s="179" t="s">
        <v>193</v>
      </c>
      <c r="AU246" s="179" t="s">
        <v>89</v>
      </c>
      <c r="AV246" s="14" t="s">
        <v>89</v>
      </c>
      <c r="AW246" s="14" t="s">
        <v>31</v>
      </c>
      <c r="AX246" s="14" t="s">
        <v>75</v>
      </c>
      <c r="AY246" s="179" t="s">
        <v>185</v>
      </c>
    </row>
    <row r="247" spans="2:51" s="15" customFormat="1" ht="11.25">
      <c r="B247" s="186"/>
      <c r="D247" s="171" t="s">
        <v>193</v>
      </c>
      <c r="E247" s="187" t="s">
        <v>1</v>
      </c>
      <c r="F247" s="188" t="s">
        <v>199</v>
      </c>
      <c r="H247" s="189">
        <v>224.28000000000003</v>
      </c>
      <c r="I247" s="190"/>
      <c r="L247" s="186"/>
      <c r="M247" s="191"/>
      <c r="N247" s="192"/>
      <c r="O247" s="192"/>
      <c r="P247" s="192"/>
      <c r="Q247" s="192"/>
      <c r="R247" s="192"/>
      <c r="S247" s="192"/>
      <c r="T247" s="193"/>
      <c r="AT247" s="187" t="s">
        <v>193</v>
      </c>
      <c r="AU247" s="187" t="s">
        <v>89</v>
      </c>
      <c r="AV247" s="15" t="s">
        <v>132</v>
      </c>
      <c r="AW247" s="15" t="s">
        <v>31</v>
      </c>
      <c r="AX247" s="15" t="s">
        <v>75</v>
      </c>
      <c r="AY247" s="187" t="s">
        <v>185</v>
      </c>
    </row>
    <row r="248" spans="2:51" s="13" customFormat="1" ht="11.25">
      <c r="B248" s="170"/>
      <c r="D248" s="171" t="s">
        <v>193</v>
      </c>
      <c r="E248" s="172" t="s">
        <v>1</v>
      </c>
      <c r="F248" s="173" t="s">
        <v>312</v>
      </c>
      <c r="H248" s="172" t="s">
        <v>1</v>
      </c>
      <c r="I248" s="174"/>
      <c r="L248" s="170"/>
      <c r="M248" s="175"/>
      <c r="N248" s="176"/>
      <c r="O248" s="176"/>
      <c r="P248" s="176"/>
      <c r="Q248" s="176"/>
      <c r="R248" s="176"/>
      <c r="S248" s="176"/>
      <c r="T248" s="177"/>
      <c r="AT248" s="172" t="s">
        <v>193</v>
      </c>
      <c r="AU248" s="172" t="s">
        <v>89</v>
      </c>
      <c r="AV248" s="13" t="s">
        <v>79</v>
      </c>
      <c r="AW248" s="13" t="s">
        <v>31</v>
      </c>
      <c r="AX248" s="13" t="s">
        <v>75</v>
      </c>
      <c r="AY248" s="172" t="s">
        <v>185</v>
      </c>
    </row>
    <row r="249" spans="2:51" s="14" customFormat="1" ht="11.25">
      <c r="B249" s="178"/>
      <c r="D249" s="171" t="s">
        <v>193</v>
      </c>
      <c r="E249" s="179" t="s">
        <v>1</v>
      </c>
      <c r="F249" s="180" t="s">
        <v>313</v>
      </c>
      <c r="H249" s="181">
        <v>6.5410000000000004</v>
      </c>
      <c r="I249" s="182"/>
      <c r="L249" s="178"/>
      <c r="M249" s="183"/>
      <c r="N249" s="184"/>
      <c r="O249" s="184"/>
      <c r="P249" s="184"/>
      <c r="Q249" s="184"/>
      <c r="R249" s="184"/>
      <c r="S249" s="184"/>
      <c r="T249" s="185"/>
      <c r="AT249" s="179" t="s">
        <v>193</v>
      </c>
      <c r="AU249" s="179" t="s">
        <v>89</v>
      </c>
      <c r="AV249" s="14" t="s">
        <v>89</v>
      </c>
      <c r="AW249" s="14" t="s">
        <v>31</v>
      </c>
      <c r="AX249" s="14" t="s">
        <v>75</v>
      </c>
      <c r="AY249" s="179" t="s">
        <v>185</v>
      </c>
    </row>
    <row r="250" spans="2:51" s="14" customFormat="1" ht="11.25">
      <c r="B250" s="178"/>
      <c r="D250" s="171" t="s">
        <v>193</v>
      </c>
      <c r="E250" s="179" t="s">
        <v>1</v>
      </c>
      <c r="F250" s="180" t="s">
        <v>314</v>
      </c>
      <c r="H250" s="181">
        <v>6.4660000000000002</v>
      </c>
      <c r="I250" s="182"/>
      <c r="L250" s="178"/>
      <c r="M250" s="183"/>
      <c r="N250" s="184"/>
      <c r="O250" s="184"/>
      <c r="P250" s="184"/>
      <c r="Q250" s="184"/>
      <c r="R250" s="184"/>
      <c r="S250" s="184"/>
      <c r="T250" s="185"/>
      <c r="AT250" s="179" t="s">
        <v>193</v>
      </c>
      <c r="AU250" s="179" t="s">
        <v>89</v>
      </c>
      <c r="AV250" s="14" t="s">
        <v>89</v>
      </c>
      <c r="AW250" s="14" t="s">
        <v>31</v>
      </c>
      <c r="AX250" s="14" t="s">
        <v>75</v>
      </c>
      <c r="AY250" s="179" t="s">
        <v>185</v>
      </c>
    </row>
    <row r="251" spans="2:51" s="14" customFormat="1" ht="11.25">
      <c r="B251" s="178"/>
      <c r="D251" s="171" t="s">
        <v>193</v>
      </c>
      <c r="E251" s="179" t="s">
        <v>1</v>
      </c>
      <c r="F251" s="180" t="s">
        <v>315</v>
      </c>
      <c r="H251" s="181">
        <v>5.94</v>
      </c>
      <c r="I251" s="182"/>
      <c r="L251" s="178"/>
      <c r="M251" s="183"/>
      <c r="N251" s="184"/>
      <c r="O251" s="184"/>
      <c r="P251" s="184"/>
      <c r="Q251" s="184"/>
      <c r="R251" s="184"/>
      <c r="S251" s="184"/>
      <c r="T251" s="185"/>
      <c r="AT251" s="179" t="s">
        <v>193</v>
      </c>
      <c r="AU251" s="179" t="s">
        <v>89</v>
      </c>
      <c r="AV251" s="14" t="s">
        <v>89</v>
      </c>
      <c r="AW251" s="14" t="s">
        <v>31</v>
      </c>
      <c r="AX251" s="14" t="s">
        <v>75</v>
      </c>
      <c r="AY251" s="179" t="s">
        <v>185</v>
      </c>
    </row>
    <row r="252" spans="2:51" s="14" customFormat="1" ht="11.25">
      <c r="B252" s="178"/>
      <c r="D252" s="171" t="s">
        <v>193</v>
      </c>
      <c r="E252" s="179" t="s">
        <v>1</v>
      </c>
      <c r="F252" s="180" t="s">
        <v>316</v>
      </c>
      <c r="H252" s="181">
        <v>6.4269999999999996</v>
      </c>
      <c r="I252" s="182"/>
      <c r="L252" s="178"/>
      <c r="M252" s="183"/>
      <c r="N252" s="184"/>
      <c r="O252" s="184"/>
      <c r="P252" s="184"/>
      <c r="Q252" s="184"/>
      <c r="R252" s="184"/>
      <c r="S252" s="184"/>
      <c r="T252" s="185"/>
      <c r="AT252" s="179" t="s">
        <v>193</v>
      </c>
      <c r="AU252" s="179" t="s">
        <v>89</v>
      </c>
      <c r="AV252" s="14" t="s">
        <v>89</v>
      </c>
      <c r="AW252" s="14" t="s">
        <v>31</v>
      </c>
      <c r="AX252" s="14" t="s">
        <v>75</v>
      </c>
      <c r="AY252" s="179" t="s">
        <v>185</v>
      </c>
    </row>
    <row r="253" spans="2:51" s="14" customFormat="1" ht="11.25">
      <c r="B253" s="178"/>
      <c r="D253" s="171" t="s">
        <v>193</v>
      </c>
      <c r="E253" s="179" t="s">
        <v>1</v>
      </c>
      <c r="F253" s="180" t="s">
        <v>317</v>
      </c>
      <c r="H253" s="181">
        <v>7.7220000000000004</v>
      </c>
      <c r="I253" s="182"/>
      <c r="L253" s="178"/>
      <c r="M253" s="183"/>
      <c r="N253" s="184"/>
      <c r="O253" s="184"/>
      <c r="P253" s="184"/>
      <c r="Q253" s="184"/>
      <c r="R253" s="184"/>
      <c r="S253" s="184"/>
      <c r="T253" s="185"/>
      <c r="AT253" s="179" t="s">
        <v>193</v>
      </c>
      <c r="AU253" s="179" t="s">
        <v>89</v>
      </c>
      <c r="AV253" s="14" t="s">
        <v>89</v>
      </c>
      <c r="AW253" s="14" t="s">
        <v>31</v>
      </c>
      <c r="AX253" s="14" t="s">
        <v>75</v>
      </c>
      <c r="AY253" s="179" t="s">
        <v>185</v>
      </c>
    </row>
    <row r="254" spans="2:51" s="14" customFormat="1" ht="11.25">
      <c r="B254" s="178"/>
      <c r="D254" s="171" t="s">
        <v>193</v>
      </c>
      <c r="E254" s="179" t="s">
        <v>1</v>
      </c>
      <c r="F254" s="180" t="s">
        <v>318</v>
      </c>
      <c r="H254" s="181">
        <v>6.4569999999999999</v>
      </c>
      <c r="I254" s="182"/>
      <c r="L254" s="178"/>
      <c r="M254" s="183"/>
      <c r="N254" s="184"/>
      <c r="O254" s="184"/>
      <c r="P254" s="184"/>
      <c r="Q254" s="184"/>
      <c r="R254" s="184"/>
      <c r="S254" s="184"/>
      <c r="T254" s="185"/>
      <c r="AT254" s="179" t="s">
        <v>193</v>
      </c>
      <c r="AU254" s="179" t="s">
        <v>89</v>
      </c>
      <c r="AV254" s="14" t="s">
        <v>89</v>
      </c>
      <c r="AW254" s="14" t="s">
        <v>31</v>
      </c>
      <c r="AX254" s="14" t="s">
        <v>75</v>
      </c>
      <c r="AY254" s="179" t="s">
        <v>185</v>
      </c>
    </row>
    <row r="255" spans="2:51" s="14" customFormat="1" ht="11.25">
      <c r="B255" s="178"/>
      <c r="D255" s="171" t="s">
        <v>193</v>
      </c>
      <c r="E255" s="179" t="s">
        <v>1</v>
      </c>
      <c r="F255" s="180" t="s">
        <v>319</v>
      </c>
      <c r="H255" s="181">
        <v>6.6269999999999998</v>
      </c>
      <c r="I255" s="182"/>
      <c r="L255" s="178"/>
      <c r="M255" s="183"/>
      <c r="N255" s="184"/>
      <c r="O255" s="184"/>
      <c r="P255" s="184"/>
      <c r="Q255" s="184"/>
      <c r="R255" s="184"/>
      <c r="S255" s="184"/>
      <c r="T255" s="185"/>
      <c r="AT255" s="179" t="s">
        <v>193</v>
      </c>
      <c r="AU255" s="179" t="s">
        <v>89</v>
      </c>
      <c r="AV255" s="14" t="s">
        <v>89</v>
      </c>
      <c r="AW255" s="14" t="s">
        <v>31</v>
      </c>
      <c r="AX255" s="14" t="s">
        <v>75</v>
      </c>
      <c r="AY255" s="179" t="s">
        <v>185</v>
      </c>
    </row>
    <row r="256" spans="2:51" s="14" customFormat="1" ht="11.25">
      <c r="B256" s="178"/>
      <c r="D256" s="171" t="s">
        <v>193</v>
      </c>
      <c r="E256" s="179" t="s">
        <v>1</v>
      </c>
      <c r="F256" s="180" t="s">
        <v>320</v>
      </c>
      <c r="H256" s="181">
        <v>6.4329999999999998</v>
      </c>
      <c r="I256" s="182"/>
      <c r="L256" s="178"/>
      <c r="M256" s="183"/>
      <c r="N256" s="184"/>
      <c r="O256" s="184"/>
      <c r="P256" s="184"/>
      <c r="Q256" s="184"/>
      <c r="R256" s="184"/>
      <c r="S256" s="184"/>
      <c r="T256" s="185"/>
      <c r="AT256" s="179" t="s">
        <v>193</v>
      </c>
      <c r="AU256" s="179" t="s">
        <v>89</v>
      </c>
      <c r="AV256" s="14" t="s">
        <v>89</v>
      </c>
      <c r="AW256" s="14" t="s">
        <v>31</v>
      </c>
      <c r="AX256" s="14" t="s">
        <v>75</v>
      </c>
      <c r="AY256" s="179" t="s">
        <v>185</v>
      </c>
    </row>
    <row r="257" spans="1:65" s="14" customFormat="1" ht="11.25">
      <c r="B257" s="178"/>
      <c r="D257" s="171" t="s">
        <v>193</v>
      </c>
      <c r="E257" s="179" t="s">
        <v>1</v>
      </c>
      <c r="F257" s="180" t="s">
        <v>321</v>
      </c>
      <c r="H257" s="181">
        <v>3.2789999999999999</v>
      </c>
      <c r="I257" s="182"/>
      <c r="L257" s="178"/>
      <c r="M257" s="183"/>
      <c r="N257" s="184"/>
      <c r="O257" s="184"/>
      <c r="P257" s="184"/>
      <c r="Q257" s="184"/>
      <c r="R257" s="184"/>
      <c r="S257" s="184"/>
      <c r="T257" s="185"/>
      <c r="AT257" s="179" t="s">
        <v>193</v>
      </c>
      <c r="AU257" s="179" t="s">
        <v>89</v>
      </c>
      <c r="AV257" s="14" t="s">
        <v>89</v>
      </c>
      <c r="AW257" s="14" t="s">
        <v>31</v>
      </c>
      <c r="AX257" s="14" t="s">
        <v>75</v>
      </c>
      <c r="AY257" s="179" t="s">
        <v>185</v>
      </c>
    </row>
    <row r="258" spans="1:65" s="14" customFormat="1" ht="11.25">
      <c r="B258" s="178"/>
      <c r="D258" s="171" t="s">
        <v>193</v>
      </c>
      <c r="E258" s="179" t="s">
        <v>1</v>
      </c>
      <c r="F258" s="180" t="s">
        <v>322</v>
      </c>
      <c r="H258" s="181">
        <v>3.2789999999999999</v>
      </c>
      <c r="I258" s="182"/>
      <c r="L258" s="178"/>
      <c r="M258" s="183"/>
      <c r="N258" s="184"/>
      <c r="O258" s="184"/>
      <c r="P258" s="184"/>
      <c r="Q258" s="184"/>
      <c r="R258" s="184"/>
      <c r="S258" s="184"/>
      <c r="T258" s="185"/>
      <c r="AT258" s="179" t="s">
        <v>193</v>
      </c>
      <c r="AU258" s="179" t="s">
        <v>89</v>
      </c>
      <c r="AV258" s="14" t="s">
        <v>89</v>
      </c>
      <c r="AW258" s="14" t="s">
        <v>31</v>
      </c>
      <c r="AX258" s="14" t="s">
        <v>75</v>
      </c>
      <c r="AY258" s="179" t="s">
        <v>185</v>
      </c>
    </row>
    <row r="259" spans="1:65" s="14" customFormat="1" ht="11.25">
      <c r="B259" s="178"/>
      <c r="D259" s="171" t="s">
        <v>193</v>
      </c>
      <c r="E259" s="179" t="s">
        <v>1</v>
      </c>
      <c r="F259" s="180" t="s">
        <v>323</v>
      </c>
      <c r="H259" s="181">
        <v>0.89700000000000002</v>
      </c>
      <c r="I259" s="182"/>
      <c r="L259" s="178"/>
      <c r="M259" s="183"/>
      <c r="N259" s="184"/>
      <c r="O259" s="184"/>
      <c r="P259" s="184"/>
      <c r="Q259" s="184"/>
      <c r="R259" s="184"/>
      <c r="S259" s="184"/>
      <c r="T259" s="185"/>
      <c r="AT259" s="179" t="s">
        <v>193</v>
      </c>
      <c r="AU259" s="179" t="s">
        <v>89</v>
      </c>
      <c r="AV259" s="14" t="s">
        <v>89</v>
      </c>
      <c r="AW259" s="14" t="s">
        <v>31</v>
      </c>
      <c r="AX259" s="14" t="s">
        <v>75</v>
      </c>
      <c r="AY259" s="179" t="s">
        <v>185</v>
      </c>
    </row>
    <row r="260" spans="1:65" s="14" customFormat="1" ht="11.25">
      <c r="B260" s="178"/>
      <c r="D260" s="171" t="s">
        <v>193</v>
      </c>
      <c r="E260" s="179" t="s">
        <v>1</v>
      </c>
      <c r="F260" s="180" t="s">
        <v>324</v>
      </c>
      <c r="H260" s="181">
        <v>1.1439999999999999</v>
      </c>
      <c r="I260" s="182"/>
      <c r="L260" s="178"/>
      <c r="M260" s="183"/>
      <c r="N260" s="184"/>
      <c r="O260" s="184"/>
      <c r="P260" s="184"/>
      <c r="Q260" s="184"/>
      <c r="R260" s="184"/>
      <c r="S260" s="184"/>
      <c r="T260" s="185"/>
      <c r="AT260" s="179" t="s">
        <v>193</v>
      </c>
      <c r="AU260" s="179" t="s">
        <v>89</v>
      </c>
      <c r="AV260" s="14" t="s">
        <v>89</v>
      </c>
      <c r="AW260" s="14" t="s">
        <v>31</v>
      </c>
      <c r="AX260" s="14" t="s">
        <v>75</v>
      </c>
      <c r="AY260" s="179" t="s">
        <v>185</v>
      </c>
    </row>
    <row r="261" spans="1:65" s="14" customFormat="1" ht="11.25">
      <c r="B261" s="178"/>
      <c r="D261" s="171" t="s">
        <v>193</v>
      </c>
      <c r="E261" s="179" t="s">
        <v>1</v>
      </c>
      <c r="F261" s="180" t="s">
        <v>325</v>
      </c>
      <c r="H261" s="181">
        <v>4.234</v>
      </c>
      <c r="I261" s="182"/>
      <c r="L261" s="178"/>
      <c r="M261" s="183"/>
      <c r="N261" s="184"/>
      <c r="O261" s="184"/>
      <c r="P261" s="184"/>
      <c r="Q261" s="184"/>
      <c r="R261" s="184"/>
      <c r="S261" s="184"/>
      <c r="T261" s="185"/>
      <c r="AT261" s="179" t="s">
        <v>193</v>
      </c>
      <c r="AU261" s="179" t="s">
        <v>89</v>
      </c>
      <c r="AV261" s="14" t="s">
        <v>89</v>
      </c>
      <c r="AW261" s="14" t="s">
        <v>31</v>
      </c>
      <c r="AX261" s="14" t="s">
        <v>75</v>
      </c>
      <c r="AY261" s="179" t="s">
        <v>185</v>
      </c>
    </row>
    <row r="262" spans="1:65" s="14" customFormat="1" ht="11.25">
      <c r="B262" s="178"/>
      <c r="D262" s="171" t="s">
        <v>193</v>
      </c>
      <c r="E262" s="179" t="s">
        <v>1</v>
      </c>
      <c r="F262" s="180" t="s">
        <v>326</v>
      </c>
      <c r="H262" s="181">
        <v>1.1220000000000001</v>
      </c>
      <c r="I262" s="182"/>
      <c r="L262" s="178"/>
      <c r="M262" s="183"/>
      <c r="N262" s="184"/>
      <c r="O262" s="184"/>
      <c r="P262" s="184"/>
      <c r="Q262" s="184"/>
      <c r="R262" s="184"/>
      <c r="S262" s="184"/>
      <c r="T262" s="185"/>
      <c r="AT262" s="179" t="s">
        <v>193</v>
      </c>
      <c r="AU262" s="179" t="s">
        <v>89</v>
      </c>
      <c r="AV262" s="14" t="s">
        <v>89</v>
      </c>
      <c r="AW262" s="14" t="s">
        <v>31</v>
      </c>
      <c r="AX262" s="14" t="s">
        <v>75</v>
      </c>
      <c r="AY262" s="179" t="s">
        <v>185</v>
      </c>
    </row>
    <row r="263" spans="1:65" s="14" customFormat="1" ht="11.25">
      <c r="B263" s="178"/>
      <c r="D263" s="171" t="s">
        <v>193</v>
      </c>
      <c r="E263" s="179" t="s">
        <v>1</v>
      </c>
      <c r="F263" s="180" t="s">
        <v>327</v>
      </c>
      <c r="H263" s="181">
        <v>1.524</v>
      </c>
      <c r="I263" s="182"/>
      <c r="L263" s="178"/>
      <c r="M263" s="183"/>
      <c r="N263" s="184"/>
      <c r="O263" s="184"/>
      <c r="P263" s="184"/>
      <c r="Q263" s="184"/>
      <c r="R263" s="184"/>
      <c r="S263" s="184"/>
      <c r="T263" s="185"/>
      <c r="AT263" s="179" t="s">
        <v>193</v>
      </c>
      <c r="AU263" s="179" t="s">
        <v>89</v>
      </c>
      <c r="AV263" s="14" t="s">
        <v>89</v>
      </c>
      <c r="AW263" s="14" t="s">
        <v>31</v>
      </c>
      <c r="AX263" s="14" t="s">
        <v>75</v>
      </c>
      <c r="AY263" s="179" t="s">
        <v>185</v>
      </c>
    </row>
    <row r="264" spans="1:65" s="14" customFormat="1" ht="11.25">
      <c r="B264" s="178"/>
      <c r="D264" s="171" t="s">
        <v>193</v>
      </c>
      <c r="E264" s="179" t="s">
        <v>1</v>
      </c>
      <c r="F264" s="180" t="s">
        <v>328</v>
      </c>
      <c r="H264" s="181">
        <v>1.147</v>
      </c>
      <c r="I264" s="182"/>
      <c r="L264" s="178"/>
      <c r="M264" s="183"/>
      <c r="N264" s="184"/>
      <c r="O264" s="184"/>
      <c r="P264" s="184"/>
      <c r="Q264" s="184"/>
      <c r="R264" s="184"/>
      <c r="S264" s="184"/>
      <c r="T264" s="185"/>
      <c r="AT264" s="179" t="s">
        <v>193</v>
      </c>
      <c r="AU264" s="179" t="s">
        <v>89</v>
      </c>
      <c r="AV264" s="14" t="s">
        <v>89</v>
      </c>
      <c r="AW264" s="14" t="s">
        <v>31</v>
      </c>
      <c r="AX264" s="14" t="s">
        <v>75</v>
      </c>
      <c r="AY264" s="179" t="s">
        <v>185</v>
      </c>
    </row>
    <row r="265" spans="1:65" s="14" customFormat="1" ht="11.25">
      <c r="B265" s="178"/>
      <c r="D265" s="171" t="s">
        <v>193</v>
      </c>
      <c r="E265" s="179" t="s">
        <v>1</v>
      </c>
      <c r="F265" s="180" t="s">
        <v>329</v>
      </c>
      <c r="H265" s="181">
        <v>1.524</v>
      </c>
      <c r="I265" s="182"/>
      <c r="L265" s="178"/>
      <c r="M265" s="183"/>
      <c r="N265" s="184"/>
      <c r="O265" s="184"/>
      <c r="P265" s="184"/>
      <c r="Q265" s="184"/>
      <c r="R265" s="184"/>
      <c r="S265" s="184"/>
      <c r="T265" s="185"/>
      <c r="AT265" s="179" t="s">
        <v>193</v>
      </c>
      <c r="AU265" s="179" t="s">
        <v>89</v>
      </c>
      <c r="AV265" s="14" t="s">
        <v>89</v>
      </c>
      <c r="AW265" s="14" t="s">
        <v>31</v>
      </c>
      <c r="AX265" s="14" t="s">
        <v>75</v>
      </c>
      <c r="AY265" s="179" t="s">
        <v>185</v>
      </c>
    </row>
    <row r="266" spans="1:65" s="14" customFormat="1" ht="11.25">
      <c r="B266" s="178"/>
      <c r="D266" s="171" t="s">
        <v>193</v>
      </c>
      <c r="E266" s="179" t="s">
        <v>1</v>
      </c>
      <c r="F266" s="180" t="s">
        <v>330</v>
      </c>
      <c r="H266" s="181">
        <v>3.9550000000000001</v>
      </c>
      <c r="I266" s="182"/>
      <c r="L266" s="178"/>
      <c r="M266" s="183"/>
      <c r="N266" s="184"/>
      <c r="O266" s="184"/>
      <c r="P266" s="184"/>
      <c r="Q266" s="184"/>
      <c r="R266" s="184"/>
      <c r="S266" s="184"/>
      <c r="T266" s="185"/>
      <c r="AT266" s="179" t="s">
        <v>193</v>
      </c>
      <c r="AU266" s="179" t="s">
        <v>89</v>
      </c>
      <c r="AV266" s="14" t="s">
        <v>89</v>
      </c>
      <c r="AW266" s="14" t="s">
        <v>31</v>
      </c>
      <c r="AX266" s="14" t="s">
        <v>75</v>
      </c>
      <c r="AY266" s="179" t="s">
        <v>185</v>
      </c>
    </row>
    <row r="267" spans="1:65" s="14" customFormat="1" ht="11.25">
      <c r="B267" s="178"/>
      <c r="D267" s="171" t="s">
        <v>193</v>
      </c>
      <c r="E267" s="179" t="s">
        <v>1</v>
      </c>
      <c r="F267" s="180" t="s">
        <v>331</v>
      </c>
      <c r="H267" s="181">
        <v>5.76</v>
      </c>
      <c r="I267" s="182"/>
      <c r="L267" s="178"/>
      <c r="M267" s="183"/>
      <c r="N267" s="184"/>
      <c r="O267" s="184"/>
      <c r="P267" s="184"/>
      <c r="Q267" s="184"/>
      <c r="R267" s="184"/>
      <c r="S267" s="184"/>
      <c r="T267" s="185"/>
      <c r="AT267" s="179" t="s">
        <v>193</v>
      </c>
      <c r="AU267" s="179" t="s">
        <v>89</v>
      </c>
      <c r="AV267" s="14" t="s">
        <v>89</v>
      </c>
      <c r="AW267" s="14" t="s">
        <v>31</v>
      </c>
      <c r="AX267" s="14" t="s">
        <v>75</v>
      </c>
      <c r="AY267" s="179" t="s">
        <v>185</v>
      </c>
    </row>
    <row r="268" spans="1:65" s="15" customFormat="1" ht="11.25">
      <c r="B268" s="186"/>
      <c r="D268" s="171" t="s">
        <v>193</v>
      </c>
      <c r="E268" s="187" t="s">
        <v>1</v>
      </c>
      <c r="F268" s="188" t="s">
        <v>199</v>
      </c>
      <c r="H268" s="189">
        <v>80.478000000000009</v>
      </c>
      <c r="I268" s="190"/>
      <c r="L268" s="186"/>
      <c r="M268" s="191"/>
      <c r="N268" s="192"/>
      <c r="O268" s="192"/>
      <c r="P268" s="192"/>
      <c r="Q268" s="192"/>
      <c r="R268" s="192"/>
      <c r="S268" s="192"/>
      <c r="T268" s="193"/>
      <c r="AT268" s="187" t="s">
        <v>193</v>
      </c>
      <c r="AU268" s="187" t="s">
        <v>89</v>
      </c>
      <c r="AV268" s="15" t="s">
        <v>132</v>
      </c>
      <c r="AW268" s="15" t="s">
        <v>31</v>
      </c>
      <c r="AX268" s="15" t="s">
        <v>75</v>
      </c>
      <c r="AY268" s="187" t="s">
        <v>185</v>
      </c>
    </row>
    <row r="269" spans="1:65" s="16" customFormat="1" ht="11.25">
      <c r="B269" s="194"/>
      <c r="D269" s="171" t="s">
        <v>193</v>
      </c>
      <c r="E269" s="195" t="s">
        <v>1</v>
      </c>
      <c r="F269" s="196" t="s">
        <v>215</v>
      </c>
      <c r="H269" s="197">
        <v>3009.6600000000012</v>
      </c>
      <c r="I269" s="198"/>
      <c r="L269" s="194"/>
      <c r="M269" s="199"/>
      <c r="N269" s="200"/>
      <c r="O269" s="200"/>
      <c r="P269" s="200"/>
      <c r="Q269" s="200"/>
      <c r="R269" s="200"/>
      <c r="S269" s="200"/>
      <c r="T269" s="201"/>
      <c r="AT269" s="195" t="s">
        <v>193</v>
      </c>
      <c r="AU269" s="195" t="s">
        <v>89</v>
      </c>
      <c r="AV269" s="16" t="s">
        <v>91</v>
      </c>
      <c r="AW269" s="16" t="s">
        <v>31</v>
      </c>
      <c r="AX269" s="16" t="s">
        <v>79</v>
      </c>
      <c r="AY269" s="195" t="s">
        <v>185</v>
      </c>
    </row>
    <row r="270" spans="1:65" s="12" customFormat="1" ht="22.9" customHeight="1">
      <c r="B270" s="142"/>
      <c r="D270" s="143" t="s">
        <v>74</v>
      </c>
      <c r="E270" s="153" t="s">
        <v>89</v>
      </c>
      <c r="F270" s="153" t="s">
        <v>332</v>
      </c>
      <c r="I270" s="145"/>
      <c r="J270" s="154">
        <f>BK270</f>
        <v>0</v>
      </c>
      <c r="L270" s="142"/>
      <c r="M270" s="147"/>
      <c r="N270" s="148"/>
      <c r="O270" s="148"/>
      <c r="P270" s="149">
        <f>SUM(P271:P403)</f>
        <v>0</v>
      </c>
      <c r="Q270" s="148"/>
      <c r="R270" s="149">
        <f>SUM(R271:R403)</f>
        <v>3815.4130476978871</v>
      </c>
      <c r="S270" s="148"/>
      <c r="T270" s="150">
        <f>SUM(T271:T403)</f>
        <v>0</v>
      </c>
      <c r="AR270" s="143" t="s">
        <v>79</v>
      </c>
      <c r="AT270" s="151" t="s">
        <v>74</v>
      </c>
      <c r="AU270" s="151" t="s">
        <v>79</v>
      </c>
      <c r="AY270" s="143" t="s">
        <v>185</v>
      </c>
      <c r="BK270" s="152">
        <f>SUM(BK271:BK403)</f>
        <v>0</v>
      </c>
    </row>
    <row r="271" spans="1:65" s="2" customFormat="1" ht="33" customHeight="1">
      <c r="A271" s="33"/>
      <c r="B271" s="155"/>
      <c r="C271" s="156" t="s">
        <v>333</v>
      </c>
      <c r="D271" s="156" t="s">
        <v>188</v>
      </c>
      <c r="E271" s="157" t="s">
        <v>334</v>
      </c>
      <c r="F271" s="158" t="s">
        <v>335</v>
      </c>
      <c r="G271" s="159" t="s">
        <v>283</v>
      </c>
      <c r="H271" s="160">
        <v>56.61</v>
      </c>
      <c r="I271" s="161"/>
      <c r="J271" s="162">
        <f>ROUND(I271*H271,2)</f>
        <v>0</v>
      </c>
      <c r="K271" s="163"/>
      <c r="L271" s="34"/>
      <c r="M271" s="164" t="s">
        <v>1</v>
      </c>
      <c r="N271" s="165" t="s">
        <v>41</v>
      </c>
      <c r="O271" s="62"/>
      <c r="P271" s="166">
        <f>O271*H271</f>
        <v>0</v>
      </c>
      <c r="Q271" s="166">
        <v>1.8000000000000001E-4</v>
      </c>
      <c r="R271" s="166">
        <f>Q271*H271</f>
        <v>1.0189800000000001E-2</v>
      </c>
      <c r="S271" s="166">
        <v>0</v>
      </c>
      <c r="T271" s="167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8" t="s">
        <v>91</v>
      </c>
      <c r="AT271" s="168" t="s">
        <v>188</v>
      </c>
      <c r="AU271" s="168" t="s">
        <v>89</v>
      </c>
      <c r="AY271" s="18" t="s">
        <v>185</v>
      </c>
      <c r="BE271" s="169">
        <f>IF(N271="základná",J271,0)</f>
        <v>0</v>
      </c>
      <c r="BF271" s="169">
        <f>IF(N271="znížená",J271,0)</f>
        <v>0</v>
      </c>
      <c r="BG271" s="169">
        <f>IF(N271="zákl. prenesená",J271,0)</f>
        <v>0</v>
      </c>
      <c r="BH271" s="169">
        <f>IF(N271="zníž. prenesená",J271,0)</f>
        <v>0</v>
      </c>
      <c r="BI271" s="169">
        <f>IF(N271="nulová",J271,0)</f>
        <v>0</v>
      </c>
      <c r="BJ271" s="18" t="s">
        <v>89</v>
      </c>
      <c r="BK271" s="169">
        <f>ROUND(I271*H271,2)</f>
        <v>0</v>
      </c>
      <c r="BL271" s="18" t="s">
        <v>91</v>
      </c>
      <c r="BM271" s="168" t="s">
        <v>336</v>
      </c>
    </row>
    <row r="272" spans="1:65" s="14" customFormat="1" ht="11.25">
      <c r="B272" s="178"/>
      <c r="D272" s="171" t="s">
        <v>193</v>
      </c>
      <c r="E272" s="179" t="s">
        <v>1</v>
      </c>
      <c r="F272" s="180" t="s">
        <v>337</v>
      </c>
      <c r="H272" s="181">
        <v>56.61</v>
      </c>
      <c r="I272" s="182"/>
      <c r="L272" s="178"/>
      <c r="M272" s="183"/>
      <c r="N272" s="184"/>
      <c r="O272" s="184"/>
      <c r="P272" s="184"/>
      <c r="Q272" s="184"/>
      <c r="R272" s="184"/>
      <c r="S272" s="184"/>
      <c r="T272" s="185"/>
      <c r="AT272" s="179" t="s">
        <v>193</v>
      </c>
      <c r="AU272" s="179" t="s">
        <v>89</v>
      </c>
      <c r="AV272" s="14" t="s">
        <v>89</v>
      </c>
      <c r="AW272" s="14" t="s">
        <v>31</v>
      </c>
      <c r="AX272" s="14" t="s">
        <v>75</v>
      </c>
      <c r="AY272" s="179" t="s">
        <v>185</v>
      </c>
    </row>
    <row r="273" spans="1:65" s="16" customFormat="1" ht="11.25">
      <c r="B273" s="194"/>
      <c r="D273" s="171" t="s">
        <v>193</v>
      </c>
      <c r="E273" s="195" t="s">
        <v>1</v>
      </c>
      <c r="F273" s="196" t="s">
        <v>215</v>
      </c>
      <c r="H273" s="197">
        <v>56.61</v>
      </c>
      <c r="I273" s="198"/>
      <c r="L273" s="194"/>
      <c r="M273" s="199"/>
      <c r="N273" s="200"/>
      <c r="O273" s="200"/>
      <c r="P273" s="200"/>
      <c r="Q273" s="200"/>
      <c r="R273" s="200"/>
      <c r="S273" s="200"/>
      <c r="T273" s="201"/>
      <c r="AT273" s="195" t="s">
        <v>193</v>
      </c>
      <c r="AU273" s="195" t="s">
        <v>89</v>
      </c>
      <c r="AV273" s="16" t="s">
        <v>91</v>
      </c>
      <c r="AW273" s="16" t="s">
        <v>31</v>
      </c>
      <c r="AX273" s="16" t="s">
        <v>79</v>
      </c>
      <c r="AY273" s="195" t="s">
        <v>185</v>
      </c>
    </row>
    <row r="274" spans="1:65" s="2" customFormat="1" ht="16.5" customHeight="1">
      <c r="A274" s="33"/>
      <c r="B274" s="155"/>
      <c r="C274" s="202" t="s">
        <v>338</v>
      </c>
      <c r="D274" s="202" t="s">
        <v>339</v>
      </c>
      <c r="E274" s="203" t="s">
        <v>340</v>
      </c>
      <c r="F274" s="204" t="s">
        <v>341</v>
      </c>
      <c r="G274" s="205" t="s">
        <v>283</v>
      </c>
      <c r="H274" s="206">
        <v>62.271000000000001</v>
      </c>
      <c r="I274" s="207"/>
      <c r="J274" s="208">
        <f>ROUND(I274*H274,2)</f>
        <v>0</v>
      </c>
      <c r="K274" s="209"/>
      <c r="L274" s="210"/>
      <c r="M274" s="211" t="s">
        <v>1</v>
      </c>
      <c r="N274" s="212" t="s">
        <v>41</v>
      </c>
      <c r="O274" s="62"/>
      <c r="P274" s="166">
        <f>O274*H274</f>
        <v>0</v>
      </c>
      <c r="Q274" s="166">
        <v>2.9999999999999997E-4</v>
      </c>
      <c r="R274" s="166">
        <f>Q274*H274</f>
        <v>1.8681299999999998E-2</v>
      </c>
      <c r="S274" s="166">
        <v>0</v>
      </c>
      <c r="T274" s="167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8" t="s">
        <v>342</v>
      </c>
      <c r="AT274" s="168" t="s">
        <v>339</v>
      </c>
      <c r="AU274" s="168" t="s">
        <v>89</v>
      </c>
      <c r="AY274" s="18" t="s">
        <v>185</v>
      </c>
      <c r="BE274" s="169">
        <f>IF(N274="základná",J274,0)</f>
        <v>0</v>
      </c>
      <c r="BF274" s="169">
        <f>IF(N274="znížená",J274,0)</f>
        <v>0</v>
      </c>
      <c r="BG274" s="169">
        <f>IF(N274="zákl. prenesená",J274,0)</f>
        <v>0</v>
      </c>
      <c r="BH274" s="169">
        <f>IF(N274="zníž. prenesená",J274,0)</f>
        <v>0</v>
      </c>
      <c r="BI274" s="169">
        <f>IF(N274="nulová",J274,0)</f>
        <v>0</v>
      </c>
      <c r="BJ274" s="18" t="s">
        <v>89</v>
      </c>
      <c r="BK274" s="169">
        <f>ROUND(I274*H274,2)</f>
        <v>0</v>
      </c>
      <c r="BL274" s="18" t="s">
        <v>91</v>
      </c>
      <c r="BM274" s="168" t="s">
        <v>343</v>
      </c>
    </row>
    <row r="275" spans="1:65" s="14" customFormat="1" ht="11.25">
      <c r="B275" s="178"/>
      <c r="D275" s="171" t="s">
        <v>193</v>
      </c>
      <c r="E275" s="179" t="s">
        <v>1</v>
      </c>
      <c r="F275" s="180" t="s">
        <v>344</v>
      </c>
      <c r="H275" s="181">
        <v>62.271000000000001</v>
      </c>
      <c r="I275" s="182"/>
      <c r="L275" s="178"/>
      <c r="M275" s="183"/>
      <c r="N275" s="184"/>
      <c r="O275" s="184"/>
      <c r="P275" s="184"/>
      <c r="Q275" s="184"/>
      <c r="R275" s="184"/>
      <c r="S275" s="184"/>
      <c r="T275" s="185"/>
      <c r="AT275" s="179" t="s">
        <v>193</v>
      </c>
      <c r="AU275" s="179" t="s">
        <v>89</v>
      </c>
      <c r="AV275" s="14" t="s">
        <v>89</v>
      </c>
      <c r="AW275" s="14" t="s">
        <v>31</v>
      </c>
      <c r="AX275" s="14" t="s">
        <v>79</v>
      </c>
      <c r="AY275" s="179" t="s">
        <v>185</v>
      </c>
    </row>
    <row r="276" spans="1:65" s="2" customFormat="1" ht="24.2" customHeight="1">
      <c r="A276" s="33"/>
      <c r="B276" s="155"/>
      <c r="C276" s="156" t="s">
        <v>345</v>
      </c>
      <c r="D276" s="156" t="s">
        <v>188</v>
      </c>
      <c r="E276" s="157" t="s">
        <v>346</v>
      </c>
      <c r="F276" s="158" t="s">
        <v>347</v>
      </c>
      <c r="G276" s="159" t="s">
        <v>348</v>
      </c>
      <c r="H276" s="160">
        <v>31.45</v>
      </c>
      <c r="I276" s="161"/>
      <c r="J276" s="162">
        <f>ROUND(I276*H276,2)</f>
        <v>0</v>
      </c>
      <c r="K276" s="163"/>
      <c r="L276" s="34"/>
      <c r="M276" s="164" t="s">
        <v>1</v>
      </c>
      <c r="N276" s="165" t="s">
        <v>41</v>
      </c>
      <c r="O276" s="62"/>
      <c r="P276" s="166">
        <f>O276*H276</f>
        <v>0</v>
      </c>
      <c r="Q276" s="166">
        <v>0.33307100000000001</v>
      </c>
      <c r="R276" s="166">
        <f>Q276*H276</f>
        <v>10.475082949999999</v>
      </c>
      <c r="S276" s="166">
        <v>0</v>
      </c>
      <c r="T276" s="167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8" t="s">
        <v>91</v>
      </c>
      <c r="AT276" s="168" t="s">
        <v>188</v>
      </c>
      <c r="AU276" s="168" t="s">
        <v>89</v>
      </c>
      <c r="AY276" s="18" t="s">
        <v>185</v>
      </c>
      <c r="BE276" s="169">
        <f>IF(N276="základná",J276,0)</f>
        <v>0</v>
      </c>
      <c r="BF276" s="169">
        <f>IF(N276="znížená",J276,0)</f>
        <v>0</v>
      </c>
      <c r="BG276" s="169">
        <f>IF(N276="zákl. prenesená",J276,0)</f>
        <v>0</v>
      </c>
      <c r="BH276" s="169">
        <f>IF(N276="zníž. prenesená",J276,0)</f>
        <v>0</v>
      </c>
      <c r="BI276" s="169">
        <f>IF(N276="nulová",J276,0)</f>
        <v>0</v>
      </c>
      <c r="BJ276" s="18" t="s">
        <v>89</v>
      </c>
      <c r="BK276" s="169">
        <f>ROUND(I276*H276,2)</f>
        <v>0</v>
      </c>
      <c r="BL276" s="18" t="s">
        <v>91</v>
      </c>
      <c r="BM276" s="168" t="s">
        <v>349</v>
      </c>
    </row>
    <row r="277" spans="1:65" s="14" customFormat="1" ht="11.25">
      <c r="B277" s="178"/>
      <c r="D277" s="171" t="s">
        <v>193</v>
      </c>
      <c r="E277" s="179" t="s">
        <v>1</v>
      </c>
      <c r="F277" s="180" t="s">
        <v>350</v>
      </c>
      <c r="H277" s="181">
        <v>31.45</v>
      </c>
      <c r="I277" s="182"/>
      <c r="L277" s="178"/>
      <c r="M277" s="183"/>
      <c r="N277" s="184"/>
      <c r="O277" s="184"/>
      <c r="P277" s="184"/>
      <c r="Q277" s="184"/>
      <c r="R277" s="184"/>
      <c r="S277" s="184"/>
      <c r="T277" s="185"/>
      <c r="AT277" s="179" t="s">
        <v>193</v>
      </c>
      <c r="AU277" s="179" t="s">
        <v>89</v>
      </c>
      <c r="AV277" s="14" t="s">
        <v>89</v>
      </c>
      <c r="AW277" s="14" t="s">
        <v>31</v>
      </c>
      <c r="AX277" s="14" t="s">
        <v>79</v>
      </c>
      <c r="AY277" s="179" t="s">
        <v>185</v>
      </c>
    </row>
    <row r="278" spans="1:65" s="2" customFormat="1" ht="24.2" customHeight="1">
      <c r="A278" s="33"/>
      <c r="B278" s="155"/>
      <c r="C278" s="156" t="s">
        <v>351</v>
      </c>
      <c r="D278" s="156" t="s">
        <v>188</v>
      </c>
      <c r="E278" s="157" t="s">
        <v>352</v>
      </c>
      <c r="F278" s="158" t="s">
        <v>353</v>
      </c>
      <c r="G278" s="159" t="s">
        <v>191</v>
      </c>
      <c r="H278" s="160">
        <v>1540.057</v>
      </c>
      <c r="I278" s="161"/>
      <c r="J278" s="162">
        <f>ROUND(I278*H278,2)</f>
        <v>0</v>
      </c>
      <c r="K278" s="163"/>
      <c r="L278" s="34"/>
      <c r="M278" s="164" t="s">
        <v>1</v>
      </c>
      <c r="N278" s="165" t="s">
        <v>41</v>
      </c>
      <c r="O278" s="62"/>
      <c r="P278" s="166">
        <f>O278*H278</f>
        <v>0</v>
      </c>
      <c r="Q278" s="166">
        <v>2.0659999999999998</v>
      </c>
      <c r="R278" s="166">
        <f>Q278*H278</f>
        <v>3181.7577619999997</v>
      </c>
      <c r="S278" s="166">
        <v>0</v>
      </c>
      <c r="T278" s="167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8" t="s">
        <v>91</v>
      </c>
      <c r="AT278" s="168" t="s">
        <v>188</v>
      </c>
      <c r="AU278" s="168" t="s">
        <v>89</v>
      </c>
      <c r="AY278" s="18" t="s">
        <v>185</v>
      </c>
      <c r="BE278" s="169">
        <f>IF(N278="základná",J278,0)</f>
        <v>0</v>
      </c>
      <c r="BF278" s="169">
        <f>IF(N278="znížená",J278,0)</f>
        <v>0</v>
      </c>
      <c r="BG278" s="169">
        <f>IF(N278="zákl. prenesená",J278,0)</f>
        <v>0</v>
      </c>
      <c r="BH278" s="169">
        <f>IF(N278="zníž. prenesená",J278,0)</f>
        <v>0</v>
      </c>
      <c r="BI278" s="169">
        <f>IF(N278="nulová",J278,0)</f>
        <v>0</v>
      </c>
      <c r="BJ278" s="18" t="s">
        <v>89</v>
      </c>
      <c r="BK278" s="169">
        <f>ROUND(I278*H278,2)</f>
        <v>0</v>
      </c>
      <c r="BL278" s="18" t="s">
        <v>91</v>
      </c>
      <c r="BM278" s="168" t="s">
        <v>354</v>
      </c>
    </row>
    <row r="279" spans="1:65" s="13" customFormat="1" ht="11.25">
      <c r="B279" s="170"/>
      <c r="D279" s="171" t="s">
        <v>193</v>
      </c>
      <c r="E279" s="172" t="s">
        <v>1</v>
      </c>
      <c r="F279" s="173" t="s">
        <v>355</v>
      </c>
      <c r="H279" s="172" t="s">
        <v>1</v>
      </c>
      <c r="I279" s="174"/>
      <c r="L279" s="170"/>
      <c r="M279" s="175"/>
      <c r="N279" s="176"/>
      <c r="O279" s="176"/>
      <c r="P279" s="176"/>
      <c r="Q279" s="176"/>
      <c r="R279" s="176"/>
      <c r="S279" s="176"/>
      <c r="T279" s="177"/>
      <c r="AT279" s="172" t="s">
        <v>193</v>
      </c>
      <c r="AU279" s="172" t="s">
        <v>89</v>
      </c>
      <c r="AV279" s="13" t="s">
        <v>79</v>
      </c>
      <c r="AW279" s="13" t="s">
        <v>31</v>
      </c>
      <c r="AX279" s="13" t="s">
        <v>75</v>
      </c>
      <c r="AY279" s="172" t="s">
        <v>185</v>
      </c>
    </row>
    <row r="280" spans="1:65" s="14" customFormat="1" ht="11.25">
      <c r="B280" s="178"/>
      <c r="D280" s="171" t="s">
        <v>193</v>
      </c>
      <c r="E280" s="179" t="s">
        <v>1</v>
      </c>
      <c r="F280" s="180" t="s">
        <v>356</v>
      </c>
      <c r="H280" s="181">
        <v>74.185000000000002</v>
      </c>
      <c r="I280" s="182"/>
      <c r="L280" s="178"/>
      <c r="M280" s="183"/>
      <c r="N280" s="184"/>
      <c r="O280" s="184"/>
      <c r="P280" s="184"/>
      <c r="Q280" s="184"/>
      <c r="R280" s="184"/>
      <c r="S280" s="184"/>
      <c r="T280" s="185"/>
      <c r="AT280" s="179" t="s">
        <v>193</v>
      </c>
      <c r="AU280" s="179" t="s">
        <v>89</v>
      </c>
      <c r="AV280" s="14" t="s">
        <v>89</v>
      </c>
      <c r="AW280" s="14" t="s">
        <v>31</v>
      </c>
      <c r="AX280" s="14" t="s">
        <v>75</v>
      </c>
      <c r="AY280" s="179" t="s">
        <v>185</v>
      </c>
    </row>
    <row r="281" spans="1:65" s="14" customFormat="1" ht="11.25">
      <c r="B281" s="178"/>
      <c r="D281" s="171" t="s">
        <v>193</v>
      </c>
      <c r="E281" s="179" t="s">
        <v>1</v>
      </c>
      <c r="F281" s="180" t="s">
        <v>357</v>
      </c>
      <c r="H281" s="181">
        <v>421.274</v>
      </c>
      <c r="I281" s="182"/>
      <c r="L281" s="178"/>
      <c r="M281" s="183"/>
      <c r="N281" s="184"/>
      <c r="O281" s="184"/>
      <c r="P281" s="184"/>
      <c r="Q281" s="184"/>
      <c r="R281" s="184"/>
      <c r="S281" s="184"/>
      <c r="T281" s="185"/>
      <c r="AT281" s="179" t="s">
        <v>193</v>
      </c>
      <c r="AU281" s="179" t="s">
        <v>89</v>
      </c>
      <c r="AV281" s="14" t="s">
        <v>89</v>
      </c>
      <c r="AW281" s="14" t="s">
        <v>31</v>
      </c>
      <c r="AX281" s="14" t="s">
        <v>75</v>
      </c>
      <c r="AY281" s="179" t="s">
        <v>185</v>
      </c>
    </row>
    <row r="282" spans="1:65" s="13" customFormat="1" ht="11.25">
      <c r="B282" s="170"/>
      <c r="D282" s="171" t="s">
        <v>193</v>
      </c>
      <c r="E282" s="172" t="s">
        <v>1</v>
      </c>
      <c r="F282" s="173" t="s">
        <v>358</v>
      </c>
      <c r="H282" s="172" t="s">
        <v>1</v>
      </c>
      <c r="I282" s="174"/>
      <c r="L282" s="170"/>
      <c r="M282" s="175"/>
      <c r="N282" s="176"/>
      <c r="O282" s="176"/>
      <c r="P282" s="176"/>
      <c r="Q282" s="176"/>
      <c r="R282" s="176"/>
      <c r="S282" s="176"/>
      <c r="T282" s="177"/>
      <c r="AT282" s="172" t="s">
        <v>193</v>
      </c>
      <c r="AU282" s="172" t="s">
        <v>89</v>
      </c>
      <c r="AV282" s="13" t="s">
        <v>79</v>
      </c>
      <c r="AW282" s="13" t="s">
        <v>31</v>
      </c>
      <c r="AX282" s="13" t="s">
        <v>75</v>
      </c>
      <c r="AY282" s="172" t="s">
        <v>185</v>
      </c>
    </row>
    <row r="283" spans="1:65" s="14" customFormat="1" ht="11.25">
      <c r="B283" s="178"/>
      <c r="D283" s="171" t="s">
        <v>193</v>
      </c>
      <c r="E283" s="179" t="s">
        <v>1</v>
      </c>
      <c r="F283" s="180" t="s">
        <v>359</v>
      </c>
      <c r="H283" s="181">
        <v>3.577</v>
      </c>
      <c r="I283" s="182"/>
      <c r="L283" s="178"/>
      <c r="M283" s="183"/>
      <c r="N283" s="184"/>
      <c r="O283" s="184"/>
      <c r="P283" s="184"/>
      <c r="Q283" s="184"/>
      <c r="R283" s="184"/>
      <c r="S283" s="184"/>
      <c r="T283" s="185"/>
      <c r="AT283" s="179" t="s">
        <v>193</v>
      </c>
      <c r="AU283" s="179" t="s">
        <v>89</v>
      </c>
      <c r="AV283" s="14" t="s">
        <v>89</v>
      </c>
      <c r="AW283" s="14" t="s">
        <v>31</v>
      </c>
      <c r="AX283" s="14" t="s">
        <v>75</v>
      </c>
      <c r="AY283" s="179" t="s">
        <v>185</v>
      </c>
    </row>
    <row r="284" spans="1:65" s="13" customFormat="1" ht="11.25">
      <c r="B284" s="170"/>
      <c r="D284" s="171" t="s">
        <v>193</v>
      </c>
      <c r="E284" s="172" t="s">
        <v>1</v>
      </c>
      <c r="F284" s="173" t="s">
        <v>360</v>
      </c>
      <c r="H284" s="172" t="s">
        <v>1</v>
      </c>
      <c r="I284" s="174"/>
      <c r="L284" s="170"/>
      <c r="M284" s="175"/>
      <c r="N284" s="176"/>
      <c r="O284" s="176"/>
      <c r="P284" s="176"/>
      <c r="Q284" s="176"/>
      <c r="R284" s="176"/>
      <c r="S284" s="176"/>
      <c r="T284" s="177"/>
      <c r="AT284" s="172" t="s">
        <v>193</v>
      </c>
      <c r="AU284" s="172" t="s">
        <v>89</v>
      </c>
      <c r="AV284" s="13" t="s">
        <v>79</v>
      </c>
      <c r="AW284" s="13" t="s">
        <v>31</v>
      </c>
      <c r="AX284" s="13" t="s">
        <v>75</v>
      </c>
      <c r="AY284" s="172" t="s">
        <v>185</v>
      </c>
    </row>
    <row r="285" spans="1:65" s="14" customFormat="1" ht="11.25">
      <c r="B285" s="178"/>
      <c r="D285" s="171" t="s">
        <v>193</v>
      </c>
      <c r="E285" s="179" t="s">
        <v>1</v>
      </c>
      <c r="F285" s="180" t="s">
        <v>361</v>
      </c>
      <c r="H285" s="181">
        <v>-10.4</v>
      </c>
      <c r="I285" s="182"/>
      <c r="L285" s="178"/>
      <c r="M285" s="183"/>
      <c r="N285" s="184"/>
      <c r="O285" s="184"/>
      <c r="P285" s="184"/>
      <c r="Q285" s="184"/>
      <c r="R285" s="184"/>
      <c r="S285" s="184"/>
      <c r="T285" s="185"/>
      <c r="AT285" s="179" t="s">
        <v>193</v>
      </c>
      <c r="AU285" s="179" t="s">
        <v>89</v>
      </c>
      <c r="AV285" s="14" t="s">
        <v>89</v>
      </c>
      <c r="AW285" s="14" t="s">
        <v>31</v>
      </c>
      <c r="AX285" s="14" t="s">
        <v>75</v>
      </c>
      <c r="AY285" s="179" t="s">
        <v>185</v>
      </c>
    </row>
    <row r="286" spans="1:65" s="14" customFormat="1" ht="11.25">
      <c r="B286" s="178"/>
      <c r="D286" s="171" t="s">
        <v>193</v>
      </c>
      <c r="E286" s="179" t="s">
        <v>1</v>
      </c>
      <c r="F286" s="180" t="s">
        <v>362</v>
      </c>
      <c r="H286" s="181">
        <v>-4.1989999999999998</v>
      </c>
      <c r="I286" s="182"/>
      <c r="L286" s="178"/>
      <c r="M286" s="183"/>
      <c r="N286" s="184"/>
      <c r="O286" s="184"/>
      <c r="P286" s="184"/>
      <c r="Q286" s="184"/>
      <c r="R286" s="184"/>
      <c r="S286" s="184"/>
      <c r="T286" s="185"/>
      <c r="AT286" s="179" t="s">
        <v>193</v>
      </c>
      <c r="AU286" s="179" t="s">
        <v>89</v>
      </c>
      <c r="AV286" s="14" t="s">
        <v>89</v>
      </c>
      <c r="AW286" s="14" t="s">
        <v>31</v>
      </c>
      <c r="AX286" s="14" t="s">
        <v>75</v>
      </c>
      <c r="AY286" s="179" t="s">
        <v>185</v>
      </c>
    </row>
    <row r="287" spans="1:65" s="14" customFormat="1" ht="11.25">
      <c r="B287" s="178"/>
      <c r="D287" s="171" t="s">
        <v>193</v>
      </c>
      <c r="E287" s="179" t="s">
        <v>1</v>
      </c>
      <c r="F287" s="180" t="s">
        <v>363</v>
      </c>
      <c r="H287" s="181">
        <v>-0.58499999999999996</v>
      </c>
      <c r="I287" s="182"/>
      <c r="L287" s="178"/>
      <c r="M287" s="183"/>
      <c r="N287" s="184"/>
      <c r="O287" s="184"/>
      <c r="P287" s="184"/>
      <c r="Q287" s="184"/>
      <c r="R287" s="184"/>
      <c r="S287" s="184"/>
      <c r="T287" s="185"/>
      <c r="AT287" s="179" t="s">
        <v>193</v>
      </c>
      <c r="AU287" s="179" t="s">
        <v>89</v>
      </c>
      <c r="AV287" s="14" t="s">
        <v>89</v>
      </c>
      <c r="AW287" s="14" t="s">
        <v>31</v>
      </c>
      <c r="AX287" s="14" t="s">
        <v>75</v>
      </c>
      <c r="AY287" s="179" t="s">
        <v>185</v>
      </c>
    </row>
    <row r="288" spans="1:65" s="14" customFormat="1" ht="11.25">
      <c r="B288" s="178"/>
      <c r="D288" s="171" t="s">
        <v>193</v>
      </c>
      <c r="E288" s="179" t="s">
        <v>1</v>
      </c>
      <c r="F288" s="180" t="s">
        <v>364</v>
      </c>
      <c r="H288" s="181">
        <v>-0.2</v>
      </c>
      <c r="I288" s="182"/>
      <c r="L288" s="178"/>
      <c r="M288" s="183"/>
      <c r="N288" s="184"/>
      <c r="O288" s="184"/>
      <c r="P288" s="184"/>
      <c r="Q288" s="184"/>
      <c r="R288" s="184"/>
      <c r="S288" s="184"/>
      <c r="T288" s="185"/>
      <c r="AT288" s="179" t="s">
        <v>193</v>
      </c>
      <c r="AU288" s="179" t="s">
        <v>89</v>
      </c>
      <c r="AV288" s="14" t="s">
        <v>89</v>
      </c>
      <c r="AW288" s="14" t="s">
        <v>31</v>
      </c>
      <c r="AX288" s="14" t="s">
        <v>75</v>
      </c>
      <c r="AY288" s="179" t="s">
        <v>185</v>
      </c>
    </row>
    <row r="289" spans="2:51" s="14" customFormat="1" ht="11.25">
      <c r="B289" s="178"/>
      <c r="D289" s="171" t="s">
        <v>193</v>
      </c>
      <c r="E289" s="179" t="s">
        <v>1</v>
      </c>
      <c r="F289" s="180" t="s">
        <v>365</v>
      </c>
      <c r="H289" s="181">
        <v>-0.629</v>
      </c>
      <c r="I289" s="182"/>
      <c r="L289" s="178"/>
      <c r="M289" s="183"/>
      <c r="N289" s="184"/>
      <c r="O289" s="184"/>
      <c r="P289" s="184"/>
      <c r="Q289" s="184"/>
      <c r="R289" s="184"/>
      <c r="S289" s="184"/>
      <c r="T289" s="185"/>
      <c r="AT289" s="179" t="s">
        <v>193</v>
      </c>
      <c r="AU289" s="179" t="s">
        <v>89</v>
      </c>
      <c r="AV289" s="14" t="s">
        <v>89</v>
      </c>
      <c r="AW289" s="14" t="s">
        <v>31</v>
      </c>
      <c r="AX289" s="14" t="s">
        <v>75</v>
      </c>
      <c r="AY289" s="179" t="s">
        <v>185</v>
      </c>
    </row>
    <row r="290" spans="2:51" s="13" customFormat="1" ht="11.25">
      <c r="B290" s="170"/>
      <c r="D290" s="171" t="s">
        <v>193</v>
      </c>
      <c r="E290" s="172" t="s">
        <v>1</v>
      </c>
      <c r="F290" s="173" t="s">
        <v>366</v>
      </c>
      <c r="H290" s="172" t="s">
        <v>1</v>
      </c>
      <c r="I290" s="174"/>
      <c r="L290" s="170"/>
      <c r="M290" s="175"/>
      <c r="N290" s="176"/>
      <c r="O290" s="176"/>
      <c r="P290" s="176"/>
      <c r="Q290" s="176"/>
      <c r="R290" s="176"/>
      <c r="S290" s="176"/>
      <c r="T290" s="177"/>
      <c r="AT290" s="172" t="s">
        <v>193</v>
      </c>
      <c r="AU290" s="172" t="s">
        <v>89</v>
      </c>
      <c r="AV290" s="13" t="s">
        <v>79</v>
      </c>
      <c r="AW290" s="13" t="s">
        <v>31</v>
      </c>
      <c r="AX290" s="13" t="s">
        <v>75</v>
      </c>
      <c r="AY290" s="172" t="s">
        <v>185</v>
      </c>
    </row>
    <row r="291" spans="2:51" s="14" customFormat="1" ht="11.25">
      <c r="B291" s="178"/>
      <c r="D291" s="171" t="s">
        <v>193</v>
      </c>
      <c r="E291" s="179" t="s">
        <v>1</v>
      </c>
      <c r="F291" s="180" t="s">
        <v>367</v>
      </c>
      <c r="H291" s="181">
        <v>2.9449999999999998</v>
      </c>
      <c r="I291" s="182"/>
      <c r="L291" s="178"/>
      <c r="M291" s="183"/>
      <c r="N291" s="184"/>
      <c r="O291" s="184"/>
      <c r="P291" s="184"/>
      <c r="Q291" s="184"/>
      <c r="R291" s="184"/>
      <c r="S291" s="184"/>
      <c r="T291" s="185"/>
      <c r="AT291" s="179" t="s">
        <v>193</v>
      </c>
      <c r="AU291" s="179" t="s">
        <v>89</v>
      </c>
      <c r="AV291" s="14" t="s">
        <v>89</v>
      </c>
      <c r="AW291" s="14" t="s">
        <v>31</v>
      </c>
      <c r="AX291" s="14" t="s">
        <v>75</v>
      </c>
      <c r="AY291" s="179" t="s">
        <v>185</v>
      </c>
    </row>
    <row r="292" spans="2:51" s="14" customFormat="1" ht="11.25">
      <c r="B292" s="178"/>
      <c r="D292" s="171" t="s">
        <v>193</v>
      </c>
      <c r="E292" s="179" t="s">
        <v>1</v>
      </c>
      <c r="F292" s="180" t="s">
        <v>368</v>
      </c>
      <c r="H292" s="181">
        <v>1.157</v>
      </c>
      <c r="I292" s="182"/>
      <c r="L292" s="178"/>
      <c r="M292" s="183"/>
      <c r="N292" s="184"/>
      <c r="O292" s="184"/>
      <c r="P292" s="184"/>
      <c r="Q292" s="184"/>
      <c r="R292" s="184"/>
      <c r="S292" s="184"/>
      <c r="T292" s="185"/>
      <c r="AT292" s="179" t="s">
        <v>193</v>
      </c>
      <c r="AU292" s="179" t="s">
        <v>89</v>
      </c>
      <c r="AV292" s="14" t="s">
        <v>89</v>
      </c>
      <c r="AW292" s="14" t="s">
        <v>31</v>
      </c>
      <c r="AX292" s="14" t="s">
        <v>75</v>
      </c>
      <c r="AY292" s="179" t="s">
        <v>185</v>
      </c>
    </row>
    <row r="293" spans="2:51" s="14" customFormat="1" ht="11.25">
      <c r="B293" s="178"/>
      <c r="D293" s="171" t="s">
        <v>193</v>
      </c>
      <c r="E293" s="179" t="s">
        <v>1</v>
      </c>
      <c r="F293" s="180" t="s">
        <v>369</v>
      </c>
      <c r="H293" s="181">
        <v>3.5390000000000001</v>
      </c>
      <c r="I293" s="182"/>
      <c r="L293" s="178"/>
      <c r="M293" s="183"/>
      <c r="N293" s="184"/>
      <c r="O293" s="184"/>
      <c r="P293" s="184"/>
      <c r="Q293" s="184"/>
      <c r="R293" s="184"/>
      <c r="S293" s="184"/>
      <c r="T293" s="185"/>
      <c r="AT293" s="179" t="s">
        <v>193</v>
      </c>
      <c r="AU293" s="179" t="s">
        <v>89</v>
      </c>
      <c r="AV293" s="14" t="s">
        <v>89</v>
      </c>
      <c r="AW293" s="14" t="s">
        <v>31</v>
      </c>
      <c r="AX293" s="14" t="s">
        <v>75</v>
      </c>
      <c r="AY293" s="179" t="s">
        <v>185</v>
      </c>
    </row>
    <row r="294" spans="2:51" s="14" customFormat="1" ht="11.25">
      <c r="B294" s="178"/>
      <c r="D294" s="171" t="s">
        <v>193</v>
      </c>
      <c r="E294" s="179" t="s">
        <v>1</v>
      </c>
      <c r="F294" s="180" t="s">
        <v>370</v>
      </c>
      <c r="H294" s="181">
        <v>1.0329999999999999</v>
      </c>
      <c r="I294" s="182"/>
      <c r="L294" s="178"/>
      <c r="M294" s="183"/>
      <c r="N294" s="184"/>
      <c r="O294" s="184"/>
      <c r="P294" s="184"/>
      <c r="Q294" s="184"/>
      <c r="R294" s="184"/>
      <c r="S294" s="184"/>
      <c r="T294" s="185"/>
      <c r="AT294" s="179" t="s">
        <v>193</v>
      </c>
      <c r="AU294" s="179" t="s">
        <v>89</v>
      </c>
      <c r="AV294" s="14" t="s">
        <v>89</v>
      </c>
      <c r="AW294" s="14" t="s">
        <v>31</v>
      </c>
      <c r="AX294" s="14" t="s">
        <v>75</v>
      </c>
      <c r="AY294" s="179" t="s">
        <v>185</v>
      </c>
    </row>
    <row r="295" spans="2:51" s="13" customFormat="1" ht="11.25">
      <c r="B295" s="170"/>
      <c r="D295" s="171" t="s">
        <v>193</v>
      </c>
      <c r="E295" s="172" t="s">
        <v>1</v>
      </c>
      <c r="F295" s="173" t="s">
        <v>371</v>
      </c>
      <c r="H295" s="172" t="s">
        <v>1</v>
      </c>
      <c r="I295" s="174"/>
      <c r="L295" s="170"/>
      <c r="M295" s="175"/>
      <c r="N295" s="176"/>
      <c r="O295" s="176"/>
      <c r="P295" s="176"/>
      <c r="Q295" s="176"/>
      <c r="R295" s="176"/>
      <c r="S295" s="176"/>
      <c r="T295" s="177"/>
      <c r="AT295" s="172" t="s">
        <v>193</v>
      </c>
      <c r="AU295" s="172" t="s">
        <v>89</v>
      </c>
      <c r="AV295" s="13" t="s">
        <v>79</v>
      </c>
      <c r="AW295" s="13" t="s">
        <v>31</v>
      </c>
      <c r="AX295" s="13" t="s">
        <v>75</v>
      </c>
      <c r="AY295" s="172" t="s">
        <v>185</v>
      </c>
    </row>
    <row r="296" spans="2:51" s="14" customFormat="1" ht="11.25">
      <c r="B296" s="178"/>
      <c r="D296" s="171" t="s">
        <v>193</v>
      </c>
      <c r="E296" s="179" t="s">
        <v>1</v>
      </c>
      <c r="F296" s="180" t="s">
        <v>372</v>
      </c>
      <c r="H296" s="181">
        <v>10.695</v>
      </c>
      <c r="I296" s="182"/>
      <c r="L296" s="178"/>
      <c r="M296" s="183"/>
      <c r="N296" s="184"/>
      <c r="O296" s="184"/>
      <c r="P296" s="184"/>
      <c r="Q296" s="184"/>
      <c r="R296" s="184"/>
      <c r="S296" s="184"/>
      <c r="T296" s="185"/>
      <c r="AT296" s="179" t="s">
        <v>193</v>
      </c>
      <c r="AU296" s="179" t="s">
        <v>89</v>
      </c>
      <c r="AV296" s="14" t="s">
        <v>89</v>
      </c>
      <c r="AW296" s="14" t="s">
        <v>31</v>
      </c>
      <c r="AX296" s="14" t="s">
        <v>75</v>
      </c>
      <c r="AY296" s="179" t="s">
        <v>185</v>
      </c>
    </row>
    <row r="297" spans="2:51" s="14" customFormat="1" ht="11.25">
      <c r="B297" s="178"/>
      <c r="D297" s="171" t="s">
        <v>193</v>
      </c>
      <c r="E297" s="179" t="s">
        <v>1</v>
      </c>
      <c r="F297" s="180" t="s">
        <v>373</v>
      </c>
      <c r="H297" s="181">
        <v>1.798</v>
      </c>
      <c r="I297" s="182"/>
      <c r="L297" s="178"/>
      <c r="M297" s="183"/>
      <c r="N297" s="184"/>
      <c r="O297" s="184"/>
      <c r="P297" s="184"/>
      <c r="Q297" s="184"/>
      <c r="R297" s="184"/>
      <c r="S297" s="184"/>
      <c r="T297" s="185"/>
      <c r="AT297" s="179" t="s">
        <v>193</v>
      </c>
      <c r="AU297" s="179" t="s">
        <v>89</v>
      </c>
      <c r="AV297" s="14" t="s">
        <v>89</v>
      </c>
      <c r="AW297" s="14" t="s">
        <v>31</v>
      </c>
      <c r="AX297" s="14" t="s">
        <v>75</v>
      </c>
      <c r="AY297" s="179" t="s">
        <v>185</v>
      </c>
    </row>
    <row r="298" spans="2:51" s="13" customFormat="1" ht="11.25">
      <c r="B298" s="170"/>
      <c r="D298" s="171" t="s">
        <v>193</v>
      </c>
      <c r="E298" s="172" t="s">
        <v>1</v>
      </c>
      <c r="F298" s="173" t="s">
        <v>374</v>
      </c>
      <c r="H298" s="172" t="s">
        <v>1</v>
      </c>
      <c r="I298" s="174"/>
      <c r="L298" s="170"/>
      <c r="M298" s="175"/>
      <c r="N298" s="176"/>
      <c r="O298" s="176"/>
      <c r="P298" s="176"/>
      <c r="Q298" s="176"/>
      <c r="R298" s="176"/>
      <c r="S298" s="176"/>
      <c r="T298" s="177"/>
      <c r="AT298" s="172" t="s">
        <v>193</v>
      </c>
      <c r="AU298" s="172" t="s">
        <v>89</v>
      </c>
      <c r="AV298" s="13" t="s">
        <v>79</v>
      </c>
      <c r="AW298" s="13" t="s">
        <v>31</v>
      </c>
      <c r="AX298" s="13" t="s">
        <v>75</v>
      </c>
      <c r="AY298" s="172" t="s">
        <v>185</v>
      </c>
    </row>
    <row r="299" spans="2:51" s="14" customFormat="1" ht="11.25">
      <c r="B299" s="178"/>
      <c r="D299" s="171" t="s">
        <v>193</v>
      </c>
      <c r="E299" s="179" t="s">
        <v>1</v>
      </c>
      <c r="F299" s="180" t="s">
        <v>375</v>
      </c>
      <c r="H299" s="181">
        <v>2.3929999999999998</v>
      </c>
      <c r="I299" s="182"/>
      <c r="L299" s="178"/>
      <c r="M299" s="183"/>
      <c r="N299" s="184"/>
      <c r="O299" s="184"/>
      <c r="P299" s="184"/>
      <c r="Q299" s="184"/>
      <c r="R299" s="184"/>
      <c r="S299" s="184"/>
      <c r="T299" s="185"/>
      <c r="AT299" s="179" t="s">
        <v>193</v>
      </c>
      <c r="AU299" s="179" t="s">
        <v>89</v>
      </c>
      <c r="AV299" s="14" t="s">
        <v>89</v>
      </c>
      <c r="AW299" s="14" t="s">
        <v>31</v>
      </c>
      <c r="AX299" s="14" t="s">
        <v>75</v>
      </c>
      <c r="AY299" s="179" t="s">
        <v>185</v>
      </c>
    </row>
    <row r="300" spans="2:51" s="14" customFormat="1" ht="11.25">
      <c r="B300" s="178"/>
      <c r="D300" s="171" t="s">
        <v>193</v>
      </c>
      <c r="E300" s="179" t="s">
        <v>1</v>
      </c>
      <c r="F300" s="180" t="s">
        <v>376</v>
      </c>
      <c r="H300" s="181">
        <v>7.1999999999999995E-2</v>
      </c>
      <c r="I300" s="182"/>
      <c r="L300" s="178"/>
      <c r="M300" s="183"/>
      <c r="N300" s="184"/>
      <c r="O300" s="184"/>
      <c r="P300" s="184"/>
      <c r="Q300" s="184"/>
      <c r="R300" s="184"/>
      <c r="S300" s="184"/>
      <c r="T300" s="185"/>
      <c r="AT300" s="179" t="s">
        <v>193</v>
      </c>
      <c r="AU300" s="179" t="s">
        <v>89</v>
      </c>
      <c r="AV300" s="14" t="s">
        <v>89</v>
      </c>
      <c r="AW300" s="14" t="s">
        <v>31</v>
      </c>
      <c r="AX300" s="14" t="s">
        <v>75</v>
      </c>
      <c r="AY300" s="179" t="s">
        <v>185</v>
      </c>
    </row>
    <row r="301" spans="2:51" s="14" customFormat="1" ht="11.25">
      <c r="B301" s="178"/>
      <c r="D301" s="171" t="s">
        <v>193</v>
      </c>
      <c r="E301" s="179" t="s">
        <v>1</v>
      </c>
      <c r="F301" s="180" t="s">
        <v>377</v>
      </c>
      <c r="H301" s="181">
        <v>0.374</v>
      </c>
      <c r="I301" s="182"/>
      <c r="L301" s="178"/>
      <c r="M301" s="183"/>
      <c r="N301" s="184"/>
      <c r="O301" s="184"/>
      <c r="P301" s="184"/>
      <c r="Q301" s="184"/>
      <c r="R301" s="184"/>
      <c r="S301" s="184"/>
      <c r="T301" s="185"/>
      <c r="AT301" s="179" t="s">
        <v>193</v>
      </c>
      <c r="AU301" s="179" t="s">
        <v>89</v>
      </c>
      <c r="AV301" s="14" t="s">
        <v>89</v>
      </c>
      <c r="AW301" s="14" t="s">
        <v>31</v>
      </c>
      <c r="AX301" s="14" t="s">
        <v>75</v>
      </c>
      <c r="AY301" s="179" t="s">
        <v>185</v>
      </c>
    </row>
    <row r="302" spans="2:51" s="14" customFormat="1" ht="11.25">
      <c r="B302" s="178"/>
      <c r="D302" s="171" t="s">
        <v>193</v>
      </c>
      <c r="E302" s="179" t="s">
        <v>1</v>
      </c>
      <c r="F302" s="180" t="s">
        <v>378</v>
      </c>
      <c r="H302" s="181">
        <v>0.16800000000000001</v>
      </c>
      <c r="I302" s="182"/>
      <c r="L302" s="178"/>
      <c r="M302" s="183"/>
      <c r="N302" s="184"/>
      <c r="O302" s="184"/>
      <c r="P302" s="184"/>
      <c r="Q302" s="184"/>
      <c r="R302" s="184"/>
      <c r="S302" s="184"/>
      <c r="T302" s="185"/>
      <c r="AT302" s="179" t="s">
        <v>193</v>
      </c>
      <c r="AU302" s="179" t="s">
        <v>89</v>
      </c>
      <c r="AV302" s="14" t="s">
        <v>89</v>
      </c>
      <c r="AW302" s="14" t="s">
        <v>31</v>
      </c>
      <c r="AX302" s="14" t="s">
        <v>75</v>
      </c>
      <c r="AY302" s="179" t="s">
        <v>185</v>
      </c>
    </row>
    <row r="303" spans="2:51" s="15" customFormat="1" ht="11.25">
      <c r="B303" s="186"/>
      <c r="D303" s="171" t="s">
        <v>193</v>
      </c>
      <c r="E303" s="187" t="s">
        <v>1</v>
      </c>
      <c r="F303" s="188" t="s">
        <v>199</v>
      </c>
      <c r="H303" s="189">
        <v>507.197</v>
      </c>
      <c r="I303" s="190"/>
      <c r="L303" s="186"/>
      <c r="M303" s="191"/>
      <c r="N303" s="192"/>
      <c r="O303" s="192"/>
      <c r="P303" s="192"/>
      <c r="Q303" s="192"/>
      <c r="R303" s="192"/>
      <c r="S303" s="192"/>
      <c r="T303" s="193"/>
      <c r="AT303" s="187" t="s">
        <v>193</v>
      </c>
      <c r="AU303" s="187" t="s">
        <v>89</v>
      </c>
      <c r="AV303" s="15" t="s">
        <v>132</v>
      </c>
      <c r="AW303" s="15" t="s">
        <v>31</v>
      </c>
      <c r="AX303" s="15" t="s">
        <v>75</v>
      </c>
      <c r="AY303" s="187" t="s">
        <v>185</v>
      </c>
    </row>
    <row r="304" spans="2:51" s="13" customFormat="1" ht="22.5">
      <c r="B304" s="170"/>
      <c r="D304" s="171" t="s">
        <v>193</v>
      </c>
      <c r="E304" s="172" t="s">
        <v>1</v>
      </c>
      <c r="F304" s="173" t="s">
        <v>379</v>
      </c>
      <c r="H304" s="172" t="s">
        <v>1</v>
      </c>
      <c r="I304" s="174"/>
      <c r="L304" s="170"/>
      <c r="M304" s="175"/>
      <c r="N304" s="176"/>
      <c r="O304" s="176"/>
      <c r="P304" s="176"/>
      <c r="Q304" s="176"/>
      <c r="R304" s="176"/>
      <c r="S304" s="176"/>
      <c r="T304" s="177"/>
      <c r="AT304" s="172" t="s">
        <v>193</v>
      </c>
      <c r="AU304" s="172" t="s">
        <v>89</v>
      </c>
      <c r="AV304" s="13" t="s">
        <v>79</v>
      </c>
      <c r="AW304" s="13" t="s">
        <v>31</v>
      </c>
      <c r="AX304" s="13" t="s">
        <v>75</v>
      </c>
      <c r="AY304" s="172" t="s">
        <v>185</v>
      </c>
    </row>
    <row r="305" spans="1:65" s="14" customFormat="1" ht="11.25">
      <c r="B305" s="178"/>
      <c r="D305" s="171" t="s">
        <v>193</v>
      </c>
      <c r="E305" s="179" t="s">
        <v>1</v>
      </c>
      <c r="F305" s="180" t="s">
        <v>380</v>
      </c>
      <c r="H305" s="181">
        <v>1013.707</v>
      </c>
      <c r="I305" s="182"/>
      <c r="L305" s="178"/>
      <c r="M305" s="183"/>
      <c r="N305" s="184"/>
      <c r="O305" s="184"/>
      <c r="P305" s="184"/>
      <c r="Q305" s="184"/>
      <c r="R305" s="184"/>
      <c r="S305" s="184"/>
      <c r="T305" s="185"/>
      <c r="AT305" s="179" t="s">
        <v>193</v>
      </c>
      <c r="AU305" s="179" t="s">
        <v>89</v>
      </c>
      <c r="AV305" s="14" t="s">
        <v>89</v>
      </c>
      <c r="AW305" s="14" t="s">
        <v>31</v>
      </c>
      <c r="AX305" s="14" t="s">
        <v>75</v>
      </c>
      <c r="AY305" s="179" t="s">
        <v>185</v>
      </c>
    </row>
    <row r="306" spans="1:65" s="14" customFormat="1" ht="11.25">
      <c r="B306" s="178"/>
      <c r="D306" s="171" t="s">
        <v>193</v>
      </c>
      <c r="E306" s="179" t="s">
        <v>1</v>
      </c>
      <c r="F306" s="180" t="s">
        <v>381</v>
      </c>
      <c r="H306" s="181">
        <v>3.9209999999999998</v>
      </c>
      <c r="I306" s="182"/>
      <c r="L306" s="178"/>
      <c r="M306" s="183"/>
      <c r="N306" s="184"/>
      <c r="O306" s="184"/>
      <c r="P306" s="184"/>
      <c r="Q306" s="184"/>
      <c r="R306" s="184"/>
      <c r="S306" s="184"/>
      <c r="T306" s="185"/>
      <c r="AT306" s="179" t="s">
        <v>193</v>
      </c>
      <c r="AU306" s="179" t="s">
        <v>89</v>
      </c>
      <c r="AV306" s="14" t="s">
        <v>89</v>
      </c>
      <c r="AW306" s="14" t="s">
        <v>31</v>
      </c>
      <c r="AX306" s="14" t="s">
        <v>75</v>
      </c>
      <c r="AY306" s="179" t="s">
        <v>185</v>
      </c>
    </row>
    <row r="307" spans="1:65" s="14" customFormat="1" ht="11.25">
      <c r="B307" s="178"/>
      <c r="D307" s="171" t="s">
        <v>193</v>
      </c>
      <c r="E307" s="179" t="s">
        <v>1</v>
      </c>
      <c r="F307" s="180" t="s">
        <v>382</v>
      </c>
      <c r="H307" s="181">
        <v>0.39</v>
      </c>
      <c r="I307" s="182"/>
      <c r="L307" s="178"/>
      <c r="M307" s="183"/>
      <c r="N307" s="184"/>
      <c r="O307" s="184"/>
      <c r="P307" s="184"/>
      <c r="Q307" s="184"/>
      <c r="R307" s="184"/>
      <c r="S307" s="184"/>
      <c r="T307" s="185"/>
      <c r="AT307" s="179" t="s">
        <v>193</v>
      </c>
      <c r="AU307" s="179" t="s">
        <v>89</v>
      </c>
      <c r="AV307" s="14" t="s">
        <v>89</v>
      </c>
      <c r="AW307" s="14" t="s">
        <v>31</v>
      </c>
      <c r="AX307" s="14" t="s">
        <v>75</v>
      </c>
      <c r="AY307" s="179" t="s">
        <v>185</v>
      </c>
    </row>
    <row r="308" spans="1:65" s="14" customFormat="1" ht="11.25">
      <c r="B308" s="178"/>
      <c r="D308" s="171" t="s">
        <v>193</v>
      </c>
      <c r="E308" s="179" t="s">
        <v>1</v>
      </c>
      <c r="F308" s="180" t="s">
        <v>383</v>
      </c>
      <c r="H308" s="181">
        <v>14.842000000000001</v>
      </c>
      <c r="I308" s="182"/>
      <c r="L308" s="178"/>
      <c r="M308" s="183"/>
      <c r="N308" s="184"/>
      <c r="O308" s="184"/>
      <c r="P308" s="184"/>
      <c r="Q308" s="184"/>
      <c r="R308" s="184"/>
      <c r="S308" s="184"/>
      <c r="T308" s="185"/>
      <c r="AT308" s="179" t="s">
        <v>193</v>
      </c>
      <c r="AU308" s="179" t="s">
        <v>89</v>
      </c>
      <c r="AV308" s="14" t="s">
        <v>89</v>
      </c>
      <c r="AW308" s="14" t="s">
        <v>31</v>
      </c>
      <c r="AX308" s="14" t="s">
        <v>75</v>
      </c>
      <c r="AY308" s="179" t="s">
        <v>185</v>
      </c>
    </row>
    <row r="309" spans="1:65" s="15" customFormat="1" ht="11.25">
      <c r="B309" s="186"/>
      <c r="D309" s="171" t="s">
        <v>193</v>
      </c>
      <c r="E309" s="187" t="s">
        <v>1</v>
      </c>
      <c r="F309" s="188" t="s">
        <v>199</v>
      </c>
      <c r="H309" s="189">
        <v>1032.8600000000001</v>
      </c>
      <c r="I309" s="190"/>
      <c r="L309" s="186"/>
      <c r="M309" s="191"/>
      <c r="N309" s="192"/>
      <c r="O309" s="192"/>
      <c r="P309" s="192"/>
      <c r="Q309" s="192"/>
      <c r="R309" s="192"/>
      <c r="S309" s="192"/>
      <c r="T309" s="193"/>
      <c r="AT309" s="187" t="s">
        <v>193</v>
      </c>
      <c r="AU309" s="187" t="s">
        <v>89</v>
      </c>
      <c r="AV309" s="15" t="s">
        <v>132</v>
      </c>
      <c r="AW309" s="15" t="s">
        <v>31</v>
      </c>
      <c r="AX309" s="15" t="s">
        <v>75</v>
      </c>
      <c r="AY309" s="187" t="s">
        <v>185</v>
      </c>
    </row>
    <row r="310" spans="1:65" s="16" customFormat="1" ht="11.25">
      <c r="B310" s="194"/>
      <c r="D310" s="171" t="s">
        <v>193</v>
      </c>
      <c r="E310" s="195" t="s">
        <v>1</v>
      </c>
      <c r="F310" s="196" t="s">
        <v>215</v>
      </c>
      <c r="H310" s="197">
        <v>1540.0570000000002</v>
      </c>
      <c r="I310" s="198"/>
      <c r="L310" s="194"/>
      <c r="M310" s="199"/>
      <c r="N310" s="200"/>
      <c r="O310" s="200"/>
      <c r="P310" s="200"/>
      <c r="Q310" s="200"/>
      <c r="R310" s="200"/>
      <c r="S310" s="200"/>
      <c r="T310" s="201"/>
      <c r="AT310" s="195" t="s">
        <v>193</v>
      </c>
      <c r="AU310" s="195" t="s">
        <v>89</v>
      </c>
      <c r="AV310" s="16" t="s">
        <v>91</v>
      </c>
      <c r="AW310" s="16" t="s">
        <v>31</v>
      </c>
      <c r="AX310" s="16" t="s">
        <v>79</v>
      </c>
      <c r="AY310" s="195" t="s">
        <v>185</v>
      </c>
    </row>
    <row r="311" spans="1:65" s="2" customFormat="1" ht="24.2" customHeight="1">
      <c r="A311" s="33"/>
      <c r="B311" s="155"/>
      <c r="C311" s="156" t="s">
        <v>384</v>
      </c>
      <c r="D311" s="156" t="s">
        <v>188</v>
      </c>
      <c r="E311" s="157" t="s">
        <v>385</v>
      </c>
      <c r="F311" s="158" t="s">
        <v>386</v>
      </c>
      <c r="G311" s="159" t="s">
        <v>191</v>
      </c>
      <c r="H311" s="160">
        <v>55.752000000000002</v>
      </c>
      <c r="I311" s="161"/>
      <c r="J311" s="162">
        <f>ROUND(I311*H311,2)</f>
        <v>0</v>
      </c>
      <c r="K311" s="163"/>
      <c r="L311" s="34"/>
      <c r="M311" s="164" t="s">
        <v>1</v>
      </c>
      <c r="N311" s="165" t="s">
        <v>41</v>
      </c>
      <c r="O311" s="62"/>
      <c r="P311" s="166">
        <f>O311*H311</f>
        <v>0</v>
      </c>
      <c r="Q311" s="166">
        <v>2.2151342039999999</v>
      </c>
      <c r="R311" s="166">
        <f>Q311*H311</f>
        <v>123.498162141408</v>
      </c>
      <c r="S311" s="166">
        <v>0</v>
      </c>
      <c r="T311" s="167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8" t="s">
        <v>91</v>
      </c>
      <c r="AT311" s="168" t="s">
        <v>188</v>
      </c>
      <c r="AU311" s="168" t="s">
        <v>89</v>
      </c>
      <c r="AY311" s="18" t="s">
        <v>185</v>
      </c>
      <c r="BE311" s="169">
        <f>IF(N311="základná",J311,0)</f>
        <v>0</v>
      </c>
      <c r="BF311" s="169">
        <f>IF(N311="znížená",J311,0)</f>
        <v>0</v>
      </c>
      <c r="BG311" s="169">
        <f>IF(N311="zákl. prenesená",J311,0)</f>
        <v>0</v>
      </c>
      <c r="BH311" s="169">
        <f>IF(N311="zníž. prenesená",J311,0)</f>
        <v>0</v>
      </c>
      <c r="BI311" s="169">
        <f>IF(N311="nulová",J311,0)</f>
        <v>0</v>
      </c>
      <c r="BJ311" s="18" t="s">
        <v>89</v>
      </c>
      <c r="BK311" s="169">
        <f>ROUND(I311*H311,2)</f>
        <v>0</v>
      </c>
      <c r="BL311" s="18" t="s">
        <v>91</v>
      </c>
      <c r="BM311" s="168" t="s">
        <v>387</v>
      </c>
    </row>
    <row r="312" spans="1:65" s="14" customFormat="1" ht="11.25">
      <c r="B312" s="178"/>
      <c r="D312" s="171" t="s">
        <v>193</v>
      </c>
      <c r="E312" s="179" t="s">
        <v>1</v>
      </c>
      <c r="F312" s="180" t="s">
        <v>388</v>
      </c>
      <c r="H312" s="181">
        <v>44.16</v>
      </c>
      <c r="I312" s="182"/>
      <c r="L312" s="178"/>
      <c r="M312" s="183"/>
      <c r="N312" s="184"/>
      <c r="O312" s="184"/>
      <c r="P312" s="184"/>
      <c r="Q312" s="184"/>
      <c r="R312" s="184"/>
      <c r="S312" s="184"/>
      <c r="T312" s="185"/>
      <c r="AT312" s="179" t="s">
        <v>193</v>
      </c>
      <c r="AU312" s="179" t="s">
        <v>89</v>
      </c>
      <c r="AV312" s="14" t="s">
        <v>89</v>
      </c>
      <c r="AW312" s="14" t="s">
        <v>31</v>
      </c>
      <c r="AX312" s="14" t="s">
        <v>75</v>
      </c>
      <c r="AY312" s="179" t="s">
        <v>185</v>
      </c>
    </row>
    <row r="313" spans="1:65" s="14" customFormat="1" ht="11.25">
      <c r="B313" s="178"/>
      <c r="D313" s="171" t="s">
        <v>193</v>
      </c>
      <c r="E313" s="179" t="s">
        <v>1</v>
      </c>
      <c r="F313" s="180" t="s">
        <v>389</v>
      </c>
      <c r="H313" s="181">
        <v>11.592000000000001</v>
      </c>
      <c r="I313" s="182"/>
      <c r="L313" s="178"/>
      <c r="M313" s="183"/>
      <c r="N313" s="184"/>
      <c r="O313" s="184"/>
      <c r="P313" s="184"/>
      <c r="Q313" s="184"/>
      <c r="R313" s="184"/>
      <c r="S313" s="184"/>
      <c r="T313" s="185"/>
      <c r="AT313" s="179" t="s">
        <v>193</v>
      </c>
      <c r="AU313" s="179" t="s">
        <v>89</v>
      </c>
      <c r="AV313" s="14" t="s">
        <v>89</v>
      </c>
      <c r="AW313" s="14" t="s">
        <v>31</v>
      </c>
      <c r="AX313" s="14" t="s">
        <v>75</v>
      </c>
      <c r="AY313" s="179" t="s">
        <v>185</v>
      </c>
    </row>
    <row r="314" spans="1:65" s="16" customFormat="1" ht="11.25">
      <c r="B314" s="194"/>
      <c r="D314" s="171" t="s">
        <v>193</v>
      </c>
      <c r="E314" s="195" t="s">
        <v>1</v>
      </c>
      <c r="F314" s="196" t="s">
        <v>215</v>
      </c>
      <c r="H314" s="197">
        <v>55.751999999999995</v>
      </c>
      <c r="I314" s="198"/>
      <c r="L314" s="194"/>
      <c r="M314" s="199"/>
      <c r="N314" s="200"/>
      <c r="O314" s="200"/>
      <c r="P314" s="200"/>
      <c r="Q314" s="200"/>
      <c r="R314" s="200"/>
      <c r="S314" s="200"/>
      <c r="T314" s="201"/>
      <c r="AT314" s="195" t="s">
        <v>193</v>
      </c>
      <c r="AU314" s="195" t="s">
        <v>89</v>
      </c>
      <c r="AV314" s="16" t="s">
        <v>91</v>
      </c>
      <c r="AW314" s="16" t="s">
        <v>31</v>
      </c>
      <c r="AX314" s="16" t="s">
        <v>79</v>
      </c>
      <c r="AY314" s="195" t="s">
        <v>185</v>
      </c>
    </row>
    <row r="315" spans="1:65" s="2" customFormat="1" ht="24.2" customHeight="1">
      <c r="A315" s="33"/>
      <c r="B315" s="155"/>
      <c r="C315" s="156" t="s">
        <v>390</v>
      </c>
      <c r="D315" s="156" t="s">
        <v>188</v>
      </c>
      <c r="E315" s="157" t="s">
        <v>391</v>
      </c>
      <c r="F315" s="158" t="s">
        <v>392</v>
      </c>
      <c r="G315" s="159" t="s">
        <v>191</v>
      </c>
      <c r="H315" s="160">
        <v>12.653</v>
      </c>
      <c r="I315" s="161"/>
      <c r="J315" s="162">
        <f>ROUND(I315*H315,2)</f>
        <v>0</v>
      </c>
      <c r="K315" s="163"/>
      <c r="L315" s="34"/>
      <c r="M315" s="164" t="s">
        <v>1</v>
      </c>
      <c r="N315" s="165" t="s">
        <v>41</v>
      </c>
      <c r="O315" s="62"/>
      <c r="P315" s="166">
        <f>O315*H315</f>
        <v>0</v>
      </c>
      <c r="Q315" s="166">
        <v>2.4157199999999999</v>
      </c>
      <c r="R315" s="166">
        <f>Q315*H315</f>
        <v>30.566105159999999</v>
      </c>
      <c r="S315" s="166">
        <v>0</v>
      </c>
      <c r="T315" s="167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68" t="s">
        <v>91</v>
      </c>
      <c r="AT315" s="168" t="s">
        <v>188</v>
      </c>
      <c r="AU315" s="168" t="s">
        <v>89</v>
      </c>
      <c r="AY315" s="18" t="s">
        <v>185</v>
      </c>
      <c r="BE315" s="169">
        <f>IF(N315="základná",J315,0)</f>
        <v>0</v>
      </c>
      <c r="BF315" s="169">
        <f>IF(N315="znížená",J315,0)</f>
        <v>0</v>
      </c>
      <c r="BG315" s="169">
        <f>IF(N315="zákl. prenesená",J315,0)</f>
        <v>0</v>
      </c>
      <c r="BH315" s="169">
        <f>IF(N315="zníž. prenesená",J315,0)</f>
        <v>0</v>
      </c>
      <c r="BI315" s="169">
        <f>IF(N315="nulová",J315,0)</f>
        <v>0</v>
      </c>
      <c r="BJ315" s="18" t="s">
        <v>89</v>
      </c>
      <c r="BK315" s="169">
        <f>ROUND(I315*H315,2)</f>
        <v>0</v>
      </c>
      <c r="BL315" s="18" t="s">
        <v>91</v>
      </c>
      <c r="BM315" s="168" t="s">
        <v>393</v>
      </c>
    </row>
    <row r="316" spans="1:65" s="13" customFormat="1" ht="11.25">
      <c r="B316" s="170"/>
      <c r="D316" s="171" t="s">
        <v>193</v>
      </c>
      <c r="E316" s="172" t="s">
        <v>1</v>
      </c>
      <c r="F316" s="173" t="s">
        <v>293</v>
      </c>
      <c r="H316" s="172" t="s">
        <v>1</v>
      </c>
      <c r="I316" s="174"/>
      <c r="L316" s="170"/>
      <c r="M316" s="175"/>
      <c r="N316" s="176"/>
      <c r="O316" s="176"/>
      <c r="P316" s="176"/>
      <c r="Q316" s="176"/>
      <c r="R316" s="176"/>
      <c r="S316" s="176"/>
      <c r="T316" s="177"/>
      <c r="AT316" s="172" t="s">
        <v>193</v>
      </c>
      <c r="AU316" s="172" t="s">
        <v>89</v>
      </c>
      <c r="AV316" s="13" t="s">
        <v>79</v>
      </c>
      <c r="AW316" s="13" t="s">
        <v>31</v>
      </c>
      <c r="AX316" s="13" t="s">
        <v>75</v>
      </c>
      <c r="AY316" s="172" t="s">
        <v>185</v>
      </c>
    </row>
    <row r="317" spans="1:65" s="14" customFormat="1" ht="11.25">
      <c r="B317" s="178"/>
      <c r="D317" s="171" t="s">
        <v>193</v>
      </c>
      <c r="E317" s="179" t="s">
        <v>1</v>
      </c>
      <c r="F317" s="180" t="s">
        <v>372</v>
      </c>
      <c r="H317" s="181">
        <v>10.695</v>
      </c>
      <c r="I317" s="182"/>
      <c r="L317" s="178"/>
      <c r="M317" s="183"/>
      <c r="N317" s="184"/>
      <c r="O317" s="184"/>
      <c r="P317" s="184"/>
      <c r="Q317" s="184"/>
      <c r="R317" s="184"/>
      <c r="S317" s="184"/>
      <c r="T317" s="185"/>
      <c r="AT317" s="179" t="s">
        <v>193</v>
      </c>
      <c r="AU317" s="179" t="s">
        <v>89</v>
      </c>
      <c r="AV317" s="14" t="s">
        <v>89</v>
      </c>
      <c r="AW317" s="14" t="s">
        <v>31</v>
      </c>
      <c r="AX317" s="14" t="s">
        <v>75</v>
      </c>
      <c r="AY317" s="179" t="s">
        <v>185</v>
      </c>
    </row>
    <row r="318" spans="1:65" s="14" customFormat="1" ht="11.25">
      <c r="B318" s="178"/>
      <c r="D318" s="171" t="s">
        <v>193</v>
      </c>
      <c r="E318" s="179" t="s">
        <v>1</v>
      </c>
      <c r="F318" s="180" t="s">
        <v>394</v>
      </c>
      <c r="H318" s="181">
        <v>1.766</v>
      </c>
      <c r="I318" s="182"/>
      <c r="L318" s="178"/>
      <c r="M318" s="183"/>
      <c r="N318" s="184"/>
      <c r="O318" s="184"/>
      <c r="P318" s="184"/>
      <c r="Q318" s="184"/>
      <c r="R318" s="184"/>
      <c r="S318" s="184"/>
      <c r="T318" s="185"/>
      <c r="AT318" s="179" t="s">
        <v>193</v>
      </c>
      <c r="AU318" s="179" t="s">
        <v>89</v>
      </c>
      <c r="AV318" s="14" t="s">
        <v>89</v>
      </c>
      <c r="AW318" s="14" t="s">
        <v>31</v>
      </c>
      <c r="AX318" s="14" t="s">
        <v>75</v>
      </c>
      <c r="AY318" s="179" t="s">
        <v>185</v>
      </c>
    </row>
    <row r="319" spans="1:65" s="14" customFormat="1" ht="11.25">
      <c r="B319" s="178"/>
      <c r="D319" s="171" t="s">
        <v>193</v>
      </c>
      <c r="E319" s="179" t="s">
        <v>1</v>
      </c>
      <c r="F319" s="180" t="s">
        <v>395</v>
      </c>
      <c r="H319" s="181">
        <v>0.192</v>
      </c>
      <c r="I319" s="182"/>
      <c r="L319" s="178"/>
      <c r="M319" s="183"/>
      <c r="N319" s="184"/>
      <c r="O319" s="184"/>
      <c r="P319" s="184"/>
      <c r="Q319" s="184"/>
      <c r="R319" s="184"/>
      <c r="S319" s="184"/>
      <c r="T319" s="185"/>
      <c r="AT319" s="179" t="s">
        <v>193</v>
      </c>
      <c r="AU319" s="179" t="s">
        <v>89</v>
      </c>
      <c r="AV319" s="14" t="s">
        <v>89</v>
      </c>
      <c r="AW319" s="14" t="s">
        <v>31</v>
      </c>
      <c r="AX319" s="14" t="s">
        <v>75</v>
      </c>
      <c r="AY319" s="179" t="s">
        <v>185</v>
      </c>
    </row>
    <row r="320" spans="1:65" s="16" customFormat="1" ht="11.25">
      <c r="B320" s="194"/>
      <c r="D320" s="171" t="s">
        <v>193</v>
      </c>
      <c r="E320" s="195" t="s">
        <v>1</v>
      </c>
      <c r="F320" s="196" t="s">
        <v>215</v>
      </c>
      <c r="H320" s="197">
        <v>12.653</v>
      </c>
      <c r="I320" s="198"/>
      <c r="L320" s="194"/>
      <c r="M320" s="199"/>
      <c r="N320" s="200"/>
      <c r="O320" s="200"/>
      <c r="P320" s="200"/>
      <c r="Q320" s="200"/>
      <c r="R320" s="200"/>
      <c r="S320" s="200"/>
      <c r="T320" s="201"/>
      <c r="AT320" s="195" t="s">
        <v>193</v>
      </c>
      <c r="AU320" s="195" t="s">
        <v>89</v>
      </c>
      <c r="AV320" s="16" t="s">
        <v>91</v>
      </c>
      <c r="AW320" s="16" t="s">
        <v>31</v>
      </c>
      <c r="AX320" s="16" t="s">
        <v>79</v>
      </c>
      <c r="AY320" s="195" t="s">
        <v>185</v>
      </c>
    </row>
    <row r="321" spans="1:65" s="2" customFormat="1" ht="21.75" customHeight="1">
      <c r="A321" s="33"/>
      <c r="B321" s="155"/>
      <c r="C321" s="156" t="s">
        <v>396</v>
      </c>
      <c r="D321" s="156" t="s">
        <v>188</v>
      </c>
      <c r="E321" s="157" t="s">
        <v>397</v>
      </c>
      <c r="F321" s="158" t="s">
        <v>398</v>
      </c>
      <c r="G321" s="159" t="s">
        <v>283</v>
      </c>
      <c r="H321" s="160">
        <v>62.536000000000001</v>
      </c>
      <c r="I321" s="161"/>
      <c r="J321" s="162">
        <f>ROUND(I321*H321,2)</f>
        <v>0</v>
      </c>
      <c r="K321" s="163"/>
      <c r="L321" s="34"/>
      <c r="M321" s="164" t="s">
        <v>1</v>
      </c>
      <c r="N321" s="165" t="s">
        <v>41</v>
      </c>
      <c r="O321" s="62"/>
      <c r="P321" s="166">
        <f>O321*H321</f>
        <v>0</v>
      </c>
      <c r="Q321" s="166">
        <v>0.15018133</v>
      </c>
      <c r="R321" s="166">
        <f>Q321*H321</f>
        <v>9.3917396528800001</v>
      </c>
      <c r="S321" s="166">
        <v>0</v>
      </c>
      <c r="T321" s="167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68" t="s">
        <v>91</v>
      </c>
      <c r="AT321" s="168" t="s">
        <v>188</v>
      </c>
      <c r="AU321" s="168" t="s">
        <v>89</v>
      </c>
      <c r="AY321" s="18" t="s">
        <v>185</v>
      </c>
      <c r="BE321" s="169">
        <f>IF(N321="základná",J321,0)</f>
        <v>0</v>
      </c>
      <c r="BF321" s="169">
        <f>IF(N321="znížená",J321,0)</f>
        <v>0</v>
      </c>
      <c r="BG321" s="169">
        <f>IF(N321="zákl. prenesená",J321,0)</f>
        <v>0</v>
      </c>
      <c r="BH321" s="169">
        <f>IF(N321="zníž. prenesená",J321,0)</f>
        <v>0</v>
      </c>
      <c r="BI321" s="169">
        <f>IF(N321="nulová",J321,0)</f>
        <v>0</v>
      </c>
      <c r="BJ321" s="18" t="s">
        <v>89</v>
      </c>
      <c r="BK321" s="169">
        <f>ROUND(I321*H321,2)</f>
        <v>0</v>
      </c>
      <c r="BL321" s="18" t="s">
        <v>91</v>
      </c>
      <c r="BM321" s="168" t="s">
        <v>399</v>
      </c>
    </row>
    <row r="322" spans="1:65" s="14" customFormat="1" ht="11.25">
      <c r="B322" s="178"/>
      <c r="D322" s="171" t="s">
        <v>193</v>
      </c>
      <c r="E322" s="179" t="s">
        <v>1</v>
      </c>
      <c r="F322" s="180" t="s">
        <v>400</v>
      </c>
      <c r="H322" s="181">
        <v>29.44</v>
      </c>
      <c r="I322" s="182"/>
      <c r="L322" s="178"/>
      <c r="M322" s="183"/>
      <c r="N322" s="184"/>
      <c r="O322" s="184"/>
      <c r="P322" s="184"/>
      <c r="Q322" s="184"/>
      <c r="R322" s="184"/>
      <c r="S322" s="184"/>
      <c r="T322" s="185"/>
      <c r="AT322" s="179" t="s">
        <v>193</v>
      </c>
      <c r="AU322" s="179" t="s">
        <v>89</v>
      </c>
      <c r="AV322" s="14" t="s">
        <v>89</v>
      </c>
      <c r="AW322" s="14" t="s">
        <v>31</v>
      </c>
      <c r="AX322" s="14" t="s">
        <v>75</v>
      </c>
      <c r="AY322" s="179" t="s">
        <v>185</v>
      </c>
    </row>
    <row r="323" spans="1:65" s="14" customFormat="1" ht="11.25">
      <c r="B323" s="178"/>
      <c r="D323" s="171" t="s">
        <v>193</v>
      </c>
      <c r="E323" s="179" t="s">
        <v>1</v>
      </c>
      <c r="F323" s="180" t="s">
        <v>401</v>
      </c>
      <c r="H323" s="181">
        <v>17.02</v>
      </c>
      <c r="I323" s="182"/>
      <c r="L323" s="178"/>
      <c r="M323" s="183"/>
      <c r="N323" s="184"/>
      <c r="O323" s="184"/>
      <c r="P323" s="184"/>
      <c r="Q323" s="184"/>
      <c r="R323" s="184"/>
      <c r="S323" s="184"/>
      <c r="T323" s="185"/>
      <c r="AT323" s="179" t="s">
        <v>193</v>
      </c>
      <c r="AU323" s="179" t="s">
        <v>89</v>
      </c>
      <c r="AV323" s="14" t="s">
        <v>89</v>
      </c>
      <c r="AW323" s="14" t="s">
        <v>31</v>
      </c>
      <c r="AX323" s="14" t="s">
        <v>75</v>
      </c>
      <c r="AY323" s="179" t="s">
        <v>185</v>
      </c>
    </row>
    <row r="324" spans="1:65" s="13" customFormat="1" ht="11.25">
      <c r="B324" s="170"/>
      <c r="D324" s="171" t="s">
        <v>193</v>
      </c>
      <c r="E324" s="172" t="s">
        <v>1</v>
      </c>
      <c r="F324" s="173" t="s">
        <v>293</v>
      </c>
      <c r="H324" s="172" t="s">
        <v>1</v>
      </c>
      <c r="I324" s="174"/>
      <c r="L324" s="170"/>
      <c r="M324" s="175"/>
      <c r="N324" s="176"/>
      <c r="O324" s="176"/>
      <c r="P324" s="176"/>
      <c r="Q324" s="176"/>
      <c r="R324" s="176"/>
      <c r="S324" s="176"/>
      <c r="T324" s="177"/>
      <c r="AT324" s="172" t="s">
        <v>193</v>
      </c>
      <c r="AU324" s="172" t="s">
        <v>89</v>
      </c>
      <c r="AV324" s="13" t="s">
        <v>79</v>
      </c>
      <c r="AW324" s="13" t="s">
        <v>31</v>
      </c>
      <c r="AX324" s="13" t="s">
        <v>75</v>
      </c>
      <c r="AY324" s="172" t="s">
        <v>185</v>
      </c>
    </row>
    <row r="325" spans="1:65" s="14" customFormat="1" ht="11.25">
      <c r="B325" s="178"/>
      <c r="D325" s="171" t="s">
        <v>193</v>
      </c>
      <c r="E325" s="179" t="s">
        <v>1</v>
      </c>
      <c r="F325" s="180" t="s">
        <v>402</v>
      </c>
      <c r="H325" s="181">
        <v>12.244</v>
      </c>
      <c r="I325" s="182"/>
      <c r="L325" s="178"/>
      <c r="M325" s="183"/>
      <c r="N325" s="184"/>
      <c r="O325" s="184"/>
      <c r="P325" s="184"/>
      <c r="Q325" s="184"/>
      <c r="R325" s="184"/>
      <c r="S325" s="184"/>
      <c r="T325" s="185"/>
      <c r="AT325" s="179" t="s">
        <v>193</v>
      </c>
      <c r="AU325" s="179" t="s">
        <v>89</v>
      </c>
      <c r="AV325" s="14" t="s">
        <v>89</v>
      </c>
      <c r="AW325" s="14" t="s">
        <v>31</v>
      </c>
      <c r="AX325" s="14" t="s">
        <v>75</v>
      </c>
      <c r="AY325" s="179" t="s">
        <v>185</v>
      </c>
    </row>
    <row r="326" spans="1:65" s="14" customFormat="1" ht="11.25">
      <c r="B326" s="178"/>
      <c r="D326" s="171" t="s">
        <v>193</v>
      </c>
      <c r="E326" s="179" t="s">
        <v>1</v>
      </c>
      <c r="F326" s="180" t="s">
        <v>403</v>
      </c>
      <c r="H326" s="181">
        <v>2.552</v>
      </c>
      <c r="I326" s="182"/>
      <c r="L326" s="178"/>
      <c r="M326" s="183"/>
      <c r="N326" s="184"/>
      <c r="O326" s="184"/>
      <c r="P326" s="184"/>
      <c r="Q326" s="184"/>
      <c r="R326" s="184"/>
      <c r="S326" s="184"/>
      <c r="T326" s="185"/>
      <c r="AT326" s="179" t="s">
        <v>193</v>
      </c>
      <c r="AU326" s="179" t="s">
        <v>89</v>
      </c>
      <c r="AV326" s="14" t="s">
        <v>89</v>
      </c>
      <c r="AW326" s="14" t="s">
        <v>31</v>
      </c>
      <c r="AX326" s="14" t="s">
        <v>75</v>
      </c>
      <c r="AY326" s="179" t="s">
        <v>185</v>
      </c>
    </row>
    <row r="327" spans="1:65" s="14" customFormat="1" ht="11.25">
      <c r="B327" s="178"/>
      <c r="D327" s="171" t="s">
        <v>193</v>
      </c>
      <c r="E327" s="179" t="s">
        <v>1</v>
      </c>
      <c r="F327" s="180" t="s">
        <v>404</v>
      </c>
      <c r="H327" s="181">
        <v>0.32</v>
      </c>
      <c r="I327" s="182"/>
      <c r="L327" s="178"/>
      <c r="M327" s="183"/>
      <c r="N327" s="184"/>
      <c r="O327" s="184"/>
      <c r="P327" s="184"/>
      <c r="Q327" s="184"/>
      <c r="R327" s="184"/>
      <c r="S327" s="184"/>
      <c r="T327" s="185"/>
      <c r="AT327" s="179" t="s">
        <v>193</v>
      </c>
      <c r="AU327" s="179" t="s">
        <v>89</v>
      </c>
      <c r="AV327" s="14" t="s">
        <v>89</v>
      </c>
      <c r="AW327" s="14" t="s">
        <v>31</v>
      </c>
      <c r="AX327" s="14" t="s">
        <v>75</v>
      </c>
      <c r="AY327" s="179" t="s">
        <v>185</v>
      </c>
    </row>
    <row r="328" spans="1:65" s="14" customFormat="1" ht="11.25">
      <c r="B328" s="178"/>
      <c r="D328" s="171" t="s">
        <v>193</v>
      </c>
      <c r="E328" s="179" t="s">
        <v>1</v>
      </c>
      <c r="F328" s="180" t="s">
        <v>405</v>
      </c>
      <c r="H328" s="181">
        <v>0.96</v>
      </c>
      <c r="I328" s="182"/>
      <c r="L328" s="178"/>
      <c r="M328" s="183"/>
      <c r="N328" s="184"/>
      <c r="O328" s="184"/>
      <c r="P328" s="184"/>
      <c r="Q328" s="184"/>
      <c r="R328" s="184"/>
      <c r="S328" s="184"/>
      <c r="T328" s="185"/>
      <c r="AT328" s="179" t="s">
        <v>193</v>
      </c>
      <c r="AU328" s="179" t="s">
        <v>89</v>
      </c>
      <c r="AV328" s="14" t="s">
        <v>89</v>
      </c>
      <c r="AW328" s="14" t="s">
        <v>31</v>
      </c>
      <c r="AX328" s="14" t="s">
        <v>75</v>
      </c>
      <c r="AY328" s="179" t="s">
        <v>185</v>
      </c>
    </row>
    <row r="329" spans="1:65" s="16" customFormat="1" ht="11.25">
      <c r="B329" s="194"/>
      <c r="D329" s="171" t="s">
        <v>193</v>
      </c>
      <c r="E329" s="195" t="s">
        <v>1</v>
      </c>
      <c r="F329" s="196" t="s">
        <v>215</v>
      </c>
      <c r="H329" s="197">
        <v>62.536000000000001</v>
      </c>
      <c r="I329" s="198"/>
      <c r="L329" s="194"/>
      <c r="M329" s="199"/>
      <c r="N329" s="200"/>
      <c r="O329" s="200"/>
      <c r="P329" s="200"/>
      <c r="Q329" s="200"/>
      <c r="R329" s="200"/>
      <c r="S329" s="200"/>
      <c r="T329" s="201"/>
      <c r="AT329" s="195" t="s">
        <v>193</v>
      </c>
      <c r="AU329" s="195" t="s">
        <v>89</v>
      </c>
      <c r="AV329" s="16" t="s">
        <v>91</v>
      </c>
      <c r="AW329" s="16" t="s">
        <v>31</v>
      </c>
      <c r="AX329" s="16" t="s">
        <v>79</v>
      </c>
      <c r="AY329" s="195" t="s">
        <v>185</v>
      </c>
    </row>
    <row r="330" spans="1:65" s="2" customFormat="1" ht="21.75" customHeight="1">
      <c r="A330" s="33"/>
      <c r="B330" s="155"/>
      <c r="C330" s="156" t="s">
        <v>7</v>
      </c>
      <c r="D330" s="156" t="s">
        <v>188</v>
      </c>
      <c r="E330" s="157" t="s">
        <v>406</v>
      </c>
      <c r="F330" s="158" t="s">
        <v>407</v>
      </c>
      <c r="G330" s="159" t="s">
        <v>283</v>
      </c>
      <c r="H330" s="160">
        <v>62.536000000000001</v>
      </c>
      <c r="I330" s="161"/>
      <c r="J330" s="162">
        <f>ROUND(I330*H330,2)</f>
        <v>0</v>
      </c>
      <c r="K330" s="163"/>
      <c r="L330" s="34"/>
      <c r="M330" s="164" t="s">
        <v>1</v>
      </c>
      <c r="N330" s="165" t="s">
        <v>41</v>
      </c>
      <c r="O330" s="62"/>
      <c r="P330" s="166">
        <f>O330*H330</f>
        <v>0</v>
      </c>
      <c r="Q330" s="166">
        <v>0</v>
      </c>
      <c r="R330" s="166">
        <f>Q330*H330</f>
        <v>0</v>
      </c>
      <c r="S330" s="166">
        <v>0</v>
      </c>
      <c r="T330" s="167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8" t="s">
        <v>91</v>
      </c>
      <c r="AT330" s="168" t="s">
        <v>188</v>
      </c>
      <c r="AU330" s="168" t="s">
        <v>89</v>
      </c>
      <c r="AY330" s="18" t="s">
        <v>185</v>
      </c>
      <c r="BE330" s="169">
        <f>IF(N330="základná",J330,0)</f>
        <v>0</v>
      </c>
      <c r="BF330" s="169">
        <f>IF(N330="znížená",J330,0)</f>
        <v>0</v>
      </c>
      <c r="BG330" s="169">
        <f>IF(N330="zákl. prenesená",J330,0)</f>
        <v>0</v>
      </c>
      <c r="BH330" s="169">
        <f>IF(N330="zníž. prenesená",J330,0)</f>
        <v>0</v>
      </c>
      <c r="BI330" s="169">
        <f>IF(N330="nulová",J330,0)</f>
        <v>0</v>
      </c>
      <c r="BJ330" s="18" t="s">
        <v>89</v>
      </c>
      <c r="BK330" s="169">
        <f>ROUND(I330*H330,2)</f>
        <v>0</v>
      </c>
      <c r="BL330" s="18" t="s">
        <v>91</v>
      </c>
      <c r="BM330" s="168" t="s">
        <v>408</v>
      </c>
    </row>
    <row r="331" spans="1:65" s="2" customFormat="1" ht="16.5" customHeight="1">
      <c r="A331" s="33"/>
      <c r="B331" s="155"/>
      <c r="C331" s="156" t="s">
        <v>409</v>
      </c>
      <c r="D331" s="156" t="s">
        <v>188</v>
      </c>
      <c r="E331" s="157" t="s">
        <v>410</v>
      </c>
      <c r="F331" s="158" t="s">
        <v>411</v>
      </c>
      <c r="G331" s="159" t="s">
        <v>412</v>
      </c>
      <c r="H331" s="160">
        <v>6.907</v>
      </c>
      <c r="I331" s="161"/>
      <c r="J331" s="162">
        <f>ROUND(I331*H331,2)</f>
        <v>0</v>
      </c>
      <c r="K331" s="163"/>
      <c r="L331" s="34"/>
      <c r="M331" s="164" t="s">
        <v>1</v>
      </c>
      <c r="N331" s="165" t="s">
        <v>41</v>
      </c>
      <c r="O331" s="62"/>
      <c r="P331" s="166">
        <f>O331*H331</f>
        <v>0</v>
      </c>
      <c r="Q331" s="166">
        <v>1.01895</v>
      </c>
      <c r="R331" s="166">
        <f>Q331*H331</f>
        <v>7.0378876500000001</v>
      </c>
      <c r="S331" s="166">
        <v>0</v>
      </c>
      <c r="T331" s="167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8" t="s">
        <v>91</v>
      </c>
      <c r="AT331" s="168" t="s">
        <v>188</v>
      </c>
      <c r="AU331" s="168" t="s">
        <v>89</v>
      </c>
      <c r="AY331" s="18" t="s">
        <v>185</v>
      </c>
      <c r="BE331" s="169">
        <f>IF(N331="základná",J331,0)</f>
        <v>0</v>
      </c>
      <c r="BF331" s="169">
        <f>IF(N331="znížená",J331,0)</f>
        <v>0</v>
      </c>
      <c r="BG331" s="169">
        <f>IF(N331="zákl. prenesená",J331,0)</f>
        <v>0</v>
      </c>
      <c r="BH331" s="169">
        <f>IF(N331="zníž. prenesená",J331,0)</f>
        <v>0</v>
      </c>
      <c r="BI331" s="169">
        <f>IF(N331="nulová",J331,0)</f>
        <v>0</v>
      </c>
      <c r="BJ331" s="18" t="s">
        <v>89</v>
      </c>
      <c r="BK331" s="169">
        <f>ROUND(I331*H331,2)</f>
        <v>0</v>
      </c>
      <c r="BL331" s="18" t="s">
        <v>91</v>
      </c>
      <c r="BM331" s="168" t="s">
        <v>413</v>
      </c>
    </row>
    <row r="332" spans="1:65" s="14" customFormat="1" ht="11.25">
      <c r="B332" s="178"/>
      <c r="D332" s="171" t="s">
        <v>193</v>
      </c>
      <c r="E332" s="179" t="s">
        <v>1</v>
      </c>
      <c r="F332" s="180" t="s">
        <v>414</v>
      </c>
      <c r="H332" s="181">
        <v>2.3940000000000001</v>
      </c>
      <c r="I332" s="182"/>
      <c r="L332" s="178"/>
      <c r="M332" s="183"/>
      <c r="N332" s="184"/>
      <c r="O332" s="184"/>
      <c r="P332" s="184"/>
      <c r="Q332" s="184"/>
      <c r="R332" s="184"/>
      <c r="S332" s="184"/>
      <c r="T332" s="185"/>
      <c r="AT332" s="179" t="s">
        <v>193</v>
      </c>
      <c r="AU332" s="179" t="s">
        <v>89</v>
      </c>
      <c r="AV332" s="14" t="s">
        <v>89</v>
      </c>
      <c r="AW332" s="14" t="s">
        <v>31</v>
      </c>
      <c r="AX332" s="14" t="s">
        <v>75</v>
      </c>
      <c r="AY332" s="179" t="s">
        <v>185</v>
      </c>
    </row>
    <row r="333" spans="1:65" s="14" customFormat="1" ht="11.25">
      <c r="B333" s="178"/>
      <c r="D333" s="171" t="s">
        <v>193</v>
      </c>
      <c r="E333" s="179" t="s">
        <v>1</v>
      </c>
      <c r="F333" s="180" t="s">
        <v>415</v>
      </c>
      <c r="H333" s="181">
        <v>1.4710000000000001</v>
      </c>
      <c r="I333" s="182"/>
      <c r="L333" s="178"/>
      <c r="M333" s="183"/>
      <c r="N333" s="184"/>
      <c r="O333" s="184"/>
      <c r="P333" s="184"/>
      <c r="Q333" s="184"/>
      <c r="R333" s="184"/>
      <c r="S333" s="184"/>
      <c r="T333" s="185"/>
      <c r="AT333" s="179" t="s">
        <v>193</v>
      </c>
      <c r="AU333" s="179" t="s">
        <v>89</v>
      </c>
      <c r="AV333" s="14" t="s">
        <v>89</v>
      </c>
      <c r="AW333" s="14" t="s">
        <v>31</v>
      </c>
      <c r="AX333" s="14" t="s">
        <v>75</v>
      </c>
      <c r="AY333" s="179" t="s">
        <v>185</v>
      </c>
    </row>
    <row r="334" spans="1:65" s="14" customFormat="1" ht="11.25">
      <c r="B334" s="178"/>
      <c r="D334" s="171" t="s">
        <v>193</v>
      </c>
      <c r="E334" s="179" t="s">
        <v>1</v>
      </c>
      <c r="F334" s="180" t="s">
        <v>416</v>
      </c>
      <c r="H334" s="181">
        <v>3.0419999999999998</v>
      </c>
      <c r="I334" s="182"/>
      <c r="L334" s="178"/>
      <c r="M334" s="183"/>
      <c r="N334" s="184"/>
      <c r="O334" s="184"/>
      <c r="P334" s="184"/>
      <c r="Q334" s="184"/>
      <c r="R334" s="184"/>
      <c r="S334" s="184"/>
      <c r="T334" s="185"/>
      <c r="AT334" s="179" t="s">
        <v>193</v>
      </c>
      <c r="AU334" s="179" t="s">
        <v>89</v>
      </c>
      <c r="AV334" s="14" t="s">
        <v>89</v>
      </c>
      <c r="AW334" s="14" t="s">
        <v>31</v>
      </c>
      <c r="AX334" s="14" t="s">
        <v>75</v>
      </c>
      <c r="AY334" s="179" t="s">
        <v>185</v>
      </c>
    </row>
    <row r="335" spans="1:65" s="16" customFormat="1" ht="11.25">
      <c r="B335" s="194"/>
      <c r="D335" s="171" t="s">
        <v>193</v>
      </c>
      <c r="E335" s="195" t="s">
        <v>1</v>
      </c>
      <c r="F335" s="196" t="s">
        <v>215</v>
      </c>
      <c r="H335" s="197">
        <v>6.907</v>
      </c>
      <c r="I335" s="198"/>
      <c r="L335" s="194"/>
      <c r="M335" s="199"/>
      <c r="N335" s="200"/>
      <c r="O335" s="200"/>
      <c r="P335" s="200"/>
      <c r="Q335" s="200"/>
      <c r="R335" s="200"/>
      <c r="S335" s="200"/>
      <c r="T335" s="201"/>
      <c r="AT335" s="195" t="s">
        <v>193</v>
      </c>
      <c r="AU335" s="195" t="s">
        <v>89</v>
      </c>
      <c r="AV335" s="16" t="s">
        <v>91</v>
      </c>
      <c r="AW335" s="16" t="s">
        <v>31</v>
      </c>
      <c r="AX335" s="16" t="s">
        <v>79</v>
      </c>
      <c r="AY335" s="195" t="s">
        <v>185</v>
      </c>
    </row>
    <row r="336" spans="1:65" s="2" customFormat="1" ht="24.2" customHeight="1">
      <c r="A336" s="33"/>
      <c r="B336" s="155"/>
      <c r="C336" s="156" t="s">
        <v>417</v>
      </c>
      <c r="D336" s="156" t="s">
        <v>188</v>
      </c>
      <c r="E336" s="157" t="s">
        <v>418</v>
      </c>
      <c r="F336" s="158" t="s">
        <v>419</v>
      </c>
      <c r="G336" s="159" t="s">
        <v>191</v>
      </c>
      <c r="H336" s="160">
        <v>7.7309999999999999</v>
      </c>
      <c r="I336" s="161"/>
      <c r="J336" s="162">
        <f>ROUND(I336*H336,2)</f>
        <v>0</v>
      </c>
      <c r="K336" s="163"/>
      <c r="L336" s="34"/>
      <c r="M336" s="164" t="s">
        <v>1</v>
      </c>
      <c r="N336" s="165" t="s">
        <v>41</v>
      </c>
      <c r="O336" s="62"/>
      <c r="P336" s="166">
        <f>O336*H336</f>
        <v>0</v>
      </c>
      <c r="Q336" s="166">
        <v>2.2151342039999999</v>
      </c>
      <c r="R336" s="166">
        <f>Q336*H336</f>
        <v>17.125202531124</v>
      </c>
      <c r="S336" s="166">
        <v>0</v>
      </c>
      <c r="T336" s="167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68" t="s">
        <v>91</v>
      </c>
      <c r="AT336" s="168" t="s">
        <v>188</v>
      </c>
      <c r="AU336" s="168" t="s">
        <v>89</v>
      </c>
      <c r="AY336" s="18" t="s">
        <v>185</v>
      </c>
      <c r="BE336" s="169">
        <f>IF(N336="základná",J336,0)</f>
        <v>0</v>
      </c>
      <c r="BF336" s="169">
        <f>IF(N336="znížená",J336,0)</f>
        <v>0</v>
      </c>
      <c r="BG336" s="169">
        <f>IF(N336="zákl. prenesená",J336,0)</f>
        <v>0</v>
      </c>
      <c r="BH336" s="169">
        <f>IF(N336="zníž. prenesená",J336,0)</f>
        <v>0</v>
      </c>
      <c r="BI336" s="169">
        <f>IF(N336="nulová",J336,0)</f>
        <v>0</v>
      </c>
      <c r="BJ336" s="18" t="s">
        <v>89</v>
      </c>
      <c r="BK336" s="169">
        <f>ROUND(I336*H336,2)</f>
        <v>0</v>
      </c>
      <c r="BL336" s="18" t="s">
        <v>91</v>
      </c>
      <c r="BM336" s="168" t="s">
        <v>420</v>
      </c>
    </row>
    <row r="337" spans="1:65" s="14" customFormat="1" ht="11.25">
      <c r="B337" s="178"/>
      <c r="D337" s="171" t="s">
        <v>193</v>
      </c>
      <c r="E337" s="179" t="s">
        <v>1</v>
      </c>
      <c r="F337" s="180" t="s">
        <v>421</v>
      </c>
      <c r="H337" s="181">
        <v>2.262</v>
      </c>
      <c r="I337" s="182"/>
      <c r="L337" s="178"/>
      <c r="M337" s="183"/>
      <c r="N337" s="184"/>
      <c r="O337" s="184"/>
      <c r="P337" s="184"/>
      <c r="Q337" s="184"/>
      <c r="R337" s="184"/>
      <c r="S337" s="184"/>
      <c r="T337" s="185"/>
      <c r="AT337" s="179" t="s">
        <v>193</v>
      </c>
      <c r="AU337" s="179" t="s">
        <v>89</v>
      </c>
      <c r="AV337" s="14" t="s">
        <v>89</v>
      </c>
      <c r="AW337" s="14" t="s">
        <v>31</v>
      </c>
      <c r="AX337" s="14" t="s">
        <v>75</v>
      </c>
      <c r="AY337" s="179" t="s">
        <v>185</v>
      </c>
    </row>
    <row r="338" spans="1:65" s="14" customFormat="1" ht="11.25">
      <c r="B338" s="178"/>
      <c r="D338" s="171" t="s">
        <v>193</v>
      </c>
      <c r="E338" s="179" t="s">
        <v>1</v>
      </c>
      <c r="F338" s="180" t="s">
        <v>422</v>
      </c>
      <c r="H338" s="181">
        <v>1.95</v>
      </c>
      <c r="I338" s="182"/>
      <c r="L338" s="178"/>
      <c r="M338" s="183"/>
      <c r="N338" s="184"/>
      <c r="O338" s="184"/>
      <c r="P338" s="184"/>
      <c r="Q338" s="184"/>
      <c r="R338" s="184"/>
      <c r="S338" s="184"/>
      <c r="T338" s="185"/>
      <c r="AT338" s="179" t="s">
        <v>193</v>
      </c>
      <c r="AU338" s="179" t="s">
        <v>89</v>
      </c>
      <c r="AV338" s="14" t="s">
        <v>89</v>
      </c>
      <c r="AW338" s="14" t="s">
        <v>31</v>
      </c>
      <c r="AX338" s="14" t="s">
        <v>75</v>
      </c>
      <c r="AY338" s="179" t="s">
        <v>185</v>
      </c>
    </row>
    <row r="339" spans="1:65" s="14" customFormat="1" ht="11.25">
      <c r="B339" s="178"/>
      <c r="D339" s="171" t="s">
        <v>193</v>
      </c>
      <c r="E339" s="179" t="s">
        <v>1</v>
      </c>
      <c r="F339" s="180" t="s">
        <v>423</v>
      </c>
      <c r="H339" s="181">
        <v>1.794</v>
      </c>
      <c r="I339" s="182"/>
      <c r="L339" s="178"/>
      <c r="M339" s="183"/>
      <c r="N339" s="184"/>
      <c r="O339" s="184"/>
      <c r="P339" s="184"/>
      <c r="Q339" s="184"/>
      <c r="R339" s="184"/>
      <c r="S339" s="184"/>
      <c r="T339" s="185"/>
      <c r="AT339" s="179" t="s">
        <v>193</v>
      </c>
      <c r="AU339" s="179" t="s">
        <v>89</v>
      </c>
      <c r="AV339" s="14" t="s">
        <v>89</v>
      </c>
      <c r="AW339" s="14" t="s">
        <v>31</v>
      </c>
      <c r="AX339" s="14" t="s">
        <v>75</v>
      </c>
      <c r="AY339" s="179" t="s">
        <v>185</v>
      </c>
    </row>
    <row r="340" spans="1:65" s="14" customFormat="1" ht="11.25">
      <c r="B340" s="178"/>
      <c r="D340" s="171" t="s">
        <v>193</v>
      </c>
      <c r="E340" s="179" t="s">
        <v>1</v>
      </c>
      <c r="F340" s="180" t="s">
        <v>424</v>
      </c>
      <c r="H340" s="181">
        <v>1.357</v>
      </c>
      <c r="I340" s="182"/>
      <c r="L340" s="178"/>
      <c r="M340" s="183"/>
      <c r="N340" s="184"/>
      <c r="O340" s="184"/>
      <c r="P340" s="184"/>
      <c r="Q340" s="184"/>
      <c r="R340" s="184"/>
      <c r="S340" s="184"/>
      <c r="T340" s="185"/>
      <c r="AT340" s="179" t="s">
        <v>193</v>
      </c>
      <c r="AU340" s="179" t="s">
        <v>89</v>
      </c>
      <c r="AV340" s="14" t="s">
        <v>89</v>
      </c>
      <c r="AW340" s="14" t="s">
        <v>31</v>
      </c>
      <c r="AX340" s="14" t="s">
        <v>75</v>
      </c>
      <c r="AY340" s="179" t="s">
        <v>185</v>
      </c>
    </row>
    <row r="341" spans="1:65" s="14" customFormat="1" ht="11.25">
      <c r="B341" s="178"/>
      <c r="D341" s="171" t="s">
        <v>193</v>
      </c>
      <c r="E341" s="179" t="s">
        <v>1</v>
      </c>
      <c r="F341" s="180" t="s">
        <v>425</v>
      </c>
      <c r="H341" s="181">
        <v>0.36799999999999999</v>
      </c>
      <c r="I341" s="182"/>
      <c r="L341" s="178"/>
      <c r="M341" s="183"/>
      <c r="N341" s="184"/>
      <c r="O341" s="184"/>
      <c r="P341" s="184"/>
      <c r="Q341" s="184"/>
      <c r="R341" s="184"/>
      <c r="S341" s="184"/>
      <c r="T341" s="185"/>
      <c r="AT341" s="179" t="s">
        <v>193</v>
      </c>
      <c r="AU341" s="179" t="s">
        <v>89</v>
      </c>
      <c r="AV341" s="14" t="s">
        <v>89</v>
      </c>
      <c r="AW341" s="14" t="s">
        <v>31</v>
      </c>
      <c r="AX341" s="14" t="s">
        <v>75</v>
      </c>
      <c r="AY341" s="179" t="s">
        <v>185</v>
      </c>
    </row>
    <row r="342" spans="1:65" s="16" customFormat="1" ht="11.25">
      <c r="B342" s="194"/>
      <c r="D342" s="171" t="s">
        <v>193</v>
      </c>
      <c r="E342" s="195" t="s">
        <v>1</v>
      </c>
      <c r="F342" s="196" t="s">
        <v>215</v>
      </c>
      <c r="H342" s="197">
        <v>7.7310000000000008</v>
      </c>
      <c r="I342" s="198"/>
      <c r="L342" s="194"/>
      <c r="M342" s="199"/>
      <c r="N342" s="200"/>
      <c r="O342" s="200"/>
      <c r="P342" s="200"/>
      <c r="Q342" s="200"/>
      <c r="R342" s="200"/>
      <c r="S342" s="200"/>
      <c r="T342" s="201"/>
      <c r="AT342" s="195" t="s">
        <v>193</v>
      </c>
      <c r="AU342" s="195" t="s">
        <v>89</v>
      </c>
      <c r="AV342" s="16" t="s">
        <v>91</v>
      </c>
      <c r="AW342" s="16" t="s">
        <v>31</v>
      </c>
      <c r="AX342" s="16" t="s">
        <v>79</v>
      </c>
      <c r="AY342" s="195" t="s">
        <v>185</v>
      </c>
    </row>
    <row r="343" spans="1:65" s="2" customFormat="1" ht="21.75" customHeight="1">
      <c r="A343" s="33"/>
      <c r="B343" s="155"/>
      <c r="C343" s="156" t="s">
        <v>426</v>
      </c>
      <c r="D343" s="156" t="s">
        <v>188</v>
      </c>
      <c r="E343" s="157" t="s">
        <v>427</v>
      </c>
      <c r="F343" s="158" t="s">
        <v>428</v>
      </c>
      <c r="G343" s="159" t="s">
        <v>283</v>
      </c>
      <c r="H343" s="160">
        <v>36.816000000000003</v>
      </c>
      <c r="I343" s="161"/>
      <c r="J343" s="162">
        <f>ROUND(I343*H343,2)</f>
        <v>0</v>
      </c>
      <c r="K343" s="163"/>
      <c r="L343" s="34"/>
      <c r="M343" s="164" t="s">
        <v>1</v>
      </c>
      <c r="N343" s="165" t="s">
        <v>41</v>
      </c>
      <c r="O343" s="62"/>
      <c r="P343" s="166">
        <f>O343*H343</f>
        <v>0</v>
      </c>
      <c r="Q343" s="166">
        <v>0.15018133</v>
      </c>
      <c r="R343" s="166">
        <f>Q343*H343</f>
        <v>5.5290758452800004</v>
      </c>
      <c r="S343" s="166">
        <v>0</v>
      </c>
      <c r="T343" s="167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68" t="s">
        <v>91</v>
      </c>
      <c r="AT343" s="168" t="s">
        <v>188</v>
      </c>
      <c r="AU343" s="168" t="s">
        <v>89</v>
      </c>
      <c r="AY343" s="18" t="s">
        <v>185</v>
      </c>
      <c r="BE343" s="169">
        <f>IF(N343="základná",J343,0)</f>
        <v>0</v>
      </c>
      <c r="BF343" s="169">
        <f>IF(N343="znížená",J343,0)</f>
        <v>0</v>
      </c>
      <c r="BG343" s="169">
        <f>IF(N343="zákl. prenesená",J343,0)</f>
        <v>0</v>
      </c>
      <c r="BH343" s="169">
        <f>IF(N343="zníž. prenesená",J343,0)</f>
        <v>0</v>
      </c>
      <c r="BI343" s="169">
        <f>IF(N343="nulová",J343,0)</f>
        <v>0</v>
      </c>
      <c r="BJ343" s="18" t="s">
        <v>89</v>
      </c>
      <c r="BK343" s="169">
        <f>ROUND(I343*H343,2)</f>
        <v>0</v>
      </c>
      <c r="BL343" s="18" t="s">
        <v>91</v>
      </c>
      <c r="BM343" s="168" t="s">
        <v>429</v>
      </c>
    </row>
    <row r="344" spans="1:65" s="14" customFormat="1" ht="11.25">
      <c r="B344" s="178"/>
      <c r="D344" s="171" t="s">
        <v>193</v>
      </c>
      <c r="E344" s="179" t="s">
        <v>1</v>
      </c>
      <c r="F344" s="180" t="s">
        <v>430</v>
      </c>
      <c r="H344" s="181">
        <v>11.31</v>
      </c>
      <c r="I344" s="182"/>
      <c r="L344" s="178"/>
      <c r="M344" s="183"/>
      <c r="N344" s="184"/>
      <c r="O344" s="184"/>
      <c r="P344" s="184"/>
      <c r="Q344" s="184"/>
      <c r="R344" s="184"/>
      <c r="S344" s="184"/>
      <c r="T344" s="185"/>
      <c r="AT344" s="179" t="s">
        <v>193</v>
      </c>
      <c r="AU344" s="179" t="s">
        <v>89</v>
      </c>
      <c r="AV344" s="14" t="s">
        <v>89</v>
      </c>
      <c r="AW344" s="14" t="s">
        <v>31</v>
      </c>
      <c r="AX344" s="14" t="s">
        <v>75</v>
      </c>
      <c r="AY344" s="179" t="s">
        <v>185</v>
      </c>
    </row>
    <row r="345" spans="1:65" s="14" customFormat="1" ht="11.25">
      <c r="B345" s="178"/>
      <c r="D345" s="171" t="s">
        <v>193</v>
      </c>
      <c r="E345" s="179" t="s">
        <v>1</v>
      </c>
      <c r="F345" s="180" t="s">
        <v>431</v>
      </c>
      <c r="H345" s="181">
        <v>9.75</v>
      </c>
      <c r="I345" s="182"/>
      <c r="L345" s="178"/>
      <c r="M345" s="183"/>
      <c r="N345" s="184"/>
      <c r="O345" s="184"/>
      <c r="P345" s="184"/>
      <c r="Q345" s="184"/>
      <c r="R345" s="184"/>
      <c r="S345" s="184"/>
      <c r="T345" s="185"/>
      <c r="AT345" s="179" t="s">
        <v>193</v>
      </c>
      <c r="AU345" s="179" t="s">
        <v>89</v>
      </c>
      <c r="AV345" s="14" t="s">
        <v>89</v>
      </c>
      <c r="AW345" s="14" t="s">
        <v>31</v>
      </c>
      <c r="AX345" s="14" t="s">
        <v>75</v>
      </c>
      <c r="AY345" s="179" t="s">
        <v>185</v>
      </c>
    </row>
    <row r="346" spans="1:65" s="14" customFormat="1" ht="11.25">
      <c r="B346" s="178"/>
      <c r="D346" s="171" t="s">
        <v>193</v>
      </c>
      <c r="E346" s="179" t="s">
        <v>1</v>
      </c>
      <c r="F346" s="180" t="s">
        <v>432</v>
      </c>
      <c r="H346" s="181">
        <v>8.9700000000000006</v>
      </c>
      <c r="I346" s="182"/>
      <c r="L346" s="178"/>
      <c r="M346" s="183"/>
      <c r="N346" s="184"/>
      <c r="O346" s="184"/>
      <c r="P346" s="184"/>
      <c r="Q346" s="184"/>
      <c r="R346" s="184"/>
      <c r="S346" s="184"/>
      <c r="T346" s="185"/>
      <c r="AT346" s="179" t="s">
        <v>193</v>
      </c>
      <c r="AU346" s="179" t="s">
        <v>89</v>
      </c>
      <c r="AV346" s="14" t="s">
        <v>89</v>
      </c>
      <c r="AW346" s="14" t="s">
        <v>31</v>
      </c>
      <c r="AX346" s="14" t="s">
        <v>75</v>
      </c>
      <c r="AY346" s="179" t="s">
        <v>185</v>
      </c>
    </row>
    <row r="347" spans="1:65" s="14" customFormat="1" ht="11.25">
      <c r="B347" s="178"/>
      <c r="D347" s="171" t="s">
        <v>193</v>
      </c>
      <c r="E347" s="179" t="s">
        <v>1</v>
      </c>
      <c r="F347" s="180" t="s">
        <v>433</v>
      </c>
      <c r="H347" s="181">
        <v>6.7859999999999996</v>
      </c>
      <c r="I347" s="182"/>
      <c r="L347" s="178"/>
      <c r="M347" s="183"/>
      <c r="N347" s="184"/>
      <c r="O347" s="184"/>
      <c r="P347" s="184"/>
      <c r="Q347" s="184"/>
      <c r="R347" s="184"/>
      <c r="S347" s="184"/>
      <c r="T347" s="185"/>
      <c r="AT347" s="179" t="s">
        <v>193</v>
      </c>
      <c r="AU347" s="179" t="s">
        <v>89</v>
      </c>
      <c r="AV347" s="14" t="s">
        <v>89</v>
      </c>
      <c r="AW347" s="14" t="s">
        <v>31</v>
      </c>
      <c r="AX347" s="14" t="s">
        <v>75</v>
      </c>
      <c r="AY347" s="179" t="s">
        <v>185</v>
      </c>
    </row>
    <row r="348" spans="1:65" s="16" customFormat="1" ht="11.25">
      <c r="B348" s="194"/>
      <c r="D348" s="171" t="s">
        <v>193</v>
      </c>
      <c r="E348" s="195" t="s">
        <v>1</v>
      </c>
      <c r="F348" s="196" t="s">
        <v>215</v>
      </c>
      <c r="H348" s="197">
        <v>36.816000000000003</v>
      </c>
      <c r="I348" s="198"/>
      <c r="L348" s="194"/>
      <c r="M348" s="199"/>
      <c r="N348" s="200"/>
      <c r="O348" s="200"/>
      <c r="P348" s="200"/>
      <c r="Q348" s="200"/>
      <c r="R348" s="200"/>
      <c r="S348" s="200"/>
      <c r="T348" s="201"/>
      <c r="AT348" s="195" t="s">
        <v>193</v>
      </c>
      <c r="AU348" s="195" t="s">
        <v>89</v>
      </c>
      <c r="AV348" s="16" t="s">
        <v>91</v>
      </c>
      <c r="AW348" s="16" t="s">
        <v>31</v>
      </c>
      <c r="AX348" s="16" t="s">
        <v>79</v>
      </c>
      <c r="AY348" s="195" t="s">
        <v>185</v>
      </c>
    </row>
    <row r="349" spans="1:65" s="2" customFormat="1" ht="21.75" customHeight="1">
      <c r="A349" s="33"/>
      <c r="B349" s="155"/>
      <c r="C349" s="156" t="s">
        <v>434</v>
      </c>
      <c r="D349" s="156" t="s">
        <v>188</v>
      </c>
      <c r="E349" s="157" t="s">
        <v>435</v>
      </c>
      <c r="F349" s="158" t="s">
        <v>436</v>
      </c>
      <c r="G349" s="159" t="s">
        <v>283</v>
      </c>
      <c r="H349" s="160">
        <v>36.816000000000003</v>
      </c>
      <c r="I349" s="161"/>
      <c r="J349" s="162">
        <f>ROUND(I349*H349,2)</f>
        <v>0</v>
      </c>
      <c r="K349" s="163"/>
      <c r="L349" s="34"/>
      <c r="M349" s="164" t="s">
        <v>1</v>
      </c>
      <c r="N349" s="165" t="s">
        <v>41</v>
      </c>
      <c r="O349" s="62"/>
      <c r="P349" s="166">
        <f>O349*H349</f>
        <v>0</v>
      </c>
      <c r="Q349" s="166">
        <v>0</v>
      </c>
      <c r="R349" s="166">
        <f>Q349*H349</f>
        <v>0</v>
      </c>
      <c r="S349" s="166">
        <v>0</v>
      </c>
      <c r="T349" s="167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68" t="s">
        <v>91</v>
      </c>
      <c r="AT349" s="168" t="s">
        <v>188</v>
      </c>
      <c r="AU349" s="168" t="s">
        <v>89</v>
      </c>
      <c r="AY349" s="18" t="s">
        <v>185</v>
      </c>
      <c r="BE349" s="169">
        <f>IF(N349="základná",J349,0)</f>
        <v>0</v>
      </c>
      <c r="BF349" s="169">
        <f>IF(N349="znížená",J349,0)</f>
        <v>0</v>
      </c>
      <c r="BG349" s="169">
        <f>IF(N349="zákl. prenesená",J349,0)</f>
        <v>0</v>
      </c>
      <c r="BH349" s="169">
        <f>IF(N349="zníž. prenesená",J349,0)</f>
        <v>0</v>
      </c>
      <c r="BI349" s="169">
        <f>IF(N349="nulová",J349,0)</f>
        <v>0</v>
      </c>
      <c r="BJ349" s="18" t="s">
        <v>89</v>
      </c>
      <c r="BK349" s="169">
        <f>ROUND(I349*H349,2)</f>
        <v>0</v>
      </c>
      <c r="BL349" s="18" t="s">
        <v>91</v>
      </c>
      <c r="BM349" s="168" t="s">
        <v>437</v>
      </c>
    </row>
    <row r="350" spans="1:65" s="2" customFormat="1" ht="16.5" customHeight="1">
      <c r="A350" s="33"/>
      <c r="B350" s="155"/>
      <c r="C350" s="156" t="s">
        <v>438</v>
      </c>
      <c r="D350" s="156" t="s">
        <v>188</v>
      </c>
      <c r="E350" s="157" t="s">
        <v>439</v>
      </c>
      <c r="F350" s="158" t="s">
        <v>440</v>
      </c>
      <c r="G350" s="159" t="s">
        <v>412</v>
      </c>
      <c r="H350" s="160">
        <v>0.19</v>
      </c>
      <c r="I350" s="161"/>
      <c r="J350" s="162">
        <f>ROUND(I350*H350,2)</f>
        <v>0</v>
      </c>
      <c r="K350" s="163"/>
      <c r="L350" s="34"/>
      <c r="M350" s="164" t="s">
        <v>1</v>
      </c>
      <c r="N350" s="165" t="s">
        <v>41</v>
      </c>
      <c r="O350" s="62"/>
      <c r="P350" s="166">
        <f>O350*H350</f>
        <v>0</v>
      </c>
      <c r="Q350" s="166">
        <v>1.0189584970000001</v>
      </c>
      <c r="R350" s="166">
        <f>Q350*H350</f>
        <v>0.19360211443000003</v>
      </c>
      <c r="S350" s="166">
        <v>0</v>
      </c>
      <c r="T350" s="167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8" t="s">
        <v>91</v>
      </c>
      <c r="AT350" s="168" t="s">
        <v>188</v>
      </c>
      <c r="AU350" s="168" t="s">
        <v>89</v>
      </c>
      <c r="AY350" s="18" t="s">
        <v>185</v>
      </c>
      <c r="BE350" s="169">
        <f>IF(N350="základná",J350,0)</f>
        <v>0</v>
      </c>
      <c r="BF350" s="169">
        <f>IF(N350="znížená",J350,0)</f>
        <v>0</v>
      </c>
      <c r="BG350" s="169">
        <f>IF(N350="zákl. prenesená",J350,0)</f>
        <v>0</v>
      </c>
      <c r="BH350" s="169">
        <f>IF(N350="zníž. prenesená",J350,0)</f>
        <v>0</v>
      </c>
      <c r="BI350" s="169">
        <f>IF(N350="nulová",J350,0)</f>
        <v>0</v>
      </c>
      <c r="BJ350" s="18" t="s">
        <v>89</v>
      </c>
      <c r="BK350" s="169">
        <f>ROUND(I350*H350,2)</f>
        <v>0</v>
      </c>
      <c r="BL350" s="18" t="s">
        <v>91</v>
      </c>
      <c r="BM350" s="168" t="s">
        <v>441</v>
      </c>
    </row>
    <row r="351" spans="1:65" s="14" customFormat="1" ht="11.25">
      <c r="B351" s="178"/>
      <c r="D351" s="171" t="s">
        <v>193</v>
      </c>
      <c r="E351" s="179" t="s">
        <v>1</v>
      </c>
      <c r="F351" s="180" t="s">
        <v>442</v>
      </c>
      <c r="H351" s="181">
        <v>5.8999999999999997E-2</v>
      </c>
      <c r="I351" s="182"/>
      <c r="L351" s="178"/>
      <c r="M351" s="183"/>
      <c r="N351" s="184"/>
      <c r="O351" s="184"/>
      <c r="P351" s="184"/>
      <c r="Q351" s="184"/>
      <c r="R351" s="184"/>
      <c r="S351" s="184"/>
      <c r="T351" s="185"/>
      <c r="AT351" s="179" t="s">
        <v>193</v>
      </c>
      <c r="AU351" s="179" t="s">
        <v>89</v>
      </c>
      <c r="AV351" s="14" t="s">
        <v>89</v>
      </c>
      <c r="AW351" s="14" t="s">
        <v>31</v>
      </c>
      <c r="AX351" s="14" t="s">
        <v>75</v>
      </c>
      <c r="AY351" s="179" t="s">
        <v>185</v>
      </c>
    </row>
    <row r="352" spans="1:65" s="14" customFormat="1" ht="11.25">
      <c r="B352" s="178"/>
      <c r="D352" s="171" t="s">
        <v>193</v>
      </c>
      <c r="E352" s="179" t="s">
        <v>1</v>
      </c>
      <c r="F352" s="180" t="s">
        <v>443</v>
      </c>
      <c r="H352" s="181">
        <v>0.05</v>
      </c>
      <c r="I352" s="182"/>
      <c r="L352" s="178"/>
      <c r="M352" s="183"/>
      <c r="N352" s="184"/>
      <c r="O352" s="184"/>
      <c r="P352" s="184"/>
      <c r="Q352" s="184"/>
      <c r="R352" s="184"/>
      <c r="S352" s="184"/>
      <c r="T352" s="185"/>
      <c r="AT352" s="179" t="s">
        <v>193</v>
      </c>
      <c r="AU352" s="179" t="s">
        <v>89</v>
      </c>
      <c r="AV352" s="14" t="s">
        <v>89</v>
      </c>
      <c r="AW352" s="14" t="s">
        <v>31</v>
      </c>
      <c r="AX352" s="14" t="s">
        <v>75</v>
      </c>
      <c r="AY352" s="179" t="s">
        <v>185</v>
      </c>
    </row>
    <row r="353" spans="1:65" s="14" customFormat="1" ht="11.25">
      <c r="B353" s="178"/>
      <c r="D353" s="171" t="s">
        <v>193</v>
      </c>
      <c r="E353" s="179" t="s">
        <v>1</v>
      </c>
      <c r="F353" s="180" t="s">
        <v>444</v>
      </c>
      <c r="H353" s="181">
        <v>4.5999999999999999E-2</v>
      </c>
      <c r="I353" s="182"/>
      <c r="L353" s="178"/>
      <c r="M353" s="183"/>
      <c r="N353" s="184"/>
      <c r="O353" s="184"/>
      <c r="P353" s="184"/>
      <c r="Q353" s="184"/>
      <c r="R353" s="184"/>
      <c r="S353" s="184"/>
      <c r="T353" s="185"/>
      <c r="AT353" s="179" t="s">
        <v>193</v>
      </c>
      <c r="AU353" s="179" t="s">
        <v>89</v>
      </c>
      <c r="AV353" s="14" t="s">
        <v>89</v>
      </c>
      <c r="AW353" s="14" t="s">
        <v>31</v>
      </c>
      <c r="AX353" s="14" t="s">
        <v>75</v>
      </c>
      <c r="AY353" s="179" t="s">
        <v>185</v>
      </c>
    </row>
    <row r="354" spans="1:65" s="14" customFormat="1" ht="11.25">
      <c r="B354" s="178"/>
      <c r="D354" s="171" t="s">
        <v>193</v>
      </c>
      <c r="E354" s="179" t="s">
        <v>1</v>
      </c>
      <c r="F354" s="180" t="s">
        <v>445</v>
      </c>
      <c r="H354" s="181">
        <v>3.5000000000000003E-2</v>
      </c>
      <c r="I354" s="182"/>
      <c r="L354" s="178"/>
      <c r="M354" s="183"/>
      <c r="N354" s="184"/>
      <c r="O354" s="184"/>
      <c r="P354" s="184"/>
      <c r="Q354" s="184"/>
      <c r="R354" s="184"/>
      <c r="S354" s="184"/>
      <c r="T354" s="185"/>
      <c r="AT354" s="179" t="s">
        <v>193</v>
      </c>
      <c r="AU354" s="179" t="s">
        <v>89</v>
      </c>
      <c r="AV354" s="14" t="s">
        <v>89</v>
      </c>
      <c r="AW354" s="14" t="s">
        <v>31</v>
      </c>
      <c r="AX354" s="14" t="s">
        <v>75</v>
      </c>
      <c r="AY354" s="179" t="s">
        <v>185</v>
      </c>
    </row>
    <row r="355" spans="1:65" s="16" customFormat="1" ht="11.25">
      <c r="B355" s="194"/>
      <c r="D355" s="171" t="s">
        <v>193</v>
      </c>
      <c r="E355" s="195" t="s">
        <v>1</v>
      </c>
      <c r="F355" s="196" t="s">
        <v>215</v>
      </c>
      <c r="H355" s="197">
        <v>0.19</v>
      </c>
      <c r="I355" s="198"/>
      <c r="L355" s="194"/>
      <c r="M355" s="199"/>
      <c r="N355" s="200"/>
      <c r="O355" s="200"/>
      <c r="P355" s="200"/>
      <c r="Q355" s="200"/>
      <c r="R355" s="200"/>
      <c r="S355" s="200"/>
      <c r="T355" s="201"/>
      <c r="AT355" s="195" t="s">
        <v>193</v>
      </c>
      <c r="AU355" s="195" t="s">
        <v>89</v>
      </c>
      <c r="AV355" s="16" t="s">
        <v>91</v>
      </c>
      <c r="AW355" s="16" t="s">
        <v>31</v>
      </c>
      <c r="AX355" s="16" t="s">
        <v>79</v>
      </c>
      <c r="AY355" s="195" t="s">
        <v>185</v>
      </c>
    </row>
    <row r="356" spans="1:65" s="2" customFormat="1" ht="24.2" customHeight="1">
      <c r="A356" s="33"/>
      <c r="B356" s="155"/>
      <c r="C356" s="156" t="s">
        <v>446</v>
      </c>
      <c r="D356" s="156" t="s">
        <v>188</v>
      </c>
      <c r="E356" s="157" t="s">
        <v>447</v>
      </c>
      <c r="F356" s="158" t="s">
        <v>448</v>
      </c>
      <c r="G356" s="159" t="s">
        <v>191</v>
      </c>
      <c r="H356" s="160">
        <v>188.01</v>
      </c>
      <c r="I356" s="161"/>
      <c r="J356" s="162">
        <f>ROUND(I356*H356,2)</f>
        <v>0</v>
      </c>
      <c r="K356" s="163"/>
      <c r="L356" s="34"/>
      <c r="M356" s="164" t="s">
        <v>1</v>
      </c>
      <c r="N356" s="165" t="s">
        <v>41</v>
      </c>
      <c r="O356" s="62"/>
      <c r="P356" s="166">
        <f>O356*H356</f>
        <v>0</v>
      </c>
      <c r="Q356" s="166">
        <v>2.2151342039999999</v>
      </c>
      <c r="R356" s="166">
        <f>Q356*H356</f>
        <v>416.46738169403994</v>
      </c>
      <c r="S356" s="166">
        <v>0</v>
      </c>
      <c r="T356" s="167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68" t="s">
        <v>91</v>
      </c>
      <c r="AT356" s="168" t="s">
        <v>188</v>
      </c>
      <c r="AU356" s="168" t="s">
        <v>89</v>
      </c>
      <c r="AY356" s="18" t="s">
        <v>185</v>
      </c>
      <c r="BE356" s="169">
        <f>IF(N356="základná",J356,0)</f>
        <v>0</v>
      </c>
      <c r="BF356" s="169">
        <f>IF(N356="znížená",J356,0)</f>
        <v>0</v>
      </c>
      <c r="BG356" s="169">
        <f>IF(N356="zákl. prenesená",J356,0)</f>
        <v>0</v>
      </c>
      <c r="BH356" s="169">
        <f>IF(N356="zníž. prenesená",J356,0)</f>
        <v>0</v>
      </c>
      <c r="BI356" s="169">
        <f>IF(N356="nulová",J356,0)</f>
        <v>0</v>
      </c>
      <c r="BJ356" s="18" t="s">
        <v>89</v>
      </c>
      <c r="BK356" s="169">
        <f>ROUND(I356*H356,2)</f>
        <v>0</v>
      </c>
      <c r="BL356" s="18" t="s">
        <v>91</v>
      </c>
      <c r="BM356" s="168" t="s">
        <v>449</v>
      </c>
    </row>
    <row r="357" spans="1:65" s="14" customFormat="1" ht="11.25">
      <c r="B357" s="178"/>
      <c r="D357" s="171" t="s">
        <v>193</v>
      </c>
      <c r="E357" s="179" t="s">
        <v>1</v>
      </c>
      <c r="F357" s="180" t="s">
        <v>450</v>
      </c>
      <c r="H357" s="181">
        <v>73.599999999999994</v>
      </c>
      <c r="I357" s="182"/>
      <c r="L357" s="178"/>
      <c r="M357" s="183"/>
      <c r="N357" s="184"/>
      <c r="O357" s="184"/>
      <c r="P357" s="184"/>
      <c r="Q357" s="184"/>
      <c r="R357" s="184"/>
      <c r="S357" s="184"/>
      <c r="T357" s="185"/>
      <c r="AT357" s="179" t="s">
        <v>193</v>
      </c>
      <c r="AU357" s="179" t="s">
        <v>89</v>
      </c>
      <c r="AV357" s="14" t="s">
        <v>89</v>
      </c>
      <c r="AW357" s="14" t="s">
        <v>31</v>
      </c>
      <c r="AX357" s="14" t="s">
        <v>75</v>
      </c>
      <c r="AY357" s="179" t="s">
        <v>185</v>
      </c>
    </row>
    <row r="358" spans="1:65" s="14" customFormat="1" ht="11.25">
      <c r="B358" s="178"/>
      <c r="D358" s="171" t="s">
        <v>193</v>
      </c>
      <c r="E358" s="179" t="s">
        <v>1</v>
      </c>
      <c r="F358" s="180" t="s">
        <v>451</v>
      </c>
      <c r="H358" s="181">
        <v>25.84</v>
      </c>
      <c r="I358" s="182"/>
      <c r="L358" s="178"/>
      <c r="M358" s="183"/>
      <c r="N358" s="184"/>
      <c r="O358" s="184"/>
      <c r="P358" s="184"/>
      <c r="Q358" s="184"/>
      <c r="R358" s="184"/>
      <c r="S358" s="184"/>
      <c r="T358" s="185"/>
      <c r="AT358" s="179" t="s">
        <v>193</v>
      </c>
      <c r="AU358" s="179" t="s">
        <v>89</v>
      </c>
      <c r="AV358" s="14" t="s">
        <v>89</v>
      </c>
      <c r="AW358" s="14" t="s">
        <v>31</v>
      </c>
      <c r="AX358" s="14" t="s">
        <v>75</v>
      </c>
      <c r="AY358" s="179" t="s">
        <v>185</v>
      </c>
    </row>
    <row r="359" spans="1:65" s="14" customFormat="1" ht="11.25">
      <c r="B359" s="178"/>
      <c r="D359" s="171" t="s">
        <v>193</v>
      </c>
      <c r="E359" s="179" t="s">
        <v>1</v>
      </c>
      <c r="F359" s="180" t="s">
        <v>452</v>
      </c>
      <c r="H359" s="181">
        <v>7.2</v>
      </c>
      <c r="I359" s="182"/>
      <c r="L359" s="178"/>
      <c r="M359" s="183"/>
      <c r="N359" s="184"/>
      <c r="O359" s="184"/>
      <c r="P359" s="184"/>
      <c r="Q359" s="184"/>
      <c r="R359" s="184"/>
      <c r="S359" s="184"/>
      <c r="T359" s="185"/>
      <c r="AT359" s="179" t="s">
        <v>193</v>
      </c>
      <c r="AU359" s="179" t="s">
        <v>89</v>
      </c>
      <c r="AV359" s="14" t="s">
        <v>89</v>
      </c>
      <c r="AW359" s="14" t="s">
        <v>31</v>
      </c>
      <c r="AX359" s="14" t="s">
        <v>75</v>
      </c>
      <c r="AY359" s="179" t="s">
        <v>185</v>
      </c>
    </row>
    <row r="360" spans="1:65" s="14" customFormat="1" ht="11.25">
      <c r="B360" s="178"/>
      <c r="D360" s="171" t="s">
        <v>193</v>
      </c>
      <c r="E360" s="179" t="s">
        <v>1</v>
      </c>
      <c r="F360" s="180" t="s">
        <v>453</v>
      </c>
      <c r="H360" s="181">
        <v>3.6960000000000002</v>
      </c>
      <c r="I360" s="182"/>
      <c r="L360" s="178"/>
      <c r="M360" s="183"/>
      <c r="N360" s="184"/>
      <c r="O360" s="184"/>
      <c r="P360" s="184"/>
      <c r="Q360" s="184"/>
      <c r="R360" s="184"/>
      <c r="S360" s="184"/>
      <c r="T360" s="185"/>
      <c r="AT360" s="179" t="s">
        <v>193</v>
      </c>
      <c r="AU360" s="179" t="s">
        <v>89</v>
      </c>
      <c r="AV360" s="14" t="s">
        <v>89</v>
      </c>
      <c r="AW360" s="14" t="s">
        <v>31</v>
      </c>
      <c r="AX360" s="14" t="s">
        <v>75</v>
      </c>
      <c r="AY360" s="179" t="s">
        <v>185</v>
      </c>
    </row>
    <row r="361" spans="1:65" s="14" customFormat="1" ht="11.25">
      <c r="B361" s="178"/>
      <c r="D361" s="171" t="s">
        <v>193</v>
      </c>
      <c r="E361" s="179" t="s">
        <v>1</v>
      </c>
      <c r="F361" s="180" t="s">
        <v>454</v>
      </c>
      <c r="H361" s="181">
        <v>5.4080000000000004</v>
      </c>
      <c r="I361" s="182"/>
      <c r="L361" s="178"/>
      <c r="M361" s="183"/>
      <c r="N361" s="184"/>
      <c r="O361" s="184"/>
      <c r="P361" s="184"/>
      <c r="Q361" s="184"/>
      <c r="R361" s="184"/>
      <c r="S361" s="184"/>
      <c r="T361" s="185"/>
      <c r="AT361" s="179" t="s">
        <v>193</v>
      </c>
      <c r="AU361" s="179" t="s">
        <v>89</v>
      </c>
      <c r="AV361" s="14" t="s">
        <v>89</v>
      </c>
      <c r="AW361" s="14" t="s">
        <v>31</v>
      </c>
      <c r="AX361" s="14" t="s">
        <v>75</v>
      </c>
      <c r="AY361" s="179" t="s">
        <v>185</v>
      </c>
    </row>
    <row r="362" spans="1:65" s="14" customFormat="1" ht="11.25">
      <c r="B362" s="178"/>
      <c r="D362" s="171" t="s">
        <v>193</v>
      </c>
      <c r="E362" s="179" t="s">
        <v>1</v>
      </c>
      <c r="F362" s="180" t="s">
        <v>455</v>
      </c>
      <c r="H362" s="181">
        <v>4.08</v>
      </c>
      <c r="I362" s="182"/>
      <c r="L362" s="178"/>
      <c r="M362" s="183"/>
      <c r="N362" s="184"/>
      <c r="O362" s="184"/>
      <c r="P362" s="184"/>
      <c r="Q362" s="184"/>
      <c r="R362" s="184"/>
      <c r="S362" s="184"/>
      <c r="T362" s="185"/>
      <c r="AT362" s="179" t="s">
        <v>193</v>
      </c>
      <c r="AU362" s="179" t="s">
        <v>89</v>
      </c>
      <c r="AV362" s="14" t="s">
        <v>89</v>
      </c>
      <c r="AW362" s="14" t="s">
        <v>31</v>
      </c>
      <c r="AX362" s="14" t="s">
        <v>75</v>
      </c>
      <c r="AY362" s="179" t="s">
        <v>185</v>
      </c>
    </row>
    <row r="363" spans="1:65" s="14" customFormat="1" ht="11.25">
      <c r="B363" s="178"/>
      <c r="D363" s="171" t="s">
        <v>193</v>
      </c>
      <c r="E363" s="179" t="s">
        <v>1</v>
      </c>
      <c r="F363" s="180" t="s">
        <v>456</v>
      </c>
      <c r="H363" s="181">
        <v>8.0830000000000002</v>
      </c>
      <c r="I363" s="182"/>
      <c r="L363" s="178"/>
      <c r="M363" s="183"/>
      <c r="N363" s="184"/>
      <c r="O363" s="184"/>
      <c r="P363" s="184"/>
      <c r="Q363" s="184"/>
      <c r="R363" s="184"/>
      <c r="S363" s="184"/>
      <c r="T363" s="185"/>
      <c r="AT363" s="179" t="s">
        <v>193</v>
      </c>
      <c r="AU363" s="179" t="s">
        <v>89</v>
      </c>
      <c r="AV363" s="14" t="s">
        <v>89</v>
      </c>
      <c r="AW363" s="14" t="s">
        <v>31</v>
      </c>
      <c r="AX363" s="14" t="s">
        <v>75</v>
      </c>
      <c r="AY363" s="179" t="s">
        <v>185</v>
      </c>
    </row>
    <row r="364" spans="1:65" s="14" customFormat="1" ht="11.25">
      <c r="B364" s="178"/>
      <c r="D364" s="171" t="s">
        <v>193</v>
      </c>
      <c r="E364" s="179" t="s">
        <v>1</v>
      </c>
      <c r="F364" s="180" t="s">
        <v>457</v>
      </c>
      <c r="H364" s="181">
        <v>39.688000000000002</v>
      </c>
      <c r="I364" s="182"/>
      <c r="L364" s="178"/>
      <c r="M364" s="183"/>
      <c r="N364" s="184"/>
      <c r="O364" s="184"/>
      <c r="P364" s="184"/>
      <c r="Q364" s="184"/>
      <c r="R364" s="184"/>
      <c r="S364" s="184"/>
      <c r="T364" s="185"/>
      <c r="AT364" s="179" t="s">
        <v>193</v>
      </c>
      <c r="AU364" s="179" t="s">
        <v>89</v>
      </c>
      <c r="AV364" s="14" t="s">
        <v>89</v>
      </c>
      <c r="AW364" s="14" t="s">
        <v>31</v>
      </c>
      <c r="AX364" s="14" t="s">
        <v>75</v>
      </c>
      <c r="AY364" s="179" t="s">
        <v>185</v>
      </c>
    </row>
    <row r="365" spans="1:65" s="14" customFormat="1" ht="11.25">
      <c r="B365" s="178"/>
      <c r="D365" s="171" t="s">
        <v>193</v>
      </c>
      <c r="E365" s="179" t="s">
        <v>1</v>
      </c>
      <c r="F365" s="180" t="s">
        <v>458</v>
      </c>
      <c r="H365" s="181">
        <v>11.462</v>
      </c>
      <c r="I365" s="182"/>
      <c r="L365" s="178"/>
      <c r="M365" s="183"/>
      <c r="N365" s="184"/>
      <c r="O365" s="184"/>
      <c r="P365" s="184"/>
      <c r="Q365" s="184"/>
      <c r="R365" s="184"/>
      <c r="S365" s="184"/>
      <c r="T365" s="185"/>
      <c r="AT365" s="179" t="s">
        <v>193</v>
      </c>
      <c r="AU365" s="179" t="s">
        <v>89</v>
      </c>
      <c r="AV365" s="14" t="s">
        <v>89</v>
      </c>
      <c r="AW365" s="14" t="s">
        <v>31</v>
      </c>
      <c r="AX365" s="14" t="s">
        <v>75</v>
      </c>
      <c r="AY365" s="179" t="s">
        <v>185</v>
      </c>
    </row>
    <row r="366" spans="1:65" s="14" customFormat="1" ht="11.25">
      <c r="B366" s="178"/>
      <c r="D366" s="171" t="s">
        <v>193</v>
      </c>
      <c r="E366" s="179" t="s">
        <v>1</v>
      </c>
      <c r="F366" s="180" t="s">
        <v>459</v>
      </c>
      <c r="H366" s="181">
        <v>8.9529999999999994</v>
      </c>
      <c r="I366" s="182"/>
      <c r="L366" s="178"/>
      <c r="M366" s="183"/>
      <c r="N366" s="184"/>
      <c r="O366" s="184"/>
      <c r="P366" s="184"/>
      <c r="Q366" s="184"/>
      <c r="R366" s="184"/>
      <c r="S366" s="184"/>
      <c r="T366" s="185"/>
      <c r="AT366" s="179" t="s">
        <v>193</v>
      </c>
      <c r="AU366" s="179" t="s">
        <v>89</v>
      </c>
      <c r="AV366" s="14" t="s">
        <v>89</v>
      </c>
      <c r="AW366" s="14" t="s">
        <v>31</v>
      </c>
      <c r="AX366" s="14" t="s">
        <v>75</v>
      </c>
      <c r="AY366" s="179" t="s">
        <v>185</v>
      </c>
    </row>
    <row r="367" spans="1:65" s="16" customFormat="1" ht="11.25">
      <c r="B367" s="194"/>
      <c r="D367" s="171" t="s">
        <v>193</v>
      </c>
      <c r="E367" s="195" t="s">
        <v>1</v>
      </c>
      <c r="F367" s="196" t="s">
        <v>215</v>
      </c>
      <c r="H367" s="197">
        <v>188.01</v>
      </c>
      <c r="I367" s="198"/>
      <c r="L367" s="194"/>
      <c r="M367" s="199"/>
      <c r="N367" s="200"/>
      <c r="O367" s="200"/>
      <c r="P367" s="200"/>
      <c r="Q367" s="200"/>
      <c r="R367" s="200"/>
      <c r="S367" s="200"/>
      <c r="T367" s="201"/>
      <c r="AT367" s="195" t="s">
        <v>193</v>
      </c>
      <c r="AU367" s="195" t="s">
        <v>89</v>
      </c>
      <c r="AV367" s="16" t="s">
        <v>91</v>
      </c>
      <c r="AW367" s="16" t="s">
        <v>31</v>
      </c>
      <c r="AX367" s="16" t="s">
        <v>79</v>
      </c>
      <c r="AY367" s="195" t="s">
        <v>185</v>
      </c>
    </row>
    <row r="368" spans="1:65" s="2" customFormat="1" ht="21.75" customHeight="1">
      <c r="A368" s="33"/>
      <c r="B368" s="155"/>
      <c r="C368" s="156" t="s">
        <v>460</v>
      </c>
      <c r="D368" s="156" t="s">
        <v>188</v>
      </c>
      <c r="E368" s="157" t="s">
        <v>461</v>
      </c>
      <c r="F368" s="158" t="s">
        <v>462</v>
      </c>
      <c r="G368" s="159" t="s">
        <v>283</v>
      </c>
      <c r="H368" s="160">
        <v>462.73</v>
      </c>
      <c r="I368" s="161"/>
      <c r="J368" s="162">
        <f>ROUND(I368*H368,2)</f>
        <v>0</v>
      </c>
      <c r="K368" s="163"/>
      <c r="L368" s="34"/>
      <c r="M368" s="164" t="s">
        <v>1</v>
      </c>
      <c r="N368" s="165" t="s">
        <v>41</v>
      </c>
      <c r="O368" s="62"/>
      <c r="P368" s="166">
        <f>O368*H368</f>
        <v>0</v>
      </c>
      <c r="Q368" s="166">
        <v>3.7677600000000002E-3</v>
      </c>
      <c r="R368" s="166">
        <f>Q368*H368</f>
        <v>1.7434555848000002</v>
      </c>
      <c r="S368" s="166">
        <v>0</v>
      </c>
      <c r="T368" s="167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8" t="s">
        <v>91</v>
      </c>
      <c r="AT368" s="168" t="s">
        <v>188</v>
      </c>
      <c r="AU368" s="168" t="s">
        <v>89</v>
      </c>
      <c r="AY368" s="18" t="s">
        <v>185</v>
      </c>
      <c r="BE368" s="169">
        <f>IF(N368="základná",J368,0)</f>
        <v>0</v>
      </c>
      <c r="BF368" s="169">
        <f>IF(N368="znížená",J368,0)</f>
        <v>0</v>
      </c>
      <c r="BG368" s="169">
        <f>IF(N368="zákl. prenesená",J368,0)</f>
        <v>0</v>
      </c>
      <c r="BH368" s="169">
        <f>IF(N368="zníž. prenesená",J368,0)</f>
        <v>0</v>
      </c>
      <c r="BI368" s="169">
        <f>IF(N368="nulová",J368,0)</f>
        <v>0</v>
      </c>
      <c r="BJ368" s="18" t="s">
        <v>89</v>
      </c>
      <c r="BK368" s="169">
        <f>ROUND(I368*H368,2)</f>
        <v>0</v>
      </c>
      <c r="BL368" s="18" t="s">
        <v>91</v>
      </c>
      <c r="BM368" s="168" t="s">
        <v>463</v>
      </c>
    </row>
    <row r="369" spans="1:65" s="14" customFormat="1" ht="11.25">
      <c r="B369" s="178"/>
      <c r="D369" s="171" t="s">
        <v>193</v>
      </c>
      <c r="E369" s="179" t="s">
        <v>1</v>
      </c>
      <c r="F369" s="180" t="s">
        <v>464</v>
      </c>
      <c r="H369" s="181">
        <v>147.19999999999999</v>
      </c>
      <c r="I369" s="182"/>
      <c r="L369" s="178"/>
      <c r="M369" s="183"/>
      <c r="N369" s="184"/>
      <c r="O369" s="184"/>
      <c r="P369" s="184"/>
      <c r="Q369" s="184"/>
      <c r="R369" s="184"/>
      <c r="S369" s="184"/>
      <c r="T369" s="185"/>
      <c r="AT369" s="179" t="s">
        <v>193</v>
      </c>
      <c r="AU369" s="179" t="s">
        <v>89</v>
      </c>
      <c r="AV369" s="14" t="s">
        <v>89</v>
      </c>
      <c r="AW369" s="14" t="s">
        <v>31</v>
      </c>
      <c r="AX369" s="14" t="s">
        <v>75</v>
      </c>
      <c r="AY369" s="179" t="s">
        <v>185</v>
      </c>
    </row>
    <row r="370" spans="1:65" s="14" customFormat="1" ht="11.25">
      <c r="B370" s="178"/>
      <c r="D370" s="171" t="s">
        <v>193</v>
      </c>
      <c r="E370" s="179" t="s">
        <v>1</v>
      </c>
      <c r="F370" s="180" t="s">
        <v>465</v>
      </c>
      <c r="H370" s="181">
        <v>57.6</v>
      </c>
      <c r="I370" s="182"/>
      <c r="L370" s="178"/>
      <c r="M370" s="183"/>
      <c r="N370" s="184"/>
      <c r="O370" s="184"/>
      <c r="P370" s="184"/>
      <c r="Q370" s="184"/>
      <c r="R370" s="184"/>
      <c r="S370" s="184"/>
      <c r="T370" s="185"/>
      <c r="AT370" s="179" t="s">
        <v>193</v>
      </c>
      <c r="AU370" s="179" t="s">
        <v>89</v>
      </c>
      <c r="AV370" s="14" t="s">
        <v>89</v>
      </c>
      <c r="AW370" s="14" t="s">
        <v>31</v>
      </c>
      <c r="AX370" s="14" t="s">
        <v>75</v>
      </c>
      <c r="AY370" s="179" t="s">
        <v>185</v>
      </c>
    </row>
    <row r="371" spans="1:65" s="14" customFormat="1" ht="11.25">
      <c r="B371" s="178"/>
      <c r="D371" s="171" t="s">
        <v>193</v>
      </c>
      <c r="E371" s="179" t="s">
        <v>1</v>
      </c>
      <c r="F371" s="180" t="s">
        <v>466</v>
      </c>
      <c r="H371" s="181">
        <v>19.2</v>
      </c>
      <c r="I371" s="182"/>
      <c r="L371" s="178"/>
      <c r="M371" s="183"/>
      <c r="N371" s="184"/>
      <c r="O371" s="184"/>
      <c r="P371" s="184"/>
      <c r="Q371" s="184"/>
      <c r="R371" s="184"/>
      <c r="S371" s="184"/>
      <c r="T371" s="185"/>
      <c r="AT371" s="179" t="s">
        <v>193</v>
      </c>
      <c r="AU371" s="179" t="s">
        <v>89</v>
      </c>
      <c r="AV371" s="14" t="s">
        <v>89</v>
      </c>
      <c r="AW371" s="14" t="s">
        <v>31</v>
      </c>
      <c r="AX371" s="14" t="s">
        <v>75</v>
      </c>
      <c r="AY371" s="179" t="s">
        <v>185</v>
      </c>
    </row>
    <row r="372" spans="1:65" s="14" customFormat="1" ht="11.25">
      <c r="B372" s="178"/>
      <c r="D372" s="171" t="s">
        <v>193</v>
      </c>
      <c r="E372" s="179" t="s">
        <v>1</v>
      </c>
      <c r="F372" s="180" t="s">
        <v>467</v>
      </c>
      <c r="H372" s="181">
        <v>12</v>
      </c>
      <c r="I372" s="182"/>
      <c r="L372" s="178"/>
      <c r="M372" s="183"/>
      <c r="N372" s="184"/>
      <c r="O372" s="184"/>
      <c r="P372" s="184"/>
      <c r="Q372" s="184"/>
      <c r="R372" s="184"/>
      <c r="S372" s="184"/>
      <c r="T372" s="185"/>
      <c r="AT372" s="179" t="s">
        <v>193</v>
      </c>
      <c r="AU372" s="179" t="s">
        <v>89</v>
      </c>
      <c r="AV372" s="14" t="s">
        <v>89</v>
      </c>
      <c r="AW372" s="14" t="s">
        <v>31</v>
      </c>
      <c r="AX372" s="14" t="s">
        <v>75</v>
      </c>
      <c r="AY372" s="179" t="s">
        <v>185</v>
      </c>
    </row>
    <row r="373" spans="1:65" s="14" customFormat="1" ht="11.25">
      <c r="B373" s="178"/>
      <c r="D373" s="171" t="s">
        <v>193</v>
      </c>
      <c r="E373" s="179" t="s">
        <v>1</v>
      </c>
      <c r="F373" s="180" t="s">
        <v>468</v>
      </c>
      <c r="H373" s="181">
        <v>16.64</v>
      </c>
      <c r="I373" s="182"/>
      <c r="L373" s="178"/>
      <c r="M373" s="183"/>
      <c r="N373" s="184"/>
      <c r="O373" s="184"/>
      <c r="P373" s="184"/>
      <c r="Q373" s="184"/>
      <c r="R373" s="184"/>
      <c r="S373" s="184"/>
      <c r="T373" s="185"/>
      <c r="AT373" s="179" t="s">
        <v>193</v>
      </c>
      <c r="AU373" s="179" t="s">
        <v>89</v>
      </c>
      <c r="AV373" s="14" t="s">
        <v>89</v>
      </c>
      <c r="AW373" s="14" t="s">
        <v>31</v>
      </c>
      <c r="AX373" s="14" t="s">
        <v>75</v>
      </c>
      <c r="AY373" s="179" t="s">
        <v>185</v>
      </c>
    </row>
    <row r="374" spans="1:65" s="14" customFormat="1" ht="11.25">
      <c r="B374" s="178"/>
      <c r="D374" s="171" t="s">
        <v>193</v>
      </c>
      <c r="E374" s="179" t="s">
        <v>1</v>
      </c>
      <c r="F374" s="180" t="s">
        <v>469</v>
      </c>
      <c r="H374" s="181">
        <v>10.24</v>
      </c>
      <c r="I374" s="182"/>
      <c r="L374" s="178"/>
      <c r="M374" s="183"/>
      <c r="N374" s="184"/>
      <c r="O374" s="184"/>
      <c r="P374" s="184"/>
      <c r="Q374" s="184"/>
      <c r="R374" s="184"/>
      <c r="S374" s="184"/>
      <c r="T374" s="185"/>
      <c r="AT374" s="179" t="s">
        <v>193</v>
      </c>
      <c r="AU374" s="179" t="s">
        <v>89</v>
      </c>
      <c r="AV374" s="14" t="s">
        <v>89</v>
      </c>
      <c r="AW374" s="14" t="s">
        <v>31</v>
      </c>
      <c r="AX374" s="14" t="s">
        <v>75</v>
      </c>
      <c r="AY374" s="179" t="s">
        <v>185</v>
      </c>
    </row>
    <row r="375" spans="1:65" s="14" customFormat="1" ht="11.25">
      <c r="B375" s="178"/>
      <c r="D375" s="171" t="s">
        <v>193</v>
      </c>
      <c r="E375" s="179" t="s">
        <v>1</v>
      </c>
      <c r="F375" s="180" t="s">
        <v>470</v>
      </c>
      <c r="H375" s="181">
        <v>19.170000000000002</v>
      </c>
      <c r="I375" s="182"/>
      <c r="L375" s="178"/>
      <c r="M375" s="183"/>
      <c r="N375" s="184"/>
      <c r="O375" s="184"/>
      <c r="P375" s="184"/>
      <c r="Q375" s="184"/>
      <c r="R375" s="184"/>
      <c r="S375" s="184"/>
      <c r="T375" s="185"/>
      <c r="AT375" s="179" t="s">
        <v>193</v>
      </c>
      <c r="AU375" s="179" t="s">
        <v>89</v>
      </c>
      <c r="AV375" s="14" t="s">
        <v>89</v>
      </c>
      <c r="AW375" s="14" t="s">
        <v>31</v>
      </c>
      <c r="AX375" s="14" t="s">
        <v>75</v>
      </c>
      <c r="AY375" s="179" t="s">
        <v>185</v>
      </c>
    </row>
    <row r="376" spans="1:65" s="14" customFormat="1" ht="11.25">
      <c r="B376" s="178"/>
      <c r="D376" s="171" t="s">
        <v>193</v>
      </c>
      <c r="E376" s="179" t="s">
        <v>1</v>
      </c>
      <c r="F376" s="180" t="s">
        <v>471</v>
      </c>
      <c r="H376" s="181">
        <v>144.32</v>
      </c>
      <c r="I376" s="182"/>
      <c r="L376" s="178"/>
      <c r="M376" s="183"/>
      <c r="N376" s="184"/>
      <c r="O376" s="184"/>
      <c r="P376" s="184"/>
      <c r="Q376" s="184"/>
      <c r="R376" s="184"/>
      <c r="S376" s="184"/>
      <c r="T376" s="185"/>
      <c r="AT376" s="179" t="s">
        <v>193</v>
      </c>
      <c r="AU376" s="179" t="s">
        <v>89</v>
      </c>
      <c r="AV376" s="14" t="s">
        <v>89</v>
      </c>
      <c r="AW376" s="14" t="s">
        <v>31</v>
      </c>
      <c r="AX376" s="14" t="s">
        <v>75</v>
      </c>
      <c r="AY376" s="179" t="s">
        <v>185</v>
      </c>
    </row>
    <row r="377" spans="1:65" s="14" customFormat="1" ht="11.25">
      <c r="B377" s="178"/>
      <c r="D377" s="171" t="s">
        <v>193</v>
      </c>
      <c r="E377" s="179" t="s">
        <v>1</v>
      </c>
      <c r="F377" s="180" t="s">
        <v>472</v>
      </c>
      <c r="H377" s="181">
        <v>36.36</v>
      </c>
      <c r="I377" s="182"/>
      <c r="L377" s="178"/>
      <c r="M377" s="183"/>
      <c r="N377" s="184"/>
      <c r="O377" s="184"/>
      <c r="P377" s="184"/>
      <c r="Q377" s="184"/>
      <c r="R377" s="184"/>
      <c r="S377" s="184"/>
      <c r="T377" s="185"/>
      <c r="AT377" s="179" t="s">
        <v>193</v>
      </c>
      <c r="AU377" s="179" t="s">
        <v>89</v>
      </c>
      <c r="AV377" s="14" t="s">
        <v>89</v>
      </c>
      <c r="AW377" s="14" t="s">
        <v>31</v>
      </c>
      <c r="AX377" s="14" t="s">
        <v>75</v>
      </c>
      <c r="AY377" s="179" t="s">
        <v>185</v>
      </c>
    </row>
    <row r="378" spans="1:65" s="16" customFormat="1" ht="11.25">
      <c r="B378" s="194"/>
      <c r="D378" s="171" t="s">
        <v>193</v>
      </c>
      <c r="E378" s="195" t="s">
        <v>1</v>
      </c>
      <c r="F378" s="196" t="s">
        <v>215</v>
      </c>
      <c r="H378" s="197">
        <v>462.73</v>
      </c>
      <c r="I378" s="198"/>
      <c r="L378" s="194"/>
      <c r="M378" s="199"/>
      <c r="N378" s="200"/>
      <c r="O378" s="200"/>
      <c r="P378" s="200"/>
      <c r="Q378" s="200"/>
      <c r="R378" s="200"/>
      <c r="S378" s="200"/>
      <c r="T378" s="201"/>
      <c r="AT378" s="195" t="s">
        <v>193</v>
      </c>
      <c r="AU378" s="195" t="s">
        <v>89</v>
      </c>
      <c r="AV378" s="16" t="s">
        <v>91</v>
      </c>
      <c r="AW378" s="16" t="s">
        <v>31</v>
      </c>
      <c r="AX378" s="16" t="s">
        <v>79</v>
      </c>
      <c r="AY378" s="195" t="s">
        <v>185</v>
      </c>
    </row>
    <row r="379" spans="1:65" s="2" customFormat="1" ht="24.2" customHeight="1">
      <c r="A379" s="33"/>
      <c r="B379" s="155"/>
      <c r="C379" s="156" t="s">
        <v>473</v>
      </c>
      <c r="D379" s="156" t="s">
        <v>188</v>
      </c>
      <c r="E379" s="157" t="s">
        <v>474</v>
      </c>
      <c r="F379" s="158" t="s">
        <v>475</v>
      </c>
      <c r="G379" s="159" t="s">
        <v>283</v>
      </c>
      <c r="H379" s="160">
        <v>462.73</v>
      </c>
      <c r="I379" s="161"/>
      <c r="J379" s="162">
        <f>ROUND(I379*H379,2)</f>
        <v>0</v>
      </c>
      <c r="K379" s="163"/>
      <c r="L379" s="34"/>
      <c r="M379" s="164" t="s">
        <v>1</v>
      </c>
      <c r="N379" s="165" t="s">
        <v>41</v>
      </c>
      <c r="O379" s="62"/>
      <c r="P379" s="166">
        <f>O379*H379</f>
        <v>0</v>
      </c>
      <c r="Q379" s="166">
        <v>0</v>
      </c>
      <c r="R379" s="166">
        <f>Q379*H379</f>
        <v>0</v>
      </c>
      <c r="S379" s="166">
        <v>0</v>
      </c>
      <c r="T379" s="167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8" t="s">
        <v>91</v>
      </c>
      <c r="AT379" s="168" t="s">
        <v>188</v>
      </c>
      <c r="AU379" s="168" t="s">
        <v>89</v>
      </c>
      <c r="AY379" s="18" t="s">
        <v>185</v>
      </c>
      <c r="BE379" s="169">
        <f>IF(N379="základná",J379,0)</f>
        <v>0</v>
      </c>
      <c r="BF379" s="169">
        <f>IF(N379="znížená",J379,0)</f>
        <v>0</v>
      </c>
      <c r="BG379" s="169">
        <f>IF(N379="zákl. prenesená",J379,0)</f>
        <v>0</v>
      </c>
      <c r="BH379" s="169">
        <f>IF(N379="zníž. prenesená",J379,0)</f>
        <v>0</v>
      </c>
      <c r="BI379" s="169">
        <f>IF(N379="nulová",J379,0)</f>
        <v>0</v>
      </c>
      <c r="BJ379" s="18" t="s">
        <v>89</v>
      </c>
      <c r="BK379" s="169">
        <f>ROUND(I379*H379,2)</f>
        <v>0</v>
      </c>
      <c r="BL379" s="18" t="s">
        <v>91</v>
      </c>
      <c r="BM379" s="168" t="s">
        <v>476</v>
      </c>
    </row>
    <row r="380" spans="1:65" s="2" customFormat="1" ht="21.75" customHeight="1">
      <c r="A380" s="33"/>
      <c r="B380" s="155"/>
      <c r="C380" s="156" t="s">
        <v>477</v>
      </c>
      <c r="D380" s="156" t="s">
        <v>188</v>
      </c>
      <c r="E380" s="157" t="s">
        <v>478</v>
      </c>
      <c r="F380" s="158" t="s">
        <v>479</v>
      </c>
      <c r="G380" s="159" t="s">
        <v>412</v>
      </c>
      <c r="H380" s="160">
        <v>9.5250000000000004</v>
      </c>
      <c r="I380" s="161"/>
      <c r="J380" s="162">
        <f>ROUND(I380*H380,2)</f>
        <v>0</v>
      </c>
      <c r="K380" s="163"/>
      <c r="L380" s="34"/>
      <c r="M380" s="164" t="s">
        <v>1</v>
      </c>
      <c r="N380" s="165" t="s">
        <v>41</v>
      </c>
      <c r="O380" s="62"/>
      <c r="P380" s="166">
        <f>O380*H380</f>
        <v>0</v>
      </c>
      <c r="Q380" s="166">
        <v>1.0189584970000001</v>
      </c>
      <c r="R380" s="166">
        <f>Q380*H380</f>
        <v>9.7055796839250004</v>
      </c>
      <c r="S380" s="166">
        <v>0</v>
      </c>
      <c r="T380" s="167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8" t="s">
        <v>91</v>
      </c>
      <c r="AT380" s="168" t="s">
        <v>188</v>
      </c>
      <c r="AU380" s="168" t="s">
        <v>89</v>
      </c>
      <c r="AY380" s="18" t="s">
        <v>185</v>
      </c>
      <c r="BE380" s="169">
        <f>IF(N380="základná",J380,0)</f>
        <v>0</v>
      </c>
      <c r="BF380" s="169">
        <f>IF(N380="znížená",J380,0)</f>
        <v>0</v>
      </c>
      <c r="BG380" s="169">
        <f>IF(N380="zákl. prenesená",J380,0)</f>
        <v>0</v>
      </c>
      <c r="BH380" s="169">
        <f>IF(N380="zníž. prenesená",J380,0)</f>
        <v>0</v>
      </c>
      <c r="BI380" s="169">
        <f>IF(N380="nulová",J380,0)</f>
        <v>0</v>
      </c>
      <c r="BJ380" s="18" t="s">
        <v>89</v>
      </c>
      <c r="BK380" s="169">
        <f>ROUND(I380*H380,2)</f>
        <v>0</v>
      </c>
      <c r="BL380" s="18" t="s">
        <v>91</v>
      </c>
      <c r="BM380" s="168" t="s">
        <v>480</v>
      </c>
    </row>
    <row r="381" spans="1:65" s="14" customFormat="1" ht="11.25">
      <c r="B381" s="178"/>
      <c r="D381" s="171" t="s">
        <v>193</v>
      </c>
      <c r="E381" s="179" t="s">
        <v>1</v>
      </c>
      <c r="F381" s="180" t="s">
        <v>481</v>
      </c>
      <c r="H381" s="181">
        <v>3.4990000000000001</v>
      </c>
      <c r="I381" s="182"/>
      <c r="L381" s="178"/>
      <c r="M381" s="183"/>
      <c r="N381" s="184"/>
      <c r="O381" s="184"/>
      <c r="P381" s="184"/>
      <c r="Q381" s="184"/>
      <c r="R381" s="184"/>
      <c r="S381" s="184"/>
      <c r="T381" s="185"/>
      <c r="AT381" s="179" t="s">
        <v>193</v>
      </c>
      <c r="AU381" s="179" t="s">
        <v>89</v>
      </c>
      <c r="AV381" s="14" t="s">
        <v>89</v>
      </c>
      <c r="AW381" s="14" t="s">
        <v>31</v>
      </c>
      <c r="AX381" s="14" t="s">
        <v>75</v>
      </c>
      <c r="AY381" s="179" t="s">
        <v>185</v>
      </c>
    </row>
    <row r="382" spans="1:65" s="14" customFormat="1" ht="11.25">
      <c r="B382" s="178"/>
      <c r="D382" s="171" t="s">
        <v>193</v>
      </c>
      <c r="E382" s="179" t="s">
        <v>1</v>
      </c>
      <c r="F382" s="180" t="s">
        <v>482</v>
      </c>
      <c r="H382" s="181">
        <v>1.2629999999999999</v>
      </c>
      <c r="I382" s="182"/>
      <c r="L382" s="178"/>
      <c r="M382" s="183"/>
      <c r="N382" s="184"/>
      <c r="O382" s="184"/>
      <c r="P382" s="184"/>
      <c r="Q382" s="184"/>
      <c r="R382" s="184"/>
      <c r="S382" s="184"/>
      <c r="T382" s="185"/>
      <c r="AT382" s="179" t="s">
        <v>193</v>
      </c>
      <c r="AU382" s="179" t="s">
        <v>89</v>
      </c>
      <c r="AV382" s="14" t="s">
        <v>89</v>
      </c>
      <c r="AW382" s="14" t="s">
        <v>31</v>
      </c>
      <c r="AX382" s="14" t="s">
        <v>75</v>
      </c>
      <c r="AY382" s="179" t="s">
        <v>185</v>
      </c>
    </row>
    <row r="383" spans="1:65" s="14" customFormat="1" ht="11.25">
      <c r="B383" s="178"/>
      <c r="D383" s="171" t="s">
        <v>193</v>
      </c>
      <c r="E383" s="179" t="s">
        <v>1</v>
      </c>
      <c r="F383" s="180" t="s">
        <v>483</v>
      </c>
      <c r="H383" s="181">
        <v>0.39700000000000002</v>
      </c>
      <c r="I383" s="182"/>
      <c r="L383" s="178"/>
      <c r="M383" s="183"/>
      <c r="N383" s="184"/>
      <c r="O383" s="184"/>
      <c r="P383" s="184"/>
      <c r="Q383" s="184"/>
      <c r="R383" s="184"/>
      <c r="S383" s="184"/>
      <c r="T383" s="185"/>
      <c r="AT383" s="179" t="s">
        <v>193</v>
      </c>
      <c r="AU383" s="179" t="s">
        <v>89</v>
      </c>
      <c r="AV383" s="14" t="s">
        <v>89</v>
      </c>
      <c r="AW383" s="14" t="s">
        <v>31</v>
      </c>
      <c r="AX383" s="14" t="s">
        <v>75</v>
      </c>
      <c r="AY383" s="179" t="s">
        <v>185</v>
      </c>
    </row>
    <row r="384" spans="1:65" s="14" customFormat="1" ht="11.25">
      <c r="B384" s="178"/>
      <c r="D384" s="171" t="s">
        <v>193</v>
      </c>
      <c r="E384" s="179" t="s">
        <v>1</v>
      </c>
      <c r="F384" s="180" t="s">
        <v>484</v>
      </c>
      <c r="H384" s="181">
        <v>0.216</v>
      </c>
      <c r="I384" s="182"/>
      <c r="L384" s="178"/>
      <c r="M384" s="183"/>
      <c r="N384" s="184"/>
      <c r="O384" s="184"/>
      <c r="P384" s="184"/>
      <c r="Q384" s="184"/>
      <c r="R384" s="184"/>
      <c r="S384" s="184"/>
      <c r="T384" s="185"/>
      <c r="AT384" s="179" t="s">
        <v>193</v>
      </c>
      <c r="AU384" s="179" t="s">
        <v>89</v>
      </c>
      <c r="AV384" s="14" t="s">
        <v>89</v>
      </c>
      <c r="AW384" s="14" t="s">
        <v>31</v>
      </c>
      <c r="AX384" s="14" t="s">
        <v>75</v>
      </c>
      <c r="AY384" s="179" t="s">
        <v>185</v>
      </c>
    </row>
    <row r="385" spans="1:65" s="14" customFormat="1" ht="11.25">
      <c r="B385" s="178"/>
      <c r="D385" s="171" t="s">
        <v>193</v>
      </c>
      <c r="E385" s="179" t="s">
        <v>1</v>
      </c>
      <c r="F385" s="180" t="s">
        <v>485</v>
      </c>
      <c r="H385" s="181">
        <v>0.33200000000000002</v>
      </c>
      <c r="I385" s="182"/>
      <c r="L385" s="178"/>
      <c r="M385" s="183"/>
      <c r="N385" s="184"/>
      <c r="O385" s="184"/>
      <c r="P385" s="184"/>
      <c r="Q385" s="184"/>
      <c r="R385" s="184"/>
      <c r="S385" s="184"/>
      <c r="T385" s="185"/>
      <c r="AT385" s="179" t="s">
        <v>193</v>
      </c>
      <c r="AU385" s="179" t="s">
        <v>89</v>
      </c>
      <c r="AV385" s="14" t="s">
        <v>89</v>
      </c>
      <c r="AW385" s="14" t="s">
        <v>31</v>
      </c>
      <c r="AX385" s="14" t="s">
        <v>75</v>
      </c>
      <c r="AY385" s="179" t="s">
        <v>185</v>
      </c>
    </row>
    <row r="386" spans="1:65" s="14" customFormat="1" ht="11.25">
      <c r="B386" s="178"/>
      <c r="D386" s="171" t="s">
        <v>193</v>
      </c>
      <c r="E386" s="179" t="s">
        <v>1</v>
      </c>
      <c r="F386" s="180" t="s">
        <v>486</v>
      </c>
      <c r="H386" s="181">
        <v>0.216</v>
      </c>
      <c r="I386" s="182"/>
      <c r="L386" s="178"/>
      <c r="M386" s="183"/>
      <c r="N386" s="184"/>
      <c r="O386" s="184"/>
      <c r="P386" s="184"/>
      <c r="Q386" s="184"/>
      <c r="R386" s="184"/>
      <c r="S386" s="184"/>
      <c r="T386" s="185"/>
      <c r="AT386" s="179" t="s">
        <v>193</v>
      </c>
      <c r="AU386" s="179" t="s">
        <v>89</v>
      </c>
      <c r="AV386" s="14" t="s">
        <v>89</v>
      </c>
      <c r="AW386" s="14" t="s">
        <v>31</v>
      </c>
      <c r="AX386" s="14" t="s">
        <v>75</v>
      </c>
      <c r="AY386" s="179" t="s">
        <v>185</v>
      </c>
    </row>
    <row r="387" spans="1:65" s="14" customFormat="1" ht="11.25">
      <c r="B387" s="178"/>
      <c r="D387" s="171" t="s">
        <v>193</v>
      </c>
      <c r="E387" s="179" t="s">
        <v>1</v>
      </c>
      <c r="F387" s="180" t="s">
        <v>487</v>
      </c>
      <c r="H387" s="181">
        <v>0.441</v>
      </c>
      <c r="I387" s="182"/>
      <c r="L387" s="178"/>
      <c r="M387" s="183"/>
      <c r="N387" s="184"/>
      <c r="O387" s="184"/>
      <c r="P387" s="184"/>
      <c r="Q387" s="184"/>
      <c r="R387" s="184"/>
      <c r="S387" s="184"/>
      <c r="T387" s="185"/>
      <c r="AT387" s="179" t="s">
        <v>193</v>
      </c>
      <c r="AU387" s="179" t="s">
        <v>89</v>
      </c>
      <c r="AV387" s="14" t="s">
        <v>89</v>
      </c>
      <c r="AW387" s="14" t="s">
        <v>31</v>
      </c>
      <c r="AX387" s="14" t="s">
        <v>75</v>
      </c>
      <c r="AY387" s="179" t="s">
        <v>185</v>
      </c>
    </row>
    <row r="388" spans="1:65" s="14" customFormat="1" ht="11.25">
      <c r="B388" s="178"/>
      <c r="D388" s="171" t="s">
        <v>193</v>
      </c>
      <c r="E388" s="179" t="s">
        <v>1</v>
      </c>
      <c r="F388" s="180" t="s">
        <v>488</v>
      </c>
      <c r="H388" s="181">
        <v>2.4409999999999998</v>
      </c>
      <c r="I388" s="182"/>
      <c r="L388" s="178"/>
      <c r="M388" s="183"/>
      <c r="N388" s="184"/>
      <c r="O388" s="184"/>
      <c r="P388" s="184"/>
      <c r="Q388" s="184"/>
      <c r="R388" s="184"/>
      <c r="S388" s="184"/>
      <c r="T388" s="185"/>
      <c r="AT388" s="179" t="s">
        <v>193</v>
      </c>
      <c r="AU388" s="179" t="s">
        <v>89</v>
      </c>
      <c r="AV388" s="14" t="s">
        <v>89</v>
      </c>
      <c r="AW388" s="14" t="s">
        <v>31</v>
      </c>
      <c r="AX388" s="14" t="s">
        <v>75</v>
      </c>
      <c r="AY388" s="179" t="s">
        <v>185</v>
      </c>
    </row>
    <row r="389" spans="1:65" s="14" customFormat="1" ht="11.25">
      <c r="B389" s="178"/>
      <c r="D389" s="171" t="s">
        <v>193</v>
      </c>
      <c r="E389" s="179" t="s">
        <v>1</v>
      </c>
      <c r="F389" s="180" t="s">
        <v>489</v>
      </c>
      <c r="H389" s="181">
        <v>0.72</v>
      </c>
      <c r="I389" s="182"/>
      <c r="L389" s="178"/>
      <c r="M389" s="183"/>
      <c r="N389" s="184"/>
      <c r="O389" s="184"/>
      <c r="P389" s="184"/>
      <c r="Q389" s="184"/>
      <c r="R389" s="184"/>
      <c r="S389" s="184"/>
      <c r="T389" s="185"/>
      <c r="AT389" s="179" t="s">
        <v>193</v>
      </c>
      <c r="AU389" s="179" t="s">
        <v>89</v>
      </c>
      <c r="AV389" s="14" t="s">
        <v>89</v>
      </c>
      <c r="AW389" s="14" t="s">
        <v>31</v>
      </c>
      <c r="AX389" s="14" t="s">
        <v>75</v>
      </c>
      <c r="AY389" s="179" t="s">
        <v>185</v>
      </c>
    </row>
    <row r="390" spans="1:65" s="16" customFormat="1" ht="11.25">
      <c r="B390" s="194"/>
      <c r="D390" s="171" t="s">
        <v>193</v>
      </c>
      <c r="E390" s="195" t="s">
        <v>1</v>
      </c>
      <c r="F390" s="196" t="s">
        <v>215</v>
      </c>
      <c r="H390" s="197">
        <v>9.5250000000000004</v>
      </c>
      <c r="I390" s="198"/>
      <c r="L390" s="194"/>
      <c r="M390" s="199"/>
      <c r="N390" s="200"/>
      <c r="O390" s="200"/>
      <c r="P390" s="200"/>
      <c r="Q390" s="200"/>
      <c r="R390" s="200"/>
      <c r="S390" s="200"/>
      <c r="T390" s="201"/>
      <c r="AT390" s="195" t="s">
        <v>193</v>
      </c>
      <c r="AU390" s="195" t="s">
        <v>89</v>
      </c>
      <c r="AV390" s="16" t="s">
        <v>91</v>
      </c>
      <c r="AW390" s="16" t="s">
        <v>31</v>
      </c>
      <c r="AX390" s="16" t="s">
        <v>79</v>
      </c>
      <c r="AY390" s="195" t="s">
        <v>185</v>
      </c>
    </row>
    <row r="391" spans="1:65" s="2" customFormat="1" ht="24.2" customHeight="1">
      <c r="A391" s="33"/>
      <c r="B391" s="155"/>
      <c r="C391" s="156" t="s">
        <v>490</v>
      </c>
      <c r="D391" s="156" t="s">
        <v>188</v>
      </c>
      <c r="E391" s="157" t="s">
        <v>491</v>
      </c>
      <c r="F391" s="158" t="s">
        <v>492</v>
      </c>
      <c r="G391" s="159" t="s">
        <v>191</v>
      </c>
      <c r="H391" s="160">
        <v>0.433</v>
      </c>
      <c r="I391" s="161"/>
      <c r="J391" s="162">
        <f>ROUND(I391*H391,2)</f>
        <v>0</v>
      </c>
      <c r="K391" s="163"/>
      <c r="L391" s="34"/>
      <c r="M391" s="164" t="s">
        <v>1</v>
      </c>
      <c r="N391" s="165" t="s">
        <v>41</v>
      </c>
      <c r="O391" s="62"/>
      <c r="P391" s="166">
        <f>O391*H391</f>
        <v>0</v>
      </c>
      <c r="Q391" s="166">
        <v>2.2673700000000001</v>
      </c>
      <c r="R391" s="166">
        <f>Q391*H391</f>
        <v>0.98177121000000001</v>
      </c>
      <c r="S391" s="166">
        <v>0</v>
      </c>
      <c r="T391" s="167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8" t="s">
        <v>91</v>
      </c>
      <c r="AT391" s="168" t="s">
        <v>188</v>
      </c>
      <c r="AU391" s="168" t="s">
        <v>89</v>
      </c>
      <c r="AY391" s="18" t="s">
        <v>185</v>
      </c>
      <c r="BE391" s="169">
        <f>IF(N391="základná",J391,0)</f>
        <v>0</v>
      </c>
      <c r="BF391" s="169">
        <f>IF(N391="znížená",J391,0)</f>
        <v>0</v>
      </c>
      <c r="BG391" s="169">
        <f>IF(N391="zákl. prenesená",J391,0)</f>
        <v>0</v>
      </c>
      <c r="BH391" s="169">
        <f>IF(N391="zníž. prenesená",J391,0)</f>
        <v>0</v>
      </c>
      <c r="BI391" s="169">
        <f>IF(N391="nulová",J391,0)</f>
        <v>0</v>
      </c>
      <c r="BJ391" s="18" t="s">
        <v>89</v>
      </c>
      <c r="BK391" s="169">
        <f>ROUND(I391*H391,2)</f>
        <v>0</v>
      </c>
      <c r="BL391" s="18" t="s">
        <v>91</v>
      </c>
      <c r="BM391" s="168" t="s">
        <v>493</v>
      </c>
    </row>
    <row r="392" spans="1:65" s="14" customFormat="1" ht="11.25">
      <c r="B392" s="178"/>
      <c r="D392" s="171" t="s">
        <v>193</v>
      </c>
      <c r="E392" s="179" t="s">
        <v>1</v>
      </c>
      <c r="F392" s="180" t="s">
        <v>494</v>
      </c>
      <c r="H392" s="181">
        <v>0.17299999999999999</v>
      </c>
      <c r="I392" s="182"/>
      <c r="L392" s="178"/>
      <c r="M392" s="183"/>
      <c r="N392" s="184"/>
      <c r="O392" s="184"/>
      <c r="P392" s="184"/>
      <c r="Q392" s="184"/>
      <c r="R392" s="184"/>
      <c r="S392" s="184"/>
      <c r="T392" s="185"/>
      <c r="AT392" s="179" t="s">
        <v>193</v>
      </c>
      <c r="AU392" s="179" t="s">
        <v>89</v>
      </c>
      <c r="AV392" s="14" t="s">
        <v>89</v>
      </c>
      <c r="AW392" s="14" t="s">
        <v>31</v>
      </c>
      <c r="AX392" s="14" t="s">
        <v>75</v>
      </c>
      <c r="AY392" s="179" t="s">
        <v>185</v>
      </c>
    </row>
    <row r="393" spans="1:65" s="14" customFormat="1" ht="11.25">
      <c r="B393" s="178"/>
      <c r="D393" s="171" t="s">
        <v>193</v>
      </c>
      <c r="E393" s="179" t="s">
        <v>1</v>
      </c>
      <c r="F393" s="180" t="s">
        <v>495</v>
      </c>
      <c r="H393" s="181">
        <v>7.9000000000000001E-2</v>
      </c>
      <c r="I393" s="182"/>
      <c r="L393" s="178"/>
      <c r="M393" s="183"/>
      <c r="N393" s="184"/>
      <c r="O393" s="184"/>
      <c r="P393" s="184"/>
      <c r="Q393" s="184"/>
      <c r="R393" s="184"/>
      <c r="S393" s="184"/>
      <c r="T393" s="185"/>
      <c r="AT393" s="179" t="s">
        <v>193</v>
      </c>
      <c r="AU393" s="179" t="s">
        <v>89</v>
      </c>
      <c r="AV393" s="14" t="s">
        <v>89</v>
      </c>
      <c r="AW393" s="14" t="s">
        <v>31</v>
      </c>
      <c r="AX393" s="14" t="s">
        <v>75</v>
      </c>
      <c r="AY393" s="179" t="s">
        <v>185</v>
      </c>
    </row>
    <row r="394" spans="1:65" s="14" customFormat="1" ht="11.25">
      <c r="B394" s="178"/>
      <c r="D394" s="171" t="s">
        <v>193</v>
      </c>
      <c r="E394" s="179" t="s">
        <v>1</v>
      </c>
      <c r="F394" s="180" t="s">
        <v>496</v>
      </c>
      <c r="H394" s="181">
        <v>0.14399999999999999</v>
      </c>
      <c r="I394" s="182"/>
      <c r="L394" s="178"/>
      <c r="M394" s="183"/>
      <c r="N394" s="184"/>
      <c r="O394" s="184"/>
      <c r="P394" s="184"/>
      <c r="Q394" s="184"/>
      <c r="R394" s="184"/>
      <c r="S394" s="184"/>
      <c r="T394" s="185"/>
      <c r="AT394" s="179" t="s">
        <v>193</v>
      </c>
      <c r="AU394" s="179" t="s">
        <v>89</v>
      </c>
      <c r="AV394" s="14" t="s">
        <v>89</v>
      </c>
      <c r="AW394" s="14" t="s">
        <v>31</v>
      </c>
      <c r="AX394" s="14" t="s">
        <v>75</v>
      </c>
      <c r="AY394" s="179" t="s">
        <v>185</v>
      </c>
    </row>
    <row r="395" spans="1:65" s="14" customFormat="1" ht="11.25">
      <c r="B395" s="178"/>
      <c r="D395" s="171" t="s">
        <v>193</v>
      </c>
      <c r="E395" s="179" t="s">
        <v>1</v>
      </c>
      <c r="F395" s="180" t="s">
        <v>497</v>
      </c>
      <c r="H395" s="181">
        <v>3.6999999999999998E-2</v>
      </c>
      <c r="I395" s="182"/>
      <c r="L395" s="178"/>
      <c r="M395" s="183"/>
      <c r="N395" s="184"/>
      <c r="O395" s="184"/>
      <c r="P395" s="184"/>
      <c r="Q395" s="184"/>
      <c r="R395" s="184"/>
      <c r="S395" s="184"/>
      <c r="T395" s="185"/>
      <c r="AT395" s="179" t="s">
        <v>193</v>
      </c>
      <c r="AU395" s="179" t="s">
        <v>89</v>
      </c>
      <c r="AV395" s="14" t="s">
        <v>89</v>
      </c>
      <c r="AW395" s="14" t="s">
        <v>31</v>
      </c>
      <c r="AX395" s="14" t="s">
        <v>75</v>
      </c>
      <c r="AY395" s="179" t="s">
        <v>185</v>
      </c>
    </row>
    <row r="396" spans="1:65" s="16" customFormat="1" ht="11.25">
      <c r="B396" s="194"/>
      <c r="D396" s="171" t="s">
        <v>193</v>
      </c>
      <c r="E396" s="195" t="s">
        <v>1</v>
      </c>
      <c r="F396" s="196" t="s">
        <v>215</v>
      </c>
      <c r="H396" s="197">
        <v>0.433</v>
      </c>
      <c r="I396" s="198"/>
      <c r="L396" s="194"/>
      <c r="M396" s="199"/>
      <c r="N396" s="200"/>
      <c r="O396" s="200"/>
      <c r="P396" s="200"/>
      <c r="Q396" s="200"/>
      <c r="R396" s="200"/>
      <c r="S396" s="200"/>
      <c r="T396" s="201"/>
      <c r="AT396" s="195" t="s">
        <v>193</v>
      </c>
      <c r="AU396" s="195" t="s">
        <v>89</v>
      </c>
      <c r="AV396" s="16" t="s">
        <v>91</v>
      </c>
      <c r="AW396" s="16" t="s">
        <v>31</v>
      </c>
      <c r="AX396" s="16" t="s">
        <v>79</v>
      </c>
      <c r="AY396" s="195" t="s">
        <v>185</v>
      </c>
    </row>
    <row r="397" spans="1:65" s="2" customFormat="1" ht="24.2" customHeight="1">
      <c r="A397" s="33"/>
      <c r="B397" s="155"/>
      <c r="C397" s="156" t="s">
        <v>498</v>
      </c>
      <c r="D397" s="156" t="s">
        <v>188</v>
      </c>
      <c r="E397" s="157" t="s">
        <v>499</v>
      </c>
      <c r="F397" s="158" t="s">
        <v>500</v>
      </c>
      <c r="G397" s="159" t="s">
        <v>283</v>
      </c>
      <c r="H397" s="160">
        <v>2430.3159999999998</v>
      </c>
      <c r="I397" s="161"/>
      <c r="J397" s="162">
        <f>ROUND(I397*H397,2)</f>
        <v>0</v>
      </c>
      <c r="K397" s="163"/>
      <c r="L397" s="34"/>
      <c r="M397" s="164" t="s">
        <v>1</v>
      </c>
      <c r="N397" s="165" t="s">
        <v>41</v>
      </c>
      <c r="O397" s="62"/>
      <c r="P397" s="166">
        <f>O397*H397</f>
        <v>0</v>
      </c>
      <c r="Q397" s="166">
        <v>3.0000000000000001E-5</v>
      </c>
      <c r="R397" s="166">
        <f>Q397*H397</f>
        <v>7.2909479999999999E-2</v>
      </c>
      <c r="S397" s="166">
        <v>0</v>
      </c>
      <c r="T397" s="167">
        <f>S397*H397</f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68" t="s">
        <v>91</v>
      </c>
      <c r="AT397" s="168" t="s">
        <v>188</v>
      </c>
      <c r="AU397" s="168" t="s">
        <v>89</v>
      </c>
      <c r="AY397" s="18" t="s">
        <v>185</v>
      </c>
      <c r="BE397" s="169">
        <f>IF(N397="základná",J397,0)</f>
        <v>0</v>
      </c>
      <c r="BF397" s="169">
        <f>IF(N397="znížená",J397,0)</f>
        <v>0</v>
      </c>
      <c r="BG397" s="169">
        <f>IF(N397="zákl. prenesená",J397,0)</f>
        <v>0</v>
      </c>
      <c r="BH397" s="169">
        <f>IF(N397="zníž. prenesená",J397,0)</f>
        <v>0</v>
      </c>
      <c r="BI397" s="169">
        <f>IF(N397="nulová",J397,0)</f>
        <v>0</v>
      </c>
      <c r="BJ397" s="18" t="s">
        <v>89</v>
      </c>
      <c r="BK397" s="169">
        <f>ROUND(I397*H397,2)</f>
        <v>0</v>
      </c>
      <c r="BL397" s="18" t="s">
        <v>91</v>
      </c>
      <c r="BM397" s="168" t="s">
        <v>501</v>
      </c>
    </row>
    <row r="398" spans="1:65" s="14" customFormat="1" ht="11.25">
      <c r="B398" s="178"/>
      <c r="D398" s="171" t="s">
        <v>193</v>
      </c>
      <c r="E398" s="179" t="s">
        <v>1</v>
      </c>
      <c r="F398" s="180" t="s">
        <v>502</v>
      </c>
      <c r="H398" s="181">
        <v>332.2</v>
      </c>
      <c r="I398" s="182"/>
      <c r="L398" s="178"/>
      <c r="M398" s="183"/>
      <c r="N398" s="184"/>
      <c r="O398" s="184"/>
      <c r="P398" s="184"/>
      <c r="Q398" s="184"/>
      <c r="R398" s="184"/>
      <c r="S398" s="184"/>
      <c r="T398" s="185"/>
      <c r="AT398" s="179" t="s">
        <v>193</v>
      </c>
      <c r="AU398" s="179" t="s">
        <v>89</v>
      </c>
      <c r="AV398" s="14" t="s">
        <v>89</v>
      </c>
      <c r="AW398" s="14" t="s">
        <v>31</v>
      </c>
      <c r="AX398" s="14" t="s">
        <v>75</v>
      </c>
      <c r="AY398" s="179" t="s">
        <v>185</v>
      </c>
    </row>
    <row r="399" spans="1:65" s="14" customFormat="1" ht="11.25">
      <c r="B399" s="178"/>
      <c r="D399" s="171" t="s">
        <v>193</v>
      </c>
      <c r="E399" s="179" t="s">
        <v>1</v>
      </c>
      <c r="F399" s="180" t="s">
        <v>503</v>
      </c>
      <c r="H399" s="181">
        <v>49.5</v>
      </c>
      <c r="I399" s="182"/>
      <c r="L399" s="178"/>
      <c r="M399" s="183"/>
      <c r="N399" s="184"/>
      <c r="O399" s="184"/>
      <c r="P399" s="184"/>
      <c r="Q399" s="184"/>
      <c r="R399" s="184"/>
      <c r="S399" s="184"/>
      <c r="T399" s="185"/>
      <c r="AT399" s="179" t="s">
        <v>193</v>
      </c>
      <c r="AU399" s="179" t="s">
        <v>89</v>
      </c>
      <c r="AV399" s="14" t="s">
        <v>89</v>
      </c>
      <c r="AW399" s="14" t="s">
        <v>31</v>
      </c>
      <c r="AX399" s="14" t="s">
        <v>75</v>
      </c>
      <c r="AY399" s="179" t="s">
        <v>185</v>
      </c>
    </row>
    <row r="400" spans="1:65" s="14" customFormat="1" ht="11.25">
      <c r="B400" s="178"/>
      <c r="D400" s="171" t="s">
        <v>193</v>
      </c>
      <c r="E400" s="179" t="s">
        <v>1</v>
      </c>
      <c r="F400" s="180" t="s">
        <v>504</v>
      </c>
      <c r="H400" s="181">
        <v>2048.616</v>
      </c>
      <c r="I400" s="182"/>
      <c r="L400" s="178"/>
      <c r="M400" s="183"/>
      <c r="N400" s="184"/>
      <c r="O400" s="184"/>
      <c r="P400" s="184"/>
      <c r="Q400" s="184"/>
      <c r="R400" s="184"/>
      <c r="S400" s="184"/>
      <c r="T400" s="185"/>
      <c r="AT400" s="179" t="s">
        <v>193</v>
      </c>
      <c r="AU400" s="179" t="s">
        <v>89</v>
      </c>
      <c r="AV400" s="14" t="s">
        <v>89</v>
      </c>
      <c r="AW400" s="14" t="s">
        <v>31</v>
      </c>
      <c r="AX400" s="14" t="s">
        <v>75</v>
      </c>
      <c r="AY400" s="179" t="s">
        <v>185</v>
      </c>
    </row>
    <row r="401" spans="1:65" s="16" customFormat="1" ht="11.25">
      <c r="B401" s="194"/>
      <c r="D401" s="171" t="s">
        <v>193</v>
      </c>
      <c r="E401" s="195" t="s">
        <v>1</v>
      </c>
      <c r="F401" s="196" t="s">
        <v>215</v>
      </c>
      <c r="H401" s="197">
        <v>2430.3159999999998</v>
      </c>
      <c r="I401" s="198"/>
      <c r="L401" s="194"/>
      <c r="M401" s="199"/>
      <c r="N401" s="200"/>
      <c r="O401" s="200"/>
      <c r="P401" s="200"/>
      <c r="Q401" s="200"/>
      <c r="R401" s="200"/>
      <c r="S401" s="200"/>
      <c r="T401" s="201"/>
      <c r="AT401" s="195" t="s">
        <v>193</v>
      </c>
      <c r="AU401" s="195" t="s">
        <v>89</v>
      </c>
      <c r="AV401" s="16" t="s">
        <v>91</v>
      </c>
      <c r="AW401" s="16" t="s">
        <v>31</v>
      </c>
      <c r="AX401" s="16" t="s">
        <v>79</v>
      </c>
      <c r="AY401" s="195" t="s">
        <v>185</v>
      </c>
    </row>
    <row r="402" spans="1:65" s="2" customFormat="1" ht="16.5" customHeight="1">
      <c r="A402" s="33"/>
      <c r="B402" s="155"/>
      <c r="C402" s="202" t="s">
        <v>505</v>
      </c>
      <c r="D402" s="202" t="s">
        <v>339</v>
      </c>
      <c r="E402" s="203" t="s">
        <v>340</v>
      </c>
      <c r="F402" s="204" t="s">
        <v>341</v>
      </c>
      <c r="G402" s="205" t="s">
        <v>283</v>
      </c>
      <c r="H402" s="206">
        <v>2794.8629999999998</v>
      </c>
      <c r="I402" s="207"/>
      <c r="J402" s="208">
        <f>ROUND(I402*H402,2)</f>
        <v>0</v>
      </c>
      <c r="K402" s="209"/>
      <c r="L402" s="210"/>
      <c r="M402" s="211" t="s">
        <v>1</v>
      </c>
      <c r="N402" s="212" t="s">
        <v>41</v>
      </c>
      <c r="O402" s="62"/>
      <c r="P402" s="166">
        <f>O402*H402</f>
        <v>0</v>
      </c>
      <c r="Q402" s="166">
        <v>2.9999999999999997E-4</v>
      </c>
      <c r="R402" s="166">
        <f>Q402*H402</f>
        <v>0.8384588999999999</v>
      </c>
      <c r="S402" s="166">
        <v>0</v>
      </c>
      <c r="T402" s="167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68" t="s">
        <v>342</v>
      </c>
      <c r="AT402" s="168" t="s">
        <v>339</v>
      </c>
      <c r="AU402" s="168" t="s">
        <v>89</v>
      </c>
      <c r="AY402" s="18" t="s">
        <v>185</v>
      </c>
      <c r="BE402" s="169">
        <f>IF(N402="základná",J402,0)</f>
        <v>0</v>
      </c>
      <c r="BF402" s="169">
        <f>IF(N402="znížená",J402,0)</f>
        <v>0</v>
      </c>
      <c r="BG402" s="169">
        <f>IF(N402="zákl. prenesená",J402,0)</f>
        <v>0</v>
      </c>
      <c r="BH402" s="169">
        <f>IF(N402="zníž. prenesená",J402,0)</f>
        <v>0</v>
      </c>
      <c r="BI402" s="169">
        <f>IF(N402="nulová",J402,0)</f>
        <v>0</v>
      </c>
      <c r="BJ402" s="18" t="s">
        <v>89</v>
      </c>
      <c r="BK402" s="169">
        <f>ROUND(I402*H402,2)</f>
        <v>0</v>
      </c>
      <c r="BL402" s="18" t="s">
        <v>91</v>
      </c>
      <c r="BM402" s="168" t="s">
        <v>506</v>
      </c>
    </row>
    <row r="403" spans="1:65" s="14" customFormat="1" ht="11.25">
      <c r="B403" s="178"/>
      <c r="D403" s="171" t="s">
        <v>193</v>
      </c>
      <c r="E403" s="179" t="s">
        <v>1</v>
      </c>
      <c r="F403" s="180" t="s">
        <v>507</v>
      </c>
      <c r="H403" s="181">
        <v>2794.8629999999998</v>
      </c>
      <c r="I403" s="182"/>
      <c r="L403" s="178"/>
      <c r="M403" s="183"/>
      <c r="N403" s="184"/>
      <c r="O403" s="184"/>
      <c r="P403" s="184"/>
      <c r="Q403" s="184"/>
      <c r="R403" s="184"/>
      <c r="S403" s="184"/>
      <c r="T403" s="185"/>
      <c r="AT403" s="179" t="s">
        <v>193</v>
      </c>
      <c r="AU403" s="179" t="s">
        <v>89</v>
      </c>
      <c r="AV403" s="14" t="s">
        <v>89</v>
      </c>
      <c r="AW403" s="14" t="s">
        <v>31</v>
      </c>
      <c r="AX403" s="14" t="s">
        <v>79</v>
      </c>
      <c r="AY403" s="179" t="s">
        <v>185</v>
      </c>
    </row>
    <row r="404" spans="1:65" s="12" customFormat="1" ht="22.9" customHeight="1">
      <c r="B404" s="142"/>
      <c r="D404" s="143" t="s">
        <v>74</v>
      </c>
      <c r="E404" s="153" t="s">
        <v>132</v>
      </c>
      <c r="F404" s="153" t="s">
        <v>508</v>
      </c>
      <c r="I404" s="145"/>
      <c r="J404" s="154">
        <f>BK404</f>
        <v>0</v>
      </c>
      <c r="L404" s="142"/>
      <c r="M404" s="147"/>
      <c r="N404" s="148"/>
      <c r="O404" s="148"/>
      <c r="P404" s="149">
        <f>SUM(P405:P483)</f>
        <v>0</v>
      </c>
      <c r="Q404" s="148"/>
      <c r="R404" s="149">
        <f>SUM(R405:R483)</f>
        <v>229.24119947999995</v>
      </c>
      <c r="S404" s="148"/>
      <c r="T404" s="150">
        <f>SUM(T405:T483)</f>
        <v>0</v>
      </c>
      <c r="AR404" s="143" t="s">
        <v>79</v>
      </c>
      <c r="AT404" s="151" t="s">
        <v>74</v>
      </c>
      <c r="AU404" s="151" t="s">
        <v>79</v>
      </c>
      <c r="AY404" s="143" t="s">
        <v>185</v>
      </c>
      <c r="BK404" s="152">
        <f>SUM(BK405:BK483)</f>
        <v>0</v>
      </c>
    </row>
    <row r="405" spans="1:65" s="2" customFormat="1" ht="21.75" customHeight="1">
      <c r="A405" s="33"/>
      <c r="B405" s="155"/>
      <c r="C405" s="156" t="s">
        <v>509</v>
      </c>
      <c r="D405" s="156" t="s">
        <v>188</v>
      </c>
      <c r="E405" s="157" t="s">
        <v>510</v>
      </c>
      <c r="F405" s="158" t="s">
        <v>511</v>
      </c>
      <c r="G405" s="159" t="s">
        <v>191</v>
      </c>
      <c r="H405" s="160">
        <v>79.55</v>
      </c>
      <c r="I405" s="161"/>
      <c r="J405" s="162">
        <f>ROUND(I405*H405,2)</f>
        <v>0</v>
      </c>
      <c r="K405" s="163"/>
      <c r="L405" s="34"/>
      <c r="M405" s="164" t="s">
        <v>1</v>
      </c>
      <c r="N405" s="165" t="s">
        <v>41</v>
      </c>
      <c r="O405" s="62"/>
      <c r="P405" s="166">
        <f>O405*H405</f>
        <v>0</v>
      </c>
      <c r="Q405" s="166">
        <v>2.2968899999999999</v>
      </c>
      <c r="R405" s="166">
        <f>Q405*H405</f>
        <v>182.71759949999998</v>
      </c>
      <c r="S405" s="166">
        <v>0</v>
      </c>
      <c r="T405" s="167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68" t="s">
        <v>91</v>
      </c>
      <c r="AT405" s="168" t="s">
        <v>188</v>
      </c>
      <c r="AU405" s="168" t="s">
        <v>89</v>
      </c>
      <c r="AY405" s="18" t="s">
        <v>185</v>
      </c>
      <c r="BE405" s="169">
        <f>IF(N405="základná",J405,0)</f>
        <v>0</v>
      </c>
      <c r="BF405" s="169">
        <f>IF(N405="znížená",J405,0)</f>
        <v>0</v>
      </c>
      <c r="BG405" s="169">
        <f>IF(N405="zákl. prenesená",J405,0)</f>
        <v>0</v>
      </c>
      <c r="BH405" s="169">
        <f>IF(N405="zníž. prenesená",J405,0)</f>
        <v>0</v>
      </c>
      <c r="BI405" s="169">
        <f>IF(N405="nulová",J405,0)</f>
        <v>0</v>
      </c>
      <c r="BJ405" s="18" t="s">
        <v>89</v>
      </c>
      <c r="BK405" s="169">
        <f>ROUND(I405*H405,2)</f>
        <v>0</v>
      </c>
      <c r="BL405" s="18" t="s">
        <v>91</v>
      </c>
      <c r="BM405" s="168" t="s">
        <v>512</v>
      </c>
    </row>
    <row r="406" spans="1:65" s="14" customFormat="1" ht="11.25">
      <c r="B406" s="178"/>
      <c r="D406" s="171" t="s">
        <v>193</v>
      </c>
      <c r="E406" s="179" t="s">
        <v>1</v>
      </c>
      <c r="F406" s="180" t="s">
        <v>513</v>
      </c>
      <c r="H406" s="181">
        <v>6.1120000000000001</v>
      </c>
      <c r="I406" s="182"/>
      <c r="L406" s="178"/>
      <c r="M406" s="183"/>
      <c r="N406" s="184"/>
      <c r="O406" s="184"/>
      <c r="P406" s="184"/>
      <c r="Q406" s="184"/>
      <c r="R406" s="184"/>
      <c r="S406" s="184"/>
      <c r="T406" s="185"/>
      <c r="AT406" s="179" t="s">
        <v>193</v>
      </c>
      <c r="AU406" s="179" t="s">
        <v>89</v>
      </c>
      <c r="AV406" s="14" t="s">
        <v>89</v>
      </c>
      <c r="AW406" s="14" t="s">
        <v>31</v>
      </c>
      <c r="AX406" s="14" t="s">
        <v>75</v>
      </c>
      <c r="AY406" s="179" t="s">
        <v>185</v>
      </c>
    </row>
    <row r="407" spans="1:65" s="14" customFormat="1" ht="11.25">
      <c r="B407" s="178"/>
      <c r="D407" s="171" t="s">
        <v>193</v>
      </c>
      <c r="E407" s="179" t="s">
        <v>1</v>
      </c>
      <c r="F407" s="180" t="s">
        <v>514</v>
      </c>
      <c r="H407" s="181">
        <v>5.7119999999999997</v>
      </c>
      <c r="I407" s="182"/>
      <c r="L407" s="178"/>
      <c r="M407" s="183"/>
      <c r="N407" s="184"/>
      <c r="O407" s="184"/>
      <c r="P407" s="184"/>
      <c r="Q407" s="184"/>
      <c r="R407" s="184"/>
      <c r="S407" s="184"/>
      <c r="T407" s="185"/>
      <c r="AT407" s="179" t="s">
        <v>193</v>
      </c>
      <c r="AU407" s="179" t="s">
        <v>89</v>
      </c>
      <c r="AV407" s="14" t="s">
        <v>89</v>
      </c>
      <c r="AW407" s="14" t="s">
        <v>31</v>
      </c>
      <c r="AX407" s="14" t="s">
        <v>75</v>
      </c>
      <c r="AY407" s="179" t="s">
        <v>185</v>
      </c>
    </row>
    <row r="408" spans="1:65" s="14" customFormat="1" ht="11.25">
      <c r="B408" s="178"/>
      <c r="D408" s="171" t="s">
        <v>193</v>
      </c>
      <c r="E408" s="179" t="s">
        <v>1</v>
      </c>
      <c r="F408" s="180" t="s">
        <v>515</v>
      </c>
      <c r="H408" s="181">
        <v>5.2640000000000002</v>
      </c>
      <c r="I408" s="182"/>
      <c r="L408" s="178"/>
      <c r="M408" s="183"/>
      <c r="N408" s="184"/>
      <c r="O408" s="184"/>
      <c r="P408" s="184"/>
      <c r="Q408" s="184"/>
      <c r="R408" s="184"/>
      <c r="S408" s="184"/>
      <c r="T408" s="185"/>
      <c r="AT408" s="179" t="s">
        <v>193</v>
      </c>
      <c r="AU408" s="179" t="s">
        <v>89</v>
      </c>
      <c r="AV408" s="14" t="s">
        <v>89</v>
      </c>
      <c r="AW408" s="14" t="s">
        <v>31</v>
      </c>
      <c r="AX408" s="14" t="s">
        <v>75</v>
      </c>
      <c r="AY408" s="179" t="s">
        <v>185</v>
      </c>
    </row>
    <row r="409" spans="1:65" s="14" customFormat="1" ht="11.25">
      <c r="B409" s="178"/>
      <c r="D409" s="171" t="s">
        <v>193</v>
      </c>
      <c r="E409" s="179" t="s">
        <v>1</v>
      </c>
      <c r="F409" s="180" t="s">
        <v>516</v>
      </c>
      <c r="H409" s="181">
        <v>5.8230000000000004</v>
      </c>
      <c r="I409" s="182"/>
      <c r="L409" s="178"/>
      <c r="M409" s="183"/>
      <c r="N409" s="184"/>
      <c r="O409" s="184"/>
      <c r="P409" s="184"/>
      <c r="Q409" s="184"/>
      <c r="R409" s="184"/>
      <c r="S409" s="184"/>
      <c r="T409" s="185"/>
      <c r="AT409" s="179" t="s">
        <v>193</v>
      </c>
      <c r="AU409" s="179" t="s">
        <v>89</v>
      </c>
      <c r="AV409" s="14" t="s">
        <v>89</v>
      </c>
      <c r="AW409" s="14" t="s">
        <v>31</v>
      </c>
      <c r="AX409" s="14" t="s">
        <v>75</v>
      </c>
      <c r="AY409" s="179" t="s">
        <v>185</v>
      </c>
    </row>
    <row r="410" spans="1:65" s="14" customFormat="1" ht="22.5">
      <c r="B410" s="178"/>
      <c r="D410" s="171" t="s">
        <v>193</v>
      </c>
      <c r="E410" s="179" t="s">
        <v>1</v>
      </c>
      <c r="F410" s="180" t="s">
        <v>517</v>
      </c>
      <c r="H410" s="181">
        <v>7.2990000000000004</v>
      </c>
      <c r="I410" s="182"/>
      <c r="L410" s="178"/>
      <c r="M410" s="183"/>
      <c r="N410" s="184"/>
      <c r="O410" s="184"/>
      <c r="P410" s="184"/>
      <c r="Q410" s="184"/>
      <c r="R410" s="184"/>
      <c r="S410" s="184"/>
      <c r="T410" s="185"/>
      <c r="AT410" s="179" t="s">
        <v>193</v>
      </c>
      <c r="AU410" s="179" t="s">
        <v>89</v>
      </c>
      <c r="AV410" s="14" t="s">
        <v>89</v>
      </c>
      <c r="AW410" s="14" t="s">
        <v>31</v>
      </c>
      <c r="AX410" s="14" t="s">
        <v>75</v>
      </c>
      <c r="AY410" s="179" t="s">
        <v>185</v>
      </c>
    </row>
    <row r="411" spans="1:65" s="14" customFormat="1" ht="22.5">
      <c r="B411" s="178"/>
      <c r="D411" s="171" t="s">
        <v>193</v>
      </c>
      <c r="E411" s="179" t="s">
        <v>1</v>
      </c>
      <c r="F411" s="180" t="s">
        <v>518</v>
      </c>
      <c r="H411" s="181">
        <v>5.3540000000000001</v>
      </c>
      <c r="I411" s="182"/>
      <c r="L411" s="178"/>
      <c r="M411" s="183"/>
      <c r="N411" s="184"/>
      <c r="O411" s="184"/>
      <c r="P411" s="184"/>
      <c r="Q411" s="184"/>
      <c r="R411" s="184"/>
      <c r="S411" s="184"/>
      <c r="T411" s="185"/>
      <c r="AT411" s="179" t="s">
        <v>193</v>
      </c>
      <c r="AU411" s="179" t="s">
        <v>89</v>
      </c>
      <c r="AV411" s="14" t="s">
        <v>89</v>
      </c>
      <c r="AW411" s="14" t="s">
        <v>31</v>
      </c>
      <c r="AX411" s="14" t="s">
        <v>75</v>
      </c>
      <c r="AY411" s="179" t="s">
        <v>185</v>
      </c>
    </row>
    <row r="412" spans="1:65" s="14" customFormat="1" ht="22.5">
      <c r="B412" s="178"/>
      <c r="D412" s="171" t="s">
        <v>193</v>
      </c>
      <c r="E412" s="179" t="s">
        <v>1</v>
      </c>
      <c r="F412" s="180" t="s">
        <v>519</v>
      </c>
      <c r="H412" s="181">
        <v>5.9080000000000004</v>
      </c>
      <c r="I412" s="182"/>
      <c r="L412" s="178"/>
      <c r="M412" s="183"/>
      <c r="N412" s="184"/>
      <c r="O412" s="184"/>
      <c r="P412" s="184"/>
      <c r="Q412" s="184"/>
      <c r="R412" s="184"/>
      <c r="S412" s="184"/>
      <c r="T412" s="185"/>
      <c r="AT412" s="179" t="s">
        <v>193</v>
      </c>
      <c r="AU412" s="179" t="s">
        <v>89</v>
      </c>
      <c r="AV412" s="14" t="s">
        <v>89</v>
      </c>
      <c r="AW412" s="14" t="s">
        <v>31</v>
      </c>
      <c r="AX412" s="14" t="s">
        <v>75</v>
      </c>
      <c r="AY412" s="179" t="s">
        <v>185</v>
      </c>
    </row>
    <row r="413" spans="1:65" s="14" customFormat="1" ht="22.5">
      <c r="B413" s="178"/>
      <c r="D413" s="171" t="s">
        <v>193</v>
      </c>
      <c r="E413" s="179" t="s">
        <v>1</v>
      </c>
      <c r="F413" s="180" t="s">
        <v>520</v>
      </c>
      <c r="H413" s="181">
        <v>5.4829999999999997</v>
      </c>
      <c r="I413" s="182"/>
      <c r="L413" s="178"/>
      <c r="M413" s="183"/>
      <c r="N413" s="184"/>
      <c r="O413" s="184"/>
      <c r="P413" s="184"/>
      <c r="Q413" s="184"/>
      <c r="R413" s="184"/>
      <c r="S413" s="184"/>
      <c r="T413" s="185"/>
      <c r="AT413" s="179" t="s">
        <v>193</v>
      </c>
      <c r="AU413" s="179" t="s">
        <v>89</v>
      </c>
      <c r="AV413" s="14" t="s">
        <v>89</v>
      </c>
      <c r="AW413" s="14" t="s">
        <v>31</v>
      </c>
      <c r="AX413" s="14" t="s">
        <v>75</v>
      </c>
      <c r="AY413" s="179" t="s">
        <v>185</v>
      </c>
    </row>
    <row r="414" spans="1:65" s="14" customFormat="1" ht="11.25">
      <c r="B414" s="178"/>
      <c r="D414" s="171" t="s">
        <v>193</v>
      </c>
      <c r="E414" s="179" t="s">
        <v>1</v>
      </c>
      <c r="F414" s="180" t="s">
        <v>521</v>
      </c>
      <c r="H414" s="181">
        <v>3.77</v>
      </c>
      <c r="I414" s="182"/>
      <c r="L414" s="178"/>
      <c r="M414" s="183"/>
      <c r="N414" s="184"/>
      <c r="O414" s="184"/>
      <c r="P414" s="184"/>
      <c r="Q414" s="184"/>
      <c r="R414" s="184"/>
      <c r="S414" s="184"/>
      <c r="T414" s="185"/>
      <c r="AT414" s="179" t="s">
        <v>193</v>
      </c>
      <c r="AU414" s="179" t="s">
        <v>89</v>
      </c>
      <c r="AV414" s="14" t="s">
        <v>89</v>
      </c>
      <c r="AW414" s="14" t="s">
        <v>31</v>
      </c>
      <c r="AX414" s="14" t="s">
        <v>75</v>
      </c>
      <c r="AY414" s="179" t="s">
        <v>185</v>
      </c>
    </row>
    <row r="415" spans="1:65" s="14" customFormat="1" ht="11.25">
      <c r="B415" s="178"/>
      <c r="D415" s="171" t="s">
        <v>193</v>
      </c>
      <c r="E415" s="179" t="s">
        <v>1</v>
      </c>
      <c r="F415" s="180" t="s">
        <v>522</v>
      </c>
      <c r="H415" s="181">
        <v>3.3250000000000002</v>
      </c>
      <c r="I415" s="182"/>
      <c r="L415" s="178"/>
      <c r="M415" s="183"/>
      <c r="N415" s="184"/>
      <c r="O415" s="184"/>
      <c r="P415" s="184"/>
      <c r="Q415" s="184"/>
      <c r="R415" s="184"/>
      <c r="S415" s="184"/>
      <c r="T415" s="185"/>
      <c r="AT415" s="179" t="s">
        <v>193</v>
      </c>
      <c r="AU415" s="179" t="s">
        <v>89</v>
      </c>
      <c r="AV415" s="14" t="s">
        <v>89</v>
      </c>
      <c r="AW415" s="14" t="s">
        <v>31</v>
      </c>
      <c r="AX415" s="14" t="s">
        <v>75</v>
      </c>
      <c r="AY415" s="179" t="s">
        <v>185</v>
      </c>
    </row>
    <row r="416" spans="1:65" s="14" customFormat="1" ht="11.25">
      <c r="B416" s="178"/>
      <c r="D416" s="171" t="s">
        <v>193</v>
      </c>
      <c r="E416" s="179" t="s">
        <v>1</v>
      </c>
      <c r="F416" s="180" t="s">
        <v>523</v>
      </c>
      <c r="H416" s="181">
        <v>1.0309999999999999</v>
      </c>
      <c r="I416" s="182"/>
      <c r="L416" s="178"/>
      <c r="M416" s="183"/>
      <c r="N416" s="184"/>
      <c r="O416" s="184"/>
      <c r="P416" s="184"/>
      <c r="Q416" s="184"/>
      <c r="R416" s="184"/>
      <c r="S416" s="184"/>
      <c r="T416" s="185"/>
      <c r="AT416" s="179" t="s">
        <v>193</v>
      </c>
      <c r="AU416" s="179" t="s">
        <v>89</v>
      </c>
      <c r="AV416" s="14" t="s">
        <v>89</v>
      </c>
      <c r="AW416" s="14" t="s">
        <v>31</v>
      </c>
      <c r="AX416" s="14" t="s">
        <v>75</v>
      </c>
      <c r="AY416" s="179" t="s">
        <v>185</v>
      </c>
    </row>
    <row r="417" spans="1:65" s="14" customFormat="1" ht="11.25">
      <c r="B417" s="178"/>
      <c r="D417" s="171" t="s">
        <v>193</v>
      </c>
      <c r="E417" s="179" t="s">
        <v>1</v>
      </c>
      <c r="F417" s="180" t="s">
        <v>524</v>
      </c>
      <c r="H417" s="181">
        <v>1.3160000000000001</v>
      </c>
      <c r="I417" s="182"/>
      <c r="L417" s="178"/>
      <c r="M417" s="183"/>
      <c r="N417" s="184"/>
      <c r="O417" s="184"/>
      <c r="P417" s="184"/>
      <c r="Q417" s="184"/>
      <c r="R417" s="184"/>
      <c r="S417" s="184"/>
      <c r="T417" s="185"/>
      <c r="AT417" s="179" t="s">
        <v>193</v>
      </c>
      <c r="AU417" s="179" t="s">
        <v>89</v>
      </c>
      <c r="AV417" s="14" t="s">
        <v>89</v>
      </c>
      <c r="AW417" s="14" t="s">
        <v>31</v>
      </c>
      <c r="AX417" s="14" t="s">
        <v>75</v>
      </c>
      <c r="AY417" s="179" t="s">
        <v>185</v>
      </c>
    </row>
    <row r="418" spans="1:65" s="14" customFormat="1" ht="11.25">
      <c r="B418" s="178"/>
      <c r="D418" s="171" t="s">
        <v>193</v>
      </c>
      <c r="E418" s="179" t="s">
        <v>1</v>
      </c>
      <c r="F418" s="180" t="s">
        <v>525</v>
      </c>
      <c r="H418" s="181">
        <v>4.26</v>
      </c>
      <c r="I418" s="182"/>
      <c r="L418" s="178"/>
      <c r="M418" s="183"/>
      <c r="N418" s="184"/>
      <c r="O418" s="184"/>
      <c r="P418" s="184"/>
      <c r="Q418" s="184"/>
      <c r="R418" s="184"/>
      <c r="S418" s="184"/>
      <c r="T418" s="185"/>
      <c r="AT418" s="179" t="s">
        <v>193</v>
      </c>
      <c r="AU418" s="179" t="s">
        <v>89</v>
      </c>
      <c r="AV418" s="14" t="s">
        <v>89</v>
      </c>
      <c r="AW418" s="14" t="s">
        <v>31</v>
      </c>
      <c r="AX418" s="14" t="s">
        <v>75</v>
      </c>
      <c r="AY418" s="179" t="s">
        <v>185</v>
      </c>
    </row>
    <row r="419" spans="1:65" s="14" customFormat="1" ht="22.5">
      <c r="B419" s="178"/>
      <c r="D419" s="171" t="s">
        <v>193</v>
      </c>
      <c r="E419" s="179" t="s">
        <v>1</v>
      </c>
      <c r="F419" s="180" t="s">
        <v>526</v>
      </c>
      <c r="H419" s="181">
        <v>1.538</v>
      </c>
      <c r="I419" s="182"/>
      <c r="L419" s="178"/>
      <c r="M419" s="183"/>
      <c r="N419" s="184"/>
      <c r="O419" s="184"/>
      <c r="P419" s="184"/>
      <c r="Q419" s="184"/>
      <c r="R419" s="184"/>
      <c r="S419" s="184"/>
      <c r="T419" s="185"/>
      <c r="AT419" s="179" t="s">
        <v>193</v>
      </c>
      <c r="AU419" s="179" t="s">
        <v>89</v>
      </c>
      <c r="AV419" s="14" t="s">
        <v>89</v>
      </c>
      <c r="AW419" s="14" t="s">
        <v>31</v>
      </c>
      <c r="AX419" s="14" t="s">
        <v>75</v>
      </c>
      <c r="AY419" s="179" t="s">
        <v>185</v>
      </c>
    </row>
    <row r="420" spans="1:65" s="14" customFormat="1" ht="11.25">
      <c r="B420" s="178"/>
      <c r="D420" s="171" t="s">
        <v>193</v>
      </c>
      <c r="E420" s="179" t="s">
        <v>1</v>
      </c>
      <c r="F420" s="180" t="s">
        <v>527</v>
      </c>
      <c r="H420" s="181">
        <v>2.7519999999999998</v>
      </c>
      <c r="I420" s="182"/>
      <c r="L420" s="178"/>
      <c r="M420" s="183"/>
      <c r="N420" s="184"/>
      <c r="O420" s="184"/>
      <c r="P420" s="184"/>
      <c r="Q420" s="184"/>
      <c r="R420" s="184"/>
      <c r="S420" s="184"/>
      <c r="T420" s="185"/>
      <c r="AT420" s="179" t="s">
        <v>193</v>
      </c>
      <c r="AU420" s="179" t="s">
        <v>89</v>
      </c>
      <c r="AV420" s="14" t="s">
        <v>89</v>
      </c>
      <c r="AW420" s="14" t="s">
        <v>31</v>
      </c>
      <c r="AX420" s="14" t="s">
        <v>75</v>
      </c>
      <c r="AY420" s="179" t="s">
        <v>185</v>
      </c>
    </row>
    <row r="421" spans="1:65" s="14" customFormat="1" ht="11.25">
      <c r="B421" s="178"/>
      <c r="D421" s="171" t="s">
        <v>193</v>
      </c>
      <c r="E421" s="179" t="s">
        <v>1</v>
      </c>
      <c r="F421" s="180" t="s">
        <v>528</v>
      </c>
      <c r="H421" s="181">
        <v>2.351</v>
      </c>
      <c r="I421" s="182"/>
      <c r="L421" s="178"/>
      <c r="M421" s="183"/>
      <c r="N421" s="184"/>
      <c r="O421" s="184"/>
      <c r="P421" s="184"/>
      <c r="Q421" s="184"/>
      <c r="R421" s="184"/>
      <c r="S421" s="184"/>
      <c r="T421" s="185"/>
      <c r="AT421" s="179" t="s">
        <v>193</v>
      </c>
      <c r="AU421" s="179" t="s">
        <v>89</v>
      </c>
      <c r="AV421" s="14" t="s">
        <v>89</v>
      </c>
      <c r="AW421" s="14" t="s">
        <v>31</v>
      </c>
      <c r="AX421" s="14" t="s">
        <v>75</v>
      </c>
      <c r="AY421" s="179" t="s">
        <v>185</v>
      </c>
    </row>
    <row r="422" spans="1:65" s="14" customFormat="1" ht="11.25">
      <c r="B422" s="178"/>
      <c r="D422" s="171" t="s">
        <v>193</v>
      </c>
      <c r="E422" s="179" t="s">
        <v>1</v>
      </c>
      <c r="F422" s="180" t="s">
        <v>529</v>
      </c>
      <c r="H422" s="181">
        <v>3.1240000000000001</v>
      </c>
      <c r="I422" s="182"/>
      <c r="L422" s="178"/>
      <c r="M422" s="183"/>
      <c r="N422" s="184"/>
      <c r="O422" s="184"/>
      <c r="P422" s="184"/>
      <c r="Q422" s="184"/>
      <c r="R422" s="184"/>
      <c r="S422" s="184"/>
      <c r="T422" s="185"/>
      <c r="AT422" s="179" t="s">
        <v>193</v>
      </c>
      <c r="AU422" s="179" t="s">
        <v>89</v>
      </c>
      <c r="AV422" s="14" t="s">
        <v>89</v>
      </c>
      <c r="AW422" s="14" t="s">
        <v>31</v>
      </c>
      <c r="AX422" s="14" t="s">
        <v>75</v>
      </c>
      <c r="AY422" s="179" t="s">
        <v>185</v>
      </c>
    </row>
    <row r="423" spans="1:65" s="14" customFormat="1" ht="11.25">
      <c r="B423" s="178"/>
      <c r="D423" s="171" t="s">
        <v>193</v>
      </c>
      <c r="E423" s="179" t="s">
        <v>1</v>
      </c>
      <c r="F423" s="180" t="s">
        <v>530</v>
      </c>
      <c r="H423" s="181">
        <v>3.8359999999999999</v>
      </c>
      <c r="I423" s="182"/>
      <c r="L423" s="178"/>
      <c r="M423" s="183"/>
      <c r="N423" s="184"/>
      <c r="O423" s="184"/>
      <c r="P423" s="184"/>
      <c r="Q423" s="184"/>
      <c r="R423" s="184"/>
      <c r="S423" s="184"/>
      <c r="T423" s="185"/>
      <c r="AT423" s="179" t="s">
        <v>193</v>
      </c>
      <c r="AU423" s="179" t="s">
        <v>89</v>
      </c>
      <c r="AV423" s="14" t="s">
        <v>89</v>
      </c>
      <c r="AW423" s="14" t="s">
        <v>31</v>
      </c>
      <c r="AX423" s="14" t="s">
        <v>75</v>
      </c>
      <c r="AY423" s="179" t="s">
        <v>185</v>
      </c>
    </row>
    <row r="424" spans="1:65" s="14" customFormat="1" ht="11.25">
      <c r="B424" s="178"/>
      <c r="D424" s="171" t="s">
        <v>193</v>
      </c>
      <c r="E424" s="179" t="s">
        <v>1</v>
      </c>
      <c r="F424" s="180" t="s">
        <v>531</v>
      </c>
      <c r="H424" s="181">
        <v>5.2919999999999998</v>
      </c>
      <c r="I424" s="182"/>
      <c r="L424" s="178"/>
      <c r="M424" s="183"/>
      <c r="N424" s="184"/>
      <c r="O424" s="184"/>
      <c r="P424" s="184"/>
      <c r="Q424" s="184"/>
      <c r="R424" s="184"/>
      <c r="S424" s="184"/>
      <c r="T424" s="185"/>
      <c r="AT424" s="179" t="s">
        <v>193</v>
      </c>
      <c r="AU424" s="179" t="s">
        <v>89</v>
      </c>
      <c r="AV424" s="14" t="s">
        <v>89</v>
      </c>
      <c r="AW424" s="14" t="s">
        <v>31</v>
      </c>
      <c r="AX424" s="14" t="s">
        <v>75</v>
      </c>
      <c r="AY424" s="179" t="s">
        <v>185</v>
      </c>
    </row>
    <row r="425" spans="1:65" s="16" customFormat="1" ht="11.25">
      <c r="B425" s="194"/>
      <c r="D425" s="171" t="s">
        <v>193</v>
      </c>
      <c r="E425" s="195" t="s">
        <v>1</v>
      </c>
      <c r="F425" s="196" t="s">
        <v>215</v>
      </c>
      <c r="H425" s="197">
        <v>79.55</v>
      </c>
      <c r="I425" s="198"/>
      <c r="L425" s="194"/>
      <c r="M425" s="199"/>
      <c r="N425" s="200"/>
      <c r="O425" s="200"/>
      <c r="P425" s="200"/>
      <c r="Q425" s="200"/>
      <c r="R425" s="200"/>
      <c r="S425" s="200"/>
      <c r="T425" s="201"/>
      <c r="AT425" s="195" t="s">
        <v>193</v>
      </c>
      <c r="AU425" s="195" t="s">
        <v>89</v>
      </c>
      <c r="AV425" s="16" t="s">
        <v>91</v>
      </c>
      <c r="AW425" s="16" t="s">
        <v>31</v>
      </c>
      <c r="AX425" s="16" t="s">
        <v>79</v>
      </c>
      <c r="AY425" s="195" t="s">
        <v>185</v>
      </c>
    </row>
    <row r="426" spans="1:65" s="2" customFormat="1" ht="21.75" customHeight="1">
      <c r="A426" s="33"/>
      <c r="B426" s="155"/>
      <c r="C426" s="156" t="s">
        <v>532</v>
      </c>
      <c r="D426" s="156" t="s">
        <v>188</v>
      </c>
      <c r="E426" s="157" t="s">
        <v>533</v>
      </c>
      <c r="F426" s="158" t="s">
        <v>534</v>
      </c>
      <c r="G426" s="159" t="s">
        <v>191</v>
      </c>
      <c r="H426" s="160">
        <v>13.984999999999999</v>
      </c>
      <c r="I426" s="161"/>
      <c r="J426" s="162">
        <f>ROUND(I426*H426,2)</f>
        <v>0</v>
      </c>
      <c r="K426" s="163"/>
      <c r="L426" s="34"/>
      <c r="M426" s="164" t="s">
        <v>1</v>
      </c>
      <c r="N426" s="165" t="s">
        <v>41</v>
      </c>
      <c r="O426" s="62"/>
      <c r="P426" s="166">
        <f>O426*H426</f>
        <v>0</v>
      </c>
      <c r="Q426" s="166">
        <v>2.40177</v>
      </c>
      <c r="R426" s="166">
        <f>Q426*H426</f>
        <v>33.588753449999999</v>
      </c>
      <c r="S426" s="166">
        <v>0</v>
      </c>
      <c r="T426" s="167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68" t="s">
        <v>91</v>
      </c>
      <c r="AT426" s="168" t="s">
        <v>188</v>
      </c>
      <c r="AU426" s="168" t="s">
        <v>89</v>
      </c>
      <c r="AY426" s="18" t="s">
        <v>185</v>
      </c>
      <c r="BE426" s="169">
        <f>IF(N426="základná",J426,0)</f>
        <v>0</v>
      </c>
      <c r="BF426" s="169">
        <f>IF(N426="znížená",J426,0)</f>
        <v>0</v>
      </c>
      <c r="BG426" s="169">
        <f>IF(N426="zákl. prenesená",J426,0)</f>
        <v>0</v>
      </c>
      <c r="BH426" s="169">
        <f>IF(N426="zníž. prenesená",J426,0)</f>
        <v>0</v>
      </c>
      <c r="BI426" s="169">
        <f>IF(N426="nulová",J426,0)</f>
        <v>0</v>
      </c>
      <c r="BJ426" s="18" t="s">
        <v>89</v>
      </c>
      <c r="BK426" s="169">
        <f>ROUND(I426*H426,2)</f>
        <v>0</v>
      </c>
      <c r="BL426" s="18" t="s">
        <v>91</v>
      </c>
      <c r="BM426" s="168" t="s">
        <v>535</v>
      </c>
    </row>
    <row r="427" spans="1:65" s="13" customFormat="1" ht="11.25">
      <c r="B427" s="170"/>
      <c r="D427" s="171" t="s">
        <v>193</v>
      </c>
      <c r="E427" s="172" t="s">
        <v>1</v>
      </c>
      <c r="F427" s="173" t="s">
        <v>293</v>
      </c>
      <c r="H427" s="172" t="s">
        <v>1</v>
      </c>
      <c r="I427" s="174"/>
      <c r="L427" s="170"/>
      <c r="M427" s="175"/>
      <c r="N427" s="176"/>
      <c r="O427" s="176"/>
      <c r="P427" s="176"/>
      <c r="Q427" s="176"/>
      <c r="R427" s="176"/>
      <c r="S427" s="176"/>
      <c r="T427" s="177"/>
      <c r="AT427" s="172" t="s">
        <v>193</v>
      </c>
      <c r="AU427" s="172" t="s">
        <v>89</v>
      </c>
      <c r="AV427" s="13" t="s">
        <v>79</v>
      </c>
      <c r="AW427" s="13" t="s">
        <v>31</v>
      </c>
      <c r="AX427" s="13" t="s">
        <v>75</v>
      </c>
      <c r="AY427" s="172" t="s">
        <v>185</v>
      </c>
    </row>
    <row r="428" spans="1:65" s="14" customFormat="1" ht="11.25">
      <c r="B428" s="178"/>
      <c r="D428" s="171" t="s">
        <v>193</v>
      </c>
      <c r="E428" s="179" t="s">
        <v>1</v>
      </c>
      <c r="F428" s="180" t="s">
        <v>536</v>
      </c>
      <c r="H428" s="181">
        <v>0.32800000000000001</v>
      </c>
      <c r="I428" s="182"/>
      <c r="L428" s="178"/>
      <c r="M428" s="183"/>
      <c r="N428" s="184"/>
      <c r="O428" s="184"/>
      <c r="P428" s="184"/>
      <c r="Q428" s="184"/>
      <c r="R428" s="184"/>
      <c r="S428" s="184"/>
      <c r="T428" s="185"/>
      <c r="AT428" s="179" t="s">
        <v>193</v>
      </c>
      <c r="AU428" s="179" t="s">
        <v>89</v>
      </c>
      <c r="AV428" s="14" t="s">
        <v>89</v>
      </c>
      <c r="AW428" s="14" t="s">
        <v>31</v>
      </c>
      <c r="AX428" s="14" t="s">
        <v>75</v>
      </c>
      <c r="AY428" s="179" t="s">
        <v>185</v>
      </c>
    </row>
    <row r="429" spans="1:65" s="14" customFormat="1" ht="11.25">
      <c r="B429" s="178"/>
      <c r="D429" s="171" t="s">
        <v>193</v>
      </c>
      <c r="E429" s="179" t="s">
        <v>1</v>
      </c>
      <c r="F429" s="180" t="s">
        <v>537</v>
      </c>
      <c r="H429" s="181">
        <v>10.750999999999999</v>
      </c>
      <c r="I429" s="182"/>
      <c r="L429" s="178"/>
      <c r="M429" s="183"/>
      <c r="N429" s="184"/>
      <c r="O429" s="184"/>
      <c r="P429" s="184"/>
      <c r="Q429" s="184"/>
      <c r="R429" s="184"/>
      <c r="S429" s="184"/>
      <c r="T429" s="185"/>
      <c r="AT429" s="179" t="s">
        <v>193</v>
      </c>
      <c r="AU429" s="179" t="s">
        <v>89</v>
      </c>
      <c r="AV429" s="14" t="s">
        <v>89</v>
      </c>
      <c r="AW429" s="14" t="s">
        <v>31</v>
      </c>
      <c r="AX429" s="14" t="s">
        <v>75</v>
      </c>
      <c r="AY429" s="179" t="s">
        <v>185</v>
      </c>
    </row>
    <row r="430" spans="1:65" s="14" customFormat="1" ht="11.25">
      <c r="B430" s="178"/>
      <c r="D430" s="171" t="s">
        <v>193</v>
      </c>
      <c r="E430" s="179" t="s">
        <v>1</v>
      </c>
      <c r="F430" s="180" t="s">
        <v>538</v>
      </c>
      <c r="H430" s="181">
        <v>2.202</v>
      </c>
      <c r="I430" s="182"/>
      <c r="L430" s="178"/>
      <c r="M430" s="183"/>
      <c r="N430" s="184"/>
      <c r="O430" s="184"/>
      <c r="P430" s="184"/>
      <c r="Q430" s="184"/>
      <c r="R430" s="184"/>
      <c r="S430" s="184"/>
      <c r="T430" s="185"/>
      <c r="AT430" s="179" t="s">
        <v>193</v>
      </c>
      <c r="AU430" s="179" t="s">
        <v>89</v>
      </c>
      <c r="AV430" s="14" t="s">
        <v>89</v>
      </c>
      <c r="AW430" s="14" t="s">
        <v>31</v>
      </c>
      <c r="AX430" s="14" t="s">
        <v>75</v>
      </c>
      <c r="AY430" s="179" t="s">
        <v>185</v>
      </c>
    </row>
    <row r="431" spans="1:65" s="14" customFormat="1" ht="11.25">
      <c r="B431" s="178"/>
      <c r="D431" s="171" t="s">
        <v>193</v>
      </c>
      <c r="E431" s="179" t="s">
        <v>1</v>
      </c>
      <c r="F431" s="180" t="s">
        <v>539</v>
      </c>
      <c r="H431" s="181">
        <v>0.56000000000000005</v>
      </c>
      <c r="I431" s="182"/>
      <c r="L431" s="178"/>
      <c r="M431" s="183"/>
      <c r="N431" s="184"/>
      <c r="O431" s="184"/>
      <c r="P431" s="184"/>
      <c r="Q431" s="184"/>
      <c r="R431" s="184"/>
      <c r="S431" s="184"/>
      <c r="T431" s="185"/>
      <c r="AT431" s="179" t="s">
        <v>193</v>
      </c>
      <c r="AU431" s="179" t="s">
        <v>89</v>
      </c>
      <c r="AV431" s="14" t="s">
        <v>89</v>
      </c>
      <c r="AW431" s="14" t="s">
        <v>31</v>
      </c>
      <c r="AX431" s="14" t="s">
        <v>75</v>
      </c>
      <c r="AY431" s="179" t="s">
        <v>185</v>
      </c>
    </row>
    <row r="432" spans="1:65" s="14" customFormat="1" ht="11.25">
      <c r="B432" s="178"/>
      <c r="D432" s="171" t="s">
        <v>193</v>
      </c>
      <c r="E432" s="179" t="s">
        <v>1</v>
      </c>
      <c r="F432" s="180" t="s">
        <v>540</v>
      </c>
      <c r="H432" s="181">
        <v>0.14399999999999999</v>
      </c>
      <c r="I432" s="182"/>
      <c r="L432" s="178"/>
      <c r="M432" s="183"/>
      <c r="N432" s="184"/>
      <c r="O432" s="184"/>
      <c r="P432" s="184"/>
      <c r="Q432" s="184"/>
      <c r="R432" s="184"/>
      <c r="S432" s="184"/>
      <c r="T432" s="185"/>
      <c r="AT432" s="179" t="s">
        <v>193</v>
      </c>
      <c r="AU432" s="179" t="s">
        <v>89</v>
      </c>
      <c r="AV432" s="14" t="s">
        <v>89</v>
      </c>
      <c r="AW432" s="14" t="s">
        <v>31</v>
      </c>
      <c r="AX432" s="14" t="s">
        <v>75</v>
      </c>
      <c r="AY432" s="179" t="s">
        <v>185</v>
      </c>
    </row>
    <row r="433" spans="1:65" s="16" customFormat="1" ht="11.25">
      <c r="B433" s="194"/>
      <c r="D433" s="171" t="s">
        <v>193</v>
      </c>
      <c r="E433" s="195" t="s">
        <v>1</v>
      </c>
      <c r="F433" s="196" t="s">
        <v>215</v>
      </c>
      <c r="H433" s="197">
        <v>13.984999999999999</v>
      </c>
      <c r="I433" s="198"/>
      <c r="L433" s="194"/>
      <c r="M433" s="199"/>
      <c r="N433" s="200"/>
      <c r="O433" s="200"/>
      <c r="P433" s="200"/>
      <c r="Q433" s="200"/>
      <c r="R433" s="200"/>
      <c r="S433" s="200"/>
      <c r="T433" s="201"/>
      <c r="AT433" s="195" t="s">
        <v>193</v>
      </c>
      <c r="AU433" s="195" t="s">
        <v>89</v>
      </c>
      <c r="AV433" s="16" t="s">
        <v>91</v>
      </c>
      <c r="AW433" s="16" t="s">
        <v>31</v>
      </c>
      <c r="AX433" s="16" t="s">
        <v>79</v>
      </c>
      <c r="AY433" s="195" t="s">
        <v>185</v>
      </c>
    </row>
    <row r="434" spans="1:65" s="2" customFormat="1" ht="24.2" customHeight="1">
      <c r="A434" s="33"/>
      <c r="B434" s="155"/>
      <c r="C434" s="156" t="s">
        <v>541</v>
      </c>
      <c r="D434" s="156" t="s">
        <v>188</v>
      </c>
      <c r="E434" s="157" t="s">
        <v>542</v>
      </c>
      <c r="F434" s="158" t="s">
        <v>543</v>
      </c>
      <c r="G434" s="159" t="s">
        <v>283</v>
      </c>
      <c r="H434" s="160">
        <v>1353.3820000000001</v>
      </c>
      <c r="I434" s="161"/>
      <c r="J434" s="162">
        <f>ROUND(I434*H434,2)</f>
        <v>0</v>
      </c>
      <c r="K434" s="163"/>
      <c r="L434" s="34"/>
      <c r="M434" s="164" t="s">
        <v>1</v>
      </c>
      <c r="N434" s="165" t="s">
        <v>41</v>
      </c>
      <c r="O434" s="62"/>
      <c r="P434" s="166">
        <f>O434*H434</f>
        <v>0</v>
      </c>
      <c r="Q434" s="166">
        <v>2.2899999999999999E-3</v>
      </c>
      <c r="R434" s="166">
        <f>Q434*H434</f>
        <v>3.0992447800000003</v>
      </c>
      <c r="S434" s="166">
        <v>0</v>
      </c>
      <c r="T434" s="167">
        <f>S434*H434</f>
        <v>0</v>
      </c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R434" s="168" t="s">
        <v>91</v>
      </c>
      <c r="AT434" s="168" t="s">
        <v>188</v>
      </c>
      <c r="AU434" s="168" t="s">
        <v>89</v>
      </c>
      <c r="AY434" s="18" t="s">
        <v>185</v>
      </c>
      <c r="BE434" s="169">
        <f>IF(N434="základná",J434,0)</f>
        <v>0</v>
      </c>
      <c r="BF434" s="169">
        <f>IF(N434="znížená",J434,0)</f>
        <v>0</v>
      </c>
      <c r="BG434" s="169">
        <f>IF(N434="zákl. prenesená",J434,0)</f>
        <v>0</v>
      </c>
      <c r="BH434" s="169">
        <f>IF(N434="zníž. prenesená",J434,0)</f>
        <v>0</v>
      </c>
      <c r="BI434" s="169">
        <f>IF(N434="nulová",J434,0)</f>
        <v>0</v>
      </c>
      <c r="BJ434" s="18" t="s">
        <v>89</v>
      </c>
      <c r="BK434" s="169">
        <f>ROUND(I434*H434,2)</f>
        <v>0</v>
      </c>
      <c r="BL434" s="18" t="s">
        <v>91</v>
      </c>
      <c r="BM434" s="168" t="s">
        <v>544</v>
      </c>
    </row>
    <row r="435" spans="1:65" s="14" customFormat="1" ht="11.25">
      <c r="B435" s="178"/>
      <c r="D435" s="171" t="s">
        <v>193</v>
      </c>
      <c r="E435" s="179" t="s">
        <v>1</v>
      </c>
      <c r="F435" s="180" t="s">
        <v>545</v>
      </c>
      <c r="H435" s="181">
        <v>98.691000000000003</v>
      </c>
      <c r="I435" s="182"/>
      <c r="L435" s="178"/>
      <c r="M435" s="183"/>
      <c r="N435" s="184"/>
      <c r="O435" s="184"/>
      <c r="P435" s="184"/>
      <c r="Q435" s="184"/>
      <c r="R435" s="184"/>
      <c r="S435" s="184"/>
      <c r="T435" s="185"/>
      <c r="AT435" s="179" t="s">
        <v>193</v>
      </c>
      <c r="AU435" s="179" t="s">
        <v>89</v>
      </c>
      <c r="AV435" s="14" t="s">
        <v>89</v>
      </c>
      <c r="AW435" s="14" t="s">
        <v>31</v>
      </c>
      <c r="AX435" s="14" t="s">
        <v>75</v>
      </c>
      <c r="AY435" s="179" t="s">
        <v>185</v>
      </c>
    </row>
    <row r="436" spans="1:65" s="14" customFormat="1" ht="11.25">
      <c r="B436" s="178"/>
      <c r="D436" s="171" t="s">
        <v>193</v>
      </c>
      <c r="E436" s="179" t="s">
        <v>1</v>
      </c>
      <c r="F436" s="180" t="s">
        <v>546</v>
      </c>
      <c r="H436" s="181">
        <v>99.228999999999999</v>
      </c>
      <c r="I436" s="182"/>
      <c r="L436" s="178"/>
      <c r="M436" s="183"/>
      <c r="N436" s="184"/>
      <c r="O436" s="184"/>
      <c r="P436" s="184"/>
      <c r="Q436" s="184"/>
      <c r="R436" s="184"/>
      <c r="S436" s="184"/>
      <c r="T436" s="185"/>
      <c r="AT436" s="179" t="s">
        <v>193</v>
      </c>
      <c r="AU436" s="179" t="s">
        <v>89</v>
      </c>
      <c r="AV436" s="14" t="s">
        <v>89</v>
      </c>
      <c r="AW436" s="14" t="s">
        <v>31</v>
      </c>
      <c r="AX436" s="14" t="s">
        <v>75</v>
      </c>
      <c r="AY436" s="179" t="s">
        <v>185</v>
      </c>
    </row>
    <row r="437" spans="1:65" s="14" customFormat="1" ht="11.25">
      <c r="B437" s="178"/>
      <c r="D437" s="171" t="s">
        <v>193</v>
      </c>
      <c r="E437" s="179" t="s">
        <v>1</v>
      </c>
      <c r="F437" s="180" t="s">
        <v>547</v>
      </c>
      <c r="H437" s="181">
        <v>87.14</v>
      </c>
      <c r="I437" s="182"/>
      <c r="L437" s="178"/>
      <c r="M437" s="183"/>
      <c r="N437" s="184"/>
      <c r="O437" s="184"/>
      <c r="P437" s="184"/>
      <c r="Q437" s="184"/>
      <c r="R437" s="184"/>
      <c r="S437" s="184"/>
      <c r="T437" s="185"/>
      <c r="AT437" s="179" t="s">
        <v>193</v>
      </c>
      <c r="AU437" s="179" t="s">
        <v>89</v>
      </c>
      <c r="AV437" s="14" t="s">
        <v>89</v>
      </c>
      <c r="AW437" s="14" t="s">
        <v>31</v>
      </c>
      <c r="AX437" s="14" t="s">
        <v>75</v>
      </c>
      <c r="AY437" s="179" t="s">
        <v>185</v>
      </c>
    </row>
    <row r="438" spans="1:65" s="14" customFormat="1" ht="11.25">
      <c r="B438" s="178"/>
      <c r="D438" s="171" t="s">
        <v>193</v>
      </c>
      <c r="E438" s="179" t="s">
        <v>1</v>
      </c>
      <c r="F438" s="180" t="s">
        <v>548</v>
      </c>
      <c r="H438" s="181">
        <v>97.885000000000005</v>
      </c>
      <c r="I438" s="182"/>
      <c r="L438" s="178"/>
      <c r="M438" s="183"/>
      <c r="N438" s="184"/>
      <c r="O438" s="184"/>
      <c r="P438" s="184"/>
      <c r="Q438" s="184"/>
      <c r="R438" s="184"/>
      <c r="S438" s="184"/>
      <c r="T438" s="185"/>
      <c r="AT438" s="179" t="s">
        <v>193</v>
      </c>
      <c r="AU438" s="179" t="s">
        <v>89</v>
      </c>
      <c r="AV438" s="14" t="s">
        <v>89</v>
      </c>
      <c r="AW438" s="14" t="s">
        <v>31</v>
      </c>
      <c r="AX438" s="14" t="s">
        <v>75</v>
      </c>
      <c r="AY438" s="179" t="s">
        <v>185</v>
      </c>
    </row>
    <row r="439" spans="1:65" s="14" customFormat="1" ht="22.5">
      <c r="B439" s="178"/>
      <c r="D439" s="171" t="s">
        <v>193</v>
      </c>
      <c r="E439" s="179" t="s">
        <v>1</v>
      </c>
      <c r="F439" s="180" t="s">
        <v>549</v>
      </c>
      <c r="H439" s="181">
        <v>122.682</v>
      </c>
      <c r="I439" s="182"/>
      <c r="L439" s="178"/>
      <c r="M439" s="183"/>
      <c r="N439" s="184"/>
      <c r="O439" s="184"/>
      <c r="P439" s="184"/>
      <c r="Q439" s="184"/>
      <c r="R439" s="184"/>
      <c r="S439" s="184"/>
      <c r="T439" s="185"/>
      <c r="AT439" s="179" t="s">
        <v>193</v>
      </c>
      <c r="AU439" s="179" t="s">
        <v>89</v>
      </c>
      <c r="AV439" s="14" t="s">
        <v>89</v>
      </c>
      <c r="AW439" s="14" t="s">
        <v>31</v>
      </c>
      <c r="AX439" s="14" t="s">
        <v>75</v>
      </c>
      <c r="AY439" s="179" t="s">
        <v>185</v>
      </c>
    </row>
    <row r="440" spans="1:65" s="14" customFormat="1" ht="33.75">
      <c r="B440" s="178"/>
      <c r="D440" s="171" t="s">
        <v>193</v>
      </c>
      <c r="E440" s="179" t="s">
        <v>1</v>
      </c>
      <c r="F440" s="180" t="s">
        <v>550</v>
      </c>
      <c r="H440" s="181">
        <v>103.075</v>
      </c>
      <c r="I440" s="182"/>
      <c r="L440" s="178"/>
      <c r="M440" s="183"/>
      <c r="N440" s="184"/>
      <c r="O440" s="184"/>
      <c r="P440" s="184"/>
      <c r="Q440" s="184"/>
      <c r="R440" s="184"/>
      <c r="S440" s="184"/>
      <c r="T440" s="185"/>
      <c r="AT440" s="179" t="s">
        <v>193</v>
      </c>
      <c r="AU440" s="179" t="s">
        <v>89</v>
      </c>
      <c r="AV440" s="14" t="s">
        <v>89</v>
      </c>
      <c r="AW440" s="14" t="s">
        <v>31</v>
      </c>
      <c r="AX440" s="14" t="s">
        <v>75</v>
      </c>
      <c r="AY440" s="179" t="s">
        <v>185</v>
      </c>
    </row>
    <row r="441" spans="1:65" s="14" customFormat="1" ht="33.75">
      <c r="B441" s="178"/>
      <c r="D441" s="171" t="s">
        <v>193</v>
      </c>
      <c r="E441" s="179" t="s">
        <v>1</v>
      </c>
      <c r="F441" s="180" t="s">
        <v>551</v>
      </c>
      <c r="H441" s="181">
        <v>107.146</v>
      </c>
      <c r="I441" s="182"/>
      <c r="L441" s="178"/>
      <c r="M441" s="183"/>
      <c r="N441" s="184"/>
      <c r="O441" s="184"/>
      <c r="P441" s="184"/>
      <c r="Q441" s="184"/>
      <c r="R441" s="184"/>
      <c r="S441" s="184"/>
      <c r="T441" s="185"/>
      <c r="AT441" s="179" t="s">
        <v>193</v>
      </c>
      <c r="AU441" s="179" t="s">
        <v>89</v>
      </c>
      <c r="AV441" s="14" t="s">
        <v>89</v>
      </c>
      <c r="AW441" s="14" t="s">
        <v>31</v>
      </c>
      <c r="AX441" s="14" t="s">
        <v>75</v>
      </c>
      <c r="AY441" s="179" t="s">
        <v>185</v>
      </c>
    </row>
    <row r="442" spans="1:65" s="14" customFormat="1" ht="33.75">
      <c r="B442" s="178"/>
      <c r="D442" s="171" t="s">
        <v>193</v>
      </c>
      <c r="E442" s="179" t="s">
        <v>1</v>
      </c>
      <c r="F442" s="180" t="s">
        <v>552</v>
      </c>
      <c r="H442" s="181">
        <v>97.953999999999994</v>
      </c>
      <c r="I442" s="182"/>
      <c r="L442" s="178"/>
      <c r="M442" s="183"/>
      <c r="N442" s="184"/>
      <c r="O442" s="184"/>
      <c r="P442" s="184"/>
      <c r="Q442" s="184"/>
      <c r="R442" s="184"/>
      <c r="S442" s="184"/>
      <c r="T442" s="185"/>
      <c r="AT442" s="179" t="s">
        <v>193</v>
      </c>
      <c r="AU442" s="179" t="s">
        <v>89</v>
      </c>
      <c r="AV442" s="14" t="s">
        <v>89</v>
      </c>
      <c r="AW442" s="14" t="s">
        <v>31</v>
      </c>
      <c r="AX442" s="14" t="s">
        <v>75</v>
      </c>
      <c r="AY442" s="179" t="s">
        <v>185</v>
      </c>
    </row>
    <row r="443" spans="1:65" s="14" customFormat="1" ht="11.25">
      <c r="B443" s="178"/>
      <c r="D443" s="171" t="s">
        <v>193</v>
      </c>
      <c r="E443" s="179" t="s">
        <v>1</v>
      </c>
      <c r="F443" s="180" t="s">
        <v>553</v>
      </c>
      <c r="H443" s="181">
        <v>46.081000000000003</v>
      </c>
      <c r="I443" s="182"/>
      <c r="L443" s="178"/>
      <c r="M443" s="183"/>
      <c r="N443" s="184"/>
      <c r="O443" s="184"/>
      <c r="P443" s="184"/>
      <c r="Q443" s="184"/>
      <c r="R443" s="184"/>
      <c r="S443" s="184"/>
      <c r="T443" s="185"/>
      <c r="AT443" s="179" t="s">
        <v>193</v>
      </c>
      <c r="AU443" s="179" t="s">
        <v>89</v>
      </c>
      <c r="AV443" s="14" t="s">
        <v>89</v>
      </c>
      <c r="AW443" s="14" t="s">
        <v>31</v>
      </c>
      <c r="AX443" s="14" t="s">
        <v>75</v>
      </c>
      <c r="AY443" s="179" t="s">
        <v>185</v>
      </c>
    </row>
    <row r="444" spans="1:65" s="14" customFormat="1" ht="11.25">
      <c r="B444" s="178"/>
      <c r="D444" s="171" t="s">
        <v>193</v>
      </c>
      <c r="E444" s="179" t="s">
        <v>1</v>
      </c>
      <c r="F444" s="180" t="s">
        <v>554</v>
      </c>
      <c r="H444" s="181">
        <v>47.466999999999999</v>
      </c>
      <c r="I444" s="182"/>
      <c r="L444" s="178"/>
      <c r="M444" s="183"/>
      <c r="N444" s="184"/>
      <c r="O444" s="184"/>
      <c r="P444" s="184"/>
      <c r="Q444" s="184"/>
      <c r="R444" s="184"/>
      <c r="S444" s="184"/>
      <c r="T444" s="185"/>
      <c r="AT444" s="179" t="s">
        <v>193</v>
      </c>
      <c r="AU444" s="179" t="s">
        <v>89</v>
      </c>
      <c r="AV444" s="14" t="s">
        <v>89</v>
      </c>
      <c r="AW444" s="14" t="s">
        <v>31</v>
      </c>
      <c r="AX444" s="14" t="s">
        <v>75</v>
      </c>
      <c r="AY444" s="179" t="s">
        <v>185</v>
      </c>
    </row>
    <row r="445" spans="1:65" s="14" customFormat="1" ht="11.25">
      <c r="B445" s="178"/>
      <c r="D445" s="171" t="s">
        <v>193</v>
      </c>
      <c r="E445" s="179" t="s">
        <v>1</v>
      </c>
      <c r="F445" s="180" t="s">
        <v>555</v>
      </c>
      <c r="H445" s="181">
        <v>12.88</v>
      </c>
      <c r="I445" s="182"/>
      <c r="L445" s="178"/>
      <c r="M445" s="183"/>
      <c r="N445" s="184"/>
      <c r="O445" s="184"/>
      <c r="P445" s="184"/>
      <c r="Q445" s="184"/>
      <c r="R445" s="184"/>
      <c r="S445" s="184"/>
      <c r="T445" s="185"/>
      <c r="AT445" s="179" t="s">
        <v>193</v>
      </c>
      <c r="AU445" s="179" t="s">
        <v>89</v>
      </c>
      <c r="AV445" s="14" t="s">
        <v>89</v>
      </c>
      <c r="AW445" s="14" t="s">
        <v>31</v>
      </c>
      <c r="AX445" s="14" t="s">
        <v>75</v>
      </c>
      <c r="AY445" s="179" t="s">
        <v>185</v>
      </c>
    </row>
    <row r="446" spans="1:65" s="14" customFormat="1" ht="11.25">
      <c r="B446" s="178"/>
      <c r="D446" s="171" t="s">
        <v>193</v>
      </c>
      <c r="E446" s="179" t="s">
        <v>1</v>
      </c>
      <c r="F446" s="180" t="s">
        <v>556</v>
      </c>
      <c r="H446" s="181">
        <v>16.329999999999998</v>
      </c>
      <c r="I446" s="182"/>
      <c r="L446" s="178"/>
      <c r="M446" s="183"/>
      <c r="N446" s="184"/>
      <c r="O446" s="184"/>
      <c r="P446" s="184"/>
      <c r="Q446" s="184"/>
      <c r="R446" s="184"/>
      <c r="S446" s="184"/>
      <c r="T446" s="185"/>
      <c r="AT446" s="179" t="s">
        <v>193</v>
      </c>
      <c r="AU446" s="179" t="s">
        <v>89</v>
      </c>
      <c r="AV446" s="14" t="s">
        <v>89</v>
      </c>
      <c r="AW446" s="14" t="s">
        <v>31</v>
      </c>
      <c r="AX446" s="14" t="s">
        <v>75</v>
      </c>
      <c r="AY446" s="179" t="s">
        <v>185</v>
      </c>
    </row>
    <row r="447" spans="1:65" s="14" customFormat="1" ht="33.75">
      <c r="B447" s="178"/>
      <c r="D447" s="171" t="s">
        <v>193</v>
      </c>
      <c r="E447" s="179" t="s">
        <v>1</v>
      </c>
      <c r="F447" s="180" t="s">
        <v>557</v>
      </c>
      <c r="H447" s="181">
        <v>60.667999999999999</v>
      </c>
      <c r="I447" s="182"/>
      <c r="L447" s="178"/>
      <c r="M447" s="183"/>
      <c r="N447" s="184"/>
      <c r="O447" s="184"/>
      <c r="P447" s="184"/>
      <c r="Q447" s="184"/>
      <c r="R447" s="184"/>
      <c r="S447" s="184"/>
      <c r="T447" s="185"/>
      <c r="AT447" s="179" t="s">
        <v>193</v>
      </c>
      <c r="AU447" s="179" t="s">
        <v>89</v>
      </c>
      <c r="AV447" s="14" t="s">
        <v>89</v>
      </c>
      <c r="AW447" s="14" t="s">
        <v>31</v>
      </c>
      <c r="AX447" s="14" t="s">
        <v>75</v>
      </c>
      <c r="AY447" s="179" t="s">
        <v>185</v>
      </c>
    </row>
    <row r="448" spans="1:65" s="14" customFormat="1" ht="33.75">
      <c r="B448" s="178"/>
      <c r="D448" s="171" t="s">
        <v>193</v>
      </c>
      <c r="E448" s="179" t="s">
        <v>1</v>
      </c>
      <c r="F448" s="180" t="s">
        <v>558</v>
      </c>
      <c r="H448" s="181">
        <v>29.997</v>
      </c>
      <c r="I448" s="182"/>
      <c r="L448" s="178"/>
      <c r="M448" s="183"/>
      <c r="N448" s="184"/>
      <c r="O448" s="184"/>
      <c r="P448" s="184"/>
      <c r="Q448" s="184"/>
      <c r="R448" s="184"/>
      <c r="S448" s="184"/>
      <c r="T448" s="185"/>
      <c r="AT448" s="179" t="s">
        <v>193</v>
      </c>
      <c r="AU448" s="179" t="s">
        <v>89</v>
      </c>
      <c r="AV448" s="14" t="s">
        <v>89</v>
      </c>
      <c r="AW448" s="14" t="s">
        <v>31</v>
      </c>
      <c r="AX448" s="14" t="s">
        <v>75</v>
      </c>
      <c r="AY448" s="179" t="s">
        <v>185</v>
      </c>
    </row>
    <row r="449" spans="1:65" s="14" customFormat="1" ht="11.25">
      <c r="B449" s="178"/>
      <c r="D449" s="171" t="s">
        <v>193</v>
      </c>
      <c r="E449" s="179" t="s">
        <v>1</v>
      </c>
      <c r="F449" s="180" t="s">
        <v>559</v>
      </c>
      <c r="H449" s="181">
        <v>39.25</v>
      </c>
      <c r="I449" s="182"/>
      <c r="L449" s="178"/>
      <c r="M449" s="183"/>
      <c r="N449" s="184"/>
      <c r="O449" s="184"/>
      <c r="P449" s="184"/>
      <c r="Q449" s="184"/>
      <c r="R449" s="184"/>
      <c r="S449" s="184"/>
      <c r="T449" s="185"/>
      <c r="AT449" s="179" t="s">
        <v>193</v>
      </c>
      <c r="AU449" s="179" t="s">
        <v>89</v>
      </c>
      <c r="AV449" s="14" t="s">
        <v>89</v>
      </c>
      <c r="AW449" s="14" t="s">
        <v>31</v>
      </c>
      <c r="AX449" s="14" t="s">
        <v>75</v>
      </c>
      <c r="AY449" s="179" t="s">
        <v>185</v>
      </c>
    </row>
    <row r="450" spans="1:65" s="14" customFormat="1" ht="11.25">
      <c r="B450" s="178"/>
      <c r="D450" s="171" t="s">
        <v>193</v>
      </c>
      <c r="E450" s="179" t="s">
        <v>1</v>
      </c>
      <c r="F450" s="180" t="s">
        <v>560</v>
      </c>
      <c r="H450" s="181">
        <v>29.172000000000001</v>
      </c>
      <c r="I450" s="182"/>
      <c r="L450" s="178"/>
      <c r="M450" s="183"/>
      <c r="N450" s="184"/>
      <c r="O450" s="184"/>
      <c r="P450" s="184"/>
      <c r="Q450" s="184"/>
      <c r="R450" s="184"/>
      <c r="S450" s="184"/>
      <c r="T450" s="185"/>
      <c r="AT450" s="179" t="s">
        <v>193</v>
      </c>
      <c r="AU450" s="179" t="s">
        <v>89</v>
      </c>
      <c r="AV450" s="14" t="s">
        <v>89</v>
      </c>
      <c r="AW450" s="14" t="s">
        <v>31</v>
      </c>
      <c r="AX450" s="14" t="s">
        <v>75</v>
      </c>
      <c r="AY450" s="179" t="s">
        <v>185</v>
      </c>
    </row>
    <row r="451" spans="1:65" s="14" customFormat="1" ht="11.25">
      <c r="B451" s="178"/>
      <c r="D451" s="171" t="s">
        <v>193</v>
      </c>
      <c r="E451" s="179" t="s">
        <v>1</v>
      </c>
      <c r="F451" s="180" t="s">
        <v>561</v>
      </c>
      <c r="H451" s="181">
        <v>38.54</v>
      </c>
      <c r="I451" s="182"/>
      <c r="L451" s="178"/>
      <c r="M451" s="183"/>
      <c r="N451" s="184"/>
      <c r="O451" s="184"/>
      <c r="P451" s="184"/>
      <c r="Q451" s="184"/>
      <c r="R451" s="184"/>
      <c r="S451" s="184"/>
      <c r="T451" s="185"/>
      <c r="AT451" s="179" t="s">
        <v>193</v>
      </c>
      <c r="AU451" s="179" t="s">
        <v>89</v>
      </c>
      <c r="AV451" s="14" t="s">
        <v>89</v>
      </c>
      <c r="AW451" s="14" t="s">
        <v>31</v>
      </c>
      <c r="AX451" s="14" t="s">
        <v>75</v>
      </c>
      <c r="AY451" s="179" t="s">
        <v>185</v>
      </c>
    </row>
    <row r="452" spans="1:65" s="14" customFormat="1" ht="11.25">
      <c r="B452" s="178"/>
      <c r="D452" s="171" t="s">
        <v>193</v>
      </c>
      <c r="E452" s="179" t="s">
        <v>1</v>
      </c>
      <c r="F452" s="180" t="s">
        <v>562</v>
      </c>
      <c r="H452" s="181">
        <v>31.175999999999998</v>
      </c>
      <c r="I452" s="182"/>
      <c r="L452" s="178"/>
      <c r="M452" s="183"/>
      <c r="N452" s="184"/>
      <c r="O452" s="184"/>
      <c r="P452" s="184"/>
      <c r="Q452" s="184"/>
      <c r="R452" s="184"/>
      <c r="S452" s="184"/>
      <c r="T452" s="185"/>
      <c r="AT452" s="179" t="s">
        <v>193</v>
      </c>
      <c r="AU452" s="179" t="s">
        <v>89</v>
      </c>
      <c r="AV452" s="14" t="s">
        <v>89</v>
      </c>
      <c r="AW452" s="14" t="s">
        <v>31</v>
      </c>
      <c r="AX452" s="14" t="s">
        <v>75</v>
      </c>
      <c r="AY452" s="179" t="s">
        <v>185</v>
      </c>
    </row>
    <row r="453" spans="1:65" s="14" customFormat="1" ht="11.25">
      <c r="B453" s="178"/>
      <c r="D453" s="171" t="s">
        <v>193</v>
      </c>
      <c r="E453" s="179" t="s">
        <v>1</v>
      </c>
      <c r="F453" s="180" t="s">
        <v>563</v>
      </c>
      <c r="H453" s="181">
        <v>36.54</v>
      </c>
      <c r="I453" s="182"/>
      <c r="L453" s="178"/>
      <c r="M453" s="183"/>
      <c r="N453" s="184"/>
      <c r="O453" s="184"/>
      <c r="P453" s="184"/>
      <c r="Q453" s="184"/>
      <c r="R453" s="184"/>
      <c r="S453" s="184"/>
      <c r="T453" s="185"/>
      <c r="AT453" s="179" t="s">
        <v>193</v>
      </c>
      <c r="AU453" s="179" t="s">
        <v>89</v>
      </c>
      <c r="AV453" s="14" t="s">
        <v>89</v>
      </c>
      <c r="AW453" s="14" t="s">
        <v>31</v>
      </c>
      <c r="AX453" s="14" t="s">
        <v>75</v>
      </c>
      <c r="AY453" s="179" t="s">
        <v>185</v>
      </c>
    </row>
    <row r="454" spans="1:65" s="13" customFormat="1" ht="11.25">
      <c r="B454" s="170"/>
      <c r="D454" s="171" t="s">
        <v>193</v>
      </c>
      <c r="E454" s="172" t="s">
        <v>1</v>
      </c>
      <c r="F454" s="173" t="s">
        <v>293</v>
      </c>
      <c r="H454" s="172" t="s">
        <v>1</v>
      </c>
      <c r="I454" s="174"/>
      <c r="L454" s="170"/>
      <c r="M454" s="175"/>
      <c r="N454" s="176"/>
      <c r="O454" s="176"/>
      <c r="P454" s="176"/>
      <c r="Q454" s="176"/>
      <c r="R454" s="176"/>
      <c r="S454" s="176"/>
      <c r="T454" s="177"/>
      <c r="AT454" s="172" t="s">
        <v>193</v>
      </c>
      <c r="AU454" s="172" t="s">
        <v>89</v>
      </c>
      <c r="AV454" s="13" t="s">
        <v>79</v>
      </c>
      <c r="AW454" s="13" t="s">
        <v>31</v>
      </c>
      <c r="AX454" s="13" t="s">
        <v>75</v>
      </c>
      <c r="AY454" s="172" t="s">
        <v>185</v>
      </c>
    </row>
    <row r="455" spans="1:65" s="14" customFormat="1" ht="11.25">
      <c r="B455" s="178"/>
      <c r="D455" s="171" t="s">
        <v>193</v>
      </c>
      <c r="E455" s="179" t="s">
        <v>1</v>
      </c>
      <c r="F455" s="180" t="s">
        <v>564</v>
      </c>
      <c r="H455" s="181">
        <v>3.452</v>
      </c>
      <c r="I455" s="182"/>
      <c r="L455" s="178"/>
      <c r="M455" s="183"/>
      <c r="N455" s="184"/>
      <c r="O455" s="184"/>
      <c r="P455" s="184"/>
      <c r="Q455" s="184"/>
      <c r="R455" s="184"/>
      <c r="S455" s="184"/>
      <c r="T455" s="185"/>
      <c r="AT455" s="179" t="s">
        <v>193</v>
      </c>
      <c r="AU455" s="179" t="s">
        <v>89</v>
      </c>
      <c r="AV455" s="14" t="s">
        <v>89</v>
      </c>
      <c r="AW455" s="14" t="s">
        <v>31</v>
      </c>
      <c r="AX455" s="14" t="s">
        <v>75</v>
      </c>
      <c r="AY455" s="179" t="s">
        <v>185</v>
      </c>
    </row>
    <row r="456" spans="1:65" s="14" customFormat="1" ht="11.25">
      <c r="B456" s="178"/>
      <c r="D456" s="171" t="s">
        <v>193</v>
      </c>
      <c r="E456" s="179" t="s">
        <v>1</v>
      </c>
      <c r="F456" s="180" t="s">
        <v>565</v>
      </c>
      <c r="H456" s="181">
        <v>113.735</v>
      </c>
      <c r="I456" s="182"/>
      <c r="L456" s="178"/>
      <c r="M456" s="183"/>
      <c r="N456" s="184"/>
      <c r="O456" s="184"/>
      <c r="P456" s="184"/>
      <c r="Q456" s="184"/>
      <c r="R456" s="184"/>
      <c r="S456" s="184"/>
      <c r="T456" s="185"/>
      <c r="AT456" s="179" t="s">
        <v>193</v>
      </c>
      <c r="AU456" s="179" t="s">
        <v>89</v>
      </c>
      <c r="AV456" s="14" t="s">
        <v>89</v>
      </c>
      <c r="AW456" s="14" t="s">
        <v>31</v>
      </c>
      <c r="AX456" s="14" t="s">
        <v>75</v>
      </c>
      <c r="AY456" s="179" t="s">
        <v>185</v>
      </c>
    </row>
    <row r="457" spans="1:65" s="14" customFormat="1" ht="11.25">
      <c r="B457" s="178"/>
      <c r="D457" s="171" t="s">
        <v>193</v>
      </c>
      <c r="E457" s="179" t="s">
        <v>1</v>
      </c>
      <c r="F457" s="180" t="s">
        <v>566</v>
      </c>
      <c r="H457" s="181">
        <v>23.372</v>
      </c>
      <c r="I457" s="182"/>
      <c r="L457" s="178"/>
      <c r="M457" s="183"/>
      <c r="N457" s="184"/>
      <c r="O457" s="184"/>
      <c r="P457" s="184"/>
      <c r="Q457" s="184"/>
      <c r="R457" s="184"/>
      <c r="S457" s="184"/>
      <c r="T457" s="185"/>
      <c r="AT457" s="179" t="s">
        <v>193</v>
      </c>
      <c r="AU457" s="179" t="s">
        <v>89</v>
      </c>
      <c r="AV457" s="14" t="s">
        <v>89</v>
      </c>
      <c r="AW457" s="14" t="s">
        <v>31</v>
      </c>
      <c r="AX457" s="14" t="s">
        <v>75</v>
      </c>
      <c r="AY457" s="179" t="s">
        <v>185</v>
      </c>
    </row>
    <row r="458" spans="1:65" s="14" customFormat="1" ht="11.25">
      <c r="B458" s="178"/>
      <c r="D458" s="171" t="s">
        <v>193</v>
      </c>
      <c r="E458" s="179" t="s">
        <v>1</v>
      </c>
      <c r="F458" s="180" t="s">
        <v>567</v>
      </c>
      <c r="H458" s="181">
        <v>9.48</v>
      </c>
      <c r="I458" s="182"/>
      <c r="L458" s="178"/>
      <c r="M458" s="183"/>
      <c r="N458" s="184"/>
      <c r="O458" s="184"/>
      <c r="P458" s="184"/>
      <c r="Q458" s="184"/>
      <c r="R458" s="184"/>
      <c r="S458" s="184"/>
      <c r="T458" s="185"/>
      <c r="AT458" s="179" t="s">
        <v>193</v>
      </c>
      <c r="AU458" s="179" t="s">
        <v>89</v>
      </c>
      <c r="AV458" s="14" t="s">
        <v>89</v>
      </c>
      <c r="AW458" s="14" t="s">
        <v>31</v>
      </c>
      <c r="AX458" s="14" t="s">
        <v>75</v>
      </c>
      <c r="AY458" s="179" t="s">
        <v>185</v>
      </c>
    </row>
    <row r="459" spans="1:65" s="14" customFormat="1" ht="11.25">
      <c r="B459" s="178"/>
      <c r="D459" s="171" t="s">
        <v>193</v>
      </c>
      <c r="E459" s="179" t="s">
        <v>1</v>
      </c>
      <c r="F459" s="180" t="s">
        <v>568</v>
      </c>
      <c r="H459" s="181">
        <v>1.44</v>
      </c>
      <c r="I459" s="182"/>
      <c r="L459" s="178"/>
      <c r="M459" s="183"/>
      <c r="N459" s="184"/>
      <c r="O459" s="184"/>
      <c r="P459" s="184"/>
      <c r="Q459" s="184"/>
      <c r="R459" s="184"/>
      <c r="S459" s="184"/>
      <c r="T459" s="185"/>
      <c r="AT459" s="179" t="s">
        <v>193</v>
      </c>
      <c r="AU459" s="179" t="s">
        <v>89</v>
      </c>
      <c r="AV459" s="14" t="s">
        <v>89</v>
      </c>
      <c r="AW459" s="14" t="s">
        <v>31</v>
      </c>
      <c r="AX459" s="14" t="s">
        <v>75</v>
      </c>
      <c r="AY459" s="179" t="s">
        <v>185</v>
      </c>
    </row>
    <row r="460" spans="1:65" s="16" customFormat="1" ht="11.25">
      <c r="B460" s="194"/>
      <c r="D460" s="171" t="s">
        <v>193</v>
      </c>
      <c r="E460" s="195" t="s">
        <v>1</v>
      </c>
      <c r="F460" s="196" t="s">
        <v>215</v>
      </c>
      <c r="H460" s="197">
        <v>1353.3819999999998</v>
      </c>
      <c r="I460" s="198"/>
      <c r="L460" s="194"/>
      <c r="M460" s="199"/>
      <c r="N460" s="200"/>
      <c r="O460" s="200"/>
      <c r="P460" s="200"/>
      <c r="Q460" s="200"/>
      <c r="R460" s="200"/>
      <c r="S460" s="200"/>
      <c r="T460" s="201"/>
      <c r="AT460" s="195" t="s">
        <v>193</v>
      </c>
      <c r="AU460" s="195" t="s">
        <v>89</v>
      </c>
      <c r="AV460" s="16" t="s">
        <v>91</v>
      </c>
      <c r="AW460" s="16" t="s">
        <v>31</v>
      </c>
      <c r="AX460" s="16" t="s">
        <v>79</v>
      </c>
      <c r="AY460" s="195" t="s">
        <v>185</v>
      </c>
    </row>
    <row r="461" spans="1:65" s="2" customFormat="1" ht="24.2" customHeight="1">
      <c r="A461" s="33"/>
      <c r="B461" s="155"/>
      <c r="C461" s="156" t="s">
        <v>569</v>
      </c>
      <c r="D461" s="156" t="s">
        <v>188</v>
      </c>
      <c r="E461" s="157" t="s">
        <v>570</v>
      </c>
      <c r="F461" s="158" t="s">
        <v>571</v>
      </c>
      <c r="G461" s="159" t="s">
        <v>283</v>
      </c>
      <c r="H461" s="160">
        <v>1353.3820000000001</v>
      </c>
      <c r="I461" s="161"/>
      <c r="J461" s="162">
        <f>ROUND(I461*H461,2)</f>
        <v>0</v>
      </c>
      <c r="K461" s="163"/>
      <c r="L461" s="34"/>
      <c r="M461" s="164" t="s">
        <v>1</v>
      </c>
      <c r="N461" s="165" t="s">
        <v>41</v>
      </c>
      <c r="O461" s="62"/>
      <c r="P461" s="166">
        <f>O461*H461</f>
        <v>0</v>
      </c>
      <c r="Q461" s="166">
        <v>0</v>
      </c>
      <c r="R461" s="166">
        <f>Q461*H461</f>
        <v>0</v>
      </c>
      <c r="S461" s="166">
        <v>0</v>
      </c>
      <c r="T461" s="167">
        <f>S461*H461</f>
        <v>0</v>
      </c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R461" s="168" t="s">
        <v>91</v>
      </c>
      <c r="AT461" s="168" t="s">
        <v>188</v>
      </c>
      <c r="AU461" s="168" t="s">
        <v>89</v>
      </c>
      <c r="AY461" s="18" t="s">
        <v>185</v>
      </c>
      <c r="BE461" s="169">
        <f>IF(N461="základná",J461,0)</f>
        <v>0</v>
      </c>
      <c r="BF461" s="169">
        <f>IF(N461="znížená",J461,0)</f>
        <v>0</v>
      </c>
      <c r="BG461" s="169">
        <f>IF(N461="zákl. prenesená",J461,0)</f>
        <v>0</v>
      </c>
      <c r="BH461" s="169">
        <f>IF(N461="zníž. prenesená",J461,0)</f>
        <v>0</v>
      </c>
      <c r="BI461" s="169">
        <f>IF(N461="nulová",J461,0)</f>
        <v>0</v>
      </c>
      <c r="BJ461" s="18" t="s">
        <v>89</v>
      </c>
      <c r="BK461" s="169">
        <f>ROUND(I461*H461,2)</f>
        <v>0</v>
      </c>
      <c r="BL461" s="18" t="s">
        <v>91</v>
      </c>
      <c r="BM461" s="168" t="s">
        <v>572</v>
      </c>
    </row>
    <row r="462" spans="1:65" s="2" customFormat="1" ht="16.5" customHeight="1">
      <c r="A462" s="33"/>
      <c r="B462" s="155"/>
      <c r="C462" s="156" t="s">
        <v>573</v>
      </c>
      <c r="D462" s="156" t="s">
        <v>188</v>
      </c>
      <c r="E462" s="157" t="s">
        <v>574</v>
      </c>
      <c r="F462" s="158" t="s">
        <v>575</v>
      </c>
      <c r="G462" s="159" t="s">
        <v>412</v>
      </c>
      <c r="H462" s="160">
        <v>9.6850000000000005</v>
      </c>
      <c r="I462" s="161"/>
      <c r="J462" s="162">
        <f>ROUND(I462*H462,2)</f>
        <v>0</v>
      </c>
      <c r="K462" s="163"/>
      <c r="L462" s="34"/>
      <c r="M462" s="164" t="s">
        <v>1</v>
      </c>
      <c r="N462" s="165" t="s">
        <v>41</v>
      </c>
      <c r="O462" s="62"/>
      <c r="P462" s="166">
        <f>O462*H462</f>
        <v>0</v>
      </c>
      <c r="Q462" s="166">
        <v>1.01555</v>
      </c>
      <c r="R462" s="166">
        <f>Q462*H462</f>
        <v>9.8356017500000004</v>
      </c>
      <c r="S462" s="166">
        <v>0</v>
      </c>
      <c r="T462" s="167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68" t="s">
        <v>91</v>
      </c>
      <c r="AT462" s="168" t="s">
        <v>188</v>
      </c>
      <c r="AU462" s="168" t="s">
        <v>89</v>
      </c>
      <c r="AY462" s="18" t="s">
        <v>185</v>
      </c>
      <c r="BE462" s="169">
        <f>IF(N462="základná",J462,0)</f>
        <v>0</v>
      </c>
      <c r="BF462" s="169">
        <f>IF(N462="znížená",J462,0)</f>
        <v>0</v>
      </c>
      <c r="BG462" s="169">
        <f>IF(N462="zákl. prenesená",J462,0)</f>
        <v>0</v>
      </c>
      <c r="BH462" s="169">
        <f>IF(N462="zníž. prenesená",J462,0)</f>
        <v>0</v>
      </c>
      <c r="BI462" s="169">
        <f>IF(N462="nulová",J462,0)</f>
        <v>0</v>
      </c>
      <c r="BJ462" s="18" t="s">
        <v>89</v>
      </c>
      <c r="BK462" s="169">
        <f>ROUND(I462*H462,2)</f>
        <v>0</v>
      </c>
      <c r="BL462" s="18" t="s">
        <v>91</v>
      </c>
      <c r="BM462" s="168" t="s">
        <v>576</v>
      </c>
    </row>
    <row r="463" spans="1:65" s="14" customFormat="1" ht="11.25">
      <c r="B463" s="178"/>
      <c r="D463" s="171" t="s">
        <v>193</v>
      </c>
      <c r="E463" s="179" t="s">
        <v>1</v>
      </c>
      <c r="F463" s="180" t="s">
        <v>577</v>
      </c>
      <c r="H463" s="181">
        <v>0.73899999999999999</v>
      </c>
      <c r="I463" s="182"/>
      <c r="L463" s="178"/>
      <c r="M463" s="183"/>
      <c r="N463" s="184"/>
      <c r="O463" s="184"/>
      <c r="P463" s="184"/>
      <c r="Q463" s="184"/>
      <c r="R463" s="184"/>
      <c r="S463" s="184"/>
      <c r="T463" s="185"/>
      <c r="AT463" s="179" t="s">
        <v>193</v>
      </c>
      <c r="AU463" s="179" t="s">
        <v>89</v>
      </c>
      <c r="AV463" s="14" t="s">
        <v>89</v>
      </c>
      <c r="AW463" s="14" t="s">
        <v>31</v>
      </c>
      <c r="AX463" s="14" t="s">
        <v>75</v>
      </c>
      <c r="AY463" s="179" t="s">
        <v>185</v>
      </c>
    </row>
    <row r="464" spans="1:65" s="14" customFormat="1" ht="11.25">
      <c r="B464" s="178"/>
      <c r="D464" s="171" t="s">
        <v>193</v>
      </c>
      <c r="E464" s="179" t="s">
        <v>1</v>
      </c>
      <c r="F464" s="180" t="s">
        <v>578</v>
      </c>
      <c r="H464" s="181">
        <v>0.69699999999999995</v>
      </c>
      <c r="I464" s="182"/>
      <c r="L464" s="178"/>
      <c r="M464" s="183"/>
      <c r="N464" s="184"/>
      <c r="O464" s="184"/>
      <c r="P464" s="184"/>
      <c r="Q464" s="184"/>
      <c r="R464" s="184"/>
      <c r="S464" s="184"/>
      <c r="T464" s="185"/>
      <c r="AT464" s="179" t="s">
        <v>193</v>
      </c>
      <c r="AU464" s="179" t="s">
        <v>89</v>
      </c>
      <c r="AV464" s="14" t="s">
        <v>89</v>
      </c>
      <c r="AW464" s="14" t="s">
        <v>31</v>
      </c>
      <c r="AX464" s="14" t="s">
        <v>75</v>
      </c>
      <c r="AY464" s="179" t="s">
        <v>185</v>
      </c>
    </row>
    <row r="465" spans="2:51" s="14" customFormat="1" ht="11.25">
      <c r="B465" s="178"/>
      <c r="D465" s="171" t="s">
        <v>193</v>
      </c>
      <c r="E465" s="179" t="s">
        <v>1</v>
      </c>
      <c r="F465" s="180" t="s">
        <v>579</v>
      </c>
      <c r="H465" s="181">
        <v>0.64900000000000002</v>
      </c>
      <c r="I465" s="182"/>
      <c r="L465" s="178"/>
      <c r="M465" s="183"/>
      <c r="N465" s="184"/>
      <c r="O465" s="184"/>
      <c r="P465" s="184"/>
      <c r="Q465" s="184"/>
      <c r="R465" s="184"/>
      <c r="S465" s="184"/>
      <c r="T465" s="185"/>
      <c r="AT465" s="179" t="s">
        <v>193</v>
      </c>
      <c r="AU465" s="179" t="s">
        <v>89</v>
      </c>
      <c r="AV465" s="14" t="s">
        <v>89</v>
      </c>
      <c r="AW465" s="14" t="s">
        <v>31</v>
      </c>
      <c r="AX465" s="14" t="s">
        <v>75</v>
      </c>
      <c r="AY465" s="179" t="s">
        <v>185</v>
      </c>
    </row>
    <row r="466" spans="2:51" s="14" customFormat="1" ht="11.25">
      <c r="B466" s="178"/>
      <c r="D466" s="171" t="s">
        <v>193</v>
      </c>
      <c r="E466" s="179" t="s">
        <v>1</v>
      </c>
      <c r="F466" s="180" t="s">
        <v>580</v>
      </c>
      <c r="H466" s="181">
        <v>0.70899999999999996</v>
      </c>
      <c r="I466" s="182"/>
      <c r="L466" s="178"/>
      <c r="M466" s="183"/>
      <c r="N466" s="184"/>
      <c r="O466" s="184"/>
      <c r="P466" s="184"/>
      <c r="Q466" s="184"/>
      <c r="R466" s="184"/>
      <c r="S466" s="184"/>
      <c r="T466" s="185"/>
      <c r="AT466" s="179" t="s">
        <v>193</v>
      </c>
      <c r="AU466" s="179" t="s">
        <v>89</v>
      </c>
      <c r="AV466" s="14" t="s">
        <v>89</v>
      </c>
      <c r="AW466" s="14" t="s">
        <v>31</v>
      </c>
      <c r="AX466" s="14" t="s">
        <v>75</v>
      </c>
      <c r="AY466" s="179" t="s">
        <v>185</v>
      </c>
    </row>
    <row r="467" spans="2:51" s="14" customFormat="1" ht="11.25">
      <c r="B467" s="178"/>
      <c r="D467" s="171" t="s">
        <v>193</v>
      </c>
      <c r="E467" s="179" t="s">
        <v>1</v>
      </c>
      <c r="F467" s="180" t="s">
        <v>580</v>
      </c>
      <c r="H467" s="181">
        <v>0.70899999999999996</v>
      </c>
      <c r="I467" s="182"/>
      <c r="L467" s="178"/>
      <c r="M467" s="183"/>
      <c r="N467" s="184"/>
      <c r="O467" s="184"/>
      <c r="P467" s="184"/>
      <c r="Q467" s="184"/>
      <c r="R467" s="184"/>
      <c r="S467" s="184"/>
      <c r="T467" s="185"/>
      <c r="AT467" s="179" t="s">
        <v>193</v>
      </c>
      <c r="AU467" s="179" t="s">
        <v>89</v>
      </c>
      <c r="AV467" s="14" t="s">
        <v>89</v>
      </c>
      <c r="AW467" s="14" t="s">
        <v>31</v>
      </c>
      <c r="AX467" s="14" t="s">
        <v>75</v>
      </c>
      <c r="AY467" s="179" t="s">
        <v>185</v>
      </c>
    </row>
    <row r="468" spans="2:51" s="14" customFormat="1" ht="11.25">
      <c r="B468" s="178"/>
      <c r="D468" s="171" t="s">
        <v>193</v>
      </c>
      <c r="E468" s="179" t="s">
        <v>1</v>
      </c>
      <c r="F468" s="180" t="s">
        <v>581</v>
      </c>
      <c r="H468" s="181">
        <v>0.875</v>
      </c>
      <c r="I468" s="182"/>
      <c r="L468" s="178"/>
      <c r="M468" s="183"/>
      <c r="N468" s="184"/>
      <c r="O468" s="184"/>
      <c r="P468" s="184"/>
      <c r="Q468" s="184"/>
      <c r="R468" s="184"/>
      <c r="S468" s="184"/>
      <c r="T468" s="185"/>
      <c r="AT468" s="179" t="s">
        <v>193</v>
      </c>
      <c r="AU468" s="179" t="s">
        <v>89</v>
      </c>
      <c r="AV468" s="14" t="s">
        <v>89</v>
      </c>
      <c r="AW468" s="14" t="s">
        <v>31</v>
      </c>
      <c r="AX468" s="14" t="s">
        <v>75</v>
      </c>
      <c r="AY468" s="179" t="s">
        <v>185</v>
      </c>
    </row>
    <row r="469" spans="2:51" s="14" customFormat="1" ht="11.25">
      <c r="B469" s="178"/>
      <c r="D469" s="171" t="s">
        <v>193</v>
      </c>
      <c r="E469" s="179" t="s">
        <v>1</v>
      </c>
      <c r="F469" s="180" t="s">
        <v>582</v>
      </c>
      <c r="H469" s="181">
        <v>0.67</v>
      </c>
      <c r="I469" s="182"/>
      <c r="L469" s="178"/>
      <c r="M469" s="183"/>
      <c r="N469" s="184"/>
      <c r="O469" s="184"/>
      <c r="P469" s="184"/>
      <c r="Q469" s="184"/>
      <c r="R469" s="184"/>
      <c r="S469" s="184"/>
      <c r="T469" s="185"/>
      <c r="AT469" s="179" t="s">
        <v>193</v>
      </c>
      <c r="AU469" s="179" t="s">
        <v>89</v>
      </c>
      <c r="AV469" s="14" t="s">
        <v>89</v>
      </c>
      <c r="AW469" s="14" t="s">
        <v>31</v>
      </c>
      <c r="AX469" s="14" t="s">
        <v>75</v>
      </c>
      <c r="AY469" s="179" t="s">
        <v>185</v>
      </c>
    </row>
    <row r="470" spans="2:51" s="14" customFormat="1" ht="11.25">
      <c r="B470" s="178"/>
      <c r="D470" s="171" t="s">
        <v>193</v>
      </c>
      <c r="E470" s="179" t="s">
        <v>1</v>
      </c>
      <c r="F470" s="180" t="s">
        <v>583</v>
      </c>
      <c r="H470" s="181">
        <v>0.72199999999999998</v>
      </c>
      <c r="I470" s="182"/>
      <c r="L470" s="178"/>
      <c r="M470" s="183"/>
      <c r="N470" s="184"/>
      <c r="O470" s="184"/>
      <c r="P470" s="184"/>
      <c r="Q470" s="184"/>
      <c r="R470" s="184"/>
      <c r="S470" s="184"/>
      <c r="T470" s="185"/>
      <c r="AT470" s="179" t="s">
        <v>193</v>
      </c>
      <c r="AU470" s="179" t="s">
        <v>89</v>
      </c>
      <c r="AV470" s="14" t="s">
        <v>89</v>
      </c>
      <c r="AW470" s="14" t="s">
        <v>31</v>
      </c>
      <c r="AX470" s="14" t="s">
        <v>75</v>
      </c>
      <c r="AY470" s="179" t="s">
        <v>185</v>
      </c>
    </row>
    <row r="471" spans="2:51" s="14" customFormat="1" ht="11.25">
      <c r="B471" s="178"/>
      <c r="D471" s="171" t="s">
        <v>193</v>
      </c>
      <c r="E471" s="179" t="s">
        <v>1</v>
      </c>
      <c r="F471" s="180" t="s">
        <v>584</v>
      </c>
      <c r="H471" s="181">
        <v>0.67500000000000004</v>
      </c>
      <c r="I471" s="182"/>
      <c r="L471" s="178"/>
      <c r="M471" s="183"/>
      <c r="N471" s="184"/>
      <c r="O471" s="184"/>
      <c r="P471" s="184"/>
      <c r="Q471" s="184"/>
      <c r="R471" s="184"/>
      <c r="S471" s="184"/>
      <c r="T471" s="185"/>
      <c r="AT471" s="179" t="s">
        <v>193</v>
      </c>
      <c r="AU471" s="179" t="s">
        <v>89</v>
      </c>
      <c r="AV471" s="14" t="s">
        <v>89</v>
      </c>
      <c r="AW471" s="14" t="s">
        <v>31</v>
      </c>
      <c r="AX471" s="14" t="s">
        <v>75</v>
      </c>
      <c r="AY471" s="179" t="s">
        <v>185</v>
      </c>
    </row>
    <row r="472" spans="2:51" s="14" customFormat="1" ht="11.25">
      <c r="B472" s="178"/>
      <c r="D472" s="171" t="s">
        <v>193</v>
      </c>
      <c r="E472" s="179" t="s">
        <v>1</v>
      </c>
      <c r="F472" s="180" t="s">
        <v>585</v>
      </c>
      <c r="H472" s="181">
        <v>0.435</v>
      </c>
      <c r="I472" s="182"/>
      <c r="L472" s="178"/>
      <c r="M472" s="183"/>
      <c r="N472" s="184"/>
      <c r="O472" s="184"/>
      <c r="P472" s="184"/>
      <c r="Q472" s="184"/>
      <c r="R472" s="184"/>
      <c r="S472" s="184"/>
      <c r="T472" s="185"/>
      <c r="AT472" s="179" t="s">
        <v>193</v>
      </c>
      <c r="AU472" s="179" t="s">
        <v>89</v>
      </c>
      <c r="AV472" s="14" t="s">
        <v>89</v>
      </c>
      <c r="AW472" s="14" t="s">
        <v>31</v>
      </c>
      <c r="AX472" s="14" t="s">
        <v>75</v>
      </c>
      <c r="AY472" s="179" t="s">
        <v>185</v>
      </c>
    </row>
    <row r="473" spans="2:51" s="14" customFormat="1" ht="11.25">
      <c r="B473" s="178"/>
      <c r="D473" s="171" t="s">
        <v>193</v>
      </c>
      <c r="E473" s="179" t="s">
        <v>1</v>
      </c>
      <c r="F473" s="180" t="s">
        <v>586</v>
      </c>
      <c r="H473" s="181">
        <v>0.42099999999999999</v>
      </c>
      <c r="I473" s="182"/>
      <c r="L473" s="178"/>
      <c r="M473" s="183"/>
      <c r="N473" s="184"/>
      <c r="O473" s="184"/>
      <c r="P473" s="184"/>
      <c r="Q473" s="184"/>
      <c r="R473" s="184"/>
      <c r="S473" s="184"/>
      <c r="T473" s="185"/>
      <c r="AT473" s="179" t="s">
        <v>193</v>
      </c>
      <c r="AU473" s="179" t="s">
        <v>89</v>
      </c>
      <c r="AV473" s="14" t="s">
        <v>89</v>
      </c>
      <c r="AW473" s="14" t="s">
        <v>31</v>
      </c>
      <c r="AX473" s="14" t="s">
        <v>75</v>
      </c>
      <c r="AY473" s="179" t="s">
        <v>185</v>
      </c>
    </row>
    <row r="474" spans="2:51" s="14" customFormat="1" ht="11.25">
      <c r="B474" s="178"/>
      <c r="D474" s="171" t="s">
        <v>193</v>
      </c>
      <c r="E474" s="179" t="s">
        <v>1</v>
      </c>
      <c r="F474" s="180" t="s">
        <v>587</v>
      </c>
      <c r="H474" s="181">
        <v>0.14099999999999999</v>
      </c>
      <c r="I474" s="182"/>
      <c r="L474" s="178"/>
      <c r="M474" s="183"/>
      <c r="N474" s="184"/>
      <c r="O474" s="184"/>
      <c r="P474" s="184"/>
      <c r="Q474" s="184"/>
      <c r="R474" s="184"/>
      <c r="S474" s="184"/>
      <c r="T474" s="185"/>
      <c r="AT474" s="179" t="s">
        <v>193</v>
      </c>
      <c r="AU474" s="179" t="s">
        <v>89</v>
      </c>
      <c r="AV474" s="14" t="s">
        <v>89</v>
      </c>
      <c r="AW474" s="14" t="s">
        <v>31</v>
      </c>
      <c r="AX474" s="14" t="s">
        <v>75</v>
      </c>
      <c r="AY474" s="179" t="s">
        <v>185</v>
      </c>
    </row>
    <row r="475" spans="2:51" s="14" customFormat="1" ht="11.25">
      <c r="B475" s="178"/>
      <c r="D475" s="171" t="s">
        <v>193</v>
      </c>
      <c r="E475" s="179" t="s">
        <v>1</v>
      </c>
      <c r="F475" s="180" t="s">
        <v>588</v>
      </c>
      <c r="H475" s="181">
        <v>0.16300000000000001</v>
      </c>
      <c r="I475" s="182"/>
      <c r="L475" s="178"/>
      <c r="M475" s="183"/>
      <c r="N475" s="184"/>
      <c r="O475" s="184"/>
      <c r="P475" s="184"/>
      <c r="Q475" s="184"/>
      <c r="R475" s="184"/>
      <c r="S475" s="184"/>
      <c r="T475" s="185"/>
      <c r="AT475" s="179" t="s">
        <v>193</v>
      </c>
      <c r="AU475" s="179" t="s">
        <v>89</v>
      </c>
      <c r="AV475" s="14" t="s">
        <v>89</v>
      </c>
      <c r="AW475" s="14" t="s">
        <v>31</v>
      </c>
      <c r="AX475" s="14" t="s">
        <v>75</v>
      </c>
      <c r="AY475" s="179" t="s">
        <v>185</v>
      </c>
    </row>
    <row r="476" spans="2:51" s="14" customFormat="1" ht="11.25">
      <c r="B476" s="178"/>
      <c r="D476" s="171" t="s">
        <v>193</v>
      </c>
      <c r="E476" s="179" t="s">
        <v>1</v>
      </c>
      <c r="F476" s="180" t="s">
        <v>589</v>
      </c>
      <c r="H476" s="181">
        <v>0.50900000000000001</v>
      </c>
      <c r="I476" s="182"/>
      <c r="L476" s="178"/>
      <c r="M476" s="183"/>
      <c r="N476" s="184"/>
      <c r="O476" s="184"/>
      <c r="P476" s="184"/>
      <c r="Q476" s="184"/>
      <c r="R476" s="184"/>
      <c r="S476" s="184"/>
      <c r="T476" s="185"/>
      <c r="AT476" s="179" t="s">
        <v>193</v>
      </c>
      <c r="AU476" s="179" t="s">
        <v>89</v>
      </c>
      <c r="AV476" s="14" t="s">
        <v>89</v>
      </c>
      <c r="AW476" s="14" t="s">
        <v>31</v>
      </c>
      <c r="AX476" s="14" t="s">
        <v>75</v>
      </c>
      <c r="AY476" s="179" t="s">
        <v>185</v>
      </c>
    </row>
    <row r="477" spans="2:51" s="14" customFormat="1" ht="11.25">
      <c r="B477" s="178"/>
      <c r="D477" s="171" t="s">
        <v>193</v>
      </c>
      <c r="E477" s="179" t="s">
        <v>1</v>
      </c>
      <c r="F477" s="180" t="s">
        <v>590</v>
      </c>
      <c r="H477" s="181">
        <v>0.20399999999999999</v>
      </c>
      <c r="I477" s="182"/>
      <c r="L477" s="178"/>
      <c r="M477" s="183"/>
      <c r="N477" s="184"/>
      <c r="O477" s="184"/>
      <c r="P477" s="184"/>
      <c r="Q477" s="184"/>
      <c r="R477" s="184"/>
      <c r="S477" s="184"/>
      <c r="T477" s="185"/>
      <c r="AT477" s="179" t="s">
        <v>193</v>
      </c>
      <c r="AU477" s="179" t="s">
        <v>89</v>
      </c>
      <c r="AV477" s="14" t="s">
        <v>89</v>
      </c>
      <c r="AW477" s="14" t="s">
        <v>31</v>
      </c>
      <c r="AX477" s="14" t="s">
        <v>75</v>
      </c>
      <c r="AY477" s="179" t="s">
        <v>185</v>
      </c>
    </row>
    <row r="478" spans="2:51" s="14" customFormat="1" ht="11.25">
      <c r="B478" s="178"/>
      <c r="D478" s="171" t="s">
        <v>193</v>
      </c>
      <c r="E478" s="179" t="s">
        <v>1</v>
      </c>
      <c r="F478" s="180" t="s">
        <v>591</v>
      </c>
      <c r="H478" s="181">
        <v>0.29199999999999998</v>
      </c>
      <c r="I478" s="182"/>
      <c r="L478" s="178"/>
      <c r="M478" s="183"/>
      <c r="N478" s="184"/>
      <c r="O478" s="184"/>
      <c r="P478" s="184"/>
      <c r="Q478" s="184"/>
      <c r="R478" s="184"/>
      <c r="S478" s="184"/>
      <c r="T478" s="185"/>
      <c r="AT478" s="179" t="s">
        <v>193</v>
      </c>
      <c r="AU478" s="179" t="s">
        <v>89</v>
      </c>
      <c r="AV478" s="14" t="s">
        <v>89</v>
      </c>
      <c r="AW478" s="14" t="s">
        <v>31</v>
      </c>
      <c r="AX478" s="14" t="s">
        <v>75</v>
      </c>
      <c r="AY478" s="179" t="s">
        <v>185</v>
      </c>
    </row>
    <row r="479" spans="2:51" s="14" customFormat="1" ht="11.25">
      <c r="B479" s="178"/>
      <c r="D479" s="171" t="s">
        <v>193</v>
      </c>
      <c r="E479" s="179" t="s">
        <v>1</v>
      </c>
      <c r="F479" s="180" t="s">
        <v>592</v>
      </c>
      <c r="H479" s="181">
        <v>0.251</v>
      </c>
      <c r="I479" s="182"/>
      <c r="L479" s="178"/>
      <c r="M479" s="183"/>
      <c r="N479" s="184"/>
      <c r="O479" s="184"/>
      <c r="P479" s="184"/>
      <c r="Q479" s="184"/>
      <c r="R479" s="184"/>
      <c r="S479" s="184"/>
      <c r="T479" s="185"/>
      <c r="AT479" s="179" t="s">
        <v>193</v>
      </c>
      <c r="AU479" s="179" t="s">
        <v>89</v>
      </c>
      <c r="AV479" s="14" t="s">
        <v>89</v>
      </c>
      <c r="AW479" s="14" t="s">
        <v>31</v>
      </c>
      <c r="AX479" s="14" t="s">
        <v>75</v>
      </c>
      <c r="AY479" s="179" t="s">
        <v>185</v>
      </c>
    </row>
    <row r="480" spans="2:51" s="14" customFormat="1" ht="11.25">
      <c r="B480" s="178"/>
      <c r="D480" s="171" t="s">
        <v>193</v>
      </c>
      <c r="E480" s="179" t="s">
        <v>1</v>
      </c>
      <c r="F480" s="180" t="s">
        <v>593</v>
      </c>
      <c r="H480" s="181">
        <v>0.32300000000000001</v>
      </c>
      <c r="I480" s="182"/>
      <c r="L480" s="178"/>
      <c r="M480" s="183"/>
      <c r="N480" s="184"/>
      <c r="O480" s="184"/>
      <c r="P480" s="184"/>
      <c r="Q480" s="184"/>
      <c r="R480" s="184"/>
      <c r="S480" s="184"/>
      <c r="T480" s="185"/>
      <c r="AT480" s="179" t="s">
        <v>193</v>
      </c>
      <c r="AU480" s="179" t="s">
        <v>89</v>
      </c>
      <c r="AV480" s="14" t="s">
        <v>89</v>
      </c>
      <c r="AW480" s="14" t="s">
        <v>31</v>
      </c>
      <c r="AX480" s="14" t="s">
        <v>75</v>
      </c>
      <c r="AY480" s="179" t="s">
        <v>185</v>
      </c>
    </row>
    <row r="481" spans="1:65" s="14" customFormat="1" ht="11.25">
      <c r="B481" s="178"/>
      <c r="D481" s="171" t="s">
        <v>193</v>
      </c>
      <c r="E481" s="179" t="s">
        <v>1</v>
      </c>
      <c r="F481" s="180" t="s">
        <v>594</v>
      </c>
      <c r="H481" s="181">
        <v>0.28199999999999997</v>
      </c>
      <c r="I481" s="182"/>
      <c r="L481" s="178"/>
      <c r="M481" s="183"/>
      <c r="N481" s="184"/>
      <c r="O481" s="184"/>
      <c r="P481" s="184"/>
      <c r="Q481" s="184"/>
      <c r="R481" s="184"/>
      <c r="S481" s="184"/>
      <c r="T481" s="185"/>
      <c r="AT481" s="179" t="s">
        <v>193</v>
      </c>
      <c r="AU481" s="179" t="s">
        <v>89</v>
      </c>
      <c r="AV481" s="14" t="s">
        <v>89</v>
      </c>
      <c r="AW481" s="14" t="s">
        <v>31</v>
      </c>
      <c r="AX481" s="14" t="s">
        <v>75</v>
      </c>
      <c r="AY481" s="179" t="s">
        <v>185</v>
      </c>
    </row>
    <row r="482" spans="1:65" s="14" customFormat="1" ht="11.25">
      <c r="B482" s="178"/>
      <c r="D482" s="171" t="s">
        <v>193</v>
      </c>
      <c r="E482" s="179" t="s">
        <v>1</v>
      </c>
      <c r="F482" s="180" t="s">
        <v>595</v>
      </c>
      <c r="H482" s="181">
        <v>0.219</v>
      </c>
      <c r="I482" s="182"/>
      <c r="L482" s="178"/>
      <c r="M482" s="183"/>
      <c r="N482" s="184"/>
      <c r="O482" s="184"/>
      <c r="P482" s="184"/>
      <c r="Q482" s="184"/>
      <c r="R482" s="184"/>
      <c r="S482" s="184"/>
      <c r="T482" s="185"/>
      <c r="AT482" s="179" t="s">
        <v>193</v>
      </c>
      <c r="AU482" s="179" t="s">
        <v>89</v>
      </c>
      <c r="AV482" s="14" t="s">
        <v>89</v>
      </c>
      <c r="AW482" s="14" t="s">
        <v>31</v>
      </c>
      <c r="AX482" s="14" t="s">
        <v>75</v>
      </c>
      <c r="AY482" s="179" t="s">
        <v>185</v>
      </c>
    </row>
    <row r="483" spans="1:65" s="16" customFormat="1" ht="11.25">
      <c r="B483" s="194"/>
      <c r="D483" s="171" t="s">
        <v>193</v>
      </c>
      <c r="E483" s="195" t="s">
        <v>1</v>
      </c>
      <c r="F483" s="196" t="s">
        <v>215</v>
      </c>
      <c r="H483" s="197">
        <v>9.6849999999999987</v>
      </c>
      <c r="I483" s="198"/>
      <c r="L483" s="194"/>
      <c r="M483" s="199"/>
      <c r="N483" s="200"/>
      <c r="O483" s="200"/>
      <c r="P483" s="200"/>
      <c r="Q483" s="200"/>
      <c r="R483" s="200"/>
      <c r="S483" s="200"/>
      <c r="T483" s="201"/>
      <c r="AT483" s="195" t="s">
        <v>193</v>
      </c>
      <c r="AU483" s="195" t="s">
        <v>89</v>
      </c>
      <c r="AV483" s="16" t="s">
        <v>91</v>
      </c>
      <c r="AW483" s="16" t="s">
        <v>31</v>
      </c>
      <c r="AX483" s="16" t="s">
        <v>79</v>
      </c>
      <c r="AY483" s="195" t="s">
        <v>185</v>
      </c>
    </row>
    <row r="484" spans="1:65" s="12" customFormat="1" ht="22.9" customHeight="1">
      <c r="B484" s="142"/>
      <c r="D484" s="143" t="s">
        <v>74</v>
      </c>
      <c r="E484" s="153" t="s">
        <v>91</v>
      </c>
      <c r="F484" s="153" t="s">
        <v>596</v>
      </c>
      <c r="I484" s="145"/>
      <c r="J484" s="154">
        <f>BK484</f>
        <v>0</v>
      </c>
      <c r="L484" s="142"/>
      <c r="M484" s="147"/>
      <c r="N484" s="148"/>
      <c r="O484" s="148"/>
      <c r="P484" s="149">
        <f>SUM(P485:P491)</f>
        <v>0</v>
      </c>
      <c r="Q484" s="148"/>
      <c r="R484" s="149">
        <f>SUM(R485:R491)</f>
        <v>63.346325870000001</v>
      </c>
      <c r="S484" s="148"/>
      <c r="T484" s="150">
        <f>SUM(T485:T491)</f>
        <v>0</v>
      </c>
      <c r="AR484" s="143" t="s">
        <v>79</v>
      </c>
      <c r="AT484" s="151" t="s">
        <v>74</v>
      </c>
      <c r="AU484" s="151" t="s">
        <v>79</v>
      </c>
      <c r="AY484" s="143" t="s">
        <v>185</v>
      </c>
      <c r="BK484" s="152">
        <f>SUM(BK485:BK491)</f>
        <v>0</v>
      </c>
    </row>
    <row r="485" spans="1:65" s="2" customFormat="1" ht="21.75" customHeight="1">
      <c r="A485" s="33"/>
      <c r="B485" s="155"/>
      <c r="C485" s="156" t="s">
        <v>597</v>
      </c>
      <c r="D485" s="156" t="s">
        <v>188</v>
      </c>
      <c r="E485" s="157" t="s">
        <v>598</v>
      </c>
      <c r="F485" s="158" t="s">
        <v>599</v>
      </c>
      <c r="G485" s="159" t="s">
        <v>191</v>
      </c>
      <c r="H485" s="160">
        <v>2.153</v>
      </c>
      <c r="I485" s="161"/>
      <c r="J485" s="162">
        <f>ROUND(I485*H485,2)</f>
        <v>0</v>
      </c>
      <c r="K485" s="163"/>
      <c r="L485" s="34"/>
      <c r="M485" s="164" t="s">
        <v>1</v>
      </c>
      <c r="N485" s="165" t="s">
        <v>41</v>
      </c>
      <c r="O485" s="62"/>
      <c r="P485" s="166">
        <f>O485*H485</f>
        <v>0</v>
      </c>
      <c r="Q485" s="166">
        <v>2.4157899999999999</v>
      </c>
      <c r="R485" s="166">
        <f>Q485*H485</f>
        <v>5.2011958699999994</v>
      </c>
      <c r="S485" s="166">
        <v>0</v>
      </c>
      <c r="T485" s="167">
        <f>S485*H485</f>
        <v>0</v>
      </c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R485" s="168" t="s">
        <v>91</v>
      </c>
      <c r="AT485" s="168" t="s">
        <v>188</v>
      </c>
      <c r="AU485" s="168" t="s">
        <v>89</v>
      </c>
      <c r="AY485" s="18" t="s">
        <v>185</v>
      </c>
      <c r="BE485" s="169">
        <f>IF(N485="základná",J485,0)</f>
        <v>0</v>
      </c>
      <c r="BF485" s="169">
        <f>IF(N485="znížená",J485,0)</f>
        <v>0</v>
      </c>
      <c r="BG485" s="169">
        <f>IF(N485="zákl. prenesená",J485,0)</f>
        <v>0</v>
      </c>
      <c r="BH485" s="169">
        <f>IF(N485="zníž. prenesená",J485,0)</f>
        <v>0</v>
      </c>
      <c r="BI485" s="169">
        <f>IF(N485="nulová",J485,0)</f>
        <v>0</v>
      </c>
      <c r="BJ485" s="18" t="s">
        <v>89</v>
      </c>
      <c r="BK485" s="169">
        <f>ROUND(I485*H485,2)</f>
        <v>0</v>
      </c>
      <c r="BL485" s="18" t="s">
        <v>91</v>
      </c>
      <c r="BM485" s="168" t="s">
        <v>600</v>
      </c>
    </row>
    <row r="486" spans="1:65" s="13" customFormat="1" ht="11.25">
      <c r="B486" s="170"/>
      <c r="D486" s="171" t="s">
        <v>193</v>
      </c>
      <c r="E486" s="172" t="s">
        <v>1</v>
      </c>
      <c r="F486" s="173" t="s">
        <v>601</v>
      </c>
      <c r="H486" s="172" t="s">
        <v>1</v>
      </c>
      <c r="I486" s="174"/>
      <c r="L486" s="170"/>
      <c r="M486" s="175"/>
      <c r="N486" s="176"/>
      <c r="O486" s="176"/>
      <c r="P486" s="176"/>
      <c r="Q486" s="176"/>
      <c r="R486" s="176"/>
      <c r="S486" s="176"/>
      <c r="T486" s="177"/>
      <c r="AT486" s="172" t="s">
        <v>193</v>
      </c>
      <c r="AU486" s="172" t="s">
        <v>89</v>
      </c>
      <c r="AV486" s="13" t="s">
        <v>79</v>
      </c>
      <c r="AW486" s="13" t="s">
        <v>31</v>
      </c>
      <c r="AX486" s="13" t="s">
        <v>75</v>
      </c>
      <c r="AY486" s="172" t="s">
        <v>185</v>
      </c>
    </row>
    <row r="487" spans="1:65" s="14" customFormat="1" ht="11.25">
      <c r="B487" s="178"/>
      <c r="D487" s="171" t="s">
        <v>193</v>
      </c>
      <c r="E487" s="179" t="s">
        <v>1</v>
      </c>
      <c r="F487" s="180" t="s">
        <v>602</v>
      </c>
      <c r="H487" s="181">
        <v>1.3919999999999999</v>
      </c>
      <c r="I487" s="182"/>
      <c r="L487" s="178"/>
      <c r="M487" s="183"/>
      <c r="N487" s="184"/>
      <c r="O487" s="184"/>
      <c r="P487" s="184"/>
      <c r="Q487" s="184"/>
      <c r="R487" s="184"/>
      <c r="S487" s="184"/>
      <c r="T487" s="185"/>
      <c r="AT487" s="179" t="s">
        <v>193</v>
      </c>
      <c r="AU487" s="179" t="s">
        <v>89</v>
      </c>
      <c r="AV487" s="14" t="s">
        <v>89</v>
      </c>
      <c r="AW487" s="14" t="s">
        <v>31</v>
      </c>
      <c r="AX487" s="14" t="s">
        <v>75</v>
      </c>
      <c r="AY487" s="179" t="s">
        <v>185</v>
      </c>
    </row>
    <row r="488" spans="1:65" s="14" customFormat="1" ht="11.25">
      <c r="B488" s="178"/>
      <c r="D488" s="171" t="s">
        <v>193</v>
      </c>
      <c r="E488" s="179" t="s">
        <v>1</v>
      </c>
      <c r="F488" s="180" t="s">
        <v>603</v>
      </c>
      <c r="H488" s="181">
        <v>0.54</v>
      </c>
      <c r="I488" s="182"/>
      <c r="L488" s="178"/>
      <c r="M488" s="183"/>
      <c r="N488" s="184"/>
      <c r="O488" s="184"/>
      <c r="P488" s="184"/>
      <c r="Q488" s="184"/>
      <c r="R488" s="184"/>
      <c r="S488" s="184"/>
      <c r="T488" s="185"/>
      <c r="AT488" s="179" t="s">
        <v>193</v>
      </c>
      <c r="AU488" s="179" t="s">
        <v>89</v>
      </c>
      <c r="AV488" s="14" t="s">
        <v>89</v>
      </c>
      <c r="AW488" s="14" t="s">
        <v>31</v>
      </c>
      <c r="AX488" s="14" t="s">
        <v>75</v>
      </c>
      <c r="AY488" s="179" t="s">
        <v>185</v>
      </c>
    </row>
    <row r="489" spans="1:65" s="14" customFormat="1" ht="11.25">
      <c r="B489" s="178"/>
      <c r="D489" s="171" t="s">
        <v>193</v>
      </c>
      <c r="E489" s="179" t="s">
        <v>1</v>
      </c>
      <c r="F489" s="180" t="s">
        <v>604</v>
      </c>
      <c r="H489" s="181">
        <v>0.221</v>
      </c>
      <c r="I489" s="182"/>
      <c r="L489" s="178"/>
      <c r="M489" s="183"/>
      <c r="N489" s="184"/>
      <c r="O489" s="184"/>
      <c r="P489" s="184"/>
      <c r="Q489" s="184"/>
      <c r="R489" s="184"/>
      <c r="S489" s="184"/>
      <c r="T489" s="185"/>
      <c r="AT489" s="179" t="s">
        <v>193</v>
      </c>
      <c r="AU489" s="179" t="s">
        <v>89</v>
      </c>
      <c r="AV489" s="14" t="s">
        <v>89</v>
      </c>
      <c r="AW489" s="14" t="s">
        <v>31</v>
      </c>
      <c r="AX489" s="14" t="s">
        <v>75</v>
      </c>
      <c r="AY489" s="179" t="s">
        <v>185</v>
      </c>
    </row>
    <row r="490" spans="1:65" s="16" customFormat="1" ht="11.25">
      <c r="B490" s="194"/>
      <c r="D490" s="171" t="s">
        <v>193</v>
      </c>
      <c r="E490" s="195" t="s">
        <v>1</v>
      </c>
      <c r="F490" s="196" t="s">
        <v>215</v>
      </c>
      <c r="H490" s="197">
        <v>2.153</v>
      </c>
      <c r="I490" s="198"/>
      <c r="L490" s="194"/>
      <c r="M490" s="199"/>
      <c r="N490" s="200"/>
      <c r="O490" s="200"/>
      <c r="P490" s="200"/>
      <c r="Q490" s="200"/>
      <c r="R490" s="200"/>
      <c r="S490" s="200"/>
      <c r="T490" s="201"/>
      <c r="AT490" s="195" t="s">
        <v>193</v>
      </c>
      <c r="AU490" s="195" t="s">
        <v>89</v>
      </c>
      <c r="AV490" s="16" t="s">
        <v>91</v>
      </c>
      <c r="AW490" s="16" t="s">
        <v>31</v>
      </c>
      <c r="AX490" s="16" t="s">
        <v>79</v>
      </c>
      <c r="AY490" s="195" t="s">
        <v>185</v>
      </c>
    </row>
    <row r="491" spans="1:65" s="2" customFormat="1" ht="21.75" customHeight="1">
      <c r="A491" s="33"/>
      <c r="B491" s="155"/>
      <c r="C491" s="156" t="s">
        <v>605</v>
      </c>
      <c r="D491" s="156" t="s">
        <v>188</v>
      </c>
      <c r="E491" s="157" t="s">
        <v>606</v>
      </c>
      <c r="F491" s="158" t="s">
        <v>607</v>
      </c>
      <c r="G491" s="159" t="s">
        <v>348</v>
      </c>
      <c r="H491" s="160">
        <v>111</v>
      </c>
      <c r="I491" s="161"/>
      <c r="J491" s="162">
        <f>ROUND(I491*H491,2)</f>
        <v>0</v>
      </c>
      <c r="K491" s="163"/>
      <c r="L491" s="34"/>
      <c r="M491" s="164" t="s">
        <v>1</v>
      </c>
      <c r="N491" s="165" t="s">
        <v>41</v>
      </c>
      <c r="O491" s="62"/>
      <c r="P491" s="166">
        <f>O491*H491</f>
        <v>0</v>
      </c>
      <c r="Q491" s="166">
        <v>0.52383000000000002</v>
      </c>
      <c r="R491" s="166">
        <f>Q491*H491</f>
        <v>58.145130000000002</v>
      </c>
      <c r="S491" s="166">
        <v>0</v>
      </c>
      <c r="T491" s="167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68" t="s">
        <v>91</v>
      </c>
      <c r="AT491" s="168" t="s">
        <v>188</v>
      </c>
      <c r="AU491" s="168" t="s">
        <v>89</v>
      </c>
      <c r="AY491" s="18" t="s">
        <v>185</v>
      </c>
      <c r="BE491" s="169">
        <f>IF(N491="základná",J491,0)</f>
        <v>0</v>
      </c>
      <c r="BF491" s="169">
        <f>IF(N491="znížená",J491,0)</f>
        <v>0</v>
      </c>
      <c r="BG491" s="169">
        <f>IF(N491="zákl. prenesená",J491,0)</f>
        <v>0</v>
      </c>
      <c r="BH491" s="169">
        <f>IF(N491="zníž. prenesená",J491,0)</f>
        <v>0</v>
      </c>
      <c r="BI491" s="169">
        <f>IF(N491="nulová",J491,0)</f>
        <v>0</v>
      </c>
      <c r="BJ491" s="18" t="s">
        <v>89</v>
      </c>
      <c r="BK491" s="169">
        <f>ROUND(I491*H491,2)</f>
        <v>0</v>
      </c>
      <c r="BL491" s="18" t="s">
        <v>91</v>
      </c>
      <c r="BM491" s="168" t="s">
        <v>608</v>
      </c>
    </row>
    <row r="492" spans="1:65" s="12" customFormat="1" ht="22.9" customHeight="1">
      <c r="B492" s="142"/>
      <c r="D492" s="143" t="s">
        <v>74</v>
      </c>
      <c r="E492" s="153" t="s">
        <v>250</v>
      </c>
      <c r="F492" s="153" t="s">
        <v>609</v>
      </c>
      <c r="I492" s="145"/>
      <c r="J492" s="154">
        <f>BK492</f>
        <v>0</v>
      </c>
      <c r="L492" s="142"/>
      <c r="M492" s="147"/>
      <c r="N492" s="148"/>
      <c r="O492" s="148"/>
      <c r="P492" s="149">
        <f>SUM(P493:P683)</f>
        <v>0</v>
      </c>
      <c r="Q492" s="148"/>
      <c r="R492" s="149">
        <f>SUM(R493:R683)</f>
        <v>1576.7957239693797</v>
      </c>
      <c r="S492" s="148"/>
      <c r="T492" s="150">
        <f>SUM(T493:T683)</f>
        <v>0</v>
      </c>
      <c r="AR492" s="143" t="s">
        <v>79</v>
      </c>
      <c r="AT492" s="151" t="s">
        <v>74</v>
      </c>
      <c r="AU492" s="151" t="s">
        <v>79</v>
      </c>
      <c r="AY492" s="143" t="s">
        <v>185</v>
      </c>
      <c r="BK492" s="152">
        <f>SUM(BK493:BK683)</f>
        <v>0</v>
      </c>
    </row>
    <row r="493" spans="1:65" s="2" customFormat="1" ht="24.2" customHeight="1">
      <c r="A493" s="33"/>
      <c r="B493" s="155"/>
      <c r="C493" s="156" t="s">
        <v>610</v>
      </c>
      <c r="D493" s="156" t="s">
        <v>188</v>
      </c>
      <c r="E493" s="157" t="s">
        <v>611</v>
      </c>
      <c r="F493" s="158" t="s">
        <v>612</v>
      </c>
      <c r="G493" s="159" t="s">
        <v>283</v>
      </c>
      <c r="H493" s="160">
        <v>3.75</v>
      </c>
      <c r="I493" s="161"/>
      <c r="J493" s="162">
        <f>ROUND(I493*H493,2)</f>
        <v>0</v>
      </c>
      <c r="K493" s="163"/>
      <c r="L493" s="34"/>
      <c r="M493" s="164" t="s">
        <v>1</v>
      </c>
      <c r="N493" s="165" t="s">
        <v>41</v>
      </c>
      <c r="O493" s="62"/>
      <c r="P493" s="166">
        <f>O493*H493</f>
        <v>0</v>
      </c>
      <c r="Q493" s="166">
        <v>1.9000000000000001E-4</v>
      </c>
      <c r="R493" s="166">
        <f>Q493*H493</f>
        <v>7.1250000000000003E-4</v>
      </c>
      <c r="S493" s="166">
        <v>0</v>
      </c>
      <c r="T493" s="167">
        <f>S493*H493</f>
        <v>0</v>
      </c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R493" s="168" t="s">
        <v>91</v>
      </c>
      <c r="AT493" s="168" t="s">
        <v>188</v>
      </c>
      <c r="AU493" s="168" t="s">
        <v>89</v>
      </c>
      <c r="AY493" s="18" t="s">
        <v>185</v>
      </c>
      <c r="BE493" s="169">
        <f>IF(N493="základná",J493,0)</f>
        <v>0</v>
      </c>
      <c r="BF493" s="169">
        <f>IF(N493="znížená",J493,0)</f>
        <v>0</v>
      </c>
      <c r="BG493" s="169">
        <f>IF(N493="zákl. prenesená",J493,0)</f>
        <v>0</v>
      </c>
      <c r="BH493" s="169">
        <f>IF(N493="zníž. prenesená",J493,0)</f>
        <v>0</v>
      </c>
      <c r="BI493" s="169">
        <f>IF(N493="nulová",J493,0)</f>
        <v>0</v>
      </c>
      <c r="BJ493" s="18" t="s">
        <v>89</v>
      </c>
      <c r="BK493" s="169">
        <f>ROUND(I493*H493,2)</f>
        <v>0</v>
      </c>
      <c r="BL493" s="18" t="s">
        <v>91</v>
      </c>
      <c r="BM493" s="168" t="s">
        <v>613</v>
      </c>
    </row>
    <row r="494" spans="1:65" s="13" customFormat="1" ht="11.25">
      <c r="B494" s="170"/>
      <c r="D494" s="171" t="s">
        <v>193</v>
      </c>
      <c r="E494" s="172" t="s">
        <v>1</v>
      </c>
      <c r="F494" s="173" t="s">
        <v>614</v>
      </c>
      <c r="H494" s="172" t="s">
        <v>1</v>
      </c>
      <c r="I494" s="174"/>
      <c r="L494" s="170"/>
      <c r="M494" s="175"/>
      <c r="N494" s="176"/>
      <c r="O494" s="176"/>
      <c r="P494" s="176"/>
      <c r="Q494" s="176"/>
      <c r="R494" s="176"/>
      <c r="S494" s="176"/>
      <c r="T494" s="177"/>
      <c r="AT494" s="172" t="s">
        <v>193</v>
      </c>
      <c r="AU494" s="172" t="s">
        <v>89</v>
      </c>
      <c r="AV494" s="13" t="s">
        <v>79</v>
      </c>
      <c r="AW494" s="13" t="s">
        <v>31</v>
      </c>
      <c r="AX494" s="13" t="s">
        <v>75</v>
      </c>
      <c r="AY494" s="172" t="s">
        <v>185</v>
      </c>
    </row>
    <row r="495" spans="1:65" s="14" customFormat="1" ht="11.25">
      <c r="B495" s="178"/>
      <c r="D495" s="171" t="s">
        <v>193</v>
      </c>
      <c r="E495" s="179" t="s">
        <v>1</v>
      </c>
      <c r="F495" s="180" t="s">
        <v>615</v>
      </c>
      <c r="H495" s="181">
        <v>1.5</v>
      </c>
      <c r="I495" s="182"/>
      <c r="L495" s="178"/>
      <c r="M495" s="183"/>
      <c r="N495" s="184"/>
      <c r="O495" s="184"/>
      <c r="P495" s="184"/>
      <c r="Q495" s="184"/>
      <c r="R495" s="184"/>
      <c r="S495" s="184"/>
      <c r="T495" s="185"/>
      <c r="AT495" s="179" t="s">
        <v>193</v>
      </c>
      <c r="AU495" s="179" t="s">
        <v>89</v>
      </c>
      <c r="AV495" s="14" t="s">
        <v>89</v>
      </c>
      <c r="AW495" s="14" t="s">
        <v>31</v>
      </c>
      <c r="AX495" s="14" t="s">
        <v>75</v>
      </c>
      <c r="AY495" s="179" t="s">
        <v>185</v>
      </c>
    </row>
    <row r="496" spans="1:65" s="14" customFormat="1" ht="11.25">
      <c r="B496" s="178"/>
      <c r="D496" s="171" t="s">
        <v>193</v>
      </c>
      <c r="E496" s="179" t="s">
        <v>1</v>
      </c>
      <c r="F496" s="180" t="s">
        <v>616</v>
      </c>
      <c r="H496" s="181">
        <v>2.25</v>
      </c>
      <c r="I496" s="182"/>
      <c r="L496" s="178"/>
      <c r="M496" s="183"/>
      <c r="N496" s="184"/>
      <c r="O496" s="184"/>
      <c r="P496" s="184"/>
      <c r="Q496" s="184"/>
      <c r="R496" s="184"/>
      <c r="S496" s="184"/>
      <c r="T496" s="185"/>
      <c r="AT496" s="179" t="s">
        <v>193</v>
      </c>
      <c r="AU496" s="179" t="s">
        <v>89</v>
      </c>
      <c r="AV496" s="14" t="s">
        <v>89</v>
      </c>
      <c r="AW496" s="14" t="s">
        <v>31</v>
      </c>
      <c r="AX496" s="14" t="s">
        <v>75</v>
      </c>
      <c r="AY496" s="179" t="s">
        <v>185</v>
      </c>
    </row>
    <row r="497" spans="1:65" s="16" customFormat="1" ht="11.25">
      <c r="B497" s="194"/>
      <c r="D497" s="171" t="s">
        <v>193</v>
      </c>
      <c r="E497" s="195" t="s">
        <v>1</v>
      </c>
      <c r="F497" s="196" t="s">
        <v>215</v>
      </c>
      <c r="H497" s="197">
        <v>3.75</v>
      </c>
      <c r="I497" s="198"/>
      <c r="L497" s="194"/>
      <c r="M497" s="199"/>
      <c r="N497" s="200"/>
      <c r="O497" s="200"/>
      <c r="P497" s="200"/>
      <c r="Q497" s="200"/>
      <c r="R497" s="200"/>
      <c r="S497" s="200"/>
      <c r="T497" s="201"/>
      <c r="AT497" s="195" t="s">
        <v>193</v>
      </c>
      <c r="AU497" s="195" t="s">
        <v>89</v>
      </c>
      <c r="AV497" s="16" t="s">
        <v>91</v>
      </c>
      <c r="AW497" s="16" t="s">
        <v>31</v>
      </c>
      <c r="AX497" s="16" t="s">
        <v>79</v>
      </c>
      <c r="AY497" s="195" t="s">
        <v>185</v>
      </c>
    </row>
    <row r="498" spans="1:65" s="2" customFormat="1" ht="24.2" customHeight="1">
      <c r="A498" s="33"/>
      <c r="B498" s="155"/>
      <c r="C498" s="156" t="s">
        <v>617</v>
      </c>
      <c r="D498" s="156" t="s">
        <v>188</v>
      </c>
      <c r="E498" s="157" t="s">
        <v>618</v>
      </c>
      <c r="F498" s="158" t="s">
        <v>619</v>
      </c>
      <c r="G498" s="159" t="s">
        <v>191</v>
      </c>
      <c r="H498" s="160">
        <v>47.027000000000001</v>
      </c>
      <c r="I498" s="161"/>
      <c r="J498" s="162">
        <f>ROUND(I498*H498,2)</f>
        <v>0</v>
      </c>
      <c r="K498" s="163"/>
      <c r="L498" s="34"/>
      <c r="M498" s="164" t="s">
        <v>1</v>
      </c>
      <c r="N498" s="165" t="s">
        <v>41</v>
      </c>
      <c r="O498" s="62"/>
      <c r="P498" s="166">
        <f>O498*H498</f>
        <v>0</v>
      </c>
      <c r="Q498" s="166">
        <v>2.4157199999999999</v>
      </c>
      <c r="R498" s="166">
        <f>Q498*H498</f>
        <v>113.60406444</v>
      </c>
      <c r="S498" s="166">
        <v>0</v>
      </c>
      <c r="T498" s="167">
        <f>S498*H498</f>
        <v>0</v>
      </c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R498" s="168" t="s">
        <v>91</v>
      </c>
      <c r="AT498" s="168" t="s">
        <v>188</v>
      </c>
      <c r="AU498" s="168" t="s">
        <v>89</v>
      </c>
      <c r="AY498" s="18" t="s">
        <v>185</v>
      </c>
      <c r="BE498" s="169">
        <f>IF(N498="základná",J498,0)</f>
        <v>0</v>
      </c>
      <c r="BF498" s="169">
        <f>IF(N498="znížená",J498,0)</f>
        <v>0</v>
      </c>
      <c r="BG498" s="169">
        <f>IF(N498="zákl. prenesená",J498,0)</f>
        <v>0</v>
      </c>
      <c r="BH498" s="169">
        <f>IF(N498="zníž. prenesená",J498,0)</f>
        <v>0</v>
      </c>
      <c r="BI498" s="169">
        <f>IF(N498="nulová",J498,0)</f>
        <v>0</v>
      </c>
      <c r="BJ498" s="18" t="s">
        <v>89</v>
      </c>
      <c r="BK498" s="169">
        <f>ROUND(I498*H498,2)</f>
        <v>0</v>
      </c>
      <c r="BL498" s="18" t="s">
        <v>91</v>
      </c>
      <c r="BM498" s="168" t="s">
        <v>620</v>
      </c>
    </row>
    <row r="499" spans="1:65" s="13" customFormat="1" ht="11.25">
      <c r="B499" s="170"/>
      <c r="D499" s="171" t="s">
        <v>193</v>
      </c>
      <c r="E499" s="172" t="s">
        <v>1</v>
      </c>
      <c r="F499" s="173" t="s">
        <v>285</v>
      </c>
      <c r="H499" s="172" t="s">
        <v>1</v>
      </c>
      <c r="I499" s="174"/>
      <c r="L499" s="170"/>
      <c r="M499" s="175"/>
      <c r="N499" s="176"/>
      <c r="O499" s="176"/>
      <c r="P499" s="176"/>
      <c r="Q499" s="176"/>
      <c r="R499" s="176"/>
      <c r="S499" s="176"/>
      <c r="T499" s="177"/>
      <c r="AT499" s="172" t="s">
        <v>193</v>
      </c>
      <c r="AU499" s="172" t="s">
        <v>89</v>
      </c>
      <c r="AV499" s="13" t="s">
        <v>79</v>
      </c>
      <c r="AW499" s="13" t="s">
        <v>31</v>
      </c>
      <c r="AX499" s="13" t="s">
        <v>75</v>
      </c>
      <c r="AY499" s="172" t="s">
        <v>185</v>
      </c>
    </row>
    <row r="500" spans="1:65" s="14" customFormat="1" ht="11.25">
      <c r="B500" s="178"/>
      <c r="D500" s="171" t="s">
        <v>193</v>
      </c>
      <c r="E500" s="179" t="s">
        <v>1</v>
      </c>
      <c r="F500" s="180" t="s">
        <v>621</v>
      </c>
      <c r="H500" s="181">
        <v>3.84</v>
      </c>
      <c r="I500" s="182"/>
      <c r="L500" s="178"/>
      <c r="M500" s="183"/>
      <c r="N500" s="184"/>
      <c r="O500" s="184"/>
      <c r="P500" s="184"/>
      <c r="Q500" s="184"/>
      <c r="R500" s="184"/>
      <c r="S500" s="184"/>
      <c r="T500" s="185"/>
      <c r="AT500" s="179" t="s">
        <v>193</v>
      </c>
      <c r="AU500" s="179" t="s">
        <v>89</v>
      </c>
      <c r="AV500" s="14" t="s">
        <v>89</v>
      </c>
      <c r="AW500" s="14" t="s">
        <v>31</v>
      </c>
      <c r="AX500" s="14" t="s">
        <v>75</v>
      </c>
      <c r="AY500" s="179" t="s">
        <v>185</v>
      </c>
    </row>
    <row r="501" spans="1:65" s="14" customFormat="1" ht="11.25">
      <c r="B501" s="178"/>
      <c r="D501" s="171" t="s">
        <v>193</v>
      </c>
      <c r="E501" s="179" t="s">
        <v>1</v>
      </c>
      <c r="F501" s="180" t="s">
        <v>622</v>
      </c>
      <c r="H501" s="181">
        <v>1.008</v>
      </c>
      <c r="I501" s="182"/>
      <c r="L501" s="178"/>
      <c r="M501" s="183"/>
      <c r="N501" s="184"/>
      <c r="O501" s="184"/>
      <c r="P501" s="184"/>
      <c r="Q501" s="184"/>
      <c r="R501" s="184"/>
      <c r="S501" s="184"/>
      <c r="T501" s="185"/>
      <c r="AT501" s="179" t="s">
        <v>193</v>
      </c>
      <c r="AU501" s="179" t="s">
        <v>89</v>
      </c>
      <c r="AV501" s="14" t="s">
        <v>89</v>
      </c>
      <c r="AW501" s="14" t="s">
        <v>31</v>
      </c>
      <c r="AX501" s="14" t="s">
        <v>75</v>
      </c>
      <c r="AY501" s="179" t="s">
        <v>185</v>
      </c>
    </row>
    <row r="502" spans="1:65" s="13" customFormat="1" ht="11.25">
      <c r="B502" s="170"/>
      <c r="D502" s="171" t="s">
        <v>193</v>
      </c>
      <c r="E502" s="172" t="s">
        <v>1</v>
      </c>
      <c r="F502" s="173" t="s">
        <v>293</v>
      </c>
      <c r="H502" s="172" t="s">
        <v>1</v>
      </c>
      <c r="I502" s="174"/>
      <c r="L502" s="170"/>
      <c r="M502" s="175"/>
      <c r="N502" s="176"/>
      <c r="O502" s="176"/>
      <c r="P502" s="176"/>
      <c r="Q502" s="176"/>
      <c r="R502" s="176"/>
      <c r="S502" s="176"/>
      <c r="T502" s="177"/>
      <c r="AT502" s="172" t="s">
        <v>193</v>
      </c>
      <c r="AU502" s="172" t="s">
        <v>89</v>
      </c>
      <c r="AV502" s="13" t="s">
        <v>79</v>
      </c>
      <c r="AW502" s="13" t="s">
        <v>31</v>
      </c>
      <c r="AX502" s="13" t="s">
        <v>75</v>
      </c>
      <c r="AY502" s="172" t="s">
        <v>185</v>
      </c>
    </row>
    <row r="503" spans="1:65" s="14" customFormat="1" ht="11.25">
      <c r="B503" s="178"/>
      <c r="D503" s="171" t="s">
        <v>193</v>
      </c>
      <c r="E503" s="179" t="s">
        <v>1</v>
      </c>
      <c r="F503" s="180" t="s">
        <v>623</v>
      </c>
      <c r="H503" s="181">
        <v>5.3479999999999999</v>
      </c>
      <c r="I503" s="182"/>
      <c r="L503" s="178"/>
      <c r="M503" s="183"/>
      <c r="N503" s="184"/>
      <c r="O503" s="184"/>
      <c r="P503" s="184"/>
      <c r="Q503" s="184"/>
      <c r="R503" s="184"/>
      <c r="S503" s="184"/>
      <c r="T503" s="185"/>
      <c r="AT503" s="179" t="s">
        <v>193</v>
      </c>
      <c r="AU503" s="179" t="s">
        <v>89</v>
      </c>
      <c r="AV503" s="14" t="s">
        <v>89</v>
      </c>
      <c r="AW503" s="14" t="s">
        <v>31</v>
      </c>
      <c r="AX503" s="14" t="s">
        <v>75</v>
      </c>
      <c r="AY503" s="179" t="s">
        <v>185</v>
      </c>
    </row>
    <row r="504" spans="1:65" s="14" customFormat="1" ht="11.25">
      <c r="B504" s="178"/>
      <c r="D504" s="171" t="s">
        <v>193</v>
      </c>
      <c r="E504" s="179" t="s">
        <v>1</v>
      </c>
      <c r="F504" s="180" t="s">
        <v>624</v>
      </c>
      <c r="H504" s="181">
        <v>0.88300000000000001</v>
      </c>
      <c r="I504" s="182"/>
      <c r="L504" s="178"/>
      <c r="M504" s="183"/>
      <c r="N504" s="184"/>
      <c r="O504" s="184"/>
      <c r="P504" s="184"/>
      <c r="Q504" s="184"/>
      <c r="R504" s="184"/>
      <c r="S504" s="184"/>
      <c r="T504" s="185"/>
      <c r="AT504" s="179" t="s">
        <v>193</v>
      </c>
      <c r="AU504" s="179" t="s">
        <v>89</v>
      </c>
      <c r="AV504" s="14" t="s">
        <v>89</v>
      </c>
      <c r="AW504" s="14" t="s">
        <v>31</v>
      </c>
      <c r="AX504" s="14" t="s">
        <v>75</v>
      </c>
      <c r="AY504" s="179" t="s">
        <v>185</v>
      </c>
    </row>
    <row r="505" spans="1:65" s="14" customFormat="1" ht="11.25">
      <c r="B505" s="178"/>
      <c r="D505" s="171" t="s">
        <v>193</v>
      </c>
      <c r="E505" s="179" t="s">
        <v>1</v>
      </c>
      <c r="F505" s="180" t="s">
        <v>625</v>
      </c>
      <c r="H505" s="181">
        <v>6.4000000000000001E-2</v>
      </c>
      <c r="I505" s="182"/>
      <c r="L505" s="178"/>
      <c r="M505" s="183"/>
      <c r="N505" s="184"/>
      <c r="O505" s="184"/>
      <c r="P505" s="184"/>
      <c r="Q505" s="184"/>
      <c r="R505" s="184"/>
      <c r="S505" s="184"/>
      <c r="T505" s="185"/>
      <c r="AT505" s="179" t="s">
        <v>193</v>
      </c>
      <c r="AU505" s="179" t="s">
        <v>89</v>
      </c>
      <c r="AV505" s="14" t="s">
        <v>89</v>
      </c>
      <c r="AW505" s="14" t="s">
        <v>31</v>
      </c>
      <c r="AX505" s="14" t="s">
        <v>75</v>
      </c>
      <c r="AY505" s="179" t="s">
        <v>185</v>
      </c>
    </row>
    <row r="506" spans="1:65" s="15" customFormat="1" ht="11.25">
      <c r="B506" s="186"/>
      <c r="D506" s="171" t="s">
        <v>193</v>
      </c>
      <c r="E506" s="187" t="s">
        <v>1</v>
      </c>
      <c r="F506" s="188" t="s">
        <v>199</v>
      </c>
      <c r="H506" s="189">
        <v>11.143000000000001</v>
      </c>
      <c r="I506" s="190"/>
      <c r="L506" s="186"/>
      <c r="M506" s="191"/>
      <c r="N506" s="192"/>
      <c r="O506" s="192"/>
      <c r="P506" s="192"/>
      <c r="Q506" s="192"/>
      <c r="R506" s="192"/>
      <c r="S506" s="192"/>
      <c r="T506" s="193"/>
      <c r="AT506" s="187" t="s">
        <v>193</v>
      </c>
      <c r="AU506" s="187" t="s">
        <v>89</v>
      </c>
      <c r="AV506" s="15" t="s">
        <v>132</v>
      </c>
      <c r="AW506" s="15" t="s">
        <v>31</v>
      </c>
      <c r="AX506" s="15" t="s">
        <v>75</v>
      </c>
      <c r="AY506" s="187" t="s">
        <v>185</v>
      </c>
    </row>
    <row r="507" spans="1:65" s="13" customFormat="1" ht="11.25">
      <c r="B507" s="170"/>
      <c r="D507" s="171" t="s">
        <v>193</v>
      </c>
      <c r="E507" s="172" t="s">
        <v>1</v>
      </c>
      <c r="F507" s="173" t="s">
        <v>297</v>
      </c>
      <c r="H507" s="172" t="s">
        <v>1</v>
      </c>
      <c r="I507" s="174"/>
      <c r="L507" s="170"/>
      <c r="M507" s="175"/>
      <c r="N507" s="176"/>
      <c r="O507" s="176"/>
      <c r="P507" s="176"/>
      <c r="Q507" s="176"/>
      <c r="R507" s="176"/>
      <c r="S507" s="176"/>
      <c r="T507" s="177"/>
      <c r="AT507" s="172" t="s">
        <v>193</v>
      </c>
      <c r="AU507" s="172" t="s">
        <v>89</v>
      </c>
      <c r="AV507" s="13" t="s">
        <v>79</v>
      </c>
      <c r="AW507" s="13" t="s">
        <v>31</v>
      </c>
      <c r="AX507" s="13" t="s">
        <v>75</v>
      </c>
      <c r="AY507" s="172" t="s">
        <v>185</v>
      </c>
    </row>
    <row r="508" spans="1:65" s="14" customFormat="1" ht="11.25">
      <c r="B508" s="178"/>
      <c r="D508" s="171" t="s">
        <v>193</v>
      </c>
      <c r="E508" s="179" t="s">
        <v>1</v>
      </c>
      <c r="F508" s="180" t="s">
        <v>626</v>
      </c>
      <c r="H508" s="181">
        <v>0.34799999999999998</v>
      </c>
      <c r="I508" s="182"/>
      <c r="L508" s="178"/>
      <c r="M508" s="183"/>
      <c r="N508" s="184"/>
      <c r="O508" s="184"/>
      <c r="P508" s="184"/>
      <c r="Q508" s="184"/>
      <c r="R508" s="184"/>
      <c r="S508" s="184"/>
      <c r="T508" s="185"/>
      <c r="AT508" s="179" t="s">
        <v>193</v>
      </c>
      <c r="AU508" s="179" t="s">
        <v>89</v>
      </c>
      <c r="AV508" s="14" t="s">
        <v>89</v>
      </c>
      <c r="AW508" s="14" t="s">
        <v>31</v>
      </c>
      <c r="AX508" s="14" t="s">
        <v>75</v>
      </c>
      <c r="AY508" s="179" t="s">
        <v>185</v>
      </c>
    </row>
    <row r="509" spans="1:65" s="14" customFormat="1" ht="11.25">
      <c r="B509" s="178"/>
      <c r="D509" s="171" t="s">
        <v>193</v>
      </c>
      <c r="E509" s="179" t="s">
        <v>1</v>
      </c>
      <c r="F509" s="180" t="s">
        <v>627</v>
      </c>
      <c r="H509" s="181">
        <v>0.3</v>
      </c>
      <c r="I509" s="182"/>
      <c r="L509" s="178"/>
      <c r="M509" s="183"/>
      <c r="N509" s="184"/>
      <c r="O509" s="184"/>
      <c r="P509" s="184"/>
      <c r="Q509" s="184"/>
      <c r="R509" s="184"/>
      <c r="S509" s="184"/>
      <c r="T509" s="185"/>
      <c r="AT509" s="179" t="s">
        <v>193</v>
      </c>
      <c r="AU509" s="179" t="s">
        <v>89</v>
      </c>
      <c r="AV509" s="14" t="s">
        <v>89</v>
      </c>
      <c r="AW509" s="14" t="s">
        <v>31</v>
      </c>
      <c r="AX509" s="14" t="s">
        <v>75</v>
      </c>
      <c r="AY509" s="179" t="s">
        <v>185</v>
      </c>
    </row>
    <row r="510" spans="1:65" s="14" customFormat="1" ht="11.25">
      <c r="B510" s="178"/>
      <c r="D510" s="171" t="s">
        <v>193</v>
      </c>
      <c r="E510" s="179" t="s">
        <v>1</v>
      </c>
      <c r="F510" s="180" t="s">
        <v>628</v>
      </c>
      <c r="H510" s="181">
        <v>0.27600000000000002</v>
      </c>
      <c r="I510" s="182"/>
      <c r="L510" s="178"/>
      <c r="M510" s="183"/>
      <c r="N510" s="184"/>
      <c r="O510" s="184"/>
      <c r="P510" s="184"/>
      <c r="Q510" s="184"/>
      <c r="R510" s="184"/>
      <c r="S510" s="184"/>
      <c r="T510" s="185"/>
      <c r="AT510" s="179" t="s">
        <v>193</v>
      </c>
      <c r="AU510" s="179" t="s">
        <v>89</v>
      </c>
      <c r="AV510" s="14" t="s">
        <v>89</v>
      </c>
      <c r="AW510" s="14" t="s">
        <v>31</v>
      </c>
      <c r="AX510" s="14" t="s">
        <v>75</v>
      </c>
      <c r="AY510" s="179" t="s">
        <v>185</v>
      </c>
    </row>
    <row r="511" spans="1:65" s="14" customFormat="1" ht="11.25">
      <c r="B511" s="178"/>
      <c r="D511" s="171" t="s">
        <v>193</v>
      </c>
      <c r="E511" s="179" t="s">
        <v>1</v>
      </c>
      <c r="F511" s="180" t="s">
        <v>629</v>
      </c>
      <c r="H511" s="181">
        <v>0.20899999999999999</v>
      </c>
      <c r="I511" s="182"/>
      <c r="L511" s="178"/>
      <c r="M511" s="183"/>
      <c r="N511" s="184"/>
      <c r="O511" s="184"/>
      <c r="P511" s="184"/>
      <c r="Q511" s="184"/>
      <c r="R511" s="184"/>
      <c r="S511" s="184"/>
      <c r="T511" s="185"/>
      <c r="AT511" s="179" t="s">
        <v>193</v>
      </c>
      <c r="AU511" s="179" t="s">
        <v>89</v>
      </c>
      <c r="AV511" s="14" t="s">
        <v>89</v>
      </c>
      <c r="AW511" s="14" t="s">
        <v>31</v>
      </c>
      <c r="AX511" s="14" t="s">
        <v>75</v>
      </c>
      <c r="AY511" s="179" t="s">
        <v>185</v>
      </c>
    </row>
    <row r="512" spans="1:65" s="15" customFormat="1" ht="11.25">
      <c r="B512" s="186"/>
      <c r="D512" s="171" t="s">
        <v>193</v>
      </c>
      <c r="E512" s="187" t="s">
        <v>1</v>
      </c>
      <c r="F512" s="188" t="s">
        <v>199</v>
      </c>
      <c r="H512" s="189">
        <v>1.133</v>
      </c>
      <c r="I512" s="190"/>
      <c r="L512" s="186"/>
      <c r="M512" s="191"/>
      <c r="N512" s="192"/>
      <c r="O512" s="192"/>
      <c r="P512" s="192"/>
      <c r="Q512" s="192"/>
      <c r="R512" s="192"/>
      <c r="S512" s="192"/>
      <c r="T512" s="193"/>
      <c r="AT512" s="187" t="s">
        <v>193</v>
      </c>
      <c r="AU512" s="187" t="s">
        <v>89</v>
      </c>
      <c r="AV512" s="15" t="s">
        <v>132</v>
      </c>
      <c r="AW512" s="15" t="s">
        <v>31</v>
      </c>
      <c r="AX512" s="15" t="s">
        <v>75</v>
      </c>
      <c r="AY512" s="187" t="s">
        <v>185</v>
      </c>
    </row>
    <row r="513" spans="2:51" s="13" customFormat="1" ht="11.25">
      <c r="B513" s="170"/>
      <c r="D513" s="171" t="s">
        <v>193</v>
      </c>
      <c r="E513" s="172" t="s">
        <v>1</v>
      </c>
      <c r="F513" s="173" t="s">
        <v>302</v>
      </c>
      <c r="H513" s="172" t="s">
        <v>1</v>
      </c>
      <c r="I513" s="174"/>
      <c r="L513" s="170"/>
      <c r="M513" s="175"/>
      <c r="N513" s="176"/>
      <c r="O513" s="176"/>
      <c r="P513" s="176"/>
      <c r="Q513" s="176"/>
      <c r="R513" s="176"/>
      <c r="S513" s="176"/>
      <c r="T513" s="177"/>
      <c r="AT513" s="172" t="s">
        <v>193</v>
      </c>
      <c r="AU513" s="172" t="s">
        <v>89</v>
      </c>
      <c r="AV513" s="13" t="s">
        <v>79</v>
      </c>
      <c r="AW513" s="13" t="s">
        <v>31</v>
      </c>
      <c r="AX513" s="13" t="s">
        <v>75</v>
      </c>
      <c r="AY513" s="172" t="s">
        <v>185</v>
      </c>
    </row>
    <row r="514" spans="2:51" s="14" customFormat="1" ht="11.25">
      <c r="B514" s="178"/>
      <c r="D514" s="171" t="s">
        <v>193</v>
      </c>
      <c r="E514" s="179" t="s">
        <v>1</v>
      </c>
      <c r="F514" s="180" t="s">
        <v>630</v>
      </c>
      <c r="H514" s="181">
        <v>9.1999999999999993</v>
      </c>
      <c r="I514" s="182"/>
      <c r="L514" s="178"/>
      <c r="M514" s="183"/>
      <c r="N514" s="184"/>
      <c r="O514" s="184"/>
      <c r="P514" s="184"/>
      <c r="Q514" s="184"/>
      <c r="R514" s="184"/>
      <c r="S514" s="184"/>
      <c r="T514" s="185"/>
      <c r="AT514" s="179" t="s">
        <v>193</v>
      </c>
      <c r="AU514" s="179" t="s">
        <v>89</v>
      </c>
      <c r="AV514" s="14" t="s">
        <v>89</v>
      </c>
      <c r="AW514" s="14" t="s">
        <v>31</v>
      </c>
      <c r="AX514" s="14" t="s">
        <v>75</v>
      </c>
      <c r="AY514" s="179" t="s">
        <v>185</v>
      </c>
    </row>
    <row r="515" spans="2:51" s="14" customFormat="1" ht="11.25">
      <c r="B515" s="178"/>
      <c r="D515" s="171" t="s">
        <v>193</v>
      </c>
      <c r="E515" s="179" t="s">
        <v>1</v>
      </c>
      <c r="F515" s="180" t="s">
        <v>631</v>
      </c>
      <c r="H515" s="181">
        <v>3.23</v>
      </c>
      <c r="I515" s="182"/>
      <c r="L515" s="178"/>
      <c r="M515" s="183"/>
      <c r="N515" s="184"/>
      <c r="O515" s="184"/>
      <c r="P515" s="184"/>
      <c r="Q515" s="184"/>
      <c r="R515" s="184"/>
      <c r="S515" s="184"/>
      <c r="T515" s="185"/>
      <c r="AT515" s="179" t="s">
        <v>193</v>
      </c>
      <c r="AU515" s="179" t="s">
        <v>89</v>
      </c>
      <c r="AV515" s="14" t="s">
        <v>89</v>
      </c>
      <c r="AW515" s="14" t="s">
        <v>31</v>
      </c>
      <c r="AX515" s="14" t="s">
        <v>75</v>
      </c>
      <c r="AY515" s="179" t="s">
        <v>185</v>
      </c>
    </row>
    <row r="516" spans="2:51" s="14" customFormat="1" ht="11.25">
      <c r="B516" s="178"/>
      <c r="D516" s="171" t="s">
        <v>193</v>
      </c>
      <c r="E516" s="179" t="s">
        <v>1</v>
      </c>
      <c r="F516" s="180" t="s">
        <v>632</v>
      </c>
      <c r="H516" s="181">
        <v>0.9</v>
      </c>
      <c r="I516" s="182"/>
      <c r="L516" s="178"/>
      <c r="M516" s="183"/>
      <c r="N516" s="184"/>
      <c r="O516" s="184"/>
      <c r="P516" s="184"/>
      <c r="Q516" s="184"/>
      <c r="R516" s="184"/>
      <c r="S516" s="184"/>
      <c r="T516" s="185"/>
      <c r="AT516" s="179" t="s">
        <v>193</v>
      </c>
      <c r="AU516" s="179" t="s">
        <v>89</v>
      </c>
      <c r="AV516" s="14" t="s">
        <v>89</v>
      </c>
      <c r="AW516" s="14" t="s">
        <v>31</v>
      </c>
      <c r="AX516" s="14" t="s">
        <v>75</v>
      </c>
      <c r="AY516" s="179" t="s">
        <v>185</v>
      </c>
    </row>
    <row r="517" spans="2:51" s="14" customFormat="1" ht="11.25">
      <c r="B517" s="178"/>
      <c r="D517" s="171" t="s">
        <v>193</v>
      </c>
      <c r="E517" s="179" t="s">
        <v>1</v>
      </c>
      <c r="F517" s="180" t="s">
        <v>633</v>
      </c>
      <c r="H517" s="181">
        <v>0.46200000000000002</v>
      </c>
      <c r="I517" s="182"/>
      <c r="L517" s="178"/>
      <c r="M517" s="183"/>
      <c r="N517" s="184"/>
      <c r="O517" s="184"/>
      <c r="P517" s="184"/>
      <c r="Q517" s="184"/>
      <c r="R517" s="184"/>
      <c r="S517" s="184"/>
      <c r="T517" s="185"/>
      <c r="AT517" s="179" t="s">
        <v>193</v>
      </c>
      <c r="AU517" s="179" t="s">
        <v>89</v>
      </c>
      <c r="AV517" s="14" t="s">
        <v>89</v>
      </c>
      <c r="AW517" s="14" t="s">
        <v>31</v>
      </c>
      <c r="AX517" s="14" t="s">
        <v>75</v>
      </c>
      <c r="AY517" s="179" t="s">
        <v>185</v>
      </c>
    </row>
    <row r="518" spans="2:51" s="14" customFormat="1" ht="11.25">
      <c r="B518" s="178"/>
      <c r="D518" s="171" t="s">
        <v>193</v>
      </c>
      <c r="E518" s="179" t="s">
        <v>1</v>
      </c>
      <c r="F518" s="180" t="s">
        <v>634</v>
      </c>
      <c r="H518" s="181">
        <v>0.67600000000000005</v>
      </c>
      <c r="I518" s="182"/>
      <c r="L518" s="178"/>
      <c r="M518" s="183"/>
      <c r="N518" s="184"/>
      <c r="O518" s="184"/>
      <c r="P518" s="184"/>
      <c r="Q518" s="184"/>
      <c r="R518" s="184"/>
      <c r="S518" s="184"/>
      <c r="T518" s="185"/>
      <c r="AT518" s="179" t="s">
        <v>193</v>
      </c>
      <c r="AU518" s="179" t="s">
        <v>89</v>
      </c>
      <c r="AV518" s="14" t="s">
        <v>89</v>
      </c>
      <c r="AW518" s="14" t="s">
        <v>31</v>
      </c>
      <c r="AX518" s="14" t="s">
        <v>75</v>
      </c>
      <c r="AY518" s="179" t="s">
        <v>185</v>
      </c>
    </row>
    <row r="519" spans="2:51" s="14" customFormat="1" ht="11.25">
      <c r="B519" s="178"/>
      <c r="D519" s="171" t="s">
        <v>193</v>
      </c>
      <c r="E519" s="179" t="s">
        <v>1</v>
      </c>
      <c r="F519" s="180" t="s">
        <v>635</v>
      </c>
      <c r="H519" s="181">
        <v>0.68</v>
      </c>
      <c r="I519" s="182"/>
      <c r="L519" s="178"/>
      <c r="M519" s="183"/>
      <c r="N519" s="184"/>
      <c r="O519" s="184"/>
      <c r="P519" s="184"/>
      <c r="Q519" s="184"/>
      <c r="R519" s="184"/>
      <c r="S519" s="184"/>
      <c r="T519" s="185"/>
      <c r="AT519" s="179" t="s">
        <v>193</v>
      </c>
      <c r="AU519" s="179" t="s">
        <v>89</v>
      </c>
      <c r="AV519" s="14" t="s">
        <v>89</v>
      </c>
      <c r="AW519" s="14" t="s">
        <v>31</v>
      </c>
      <c r="AX519" s="14" t="s">
        <v>75</v>
      </c>
      <c r="AY519" s="179" t="s">
        <v>185</v>
      </c>
    </row>
    <row r="520" spans="2:51" s="14" customFormat="1" ht="11.25">
      <c r="B520" s="178"/>
      <c r="D520" s="171" t="s">
        <v>193</v>
      </c>
      <c r="E520" s="179" t="s">
        <v>1</v>
      </c>
      <c r="F520" s="180" t="s">
        <v>636</v>
      </c>
      <c r="H520" s="181">
        <v>0.96899999999999997</v>
      </c>
      <c r="I520" s="182"/>
      <c r="L520" s="178"/>
      <c r="M520" s="183"/>
      <c r="N520" s="184"/>
      <c r="O520" s="184"/>
      <c r="P520" s="184"/>
      <c r="Q520" s="184"/>
      <c r="R520" s="184"/>
      <c r="S520" s="184"/>
      <c r="T520" s="185"/>
      <c r="AT520" s="179" t="s">
        <v>193</v>
      </c>
      <c r="AU520" s="179" t="s">
        <v>89</v>
      </c>
      <c r="AV520" s="14" t="s">
        <v>89</v>
      </c>
      <c r="AW520" s="14" t="s">
        <v>31</v>
      </c>
      <c r="AX520" s="14" t="s">
        <v>75</v>
      </c>
      <c r="AY520" s="179" t="s">
        <v>185</v>
      </c>
    </row>
    <row r="521" spans="2:51" s="14" customFormat="1" ht="11.25">
      <c r="B521" s="178"/>
      <c r="D521" s="171" t="s">
        <v>193</v>
      </c>
      <c r="E521" s="179" t="s">
        <v>1</v>
      </c>
      <c r="F521" s="180" t="s">
        <v>637</v>
      </c>
      <c r="H521" s="181">
        <v>4.9610000000000003</v>
      </c>
      <c r="I521" s="182"/>
      <c r="L521" s="178"/>
      <c r="M521" s="183"/>
      <c r="N521" s="184"/>
      <c r="O521" s="184"/>
      <c r="P521" s="184"/>
      <c r="Q521" s="184"/>
      <c r="R521" s="184"/>
      <c r="S521" s="184"/>
      <c r="T521" s="185"/>
      <c r="AT521" s="179" t="s">
        <v>193</v>
      </c>
      <c r="AU521" s="179" t="s">
        <v>89</v>
      </c>
      <c r="AV521" s="14" t="s">
        <v>89</v>
      </c>
      <c r="AW521" s="14" t="s">
        <v>31</v>
      </c>
      <c r="AX521" s="14" t="s">
        <v>75</v>
      </c>
      <c r="AY521" s="179" t="s">
        <v>185</v>
      </c>
    </row>
    <row r="522" spans="2:51" s="14" customFormat="1" ht="11.25">
      <c r="B522" s="178"/>
      <c r="D522" s="171" t="s">
        <v>193</v>
      </c>
      <c r="E522" s="179" t="s">
        <v>1</v>
      </c>
      <c r="F522" s="180" t="s">
        <v>638</v>
      </c>
      <c r="H522" s="181">
        <v>1.35</v>
      </c>
      <c r="I522" s="182"/>
      <c r="L522" s="178"/>
      <c r="M522" s="183"/>
      <c r="N522" s="184"/>
      <c r="O522" s="184"/>
      <c r="P522" s="184"/>
      <c r="Q522" s="184"/>
      <c r="R522" s="184"/>
      <c r="S522" s="184"/>
      <c r="T522" s="185"/>
      <c r="AT522" s="179" t="s">
        <v>193</v>
      </c>
      <c r="AU522" s="179" t="s">
        <v>89</v>
      </c>
      <c r="AV522" s="14" t="s">
        <v>89</v>
      </c>
      <c r="AW522" s="14" t="s">
        <v>31</v>
      </c>
      <c r="AX522" s="14" t="s">
        <v>75</v>
      </c>
      <c r="AY522" s="179" t="s">
        <v>185</v>
      </c>
    </row>
    <row r="523" spans="2:51" s="15" customFormat="1" ht="11.25">
      <c r="B523" s="186"/>
      <c r="D523" s="171" t="s">
        <v>193</v>
      </c>
      <c r="E523" s="187" t="s">
        <v>1</v>
      </c>
      <c r="F523" s="188" t="s">
        <v>199</v>
      </c>
      <c r="H523" s="189">
        <v>22.428000000000004</v>
      </c>
      <c r="I523" s="190"/>
      <c r="L523" s="186"/>
      <c r="M523" s="191"/>
      <c r="N523" s="192"/>
      <c r="O523" s="192"/>
      <c r="P523" s="192"/>
      <c r="Q523" s="192"/>
      <c r="R523" s="192"/>
      <c r="S523" s="192"/>
      <c r="T523" s="193"/>
      <c r="AT523" s="187" t="s">
        <v>193</v>
      </c>
      <c r="AU523" s="187" t="s">
        <v>89</v>
      </c>
      <c r="AV523" s="15" t="s">
        <v>132</v>
      </c>
      <c r="AW523" s="15" t="s">
        <v>31</v>
      </c>
      <c r="AX523" s="15" t="s">
        <v>75</v>
      </c>
      <c r="AY523" s="187" t="s">
        <v>185</v>
      </c>
    </row>
    <row r="524" spans="2:51" s="13" customFormat="1" ht="11.25">
      <c r="B524" s="170"/>
      <c r="D524" s="171" t="s">
        <v>193</v>
      </c>
      <c r="E524" s="172" t="s">
        <v>1</v>
      </c>
      <c r="F524" s="173" t="s">
        <v>312</v>
      </c>
      <c r="H524" s="172" t="s">
        <v>1</v>
      </c>
      <c r="I524" s="174"/>
      <c r="L524" s="170"/>
      <c r="M524" s="175"/>
      <c r="N524" s="176"/>
      <c r="O524" s="176"/>
      <c r="P524" s="176"/>
      <c r="Q524" s="176"/>
      <c r="R524" s="176"/>
      <c r="S524" s="176"/>
      <c r="T524" s="177"/>
      <c r="AT524" s="172" t="s">
        <v>193</v>
      </c>
      <c r="AU524" s="172" t="s">
        <v>89</v>
      </c>
      <c r="AV524" s="13" t="s">
        <v>79</v>
      </c>
      <c r="AW524" s="13" t="s">
        <v>31</v>
      </c>
      <c r="AX524" s="13" t="s">
        <v>75</v>
      </c>
      <c r="AY524" s="172" t="s">
        <v>185</v>
      </c>
    </row>
    <row r="525" spans="2:51" s="14" customFormat="1" ht="11.25">
      <c r="B525" s="178"/>
      <c r="D525" s="171" t="s">
        <v>193</v>
      </c>
      <c r="E525" s="179" t="s">
        <v>1</v>
      </c>
      <c r="F525" s="180" t="s">
        <v>639</v>
      </c>
      <c r="H525" s="181">
        <v>0.65400000000000003</v>
      </c>
      <c r="I525" s="182"/>
      <c r="L525" s="178"/>
      <c r="M525" s="183"/>
      <c r="N525" s="184"/>
      <c r="O525" s="184"/>
      <c r="P525" s="184"/>
      <c r="Q525" s="184"/>
      <c r="R525" s="184"/>
      <c r="S525" s="184"/>
      <c r="T525" s="185"/>
      <c r="AT525" s="179" t="s">
        <v>193</v>
      </c>
      <c r="AU525" s="179" t="s">
        <v>89</v>
      </c>
      <c r="AV525" s="14" t="s">
        <v>89</v>
      </c>
      <c r="AW525" s="14" t="s">
        <v>31</v>
      </c>
      <c r="AX525" s="14" t="s">
        <v>75</v>
      </c>
      <c r="AY525" s="179" t="s">
        <v>185</v>
      </c>
    </row>
    <row r="526" spans="2:51" s="14" customFormat="1" ht="11.25">
      <c r="B526" s="178"/>
      <c r="D526" s="171" t="s">
        <v>193</v>
      </c>
      <c r="E526" s="179" t="s">
        <v>1</v>
      </c>
      <c r="F526" s="180" t="s">
        <v>640</v>
      </c>
      <c r="H526" s="181">
        <v>0.64700000000000002</v>
      </c>
      <c r="I526" s="182"/>
      <c r="L526" s="178"/>
      <c r="M526" s="183"/>
      <c r="N526" s="184"/>
      <c r="O526" s="184"/>
      <c r="P526" s="184"/>
      <c r="Q526" s="184"/>
      <c r="R526" s="184"/>
      <c r="S526" s="184"/>
      <c r="T526" s="185"/>
      <c r="AT526" s="179" t="s">
        <v>193</v>
      </c>
      <c r="AU526" s="179" t="s">
        <v>89</v>
      </c>
      <c r="AV526" s="14" t="s">
        <v>89</v>
      </c>
      <c r="AW526" s="14" t="s">
        <v>31</v>
      </c>
      <c r="AX526" s="14" t="s">
        <v>75</v>
      </c>
      <c r="AY526" s="179" t="s">
        <v>185</v>
      </c>
    </row>
    <row r="527" spans="2:51" s="14" customFormat="1" ht="11.25">
      <c r="B527" s="178"/>
      <c r="D527" s="171" t="s">
        <v>193</v>
      </c>
      <c r="E527" s="179" t="s">
        <v>1</v>
      </c>
      <c r="F527" s="180" t="s">
        <v>641</v>
      </c>
      <c r="H527" s="181">
        <v>0.59399999999999997</v>
      </c>
      <c r="I527" s="182"/>
      <c r="L527" s="178"/>
      <c r="M527" s="183"/>
      <c r="N527" s="184"/>
      <c r="O527" s="184"/>
      <c r="P527" s="184"/>
      <c r="Q527" s="184"/>
      <c r="R527" s="184"/>
      <c r="S527" s="184"/>
      <c r="T527" s="185"/>
      <c r="AT527" s="179" t="s">
        <v>193</v>
      </c>
      <c r="AU527" s="179" t="s">
        <v>89</v>
      </c>
      <c r="AV527" s="14" t="s">
        <v>89</v>
      </c>
      <c r="AW527" s="14" t="s">
        <v>31</v>
      </c>
      <c r="AX527" s="14" t="s">
        <v>75</v>
      </c>
      <c r="AY527" s="179" t="s">
        <v>185</v>
      </c>
    </row>
    <row r="528" spans="2:51" s="14" customFormat="1" ht="11.25">
      <c r="B528" s="178"/>
      <c r="D528" s="171" t="s">
        <v>193</v>
      </c>
      <c r="E528" s="179" t="s">
        <v>1</v>
      </c>
      <c r="F528" s="180" t="s">
        <v>642</v>
      </c>
      <c r="H528" s="181">
        <v>0.64300000000000002</v>
      </c>
      <c r="I528" s="182"/>
      <c r="L528" s="178"/>
      <c r="M528" s="183"/>
      <c r="N528" s="184"/>
      <c r="O528" s="184"/>
      <c r="P528" s="184"/>
      <c r="Q528" s="184"/>
      <c r="R528" s="184"/>
      <c r="S528" s="184"/>
      <c r="T528" s="185"/>
      <c r="AT528" s="179" t="s">
        <v>193</v>
      </c>
      <c r="AU528" s="179" t="s">
        <v>89</v>
      </c>
      <c r="AV528" s="14" t="s">
        <v>89</v>
      </c>
      <c r="AW528" s="14" t="s">
        <v>31</v>
      </c>
      <c r="AX528" s="14" t="s">
        <v>75</v>
      </c>
      <c r="AY528" s="179" t="s">
        <v>185</v>
      </c>
    </row>
    <row r="529" spans="2:51" s="14" customFormat="1" ht="11.25">
      <c r="B529" s="178"/>
      <c r="D529" s="171" t="s">
        <v>193</v>
      </c>
      <c r="E529" s="179" t="s">
        <v>1</v>
      </c>
      <c r="F529" s="180" t="s">
        <v>643</v>
      </c>
      <c r="H529" s="181">
        <v>0.77200000000000002</v>
      </c>
      <c r="I529" s="182"/>
      <c r="L529" s="178"/>
      <c r="M529" s="183"/>
      <c r="N529" s="184"/>
      <c r="O529" s="184"/>
      <c r="P529" s="184"/>
      <c r="Q529" s="184"/>
      <c r="R529" s="184"/>
      <c r="S529" s="184"/>
      <c r="T529" s="185"/>
      <c r="AT529" s="179" t="s">
        <v>193</v>
      </c>
      <c r="AU529" s="179" t="s">
        <v>89</v>
      </c>
      <c r="AV529" s="14" t="s">
        <v>89</v>
      </c>
      <c r="AW529" s="14" t="s">
        <v>31</v>
      </c>
      <c r="AX529" s="14" t="s">
        <v>75</v>
      </c>
      <c r="AY529" s="179" t="s">
        <v>185</v>
      </c>
    </row>
    <row r="530" spans="2:51" s="14" customFormat="1" ht="11.25">
      <c r="B530" s="178"/>
      <c r="D530" s="171" t="s">
        <v>193</v>
      </c>
      <c r="E530" s="179" t="s">
        <v>1</v>
      </c>
      <c r="F530" s="180" t="s">
        <v>644</v>
      </c>
      <c r="H530" s="181">
        <v>0.64600000000000002</v>
      </c>
      <c r="I530" s="182"/>
      <c r="L530" s="178"/>
      <c r="M530" s="183"/>
      <c r="N530" s="184"/>
      <c r="O530" s="184"/>
      <c r="P530" s="184"/>
      <c r="Q530" s="184"/>
      <c r="R530" s="184"/>
      <c r="S530" s="184"/>
      <c r="T530" s="185"/>
      <c r="AT530" s="179" t="s">
        <v>193</v>
      </c>
      <c r="AU530" s="179" t="s">
        <v>89</v>
      </c>
      <c r="AV530" s="14" t="s">
        <v>89</v>
      </c>
      <c r="AW530" s="14" t="s">
        <v>31</v>
      </c>
      <c r="AX530" s="14" t="s">
        <v>75</v>
      </c>
      <c r="AY530" s="179" t="s">
        <v>185</v>
      </c>
    </row>
    <row r="531" spans="2:51" s="14" customFormat="1" ht="11.25">
      <c r="B531" s="178"/>
      <c r="D531" s="171" t="s">
        <v>193</v>
      </c>
      <c r="E531" s="179" t="s">
        <v>1</v>
      </c>
      <c r="F531" s="180" t="s">
        <v>645</v>
      </c>
      <c r="H531" s="181">
        <v>0.66300000000000003</v>
      </c>
      <c r="I531" s="182"/>
      <c r="L531" s="178"/>
      <c r="M531" s="183"/>
      <c r="N531" s="184"/>
      <c r="O531" s="184"/>
      <c r="P531" s="184"/>
      <c r="Q531" s="184"/>
      <c r="R531" s="184"/>
      <c r="S531" s="184"/>
      <c r="T531" s="185"/>
      <c r="AT531" s="179" t="s">
        <v>193</v>
      </c>
      <c r="AU531" s="179" t="s">
        <v>89</v>
      </c>
      <c r="AV531" s="14" t="s">
        <v>89</v>
      </c>
      <c r="AW531" s="14" t="s">
        <v>31</v>
      </c>
      <c r="AX531" s="14" t="s">
        <v>75</v>
      </c>
      <c r="AY531" s="179" t="s">
        <v>185</v>
      </c>
    </row>
    <row r="532" spans="2:51" s="14" customFormat="1" ht="11.25">
      <c r="B532" s="178"/>
      <c r="D532" s="171" t="s">
        <v>193</v>
      </c>
      <c r="E532" s="179" t="s">
        <v>1</v>
      </c>
      <c r="F532" s="180" t="s">
        <v>646</v>
      </c>
      <c r="H532" s="181">
        <v>0.64300000000000002</v>
      </c>
      <c r="I532" s="182"/>
      <c r="L532" s="178"/>
      <c r="M532" s="183"/>
      <c r="N532" s="184"/>
      <c r="O532" s="184"/>
      <c r="P532" s="184"/>
      <c r="Q532" s="184"/>
      <c r="R532" s="184"/>
      <c r="S532" s="184"/>
      <c r="T532" s="185"/>
      <c r="AT532" s="179" t="s">
        <v>193</v>
      </c>
      <c r="AU532" s="179" t="s">
        <v>89</v>
      </c>
      <c r="AV532" s="14" t="s">
        <v>89</v>
      </c>
      <c r="AW532" s="14" t="s">
        <v>31</v>
      </c>
      <c r="AX532" s="14" t="s">
        <v>75</v>
      </c>
      <c r="AY532" s="179" t="s">
        <v>185</v>
      </c>
    </row>
    <row r="533" spans="2:51" s="14" customFormat="1" ht="11.25">
      <c r="B533" s="178"/>
      <c r="D533" s="171" t="s">
        <v>193</v>
      </c>
      <c r="E533" s="179" t="s">
        <v>1</v>
      </c>
      <c r="F533" s="180" t="s">
        <v>647</v>
      </c>
      <c r="H533" s="181">
        <v>0.32800000000000001</v>
      </c>
      <c r="I533" s="182"/>
      <c r="L533" s="178"/>
      <c r="M533" s="183"/>
      <c r="N533" s="184"/>
      <c r="O533" s="184"/>
      <c r="P533" s="184"/>
      <c r="Q533" s="184"/>
      <c r="R533" s="184"/>
      <c r="S533" s="184"/>
      <c r="T533" s="185"/>
      <c r="AT533" s="179" t="s">
        <v>193</v>
      </c>
      <c r="AU533" s="179" t="s">
        <v>89</v>
      </c>
      <c r="AV533" s="14" t="s">
        <v>89</v>
      </c>
      <c r="AW533" s="14" t="s">
        <v>31</v>
      </c>
      <c r="AX533" s="14" t="s">
        <v>75</v>
      </c>
      <c r="AY533" s="179" t="s">
        <v>185</v>
      </c>
    </row>
    <row r="534" spans="2:51" s="14" customFormat="1" ht="11.25">
      <c r="B534" s="178"/>
      <c r="D534" s="171" t="s">
        <v>193</v>
      </c>
      <c r="E534" s="179" t="s">
        <v>1</v>
      </c>
      <c r="F534" s="180" t="s">
        <v>648</v>
      </c>
      <c r="H534" s="181">
        <v>0.32800000000000001</v>
      </c>
      <c r="I534" s="182"/>
      <c r="L534" s="178"/>
      <c r="M534" s="183"/>
      <c r="N534" s="184"/>
      <c r="O534" s="184"/>
      <c r="P534" s="184"/>
      <c r="Q534" s="184"/>
      <c r="R534" s="184"/>
      <c r="S534" s="184"/>
      <c r="T534" s="185"/>
      <c r="AT534" s="179" t="s">
        <v>193</v>
      </c>
      <c r="AU534" s="179" t="s">
        <v>89</v>
      </c>
      <c r="AV534" s="14" t="s">
        <v>89</v>
      </c>
      <c r="AW534" s="14" t="s">
        <v>31</v>
      </c>
      <c r="AX534" s="14" t="s">
        <v>75</v>
      </c>
      <c r="AY534" s="179" t="s">
        <v>185</v>
      </c>
    </row>
    <row r="535" spans="2:51" s="14" customFormat="1" ht="11.25">
      <c r="B535" s="178"/>
      <c r="D535" s="171" t="s">
        <v>193</v>
      </c>
      <c r="E535" s="179" t="s">
        <v>1</v>
      </c>
      <c r="F535" s="180" t="s">
        <v>649</v>
      </c>
      <c r="H535" s="181">
        <v>0.09</v>
      </c>
      <c r="I535" s="182"/>
      <c r="L535" s="178"/>
      <c r="M535" s="183"/>
      <c r="N535" s="184"/>
      <c r="O535" s="184"/>
      <c r="P535" s="184"/>
      <c r="Q535" s="184"/>
      <c r="R535" s="184"/>
      <c r="S535" s="184"/>
      <c r="T535" s="185"/>
      <c r="AT535" s="179" t="s">
        <v>193</v>
      </c>
      <c r="AU535" s="179" t="s">
        <v>89</v>
      </c>
      <c r="AV535" s="14" t="s">
        <v>89</v>
      </c>
      <c r="AW535" s="14" t="s">
        <v>31</v>
      </c>
      <c r="AX535" s="14" t="s">
        <v>75</v>
      </c>
      <c r="AY535" s="179" t="s">
        <v>185</v>
      </c>
    </row>
    <row r="536" spans="2:51" s="14" customFormat="1" ht="11.25">
      <c r="B536" s="178"/>
      <c r="D536" s="171" t="s">
        <v>193</v>
      </c>
      <c r="E536" s="179" t="s">
        <v>1</v>
      </c>
      <c r="F536" s="180" t="s">
        <v>650</v>
      </c>
      <c r="H536" s="181">
        <v>0.114</v>
      </c>
      <c r="I536" s="182"/>
      <c r="L536" s="178"/>
      <c r="M536" s="183"/>
      <c r="N536" s="184"/>
      <c r="O536" s="184"/>
      <c r="P536" s="184"/>
      <c r="Q536" s="184"/>
      <c r="R536" s="184"/>
      <c r="S536" s="184"/>
      <c r="T536" s="185"/>
      <c r="AT536" s="179" t="s">
        <v>193</v>
      </c>
      <c r="AU536" s="179" t="s">
        <v>89</v>
      </c>
      <c r="AV536" s="14" t="s">
        <v>89</v>
      </c>
      <c r="AW536" s="14" t="s">
        <v>31</v>
      </c>
      <c r="AX536" s="14" t="s">
        <v>75</v>
      </c>
      <c r="AY536" s="179" t="s">
        <v>185</v>
      </c>
    </row>
    <row r="537" spans="2:51" s="14" customFormat="1" ht="11.25">
      <c r="B537" s="178"/>
      <c r="D537" s="171" t="s">
        <v>193</v>
      </c>
      <c r="E537" s="179" t="s">
        <v>1</v>
      </c>
      <c r="F537" s="180" t="s">
        <v>651</v>
      </c>
      <c r="H537" s="181">
        <v>0.42299999999999999</v>
      </c>
      <c r="I537" s="182"/>
      <c r="L537" s="178"/>
      <c r="M537" s="183"/>
      <c r="N537" s="184"/>
      <c r="O537" s="184"/>
      <c r="P537" s="184"/>
      <c r="Q537" s="184"/>
      <c r="R537" s="184"/>
      <c r="S537" s="184"/>
      <c r="T537" s="185"/>
      <c r="AT537" s="179" t="s">
        <v>193</v>
      </c>
      <c r="AU537" s="179" t="s">
        <v>89</v>
      </c>
      <c r="AV537" s="14" t="s">
        <v>89</v>
      </c>
      <c r="AW537" s="14" t="s">
        <v>31</v>
      </c>
      <c r="AX537" s="14" t="s">
        <v>75</v>
      </c>
      <c r="AY537" s="179" t="s">
        <v>185</v>
      </c>
    </row>
    <row r="538" spans="2:51" s="14" customFormat="1" ht="11.25">
      <c r="B538" s="178"/>
      <c r="D538" s="171" t="s">
        <v>193</v>
      </c>
      <c r="E538" s="179" t="s">
        <v>1</v>
      </c>
      <c r="F538" s="180" t="s">
        <v>652</v>
      </c>
      <c r="H538" s="181">
        <v>0.112</v>
      </c>
      <c r="I538" s="182"/>
      <c r="L538" s="178"/>
      <c r="M538" s="183"/>
      <c r="N538" s="184"/>
      <c r="O538" s="184"/>
      <c r="P538" s="184"/>
      <c r="Q538" s="184"/>
      <c r="R538" s="184"/>
      <c r="S538" s="184"/>
      <c r="T538" s="185"/>
      <c r="AT538" s="179" t="s">
        <v>193</v>
      </c>
      <c r="AU538" s="179" t="s">
        <v>89</v>
      </c>
      <c r="AV538" s="14" t="s">
        <v>89</v>
      </c>
      <c r="AW538" s="14" t="s">
        <v>31</v>
      </c>
      <c r="AX538" s="14" t="s">
        <v>75</v>
      </c>
      <c r="AY538" s="179" t="s">
        <v>185</v>
      </c>
    </row>
    <row r="539" spans="2:51" s="14" customFormat="1" ht="11.25">
      <c r="B539" s="178"/>
      <c r="D539" s="171" t="s">
        <v>193</v>
      </c>
      <c r="E539" s="179" t="s">
        <v>1</v>
      </c>
      <c r="F539" s="180" t="s">
        <v>653</v>
      </c>
      <c r="H539" s="181">
        <v>0.152</v>
      </c>
      <c r="I539" s="182"/>
      <c r="L539" s="178"/>
      <c r="M539" s="183"/>
      <c r="N539" s="184"/>
      <c r="O539" s="184"/>
      <c r="P539" s="184"/>
      <c r="Q539" s="184"/>
      <c r="R539" s="184"/>
      <c r="S539" s="184"/>
      <c r="T539" s="185"/>
      <c r="AT539" s="179" t="s">
        <v>193</v>
      </c>
      <c r="AU539" s="179" t="s">
        <v>89</v>
      </c>
      <c r="AV539" s="14" t="s">
        <v>89</v>
      </c>
      <c r="AW539" s="14" t="s">
        <v>31</v>
      </c>
      <c r="AX539" s="14" t="s">
        <v>75</v>
      </c>
      <c r="AY539" s="179" t="s">
        <v>185</v>
      </c>
    </row>
    <row r="540" spans="2:51" s="14" customFormat="1" ht="11.25">
      <c r="B540" s="178"/>
      <c r="D540" s="171" t="s">
        <v>193</v>
      </c>
      <c r="E540" s="179" t="s">
        <v>1</v>
      </c>
      <c r="F540" s="180" t="s">
        <v>654</v>
      </c>
      <c r="H540" s="181">
        <v>0.115</v>
      </c>
      <c r="I540" s="182"/>
      <c r="L540" s="178"/>
      <c r="M540" s="183"/>
      <c r="N540" s="184"/>
      <c r="O540" s="184"/>
      <c r="P540" s="184"/>
      <c r="Q540" s="184"/>
      <c r="R540" s="184"/>
      <c r="S540" s="184"/>
      <c r="T540" s="185"/>
      <c r="AT540" s="179" t="s">
        <v>193</v>
      </c>
      <c r="AU540" s="179" t="s">
        <v>89</v>
      </c>
      <c r="AV540" s="14" t="s">
        <v>89</v>
      </c>
      <c r="AW540" s="14" t="s">
        <v>31</v>
      </c>
      <c r="AX540" s="14" t="s">
        <v>75</v>
      </c>
      <c r="AY540" s="179" t="s">
        <v>185</v>
      </c>
    </row>
    <row r="541" spans="2:51" s="14" customFormat="1" ht="11.25">
      <c r="B541" s="178"/>
      <c r="D541" s="171" t="s">
        <v>193</v>
      </c>
      <c r="E541" s="179" t="s">
        <v>1</v>
      </c>
      <c r="F541" s="180" t="s">
        <v>655</v>
      </c>
      <c r="H541" s="181">
        <v>0.152</v>
      </c>
      <c r="I541" s="182"/>
      <c r="L541" s="178"/>
      <c r="M541" s="183"/>
      <c r="N541" s="184"/>
      <c r="O541" s="184"/>
      <c r="P541" s="184"/>
      <c r="Q541" s="184"/>
      <c r="R541" s="184"/>
      <c r="S541" s="184"/>
      <c r="T541" s="185"/>
      <c r="AT541" s="179" t="s">
        <v>193</v>
      </c>
      <c r="AU541" s="179" t="s">
        <v>89</v>
      </c>
      <c r="AV541" s="14" t="s">
        <v>89</v>
      </c>
      <c r="AW541" s="14" t="s">
        <v>31</v>
      </c>
      <c r="AX541" s="14" t="s">
        <v>75</v>
      </c>
      <c r="AY541" s="179" t="s">
        <v>185</v>
      </c>
    </row>
    <row r="542" spans="2:51" s="14" customFormat="1" ht="11.25">
      <c r="B542" s="178"/>
      <c r="D542" s="171" t="s">
        <v>193</v>
      </c>
      <c r="E542" s="179" t="s">
        <v>1</v>
      </c>
      <c r="F542" s="180" t="s">
        <v>656</v>
      </c>
      <c r="H542" s="181">
        <v>0.39600000000000002</v>
      </c>
      <c r="I542" s="182"/>
      <c r="L542" s="178"/>
      <c r="M542" s="183"/>
      <c r="N542" s="184"/>
      <c r="O542" s="184"/>
      <c r="P542" s="184"/>
      <c r="Q542" s="184"/>
      <c r="R542" s="184"/>
      <c r="S542" s="184"/>
      <c r="T542" s="185"/>
      <c r="AT542" s="179" t="s">
        <v>193</v>
      </c>
      <c r="AU542" s="179" t="s">
        <v>89</v>
      </c>
      <c r="AV542" s="14" t="s">
        <v>89</v>
      </c>
      <c r="AW542" s="14" t="s">
        <v>31</v>
      </c>
      <c r="AX542" s="14" t="s">
        <v>75</v>
      </c>
      <c r="AY542" s="179" t="s">
        <v>185</v>
      </c>
    </row>
    <row r="543" spans="2:51" s="14" customFormat="1" ht="11.25">
      <c r="B543" s="178"/>
      <c r="D543" s="171" t="s">
        <v>193</v>
      </c>
      <c r="E543" s="179" t="s">
        <v>1</v>
      </c>
      <c r="F543" s="180" t="s">
        <v>657</v>
      </c>
      <c r="H543" s="181">
        <v>0.57599999999999996</v>
      </c>
      <c r="I543" s="182"/>
      <c r="L543" s="178"/>
      <c r="M543" s="183"/>
      <c r="N543" s="184"/>
      <c r="O543" s="184"/>
      <c r="P543" s="184"/>
      <c r="Q543" s="184"/>
      <c r="R543" s="184"/>
      <c r="S543" s="184"/>
      <c r="T543" s="185"/>
      <c r="AT543" s="179" t="s">
        <v>193</v>
      </c>
      <c r="AU543" s="179" t="s">
        <v>89</v>
      </c>
      <c r="AV543" s="14" t="s">
        <v>89</v>
      </c>
      <c r="AW543" s="14" t="s">
        <v>31</v>
      </c>
      <c r="AX543" s="14" t="s">
        <v>75</v>
      </c>
      <c r="AY543" s="179" t="s">
        <v>185</v>
      </c>
    </row>
    <row r="544" spans="2:51" s="15" customFormat="1" ht="11.25">
      <c r="B544" s="186"/>
      <c r="D544" s="171" t="s">
        <v>193</v>
      </c>
      <c r="E544" s="187" t="s">
        <v>1</v>
      </c>
      <c r="F544" s="188" t="s">
        <v>199</v>
      </c>
      <c r="H544" s="189">
        <v>8.0480000000000018</v>
      </c>
      <c r="I544" s="190"/>
      <c r="L544" s="186"/>
      <c r="M544" s="191"/>
      <c r="N544" s="192"/>
      <c r="O544" s="192"/>
      <c r="P544" s="192"/>
      <c r="Q544" s="192"/>
      <c r="R544" s="192"/>
      <c r="S544" s="192"/>
      <c r="T544" s="193"/>
      <c r="AT544" s="187" t="s">
        <v>193</v>
      </c>
      <c r="AU544" s="187" t="s">
        <v>89</v>
      </c>
      <c r="AV544" s="15" t="s">
        <v>132</v>
      </c>
      <c r="AW544" s="15" t="s">
        <v>31</v>
      </c>
      <c r="AX544" s="15" t="s">
        <v>75</v>
      </c>
      <c r="AY544" s="187" t="s">
        <v>185</v>
      </c>
    </row>
    <row r="545" spans="1:65" s="14" customFormat="1" ht="11.25">
      <c r="B545" s="178"/>
      <c r="D545" s="171" t="s">
        <v>193</v>
      </c>
      <c r="E545" s="179" t="s">
        <v>1</v>
      </c>
      <c r="F545" s="180" t="s">
        <v>658</v>
      </c>
      <c r="H545" s="181">
        <v>4.2750000000000004</v>
      </c>
      <c r="I545" s="182"/>
      <c r="L545" s="178"/>
      <c r="M545" s="183"/>
      <c r="N545" s="184"/>
      <c r="O545" s="184"/>
      <c r="P545" s="184"/>
      <c r="Q545" s="184"/>
      <c r="R545" s="184"/>
      <c r="S545" s="184"/>
      <c r="T545" s="185"/>
      <c r="AT545" s="179" t="s">
        <v>193</v>
      </c>
      <c r="AU545" s="179" t="s">
        <v>89</v>
      </c>
      <c r="AV545" s="14" t="s">
        <v>89</v>
      </c>
      <c r="AW545" s="14" t="s">
        <v>31</v>
      </c>
      <c r="AX545" s="14" t="s">
        <v>75</v>
      </c>
      <c r="AY545" s="179" t="s">
        <v>185</v>
      </c>
    </row>
    <row r="546" spans="1:65" s="16" customFormat="1" ht="11.25">
      <c r="B546" s="194"/>
      <c r="D546" s="171" t="s">
        <v>193</v>
      </c>
      <c r="E546" s="195" t="s">
        <v>1</v>
      </c>
      <c r="F546" s="196" t="s">
        <v>215</v>
      </c>
      <c r="H546" s="197">
        <v>47.027000000000015</v>
      </c>
      <c r="I546" s="198"/>
      <c r="L546" s="194"/>
      <c r="M546" s="199"/>
      <c r="N546" s="200"/>
      <c r="O546" s="200"/>
      <c r="P546" s="200"/>
      <c r="Q546" s="200"/>
      <c r="R546" s="200"/>
      <c r="S546" s="200"/>
      <c r="T546" s="201"/>
      <c r="AT546" s="195" t="s">
        <v>193</v>
      </c>
      <c r="AU546" s="195" t="s">
        <v>89</v>
      </c>
      <c r="AV546" s="16" t="s">
        <v>91</v>
      </c>
      <c r="AW546" s="16" t="s">
        <v>31</v>
      </c>
      <c r="AX546" s="16" t="s">
        <v>79</v>
      </c>
      <c r="AY546" s="195" t="s">
        <v>185</v>
      </c>
    </row>
    <row r="547" spans="1:65" s="2" customFormat="1" ht="24.2" customHeight="1">
      <c r="A547" s="33"/>
      <c r="B547" s="155"/>
      <c r="C547" s="156" t="s">
        <v>659</v>
      </c>
      <c r="D547" s="156" t="s">
        <v>188</v>
      </c>
      <c r="E547" s="157" t="s">
        <v>660</v>
      </c>
      <c r="F547" s="158" t="s">
        <v>661</v>
      </c>
      <c r="G547" s="159" t="s">
        <v>191</v>
      </c>
      <c r="H547" s="160">
        <v>7.9029999999999996</v>
      </c>
      <c r="I547" s="161"/>
      <c r="J547" s="162">
        <f>ROUND(I547*H547,2)</f>
        <v>0</v>
      </c>
      <c r="K547" s="163"/>
      <c r="L547" s="34"/>
      <c r="M547" s="164" t="s">
        <v>1</v>
      </c>
      <c r="N547" s="165" t="s">
        <v>41</v>
      </c>
      <c r="O547" s="62"/>
      <c r="P547" s="166">
        <f>O547*H547</f>
        <v>0</v>
      </c>
      <c r="Q547" s="166">
        <v>2.4157199999999999</v>
      </c>
      <c r="R547" s="166">
        <f>Q547*H547</f>
        <v>19.09143516</v>
      </c>
      <c r="S547" s="166">
        <v>0</v>
      </c>
      <c r="T547" s="167">
        <f>S547*H547</f>
        <v>0</v>
      </c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R547" s="168" t="s">
        <v>91</v>
      </c>
      <c r="AT547" s="168" t="s">
        <v>188</v>
      </c>
      <c r="AU547" s="168" t="s">
        <v>89</v>
      </c>
      <c r="AY547" s="18" t="s">
        <v>185</v>
      </c>
      <c r="BE547" s="169">
        <f>IF(N547="základná",J547,0)</f>
        <v>0</v>
      </c>
      <c r="BF547" s="169">
        <f>IF(N547="znížená",J547,0)</f>
        <v>0</v>
      </c>
      <c r="BG547" s="169">
        <f>IF(N547="zákl. prenesená",J547,0)</f>
        <v>0</v>
      </c>
      <c r="BH547" s="169">
        <f>IF(N547="zníž. prenesená",J547,0)</f>
        <v>0</v>
      </c>
      <c r="BI547" s="169">
        <f>IF(N547="nulová",J547,0)</f>
        <v>0</v>
      </c>
      <c r="BJ547" s="18" t="s">
        <v>89</v>
      </c>
      <c r="BK547" s="169">
        <f>ROUND(I547*H547,2)</f>
        <v>0</v>
      </c>
      <c r="BL547" s="18" t="s">
        <v>91</v>
      </c>
      <c r="BM547" s="168" t="s">
        <v>662</v>
      </c>
    </row>
    <row r="548" spans="1:65" s="13" customFormat="1" ht="11.25">
      <c r="B548" s="170"/>
      <c r="D548" s="171" t="s">
        <v>193</v>
      </c>
      <c r="E548" s="172" t="s">
        <v>1</v>
      </c>
      <c r="F548" s="173" t="s">
        <v>663</v>
      </c>
      <c r="H548" s="172" t="s">
        <v>1</v>
      </c>
      <c r="I548" s="174"/>
      <c r="L548" s="170"/>
      <c r="M548" s="175"/>
      <c r="N548" s="176"/>
      <c r="O548" s="176"/>
      <c r="P548" s="176"/>
      <c r="Q548" s="176"/>
      <c r="R548" s="176"/>
      <c r="S548" s="176"/>
      <c r="T548" s="177"/>
      <c r="AT548" s="172" t="s">
        <v>193</v>
      </c>
      <c r="AU548" s="172" t="s">
        <v>89</v>
      </c>
      <c r="AV548" s="13" t="s">
        <v>79</v>
      </c>
      <c r="AW548" s="13" t="s">
        <v>31</v>
      </c>
      <c r="AX548" s="13" t="s">
        <v>75</v>
      </c>
      <c r="AY548" s="172" t="s">
        <v>185</v>
      </c>
    </row>
    <row r="549" spans="1:65" s="14" customFormat="1" ht="11.25">
      <c r="B549" s="178"/>
      <c r="D549" s="171" t="s">
        <v>193</v>
      </c>
      <c r="E549" s="179" t="s">
        <v>1</v>
      </c>
      <c r="F549" s="180" t="s">
        <v>664</v>
      </c>
      <c r="H549" s="181">
        <v>7.9029999999999996</v>
      </c>
      <c r="I549" s="182"/>
      <c r="L549" s="178"/>
      <c r="M549" s="183"/>
      <c r="N549" s="184"/>
      <c r="O549" s="184"/>
      <c r="P549" s="184"/>
      <c r="Q549" s="184"/>
      <c r="R549" s="184"/>
      <c r="S549" s="184"/>
      <c r="T549" s="185"/>
      <c r="AT549" s="179" t="s">
        <v>193</v>
      </c>
      <c r="AU549" s="179" t="s">
        <v>89</v>
      </c>
      <c r="AV549" s="14" t="s">
        <v>89</v>
      </c>
      <c r="AW549" s="14" t="s">
        <v>31</v>
      </c>
      <c r="AX549" s="14" t="s">
        <v>75</v>
      </c>
      <c r="AY549" s="179" t="s">
        <v>185</v>
      </c>
    </row>
    <row r="550" spans="1:65" s="16" customFormat="1" ht="11.25">
      <c r="B550" s="194"/>
      <c r="D550" s="171" t="s">
        <v>193</v>
      </c>
      <c r="E550" s="195" t="s">
        <v>1</v>
      </c>
      <c r="F550" s="196" t="s">
        <v>215</v>
      </c>
      <c r="H550" s="197">
        <v>7.9029999999999996</v>
      </c>
      <c r="I550" s="198"/>
      <c r="L550" s="194"/>
      <c r="M550" s="199"/>
      <c r="N550" s="200"/>
      <c r="O550" s="200"/>
      <c r="P550" s="200"/>
      <c r="Q550" s="200"/>
      <c r="R550" s="200"/>
      <c r="S550" s="200"/>
      <c r="T550" s="201"/>
      <c r="AT550" s="195" t="s">
        <v>193</v>
      </c>
      <c r="AU550" s="195" t="s">
        <v>89</v>
      </c>
      <c r="AV550" s="16" t="s">
        <v>91</v>
      </c>
      <c r="AW550" s="16" t="s">
        <v>31</v>
      </c>
      <c r="AX550" s="16" t="s">
        <v>79</v>
      </c>
      <c r="AY550" s="195" t="s">
        <v>185</v>
      </c>
    </row>
    <row r="551" spans="1:65" s="2" customFormat="1" ht="21.75" customHeight="1">
      <c r="A551" s="33"/>
      <c r="B551" s="155"/>
      <c r="C551" s="156" t="s">
        <v>665</v>
      </c>
      <c r="D551" s="156" t="s">
        <v>188</v>
      </c>
      <c r="E551" s="157" t="s">
        <v>666</v>
      </c>
      <c r="F551" s="158" t="s">
        <v>667</v>
      </c>
      <c r="G551" s="159" t="s">
        <v>283</v>
      </c>
      <c r="H551" s="160">
        <v>200.31299999999999</v>
      </c>
      <c r="I551" s="161"/>
      <c r="J551" s="162">
        <f>ROUND(I551*H551,2)</f>
        <v>0</v>
      </c>
      <c r="K551" s="163"/>
      <c r="L551" s="34"/>
      <c r="M551" s="164" t="s">
        <v>1</v>
      </c>
      <c r="N551" s="165" t="s">
        <v>41</v>
      </c>
      <c r="O551" s="62"/>
      <c r="P551" s="166">
        <f>O551*H551</f>
        <v>0</v>
      </c>
      <c r="Q551" s="166">
        <v>3.16E-3</v>
      </c>
      <c r="R551" s="166">
        <f>Q551*H551</f>
        <v>0.63298907999999998</v>
      </c>
      <c r="S551" s="166">
        <v>0</v>
      </c>
      <c r="T551" s="167">
        <f>S551*H551</f>
        <v>0</v>
      </c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R551" s="168" t="s">
        <v>91</v>
      </c>
      <c r="AT551" s="168" t="s">
        <v>188</v>
      </c>
      <c r="AU551" s="168" t="s">
        <v>89</v>
      </c>
      <c r="AY551" s="18" t="s">
        <v>185</v>
      </c>
      <c r="BE551" s="169">
        <f>IF(N551="základná",J551,0)</f>
        <v>0</v>
      </c>
      <c r="BF551" s="169">
        <f>IF(N551="znížená",J551,0)</f>
        <v>0</v>
      </c>
      <c r="BG551" s="169">
        <f>IF(N551="zákl. prenesená",J551,0)</f>
        <v>0</v>
      </c>
      <c r="BH551" s="169">
        <f>IF(N551="zníž. prenesená",J551,0)</f>
        <v>0</v>
      </c>
      <c r="BI551" s="169">
        <f>IF(N551="nulová",J551,0)</f>
        <v>0</v>
      </c>
      <c r="BJ551" s="18" t="s">
        <v>89</v>
      </c>
      <c r="BK551" s="169">
        <f>ROUND(I551*H551,2)</f>
        <v>0</v>
      </c>
      <c r="BL551" s="18" t="s">
        <v>91</v>
      </c>
      <c r="BM551" s="168" t="s">
        <v>668</v>
      </c>
    </row>
    <row r="552" spans="1:65" s="13" customFormat="1" ht="22.5">
      <c r="B552" s="170"/>
      <c r="D552" s="171" t="s">
        <v>193</v>
      </c>
      <c r="E552" s="172" t="s">
        <v>1</v>
      </c>
      <c r="F552" s="173" t="s">
        <v>669</v>
      </c>
      <c r="H552" s="172" t="s">
        <v>1</v>
      </c>
      <c r="I552" s="174"/>
      <c r="L552" s="170"/>
      <c r="M552" s="175"/>
      <c r="N552" s="176"/>
      <c r="O552" s="176"/>
      <c r="P552" s="176"/>
      <c r="Q552" s="176"/>
      <c r="R552" s="176"/>
      <c r="S552" s="176"/>
      <c r="T552" s="177"/>
      <c r="AT552" s="172" t="s">
        <v>193</v>
      </c>
      <c r="AU552" s="172" t="s">
        <v>89</v>
      </c>
      <c r="AV552" s="13" t="s">
        <v>79</v>
      </c>
      <c r="AW552" s="13" t="s">
        <v>31</v>
      </c>
      <c r="AX552" s="13" t="s">
        <v>75</v>
      </c>
      <c r="AY552" s="172" t="s">
        <v>185</v>
      </c>
    </row>
    <row r="553" spans="1:65" s="14" customFormat="1" ht="11.25">
      <c r="B553" s="178"/>
      <c r="D553" s="171" t="s">
        <v>193</v>
      </c>
      <c r="E553" s="179" t="s">
        <v>1</v>
      </c>
      <c r="F553" s="180" t="s">
        <v>670</v>
      </c>
      <c r="H553" s="181">
        <v>40.302999999999997</v>
      </c>
      <c r="I553" s="182"/>
      <c r="L553" s="178"/>
      <c r="M553" s="183"/>
      <c r="N553" s="184"/>
      <c r="O553" s="184"/>
      <c r="P553" s="184"/>
      <c r="Q553" s="184"/>
      <c r="R553" s="184"/>
      <c r="S553" s="184"/>
      <c r="T553" s="185"/>
      <c r="AT553" s="179" t="s">
        <v>193</v>
      </c>
      <c r="AU553" s="179" t="s">
        <v>89</v>
      </c>
      <c r="AV553" s="14" t="s">
        <v>89</v>
      </c>
      <c r="AW553" s="14" t="s">
        <v>31</v>
      </c>
      <c r="AX553" s="14" t="s">
        <v>75</v>
      </c>
      <c r="AY553" s="179" t="s">
        <v>185</v>
      </c>
    </row>
    <row r="554" spans="1:65" s="14" customFormat="1" ht="11.25">
      <c r="B554" s="178"/>
      <c r="D554" s="171" t="s">
        <v>193</v>
      </c>
      <c r="E554" s="179" t="s">
        <v>1</v>
      </c>
      <c r="F554" s="180" t="s">
        <v>671</v>
      </c>
      <c r="H554" s="181">
        <v>44.683</v>
      </c>
      <c r="I554" s="182"/>
      <c r="L554" s="178"/>
      <c r="M554" s="183"/>
      <c r="N554" s="184"/>
      <c r="O554" s="184"/>
      <c r="P554" s="184"/>
      <c r="Q554" s="184"/>
      <c r="R554" s="184"/>
      <c r="S554" s="184"/>
      <c r="T554" s="185"/>
      <c r="AT554" s="179" t="s">
        <v>193</v>
      </c>
      <c r="AU554" s="179" t="s">
        <v>89</v>
      </c>
      <c r="AV554" s="14" t="s">
        <v>89</v>
      </c>
      <c r="AW554" s="14" t="s">
        <v>31</v>
      </c>
      <c r="AX554" s="14" t="s">
        <v>75</v>
      </c>
      <c r="AY554" s="179" t="s">
        <v>185</v>
      </c>
    </row>
    <row r="555" spans="1:65" s="13" customFormat="1" ht="11.25">
      <c r="B555" s="170"/>
      <c r="D555" s="171" t="s">
        <v>193</v>
      </c>
      <c r="E555" s="172" t="s">
        <v>1</v>
      </c>
      <c r="F555" s="173" t="s">
        <v>672</v>
      </c>
      <c r="H555" s="172" t="s">
        <v>1</v>
      </c>
      <c r="I555" s="174"/>
      <c r="L555" s="170"/>
      <c r="M555" s="175"/>
      <c r="N555" s="176"/>
      <c r="O555" s="176"/>
      <c r="P555" s="176"/>
      <c r="Q555" s="176"/>
      <c r="R555" s="176"/>
      <c r="S555" s="176"/>
      <c r="T555" s="177"/>
      <c r="AT555" s="172" t="s">
        <v>193</v>
      </c>
      <c r="AU555" s="172" t="s">
        <v>89</v>
      </c>
      <c r="AV555" s="13" t="s">
        <v>79</v>
      </c>
      <c r="AW555" s="13" t="s">
        <v>31</v>
      </c>
      <c r="AX555" s="13" t="s">
        <v>75</v>
      </c>
      <c r="AY555" s="172" t="s">
        <v>185</v>
      </c>
    </row>
    <row r="556" spans="1:65" s="14" customFormat="1" ht="11.25">
      <c r="B556" s="178"/>
      <c r="D556" s="171" t="s">
        <v>193</v>
      </c>
      <c r="E556" s="179" t="s">
        <v>1</v>
      </c>
      <c r="F556" s="180" t="s">
        <v>673</v>
      </c>
      <c r="H556" s="181">
        <v>25.53</v>
      </c>
      <c r="I556" s="182"/>
      <c r="L556" s="178"/>
      <c r="M556" s="183"/>
      <c r="N556" s="184"/>
      <c r="O556" s="184"/>
      <c r="P556" s="184"/>
      <c r="Q556" s="184"/>
      <c r="R556" s="184"/>
      <c r="S556" s="184"/>
      <c r="T556" s="185"/>
      <c r="AT556" s="179" t="s">
        <v>193</v>
      </c>
      <c r="AU556" s="179" t="s">
        <v>89</v>
      </c>
      <c r="AV556" s="14" t="s">
        <v>89</v>
      </c>
      <c r="AW556" s="14" t="s">
        <v>31</v>
      </c>
      <c r="AX556" s="14" t="s">
        <v>75</v>
      </c>
      <c r="AY556" s="179" t="s">
        <v>185</v>
      </c>
    </row>
    <row r="557" spans="1:65" s="13" customFormat="1" ht="11.25">
      <c r="B557" s="170"/>
      <c r="D557" s="171" t="s">
        <v>193</v>
      </c>
      <c r="E557" s="172" t="s">
        <v>1</v>
      </c>
      <c r="F557" s="173" t="s">
        <v>674</v>
      </c>
      <c r="H557" s="172" t="s">
        <v>1</v>
      </c>
      <c r="I557" s="174"/>
      <c r="L557" s="170"/>
      <c r="M557" s="175"/>
      <c r="N557" s="176"/>
      <c r="O557" s="176"/>
      <c r="P557" s="176"/>
      <c r="Q557" s="176"/>
      <c r="R557" s="176"/>
      <c r="S557" s="176"/>
      <c r="T557" s="177"/>
      <c r="AT557" s="172" t="s">
        <v>193</v>
      </c>
      <c r="AU557" s="172" t="s">
        <v>89</v>
      </c>
      <c r="AV557" s="13" t="s">
        <v>79</v>
      </c>
      <c r="AW557" s="13" t="s">
        <v>31</v>
      </c>
      <c r="AX557" s="13" t="s">
        <v>75</v>
      </c>
      <c r="AY557" s="172" t="s">
        <v>185</v>
      </c>
    </row>
    <row r="558" spans="1:65" s="14" customFormat="1" ht="11.25">
      <c r="B558" s="178"/>
      <c r="D558" s="171" t="s">
        <v>193</v>
      </c>
      <c r="E558" s="179" t="s">
        <v>1</v>
      </c>
      <c r="F558" s="180" t="s">
        <v>675</v>
      </c>
      <c r="H558" s="181">
        <v>45.023000000000003</v>
      </c>
      <c r="I558" s="182"/>
      <c r="L558" s="178"/>
      <c r="M558" s="183"/>
      <c r="N558" s="184"/>
      <c r="O558" s="184"/>
      <c r="P558" s="184"/>
      <c r="Q558" s="184"/>
      <c r="R558" s="184"/>
      <c r="S558" s="184"/>
      <c r="T558" s="185"/>
      <c r="AT558" s="179" t="s">
        <v>193</v>
      </c>
      <c r="AU558" s="179" t="s">
        <v>89</v>
      </c>
      <c r="AV558" s="14" t="s">
        <v>89</v>
      </c>
      <c r="AW558" s="14" t="s">
        <v>31</v>
      </c>
      <c r="AX558" s="14" t="s">
        <v>75</v>
      </c>
      <c r="AY558" s="179" t="s">
        <v>185</v>
      </c>
    </row>
    <row r="559" spans="1:65" s="14" customFormat="1" ht="11.25">
      <c r="B559" s="178"/>
      <c r="D559" s="171" t="s">
        <v>193</v>
      </c>
      <c r="E559" s="179" t="s">
        <v>1</v>
      </c>
      <c r="F559" s="180" t="s">
        <v>676</v>
      </c>
      <c r="H559" s="181">
        <v>44.774000000000001</v>
      </c>
      <c r="I559" s="182"/>
      <c r="L559" s="178"/>
      <c r="M559" s="183"/>
      <c r="N559" s="184"/>
      <c r="O559" s="184"/>
      <c r="P559" s="184"/>
      <c r="Q559" s="184"/>
      <c r="R559" s="184"/>
      <c r="S559" s="184"/>
      <c r="T559" s="185"/>
      <c r="AT559" s="179" t="s">
        <v>193</v>
      </c>
      <c r="AU559" s="179" t="s">
        <v>89</v>
      </c>
      <c r="AV559" s="14" t="s">
        <v>89</v>
      </c>
      <c r="AW559" s="14" t="s">
        <v>31</v>
      </c>
      <c r="AX559" s="14" t="s">
        <v>75</v>
      </c>
      <c r="AY559" s="179" t="s">
        <v>185</v>
      </c>
    </row>
    <row r="560" spans="1:65" s="16" customFormat="1" ht="11.25">
      <c r="B560" s="194"/>
      <c r="D560" s="171" t="s">
        <v>193</v>
      </c>
      <c r="E560" s="195" t="s">
        <v>1</v>
      </c>
      <c r="F560" s="196" t="s">
        <v>215</v>
      </c>
      <c r="H560" s="197">
        <v>200.31299999999999</v>
      </c>
      <c r="I560" s="198"/>
      <c r="L560" s="194"/>
      <c r="M560" s="199"/>
      <c r="N560" s="200"/>
      <c r="O560" s="200"/>
      <c r="P560" s="200"/>
      <c r="Q560" s="200"/>
      <c r="R560" s="200"/>
      <c r="S560" s="200"/>
      <c r="T560" s="201"/>
      <c r="AT560" s="195" t="s">
        <v>193</v>
      </c>
      <c r="AU560" s="195" t="s">
        <v>89</v>
      </c>
      <c r="AV560" s="16" t="s">
        <v>91</v>
      </c>
      <c r="AW560" s="16" t="s">
        <v>31</v>
      </c>
      <c r="AX560" s="16" t="s">
        <v>79</v>
      </c>
      <c r="AY560" s="195" t="s">
        <v>185</v>
      </c>
    </row>
    <row r="561" spans="1:65" s="2" customFormat="1" ht="24.2" customHeight="1">
      <c r="A561" s="33"/>
      <c r="B561" s="155"/>
      <c r="C561" s="156" t="s">
        <v>677</v>
      </c>
      <c r="D561" s="156" t="s">
        <v>188</v>
      </c>
      <c r="E561" s="157" t="s">
        <v>678</v>
      </c>
      <c r="F561" s="158" t="s">
        <v>679</v>
      </c>
      <c r="G561" s="159" t="s">
        <v>283</v>
      </c>
      <c r="H561" s="160">
        <v>2492.9879999999998</v>
      </c>
      <c r="I561" s="161"/>
      <c r="J561" s="162">
        <f>ROUND(I561*H561,2)</f>
        <v>0</v>
      </c>
      <c r="K561" s="163"/>
      <c r="L561" s="34"/>
      <c r="M561" s="164" t="s">
        <v>1</v>
      </c>
      <c r="N561" s="165" t="s">
        <v>41</v>
      </c>
      <c r="O561" s="62"/>
      <c r="P561" s="166">
        <f>O561*H561</f>
        <v>0</v>
      </c>
      <c r="Q561" s="166">
        <v>3.16E-3</v>
      </c>
      <c r="R561" s="166">
        <f>Q561*H561</f>
        <v>7.8778420799999997</v>
      </c>
      <c r="S561" s="166">
        <v>0</v>
      </c>
      <c r="T561" s="167">
        <f>S561*H561</f>
        <v>0</v>
      </c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R561" s="168" t="s">
        <v>91</v>
      </c>
      <c r="AT561" s="168" t="s">
        <v>188</v>
      </c>
      <c r="AU561" s="168" t="s">
        <v>89</v>
      </c>
      <c r="AY561" s="18" t="s">
        <v>185</v>
      </c>
      <c r="BE561" s="169">
        <f>IF(N561="základná",J561,0)</f>
        <v>0</v>
      </c>
      <c r="BF561" s="169">
        <f>IF(N561="znížená",J561,0)</f>
        <v>0</v>
      </c>
      <c r="BG561" s="169">
        <f>IF(N561="zákl. prenesená",J561,0)</f>
        <v>0</v>
      </c>
      <c r="BH561" s="169">
        <f>IF(N561="zníž. prenesená",J561,0)</f>
        <v>0</v>
      </c>
      <c r="BI561" s="169">
        <f>IF(N561="nulová",J561,0)</f>
        <v>0</v>
      </c>
      <c r="BJ561" s="18" t="s">
        <v>89</v>
      </c>
      <c r="BK561" s="169">
        <f>ROUND(I561*H561,2)</f>
        <v>0</v>
      </c>
      <c r="BL561" s="18" t="s">
        <v>91</v>
      </c>
      <c r="BM561" s="168" t="s">
        <v>680</v>
      </c>
    </row>
    <row r="562" spans="1:65" s="13" customFormat="1" ht="33.75">
      <c r="B562" s="170"/>
      <c r="D562" s="171" t="s">
        <v>193</v>
      </c>
      <c r="E562" s="172" t="s">
        <v>1</v>
      </c>
      <c r="F562" s="173" t="s">
        <v>681</v>
      </c>
      <c r="H562" s="172" t="s">
        <v>1</v>
      </c>
      <c r="I562" s="174"/>
      <c r="L562" s="170"/>
      <c r="M562" s="175"/>
      <c r="N562" s="176"/>
      <c r="O562" s="176"/>
      <c r="P562" s="176"/>
      <c r="Q562" s="176"/>
      <c r="R562" s="176"/>
      <c r="S562" s="176"/>
      <c r="T562" s="177"/>
      <c r="AT562" s="172" t="s">
        <v>193</v>
      </c>
      <c r="AU562" s="172" t="s">
        <v>89</v>
      </c>
      <c r="AV562" s="13" t="s">
        <v>79</v>
      </c>
      <c r="AW562" s="13" t="s">
        <v>31</v>
      </c>
      <c r="AX562" s="13" t="s">
        <v>75</v>
      </c>
      <c r="AY562" s="172" t="s">
        <v>185</v>
      </c>
    </row>
    <row r="563" spans="1:65" s="14" customFormat="1" ht="11.25">
      <c r="B563" s="178"/>
      <c r="D563" s="171" t="s">
        <v>193</v>
      </c>
      <c r="E563" s="179" t="s">
        <v>1</v>
      </c>
      <c r="F563" s="180" t="s">
        <v>682</v>
      </c>
      <c r="H563" s="181">
        <v>370.92700000000002</v>
      </c>
      <c r="I563" s="182"/>
      <c r="L563" s="178"/>
      <c r="M563" s="183"/>
      <c r="N563" s="184"/>
      <c r="O563" s="184"/>
      <c r="P563" s="184"/>
      <c r="Q563" s="184"/>
      <c r="R563" s="184"/>
      <c r="S563" s="184"/>
      <c r="T563" s="185"/>
      <c r="AT563" s="179" t="s">
        <v>193</v>
      </c>
      <c r="AU563" s="179" t="s">
        <v>89</v>
      </c>
      <c r="AV563" s="14" t="s">
        <v>89</v>
      </c>
      <c r="AW563" s="14" t="s">
        <v>31</v>
      </c>
      <c r="AX563" s="14" t="s">
        <v>75</v>
      </c>
      <c r="AY563" s="179" t="s">
        <v>185</v>
      </c>
    </row>
    <row r="564" spans="1:65" s="13" customFormat="1" ht="11.25">
      <c r="B564" s="170"/>
      <c r="D564" s="171" t="s">
        <v>193</v>
      </c>
      <c r="E564" s="172" t="s">
        <v>1</v>
      </c>
      <c r="F564" s="173" t="s">
        <v>683</v>
      </c>
      <c r="H564" s="172" t="s">
        <v>1</v>
      </c>
      <c r="I564" s="174"/>
      <c r="L564" s="170"/>
      <c r="M564" s="175"/>
      <c r="N564" s="176"/>
      <c r="O564" s="176"/>
      <c r="P564" s="176"/>
      <c r="Q564" s="176"/>
      <c r="R564" s="176"/>
      <c r="S564" s="176"/>
      <c r="T564" s="177"/>
      <c r="AT564" s="172" t="s">
        <v>193</v>
      </c>
      <c r="AU564" s="172" t="s">
        <v>89</v>
      </c>
      <c r="AV564" s="13" t="s">
        <v>79</v>
      </c>
      <c r="AW564" s="13" t="s">
        <v>31</v>
      </c>
      <c r="AX564" s="13" t="s">
        <v>75</v>
      </c>
      <c r="AY564" s="172" t="s">
        <v>185</v>
      </c>
    </row>
    <row r="565" spans="1:65" s="14" customFormat="1" ht="11.25">
      <c r="B565" s="178"/>
      <c r="D565" s="171" t="s">
        <v>193</v>
      </c>
      <c r="E565" s="179" t="s">
        <v>1</v>
      </c>
      <c r="F565" s="180" t="s">
        <v>684</v>
      </c>
      <c r="H565" s="181">
        <v>-1.65</v>
      </c>
      <c r="I565" s="182"/>
      <c r="L565" s="178"/>
      <c r="M565" s="183"/>
      <c r="N565" s="184"/>
      <c r="O565" s="184"/>
      <c r="P565" s="184"/>
      <c r="Q565" s="184"/>
      <c r="R565" s="184"/>
      <c r="S565" s="184"/>
      <c r="T565" s="185"/>
      <c r="AT565" s="179" t="s">
        <v>193</v>
      </c>
      <c r="AU565" s="179" t="s">
        <v>89</v>
      </c>
      <c r="AV565" s="14" t="s">
        <v>89</v>
      </c>
      <c r="AW565" s="14" t="s">
        <v>31</v>
      </c>
      <c r="AX565" s="14" t="s">
        <v>75</v>
      </c>
      <c r="AY565" s="179" t="s">
        <v>185</v>
      </c>
    </row>
    <row r="566" spans="1:65" s="14" customFormat="1" ht="11.25">
      <c r="B566" s="178"/>
      <c r="D566" s="171" t="s">
        <v>193</v>
      </c>
      <c r="E566" s="179" t="s">
        <v>1</v>
      </c>
      <c r="F566" s="180" t="s">
        <v>685</v>
      </c>
      <c r="H566" s="181">
        <v>-2.0840000000000001</v>
      </c>
      <c r="I566" s="182"/>
      <c r="L566" s="178"/>
      <c r="M566" s="183"/>
      <c r="N566" s="184"/>
      <c r="O566" s="184"/>
      <c r="P566" s="184"/>
      <c r="Q566" s="184"/>
      <c r="R566" s="184"/>
      <c r="S566" s="184"/>
      <c r="T566" s="185"/>
      <c r="AT566" s="179" t="s">
        <v>193</v>
      </c>
      <c r="AU566" s="179" t="s">
        <v>89</v>
      </c>
      <c r="AV566" s="14" t="s">
        <v>89</v>
      </c>
      <c r="AW566" s="14" t="s">
        <v>31</v>
      </c>
      <c r="AX566" s="14" t="s">
        <v>75</v>
      </c>
      <c r="AY566" s="179" t="s">
        <v>185</v>
      </c>
    </row>
    <row r="567" spans="1:65" s="14" customFormat="1" ht="11.25">
      <c r="B567" s="178"/>
      <c r="D567" s="171" t="s">
        <v>193</v>
      </c>
      <c r="E567" s="179" t="s">
        <v>1</v>
      </c>
      <c r="F567" s="180" t="s">
        <v>686</v>
      </c>
      <c r="H567" s="181">
        <v>2106.37</v>
      </c>
      <c r="I567" s="182"/>
      <c r="L567" s="178"/>
      <c r="M567" s="183"/>
      <c r="N567" s="184"/>
      <c r="O567" s="184"/>
      <c r="P567" s="184"/>
      <c r="Q567" s="184"/>
      <c r="R567" s="184"/>
      <c r="S567" s="184"/>
      <c r="T567" s="185"/>
      <c r="AT567" s="179" t="s">
        <v>193</v>
      </c>
      <c r="AU567" s="179" t="s">
        <v>89</v>
      </c>
      <c r="AV567" s="14" t="s">
        <v>89</v>
      </c>
      <c r="AW567" s="14" t="s">
        <v>31</v>
      </c>
      <c r="AX567" s="14" t="s">
        <v>75</v>
      </c>
      <c r="AY567" s="179" t="s">
        <v>185</v>
      </c>
    </row>
    <row r="568" spans="1:65" s="13" customFormat="1" ht="11.25">
      <c r="B568" s="170"/>
      <c r="D568" s="171" t="s">
        <v>193</v>
      </c>
      <c r="E568" s="172" t="s">
        <v>1</v>
      </c>
      <c r="F568" s="173" t="s">
        <v>683</v>
      </c>
      <c r="H568" s="172" t="s">
        <v>1</v>
      </c>
      <c r="I568" s="174"/>
      <c r="L568" s="170"/>
      <c r="M568" s="175"/>
      <c r="N568" s="176"/>
      <c r="O568" s="176"/>
      <c r="P568" s="176"/>
      <c r="Q568" s="176"/>
      <c r="R568" s="176"/>
      <c r="S568" s="176"/>
      <c r="T568" s="177"/>
      <c r="AT568" s="172" t="s">
        <v>193</v>
      </c>
      <c r="AU568" s="172" t="s">
        <v>89</v>
      </c>
      <c r="AV568" s="13" t="s">
        <v>79</v>
      </c>
      <c r="AW568" s="13" t="s">
        <v>31</v>
      </c>
      <c r="AX568" s="13" t="s">
        <v>75</v>
      </c>
      <c r="AY568" s="172" t="s">
        <v>185</v>
      </c>
    </row>
    <row r="569" spans="1:65" s="14" customFormat="1" ht="11.25">
      <c r="B569" s="178"/>
      <c r="D569" s="171" t="s">
        <v>193</v>
      </c>
      <c r="E569" s="179" t="s">
        <v>1</v>
      </c>
      <c r="F569" s="180" t="s">
        <v>687</v>
      </c>
      <c r="H569" s="181">
        <v>-27.07</v>
      </c>
      <c r="I569" s="182"/>
      <c r="L569" s="178"/>
      <c r="M569" s="183"/>
      <c r="N569" s="184"/>
      <c r="O569" s="184"/>
      <c r="P569" s="184"/>
      <c r="Q569" s="184"/>
      <c r="R569" s="184"/>
      <c r="S569" s="184"/>
      <c r="T569" s="185"/>
      <c r="AT569" s="179" t="s">
        <v>193</v>
      </c>
      <c r="AU569" s="179" t="s">
        <v>89</v>
      </c>
      <c r="AV569" s="14" t="s">
        <v>89</v>
      </c>
      <c r="AW569" s="14" t="s">
        <v>31</v>
      </c>
      <c r="AX569" s="14" t="s">
        <v>75</v>
      </c>
      <c r="AY569" s="179" t="s">
        <v>185</v>
      </c>
    </row>
    <row r="570" spans="1:65" s="14" customFormat="1" ht="11.25">
      <c r="B570" s="178"/>
      <c r="D570" s="171" t="s">
        <v>193</v>
      </c>
      <c r="E570" s="179" t="s">
        <v>1</v>
      </c>
      <c r="F570" s="180" t="s">
        <v>688</v>
      </c>
      <c r="H570" s="181">
        <v>-11.23</v>
      </c>
      <c r="I570" s="182"/>
      <c r="L570" s="178"/>
      <c r="M570" s="183"/>
      <c r="N570" s="184"/>
      <c r="O570" s="184"/>
      <c r="P570" s="184"/>
      <c r="Q570" s="184"/>
      <c r="R570" s="184"/>
      <c r="S570" s="184"/>
      <c r="T570" s="185"/>
      <c r="AT570" s="179" t="s">
        <v>193</v>
      </c>
      <c r="AU570" s="179" t="s">
        <v>89</v>
      </c>
      <c r="AV570" s="14" t="s">
        <v>89</v>
      </c>
      <c r="AW570" s="14" t="s">
        <v>31</v>
      </c>
      <c r="AX570" s="14" t="s">
        <v>75</v>
      </c>
      <c r="AY570" s="179" t="s">
        <v>185</v>
      </c>
    </row>
    <row r="571" spans="1:65" s="14" customFormat="1" ht="11.25">
      <c r="B571" s="178"/>
      <c r="D571" s="171" t="s">
        <v>193</v>
      </c>
      <c r="E571" s="179" t="s">
        <v>1</v>
      </c>
      <c r="F571" s="180" t="s">
        <v>689</v>
      </c>
      <c r="H571" s="181">
        <v>-8.3480000000000008</v>
      </c>
      <c r="I571" s="182"/>
      <c r="L571" s="178"/>
      <c r="M571" s="183"/>
      <c r="N571" s="184"/>
      <c r="O571" s="184"/>
      <c r="P571" s="184"/>
      <c r="Q571" s="184"/>
      <c r="R571" s="184"/>
      <c r="S571" s="184"/>
      <c r="T571" s="185"/>
      <c r="AT571" s="179" t="s">
        <v>193</v>
      </c>
      <c r="AU571" s="179" t="s">
        <v>89</v>
      </c>
      <c r="AV571" s="14" t="s">
        <v>89</v>
      </c>
      <c r="AW571" s="14" t="s">
        <v>31</v>
      </c>
      <c r="AX571" s="14" t="s">
        <v>75</v>
      </c>
      <c r="AY571" s="179" t="s">
        <v>185</v>
      </c>
    </row>
    <row r="572" spans="1:65" s="13" customFormat="1" ht="11.25">
      <c r="B572" s="170"/>
      <c r="D572" s="171" t="s">
        <v>193</v>
      </c>
      <c r="E572" s="172" t="s">
        <v>1</v>
      </c>
      <c r="F572" s="173" t="s">
        <v>358</v>
      </c>
      <c r="H572" s="172" t="s">
        <v>1</v>
      </c>
      <c r="I572" s="174"/>
      <c r="L572" s="170"/>
      <c r="M572" s="175"/>
      <c r="N572" s="176"/>
      <c r="O572" s="176"/>
      <c r="P572" s="176"/>
      <c r="Q572" s="176"/>
      <c r="R572" s="176"/>
      <c r="S572" s="176"/>
      <c r="T572" s="177"/>
      <c r="AT572" s="172" t="s">
        <v>193</v>
      </c>
      <c r="AU572" s="172" t="s">
        <v>89</v>
      </c>
      <c r="AV572" s="13" t="s">
        <v>79</v>
      </c>
      <c r="AW572" s="13" t="s">
        <v>31</v>
      </c>
      <c r="AX572" s="13" t="s">
        <v>75</v>
      </c>
      <c r="AY572" s="172" t="s">
        <v>185</v>
      </c>
    </row>
    <row r="573" spans="1:65" s="14" customFormat="1" ht="11.25">
      <c r="B573" s="178"/>
      <c r="D573" s="171" t="s">
        <v>193</v>
      </c>
      <c r="E573" s="179" t="s">
        <v>1</v>
      </c>
      <c r="F573" s="180" t="s">
        <v>690</v>
      </c>
      <c r="H573" s="181">
        <v>17.884</v>
      </c>
      <c r="I573" s="182"/>
      <c r="L573" s="178"/>
      <c r="M573" s="183"/>
      <c r="N573" s="184"/>
      <c r="O573" s="184"/>
      <c r="P573" s="184"/>
      <c r="Q573" s="184"/>
      <c r="R573" s="184"/>
      <c r="S573" s="184"/>
      <c r="T573" s="185"/>
      <c r="AT573" s="179" t="s">
        <v>193</v>
      </c>
      <c r="AU573" s="179" t="s">
        <v>89</v>
      </c>
      <c r="AV573" s="14" t="s">
        <v>89</v>
      </c>
      <c r="AW573" s="14" t="s">
        <v>31</v>
      </c>
      <c r="AX573" s="14" t="s">
        <v>75</v>
      </c>
      <c r="AY573" s="179" t="s">
        <v>185</v>
      </c>
    </row>
    <row r="574" spans="1:65" s="13" customFormat="1" ht="11.25">
      <c r="B574" s="170"/>
      <c r="D574" s="171" t="s">
        <v>193</v>
      </c>
      <c r="E574" s="172" t="s">
        <v>1</v>
      </c>
      <c r="F574" s="173" t="s">
        <v>691</v>
      </c>
      <c r="H574" s="172" t="s">
        <v>1</v>
      </c>
      <c r="I574" s="174"/>
      <c r="L574" s="170"/>
      <c r="M574" s="175"/>
      <c r="N574" s="176"/>
      <c r="O574" s="176"/>
      <c r="P574" s="176"/>
      <c r="Q574" s="176"/>
      <c r="R574" s="176"/>
      <c r="S574" s="176"/>
      <c r="T574" s="177"/>
      <c r="AT574" s="172" t="s">
        <v>193</v>
      </c>
      <c r="AU574" s="172" t="s">
        <v>89</v>
      </c>
      <c r="AV574" s="13" t="s">
        <v>79</v>
      </c>
      <c r="AW574" s="13" t="s">
        <v>31</v>
      </c>
      <c r="AX574" s="13" t="s">
        <v>75</v>
      </c>
      <c r="AY574" s="172" t="s">
        <v>185</v>
      </c>
    </row>
    <row r="575" spans="1:65" s="14" customFormat="1" ht="11.25">
      <c r="B575" s="178"/>
      <c r="D575" s="171" t="s">
        <v>193</v>
      </c>
      <c r="E575" s="179" t="s">
        <v>1</v>
      </c>
      <c r="F575" s="180" t="s">
        <v>692</v>
      </c>
      <c r="H575" s="181">
        <v>48.189</v>
      </c>
      <c r="I575" s="182"/>
      <c r="L575" s="178"/>
      <c r="M575" s="183"/>
      <c r="N575" s="184"/>
      <c r="O575" s="184"/>
      <c r="P575" s="184"/>
      <c r="Q575" s="184"/>
      <c r="R575" s="184"/>
      <c r="S575" s="184"/>
      <c r="T575" s="185"/>
      <c r="AT575" s="179" t="s">
        <v>193</v>
      </c>
      <c r="AU575" s="179" t="s">
        <v>89</v>
      </c>
      <c r="AV575" s="14" t="s">
        <v>89</v>
      </c>
      <c r="AW575" s="14" t="s">
        <v>31</v>
      </c>
      <c r="AX575" s="14" t="s">
        <v>75</v>
      </c>
      <c r="AY575" s="179" t="s">
        <v>185</v>
      </c>
    </row>
    <row r="576" spans="1:65" s="16" customFormat="1" ht="11.25">
      <c r="B576" s="194"/>
      <c r="D576" s="171" t="s">
        <v>193</v>
      </c>
      <c r="E576" s="195" t="s">
        <v>1</v>
      </c>
      <c r="F576" s="196" t="s">
        <v>215</v>
      </c>
      <c r="H576" s="197">
        <v>2492.9879999999998</v>
      </c>
      <c r="I576" s="198"/>
      <c r="L576" s="194"/>
      <c r="M576" s="199"/>
      <c r="N576" s="200"/>
      <c r="O576" s="200"/>
      <c r="P576" s="200"/>
      <c r="Q576" s="200"/>
      <c r="R576" s="200"/>
      <c r="S576" s="200"/>
      <c r="T576" s="201"/>
      <c r="AT576" s="195" t="s">
        <v>193</v>
      </c>
      <c r="AU576" s="195" t="s">
        <v>89</v>
      </c>
      <c r="AV576" s="16" t="s">
        <v>91</v>
      </c>
      <c r="AW576" s="16" t="s">
        <v>31</v>
      </c>
      <c r="AX576" s="16" t="s">
        <v>79</v>
      </c>
      <c r="AY576" s="195" t="s">
        <v>185</v>
      </c>
    </row>
    <row r="577" spans="1:65" s="2" customFormat="1" ht="24.2" customHeight="1">
      <c r="A577" s="33"/>
      <c r="B577" s="155"/>
      <c r="C577" s="156" t="s">
        <v>693</v>
      </c>
      <c r="D577" s="156" t="s">
        <v>188</v>
      </c>
      <c r="E577" s="157" t="s">
        <v>694</v>
      </c>
      <c r="F577" s="158" t="s">
        <v>695</v>
      </c>
      <c r="G577" s="159" t="s">
        <v>191</v>
      </c>
      <c r="H577" s="160">
        <v>47.027000000000001</v>
      </c>
      <c r="I577" s="161"/>
      <c r="J577" s="162">
        <f>ROUND(I577*H577,2)</f>
        <v>0</v>
      </c>
      <c r="K577" s="163"/>
      <c r="L577" s="34"/>
      <c r="M577" s="164" t="s">
        <v>1</v>
      </c>
      <c r="N577" s="165" t="s">
        <v>41</v>
      </c>
      <c r="O577" s="62"/>
      <c r="P577" s="166">
        <f>O577*H577</f>
        <v>0</v>
      </c>
      <c r="Q577" s="166">
        <v>0</v>
      </c>
      <c r="R577" s="166">
        <f>Q577*H577</f>
        <v>0</v>
      </c>
      <c r="S577" s="166">
        <v>0</v>
      </c>
      <c r="T577" s="167">
        <f>S577*H577</f>
        <v>0</v>
      </c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R577" s="168" t="s">
        <v>91</v>
      </c>
      <c r="AT577" s="168" t="s">
        <v>188</v>
      </c>
      <c r="AU577" s="168" t="s">
        <v>89</v>
      </c>
      <c r="AY577" s="18" t="s">
        <v>185</v>
      </c>
      <c r="BE577" s="169">
        <f>IF(N577="základná",J577,0)</f>
        <v>0</v>
      </c>
      <c r="BF577" s="169">
        <f>IF(N577="znížená",J577,0)</f>
        <v>0</v>
      </c>
      <c r="BG577" s="169">
        <f>IF(N577="zákl. prenesená",J577,0)</f>
        <v>0</v>
      </c>
      <c r="BH577" s="169">
        <f>IF(N577="zníž. prenesená",J577,0)</f>
        <v>0</v>
      </c>
      <c r="BI577" s="169">
        <f>IF(N577="nulová",J577,0)</f>
        <v>0</v>
      </c>
      <c r="BJ577" s="18" t="s">
        <v>89</v>
      </c>
      <c r="BK577" s="169">
        <f>ROUND(I577*H577,2)</f>
        <v>0</v>
      </c>
      <c r="BL577" s="18" t="s">
        <v>91</v>
      </c>
      <c r="BM577" s="168" t="s">
        <v>696</v>
      </c>
    </row>
    <row r="578" spans="1:65" s="2" customFormat="1" ht="24.2" customHeight="1">
      <c r="A578" s="33"/>
      <c r="B578" s="155"/>
      <c r="C578" s="156" t="s">
        <v>697</v>
      </c>
      <c r="D578" s="156" t="s">
        <v>188</v>
      </c>
      <c r="E578" s="157" t="s">
        <v>698</v>
      </c>
      <c r="F578" s="158" t="s">
        <v>699</v>
      </c>
      <c r="G578" s="159" t="s">
        <v>191</v>
      </c>
      <c r="H578" s="160">
        <v>7.9029999999999996</v>
      </c>
      <c r="I578" s="161"/>
      <c r="J578" s="162">
        <f>ROUND(I578*H578,2)</f>
        <v>0</v>
      </c>
      <c r="K578" s="163"/>
      <c r="L578" s="34"/>
      <c r="M578" s="164" t="s">
        <v>1</v>
      </c>
      <c r="N578" s="165" t="s">
        <v>41</v>
      </c>
      <c r="O578" s="62"/>
      <c r="P578" s="166">
        <f>O578*H578</f>
        <v>0</v>
      </c>
      <c r="Q578" s="166">
        <v>0</v>
      </c>
      <c r="R578" s="166">
        <f>Q578*H578</f>
        <v>0</v>
      </c>
      <c r="S578" s="166">
        <v>0</v>
      </c>
      <c r="T578" s="167">
        <f>S578*H578</f>
        <v>0</v>
      </c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R578" s="168" t="s">
        <v>91</v>
      </c>
      <c r="AT578" s="168" t="s">
        <v>188</v>
      </c>
      <c r="AU578" s="168" t="s">
        <v>89</v>
      </c>
      <c r="AY578" s="18" t="s">
        <v>185</v>
      </c>
      <c r="BE578" s="169">
        <f>IF(N578="základná",J578,0)</f>
        <v>0</v>
      </c>
      <c r="BF578" s="169">
        <f>IF(N578="znížená",J578,0)</f>
        <v>0</v>
      </c>
      <c r="BG578" s="169">
        <f>IF(N578="zákl. prenesená",J578,0)</f>
        <v>0</v>
      </c>
      <c r="BH578" s="169">
        <f>IF(N578="zníž. prenesená",J578,0)</f>
        <v>0</v>
      </c>
      <c r="BI578" s="169">
        <f>IF(N578="nulová",J578,0)</f>
        <v>0</v>
      </c>
      <c r="BJ578" s="18" t="s">
        <v>89</v>
      </c>
      <c r="BK578" s="169">
        <f>ROUND(I578*H578,2)</f>
        <v>0</v>
      </c>
      <c r="BL578" s="18" t="s">
        <v>91</v>
      </c>
      <c r="BM578" s="168" t="s">
        <v>700</v>
      </c>
    </row>
    <row r="579" spans="1:65" s="2" customFormat="1" ht="24.2" customHeight="1">
      <c r="A579" s="33"/>
      <c r="B579" s="155"/>
      <c r="C579" s="156" t="s">
        <v>701</v>
      </c>
      <c r="D579" s="156" t="s">
        <v>188</v>
      </c>
      <c r="E579" s="157" t="s">
        <v>702</v>
      </c>
      <c r="F579" s="158" t="s">
        <v>703</v>
      </c>
      <c r="G579" s="159" t="s">
        <v>191</v>
      </c>
      <c r="H579" s="160">
        <v>5.5510000000000002</v>
      </c>
      <c r="I579" s="161"/>
      <c r="J579" s="162">
        <f>ROUND(I579*H579,2)</f>
        <v>0</v>
      </c>
      <c r="K579" s="163"/>
      <c r="L579" s="34"/>
      <c r="M579" s="164" t="s">
        <v>1</v>
      </c>
      <c r="N579" s="165" t="s">
        <v>41</v>
      </c>
      <c r="O579" s="62"/>
      <c r="P579" s="166">
        <f>O579*H579</f>
        <v>0</v>
      </c>
      <c r="Q579" s="166">
        <v>2.4407199999999998</v>
      </c>
      <c r="R579" s="166">
        <f>Q579*H579</f>
        <v>13.54843672</v>
      </c>
      <c r="S579" s="166">
        <v>0</v>
      </c>
      <c r="T579" s="167">
        <f>S579*H579</f>
        <v>0</v>
      </c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R579" s="168" t="s">
        <v>91</v>
      </c>
      <c r="AT579" s="168" t="s">
        <v>188</v>
      </c>
      <c r="AU579" s="168" t="s">
        <v>89</v>
      </c>
      <c r="AY579" s="18" t="s">
        <v>185</v>
      </c>
      <c r="BE579" s="169">
        <f>IF(N579="základná",J579,0)</f>
        <v>0</v>
      </c>
      <c r="BF579" s="169">
        <f>IF(N579="znížená",J579,0)</f>
        <v>0</v>
      </c>
      <c r="BG579" s="169">
        <f>IF(N579="zákl. prenesená",J579,0)</f>
        <v>0</v>
      </c>
      <c r="BH579" s="169">
        <f>IF(N579="zníž. prenesená",J579,0)</f>
        <v>0</v>
      </c>
      <c r="BI579" s="169">
        <f>IF(N579="nulová",J579,0)</f>
        <v>0</v>
      </c>
      <c r="BJ579" s="18" t="s">
        <v>89</v>
      </c>
      <c r="BK579" s="169">
        <f>ROUND(I579*H579,2)</f>
        <v>0</v>
      </c>
      <c r="BL579" s="18" t="s">
        <v>91</v>
      </c>
      <c r="BM579" s="168" t="s">
        <v>704</v>
      </c>
    </row>
    <row r="580" spans="1:65" s="13" customFormat="1" ht="11.25">
      <c r="B580" s="170"/>
      <c r="D580" s="171" t="s">
        <v>193</v>
      </c>
      <c r="E580" s="172" t="s">
        <v>1</v>
      </c>
      <c r="F580" s="173" t="s">
        <v>288</v>
      </c>
      <c r="H580" s="172" t="s">
        <v>1</v>
      </c>
      <c r="I580" s="174"/>
      <c r="L580" s="170"/>
      <c r="M580" s="175"/>
      <c r="N580" s="176"/>
      <c r="O580" s="176"/>
      <c r="P580" s="176"/>
      <c r="Q580" s="176"/>
      <c r="R580" s="176"/>
      <c r="S580" s="176"/>
      <c r="T580" s="177"/>
      <c r="AT580" s="172" t="s">
        <v>193</v>
      </c>
      <c r="AU580" s="172" t="s">
        <v>89</v>
      </c>
      <c r="AV580" s="13" t="s">
        <v>79</v>
      </c>
      <c r="AW580" s="13" t="s">
        <v>31</v>
      </c>
      <c r="AX580" s="13" t="s">
        <v>75</v>
      </c>
      <c r="AY580" s="172" t="s">
        <v>185</v>
      </c>
    </row>
    <row r="581" spans="1:65" s="14" customFormat="1" ht="11.25">
      <c r="B581" s="178"/>
      <c r="D581" s="171" t="s">
        <v>193</v>
      </c>
      <c r="E581" s="179" t="s">
        <v>1</v>
      </c>
      <c r="F581" s="180" t="s">
        <v>705</v>
      </c>
      <c r="H581" s="181">
        <v>5.5510000000000002</v>
      </c>
      <c r="I581" s="182"/>
      <c r="L581" s="178"/>
      <c r="M581" s="183"/>
      <c r="N581" s="184"/>
      <c r="O581" s="184"/>
      <c r="P581" s="184"/>
      <c r="Q581" s="184"/>
      <c r="R581" s="184"/>
      <c r="S581" s="184"/>
      <c r="T581" s="185"/>
      <c r="AT581" s="179" t="s">
        <v>193</v>
      </c>
      <c r="AU581" s="179" t="s">
        <v>89</v>
      </c>
      <c r="AV581" s="14" t="s">
        <v>89</v>
      </c>
      <c r="AW581" s="14" t="s">
        <v>31</v>
      </c>
      <c r="AX581" s="14" t="s">
        <v>75</v>
      </c>
      <c r="AY581" s="179" t="s">
        <v>185</v>
      </c>
    </row>
    <row r="582" spans="1:65" s="16" customFormat="1" ht="11.25">
      <c r="B582" s="194"/>
      <c r="D582" s="171" t="s">
        <v>193</v>
      </c>
      <c r="E582" s="195" t="s">
        <v>1</v>
      </c>
      <c r="F582" s="196" t="s">
        <v>215</v>
      </c>
      <c r="H582" s="197">
        <v>5.5510000000000002</v>
      </c>
      <c r="I582" s="198"/>
      <c r="L582" s="194"/>
      <c r="M582" s="199"/>
      <c r="N582" s="200"/>
      <c r="O582" s="200"/>
      <c r="P582" s="200"/>
      <c r="Q582" s="200"/>
      <c r="R582" s="200"/>
      <c r="S582" s="200"/>
      <c r="T582" s="201"/>
      <c r="AT582" s="195" t="s">
        <v>193</v>
      </c>
      <c r="AU582" s="195" t="s">
        <v>89</v>
      </c>
      <c r="AV582" s="16" t="s">
        <v>91</v>
      </c>
      <c r="AW582" s="16" t="s">
        <v>31</v>
      </c>
      <c r="AX582" s="16" t="s">
        <v>79</v>
      </c>
      <c r="AY582" s="195" t="s">
        <v>185</v>
      </c>
    </row>
    <row r="583" spans="1:65" s="2" customFormat="1" ht="24.2" customHeight="1">
      <c r="A583" s="33"/>
      <c r="B583" s="155"/>
      <c r="C583" s="156" t="s">
        <v>706</v>
      </c>
      <c r="D583" s="156" t="s">
        <v>188</v>
      </c>
      <c r="E583" s="157" t="s">
        <v>707</v>
      </c>
      <c r="F583" s="158" t="s">
        <v>708</v>
      </c>
      <c r="G583" s="159" t="s">
        <v>191</v>
      </c>
      <c r="H583" s="160">
        <v>578.30700000000002</v>
      </c>
      <c r="I583" s="161"/>
      <c r="J583" s="162">
        <f>ROUND(I583*H583,2)</f>
        <v>0</v>
      </c>
      <c r="K583" s="163"/>
      <c r="L583" s="34"/>
      <c r="M583" s="164" t="s">
        <v>1</v>
      </c>
      <c r="N583" s="165" t="s">
        <v>41</v>
      </c>
      <c r="O583" s="62"/>
      <c r="P583" s="166">
        <f>O583*H583</f>
        <v>0</v>
      </c>
      <c r="Q583" s="166">
        <v>2.4407199999999998</v>
      </c>
      <c r="R583" s="166">
        <f>Q583*H583</f>
        <v>1411.48546104</v>
      </c>
      <c r="S583" s="166">
        <v>0</v>
      </c>
      <c r="T583" s="167">
        <f>S583*H583</f>
        <v>0</v>
      </c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R583" s="168" t="s">
        <v>91</v>
      </c>
      <c r="AT583" s="168" t="s">
        <v>188</v>
      </c>
      <c r="AU583" s="168" t="s">
        <v>89</v>
      </c>
      <c r="AY583" s="18" t="s">
        <v>185</v>
      </c>
      <c r="BE583" s="169">
        <f>IF(N583="základná",J583,0)</f>
        <v>0</v>
      </c>
      <c r="BF583" s="169">
        <f>IF(N583="znížená",J583,0)</f>
        <v>0</v>
      </c>
      <c r="BG583" s="169">
        <f>IF(N583="zákl. prenesená",J583,0)</f>
        <v>0</v>
      </c>
      <c r="BH583" s="169">
        <f>IF(N583="zníž. prenesená",J583,0)</f>
        <v>0</v>
      </c>
      <c r="BI583" s="169">
        <f>IF(N583="nulová",J583,0)</f>
        <v>0</v>
      </c>
      <c r="BJ583" s="18" t="s">
        <v>89</v>
      </c>
      <c r="BK583" s="169">
        <f>ROUND(I583*H583,2)</f>
        <v>0</v>
      </c>
      <c r="BL583" s="18" t="s">
        <v>91</v>
      </c>
      <c r="BM583" s="168" t="s">
        <v>709</v>
      </c>
    </row>
    <row r="584" spans="1:65" s="13" customFormat="1" ht="22.5">
      <c r="B584" s="170"/>
      <c r="D584" s="171" t="s">
        <v>193</v>
      </c>
      <c r="E584" s="172" t="s">
        <v>1</v>
      </c>
      <c r="F584" s="173" t="s">
        <v>710</v>
      </c>
      <c r="H584" s="172" t="s">
        <v>1</v>
      </c>
      <c r="I584" s="174"/>
      <c r="L584" s="170"/>
      <c r="M584" s="175"/>
      <c r="N584" s="176"/>
      <c r="O584" s="176"/>
      <c r="P584" s="176"/>
      <c r="Q584" s="176"/>
      <c r="R584" s="176"/>
      <c r="S584" s="176"/>
      <c r="T584" s="177"/>
      <c r="AT584" s="172" t="s">
        <v>193</v>
      </c>
      <c r="AU584" s="172" t="s">
        <v>89</v>
      </c>
      <c r="AV584" s="13" t="s">
        <v>79</v>
      </c>
      <c r="AW584" s="13" t="s">
        <v>31</v>
      </c>
      <c r="AX584" s="13" t="s">
        <v>75</v>
      </c>
      <c r="AY584" s="172" t="s">
        <v>185</v>
      </c>
    </row>
    <row r="585" spans="1:65" s="14" customFormat="1" ht="11.25">
      <c r="B585" s="178"/>
      <c r="D585" s="171" t="s">
        <v>193</v>
      </c>
      <c r="E585" s="179" t="s">
        <v>1</v>
      </c>
      <c r="F585" s="180" t="s">
        <v>711</v>
      </c>
      <c r="H585" s="181">
        <v>85.313000000000002</v>
      </c>
      <c r="I585" s="182"/>
      <c r="L585" s="178"/>
      <c r="M585" s="183"/>
      <c r="N585" s="184"/>
      <c r="O585" s="184"/>
      <c r="P585" s="184"/>
      <c r="Q585" s="184"/>
      <c r="R585" s="184"/>
      <c r="S585" s="184"/>
      <c r="T585" s="185"/>
      <c r="AT585" s="179" t="s">
        <v>193</v>
      </c>
      <c r="AU585" s="179" t="s">
        <v>89</v>
      </c>
      <c r="AV585" s="14" t="s">
        <v>89</v>
      </c>
      <c r="AW585" s="14" t="s">
        <v>31</v>
      </c>
      <c r="AX585" s="14" t="s">
        <v>75</v>
      </c>
      <c r="AY585" s="179" t="s">
        <v>185</v>
      </c>
    </row>
    <row r="586" spans="1:65" s="13" customFormat="1" ht="11.25">
      <c r="B586" s="170"/>
      <c r="D586" s="171" t="s">
        <v>193</v>
      </c>
      <c r="E586" s="172" t="s">
        <v>1</v>
      </c>
      <c r="F586" s="173" t="s">
        <v>683</v>
      </c>
      <c r="H586" s="172" t="s">
        <v>1</v>
      </c>
      <c r="I586" s="174"/>
      <c r="L586" s="170"/>
      <c r="M586" s="175"/>
      <c r="N586" s="176"/>
      <c r="O586" s="176"/>
      <c r="P586" s="176"/>
      <c r="Q586" s="176"/>
      <c r="R586" s="176"/>
      <c r="S586" s="176"/>
      <c r="T586" s="177"/>
      <c r="AT586" s="172" t="s">
        <v>193</v>
      </c>
      <c r="AU586" s="172" t="s">
        <v>89</v>
      </c>
      <c r="AV586" s="13" t="s">
        <v>79</v>
      </c>
      <c r="AW586" s="13" t="s">
        <v>31</v>
      </c>
      <c r="AX586" s="13" t="s">
        <v>75</v>
      </c>
      <c r="AY586" s="172" t="s">
        <v>185</v>
      </c>
    </row>
    <row r="587" spans="1:65" s="14" customFormat="1" ht="11.25">
      <c r="B587" s="178"/>
      <c r="D587" s="171" t="s">
        <v>193</v>
      </c>
      <c r="E587" s="179" t="s">
        <v>1</v>
      </c>
      <c r="F587" s="180" t="s">
        <v>712</v>
      </c>
      <c r="H587" s="181">
        <v>-0.38</v>
      </c>
      <c r="I587" s="182"/>
      <c r="L587" s="178"/>
      <c r="M587" s="183"/>
      <c r="N587" s="184"/>
      <c r="O587" s="184"/>
      <c r="P587" s="184"/>
      <c r="Q587" s="184"/>
      <c r="R587" s="184"/>
      <c r="S587" s="184"/>
      <c r="T587" s="185"/>
      <c r="AT587" s="179" t="s">
        <v>193</v>
      </c>
      <c r="AU587" s="179" t="s">
        <v>89</v>
      </c>
      <c r="AV587" s="14" t="s">
        <v>89</v>
      </c>
      <c r="AW587" s="14" t="s">
        <v>31</v>
      </c>
      <c r="AX587" s="14" t="s">
        <v>75</v>
      </c>
      <c r="AY587" s="179" t="s">
        <v>185</v>
      </c>
    </row>
    <row r="588" spans="1:65" s="14" customFormat="1" ht="11.25">
      <c r="B588" s="178"/>
      <c r="D588" s="171" t="s">
        <v>193</v>
      </c>
      <c r="E588" s="179" t="s">
        <v>1</v>
      </c>
      <c r="F588" s="180" t="s">
        <v>713</v>
      </c>
      <c r="H588" s="181">
        <v>-0.47899999999999998</v>
      </c>
      <c r="I588" s="182"/>
      <c r="L588" s="178"/>
      <c r="M588" s="183"/>
      <c r="N588" s="184"/>
      <c r="O588" s="184"/>
      <c r="P588" s="184"/>
      <c r="Q588" s="184"/>
      <c r="R588" s="184"/>
      <c r="S588" s="184"/>
      <c r="T588" s="185"/>
      <c r="AT588" s="179" t="s">
        <v>193</v>
      </c>
      <c r="AU588" s="179" t="s">
        <v>89</v>
      </c>
      <c r="AV588" s="14" t="s">
        <v>89</v>
      </c>
      <c r="AW588" s="14" t="s">
        <v>31</v>
      </c>
      <c r="AX588" s="14" t="s">
        <v>75</v>
      </c>
      <c r="AY588" s="179" t="s">
        <v>185</v>
      </c>
    </row>
    <row r="589" spans="1:65" s="13" customFormat="1" ht="11.25">
      <c r="B589" s="170"/>
      <c r="D589" s="171" t="s">
        <v>193</v>
      </c>
      <c r="E589" s="172" t="s">
        <v>1</v>
      </c>
      <c r="F589" s="173" t="s">
        <v>714</v>
      </c>
      <c r="H589" s="172" t="s">
        <v>1</v>
      </c>
      <c r="I589" s="174"/>
      <c r="L589" s="170"/>
      <c r="M589" s="175"/>
      <c r="N589" s="176"/>
      <c r="O589" s="176"/>
      <c r="P589" s="176"/>
      <c r="Q589" s="176"/>
      <c r="R589" s="176"/>
      <c r="S589" s="176"/>
      <c r="T589" s="177"/>
      <c r="AT589" s="172" t="s">
        <v>193</v>
      </c>
      <c r="AU589" s="172" t="s">
        <v>89</v>
      </c>
      <c r="AV589" s="13" t="s">
        <v>79</v>
      </c>
      <c r="AW589" s="13" t="s">
        <v>31</v>
      </c>
      <c r="AX589" s="13" t="s">
        <v>75</v>
      </c>
      <c r="AY589" s="172" t="s">
        <v>185</v>
      </c>
    </row>
    <row r="590" spans="1:65" s="14" customFormat="1" ht="11.25">
      <c r="B590" s="178"/>
      <c r="D590" s="171" t="s">
        <v>193</v>
      </c>
      <c r="E590" s="179" t="s">
        <v>1</v>
      </c>
      <c r="F590" s="180" t="s">
        <v>715</v>
      </c>
      <c r="H590" s="181">
        <v>-10.64</v>
      </c>
      <c r="I590" s="182"/>
      <c r="L590" s="178"/>
      <c r="M590" s="183"/>
      <c r="N590" s="184"/>
      <c r="O590" s="184"/>
      <c r="P590" s="184"/>
      <c r="Q590" s="184"/>
      <c r="R590" s="184"/>
      <c r="S590" s="184"/>
      <c r="T590" s="185"/>
      <c r="AT590" s="179" t="s">
        <v>193</v>
      </c>
      <c r="AU590" s="179" t="s">
        <v>89</v>
      </c>
      <c r="AV590" s="14" t="s">
        <v>89</v>
      </c>
      <c r="AW590" s="14" t="s">
        <v>31</v>
      </c>
      <c r="AX590" s="14" t="s">
        <v>75</v>
      </c>
      <c r="AY590" s="179" t="s">
        <v>185</v>
      </c>
    </row>
    <row r="591" spans="1:65" s="14" customFormat="1" ht="11.25">
      <c r="B591" s="178"/>
      <c r="D591" s="171" t="s">
        <v>193</v>
      </c>
      <c r="E591" s="179" t="s">
        <v>1</v>
      </c>
      <c r="F591" s="180" t="s">
        <v>716</v>
      </c>
      <c r="H591" s="181">
        <v>484.46499999999997</v>
      </c>
      <c r="I591" s="182"/>
      <c r="L591" s="178"/>
      <c r="M591" s="183"/>
      <c r="N591" s="184"/>
      <c r="O591" s="184"/>
      <c r="P591" s="184"/>
      <c r="Q591" s="184"/>
      <c r="R591" s="184"/>
      <c r="S591" s="184"/>
      <c r="T591" s="185"/>
      <c r="AT591" s="179" t="s">
        <v>193</v>
      </c>
      <c r="AU591" s="179" t="s">
        <v>89</v>
      </c>
      <c r="AV591" s="14" t="s">
        <v>89</v>
      </c>
      <c r="AW591" s="14" t="s">
        <v>31</v>
      </c>
      <c r="AX591" s="14" t="s">
        <v>75</v>
      </c>
      <c r="AY591" s="179" t="s">
        <v>185</v>
      </c>
    </row>
    <row r="592" spans="1:65" s="13" customFormat="1" ht="11.25">
      <c r="B592" s="170"/>
      <c r="D592" s="171" t="s">
        <v>193</v>
      </c>
      <c r="E592" s="172" t="s">
        <v>1</v>
      </c>
      <c r="F592" s="173" t="s">
        <v>683</v>
      </c>
      <c r="H592" s="172" t="s">
        <v>1</v>
      </c>
      <c r="I592" s="174"/>
      <c r="L592" s="170"/>
      <c r="M592" s="175"/>
      <c r="N592" s="176"/>
      <c r="O592" s="176"/>
      <c r="P592" s="176"/>
      <c r="Q592" s="176"/>
      <c r="R592" s="176"/>
      <c r="S592" s="176"/>
      <c r="T592" s="177"/>
      <c r="AT592" s="172" t="s">
        <v>193</v>
      </c>
      <c r="AU592" s="172" t="s">
        <v>89</v>
      </c>
      <c r="AV592" s="13" t="s">
        <v>79</v>
      </c>
      <c r="AW592" s="13" t="s">
        <v>31</v>
      </c>
      <c r="AX592" s="13" t="s">
        <v>75</v>
      </c>
      <c r="AY592" s="172" t="s">
        <v>185</v>
      </c>
    </row>
    <row r="593" spans="1:65" s="14" customFormat="1" ht="33.75">
      <c r="B593" s="178"/>
      <c r="D593" s="171" t="s">
        <v>193</v>
      </c>
      <c r="E593" s="179" t="s">
        <v>1</v>
      </c>
      <c r="F593" s="180" t="s">
        <v>717</v>
      </c>
      <c r="H593" s="181">
        <v>-6.226</v>
      </c>
      <c r="I593" s="182"/>
      <c r="L593" s="178"/>
      <c r="M593" s="183"/>
      <c r="N593" s="184"/>
      <c r="O593" s="184"/>
      <c r="P593" s="184"/>
      <c r="Q593" s="184"/>
      <c r="R593" s="184"/>
      <c r="S593" s="184"/>
      <c r="T593" s="185"/>
      <c r="AT593" s="179" t="s">
        <v>193</v>
      </c>
      <c r="AU593" s="179" t="s">
        <v>89</v>
      </c>
      <c r="AV593" s="14" t="s">
        <v>89</v>
      </c>
      <c r="AW593" s="14" t="s">
        <v>31</v>
      </c>
      <c r="AX593" s="14" t="s">
        <v>75</v>
      </c>
      <c r="AY593" s="179" t="s">
        <v>185</v>
      </c>
    </row>
    <row r="594" spans="1:65" s="14" customFormat="1" ht="11.25">
      <c r="B594" s="178"/>
      <c r="D594" s="171" t="s">
        <v>193</v>
      </c>
      <c r="E594" s="179" t="s">
        <v>1</v>
      </c>
      <c r="F594" s="180" t="s">
        <v>718</v>
      </c>
      <c r="H594" s="181">
        <v>-2.5830000000000002</v>
      </c>
      <c r="I594" s="182"/>
      <c r="L594" s="178"/>
      <c r="M594" s="183"/>
      <c r="N594" s="184"/>
      <c r="O594" s="184"/>
      <c r="P594" s="184"/>
      <c r="Q594" s="184"/>
      <c r="R594" s="184"/>
      <c r="S594" s="184"/>
      <c r="T594" s="185"/>
      <c r="AT594" s="179" t="s">
        <v>193</v>
      </c>
      <c r="AU594" s="179" t="s">
        <v>89</v>
      </c>
      <c r="AV594" s="14" t="s">
        <v>89</v>
      </c>
      <c r="AW594" s="14" t="s">
        <v>31</v>
      </c>
      <c r="AX594" s="14" t="s">
        <v>75</v>
      </c>
      <c r="AY594" s="179" t="s">
        <v>185</v>
      </c>
    </row>
    <row r="595" spans="1:65" s="14" customFormat="1" ht="33.75">
      <c r="B595" s="178"/>
      <c r="D595" s="171" t="s">
        <v>193</v>
      </c>
      <c r="E595" s="179" t="s">
        <v>1</v>
      </c>
      <c r="F595" s="180" t="s">
        <v>719</v>
      </c>
      <c r="H595" s="181">
        <v>-1.92</v>
      </c>
      <c r="I595" s="182"/>
      <c r="L595" s="178"/>
      <c r="M595" s="183"/>
      <c r="N595" s="184"/>
      <c r="O595" s="184"/>
      <c r="P595" s="184"/>
      <c r="Q595" s="184"/>
      <c r="R595" s="184"/>
      <c r="S595" s="184"/>
      <c r="T595" s="185"/>
      <c r="AT595" s="179" t="s">
        <v>193</v>
      </c>
      <c r="AU595" s="179" t="s">
        <v>89</v>
      </c>
      <c r="AV595" s="14" t="s">
        <v>89</v>
      </c>
      <c r="AW595" s="14" t="s">
        <v>31</v>
      </c>
      <c r="AX595" s="14" t="s">
        <v>75</v>
      </c>
      <c r="AY595" s="179" t="s">
        <v>185</v>
      </c>
    </row>
    <row r="596" spans="1:65" s="13" customFormat="1" ht="11.25">
      <c r="B596" s="170"/>
      <c r="D596" s="171" t="s">
        <v>193</v>
      </c>
      <c r="E596" s="172" t="s">
        <v>1</v>
      </c>
      <c r="F596" s="173" t="s">
        <v>358</v>
      </c>
      <c r="H596" s="172" t="s">
        <v>1</v>
      </c>
      <c r="I596" s="174"/>
      <c r="L596" s="170"/>
      <c r="M596" s="175"/>
      <c r="N596" s="176"/>
      <c r="O596" s="176"/>
      <c r="P596" s="176"/>
      <c r="Q596" s="176"/>
      <c r="R596" s="176"/>
      <c r="S596" s="176"/>
      <c r="T596" s="177"/>
      <c r="AT596" s="172" t="s">
        <v>193</v>
      </c>
      <c r="AU596" s="172" t="s">
        <v>89</v>
      </c>
      <c r="AV596" s="13" t="s">
        <v>79</v>
      </c>
      <c r="AW596" s="13" t="s">
        <v>31</v>
      </c>
      <c r="AX596" s="13" t="s">
        <v>75</v>
      </c>
      <c r="AY596" s="172" t="s">
        <v>185</v>
      </c>
    </row>
    <row r="597" spans="1:65" s="14" customFormat="1" ht="11.25">
      <c r="B597" s="178"/>
      <c r="D597" s="171" t="s">
        <v>193</v>
      </c>
      <c r="E597" s="179" t="s">
        <v>1</v>
      </c>
      <c r="F597" s="180" t="s">
        <v>720</v>
      </c>
      <c r="H597" s="181">
        <v>3.2189999999999999</v>
      </c>
      <c r="I597" s="182"/>
      <c r="L597" s="178"/>
      <c r="M597" s="183"/>
      <c r="N597" s="184"/>
      <c r="O597" s="184"/>
      <c r="P597" s="184"/>
      <c r="Q597" s="184"/>
      <c r="R597" s="184"/>
      <c r="S597" s="184"/>
      <c r="T597" s="185"/>
      <c r="AT597" s="179" t="s">
        <v>193</v>
      </c>
      <c r="AU597" s="179" t="s">
        <v>89</v>
      </c>
      <c r="AV597" s="14" t="s">
        <v>89</v>
      </c>
      <c r="AW597" s="14" t="s">
        <v>31</v>
      </c>
      <c r="AX597" s="14" t="s">
        <v>75</v>
      </c>
      <c r="AY597" s="179" t="s">
        <v>185</v>
      </c>
    </row>
    <row r="598" spans="1:65" s="14" customFormat="1" ht="11.25">
      <c r="B598" s="178"/>
      <c r="D598" s="171" t="s">
        <v>193</v>
      </c>
      <c r="E598" s="179" t="s">
        <v>1</v>
      </c>
      <c r="F598" s="180" t="s">
        <v>721</v>
      </c>
      <c r="H598" s="181">
        <v>27.538</v>
      </c>
      <c r="I598" s="182"/>
      <c r="L598" s="178"/>
      <c r="M598" s="183"/>
      <c r="N598" s="184"/>
      <c r="O598" s="184"/>
      <c r="P598" s="184"/>
      <c r="Q598" s="184"/>
      <c r="R598" s="184"/>
      <c r="S598" s="184"/>
      <c r="T598" s="185"/>
      <c r="AT598" s="179" t="s">
        <v>193</v>
      </c>
      <c r="AU598" s="179" t="s">
        <v>89</v>
      </c>
      <c r="AV598" s="14" t="s">
        <v>89</v>
      </c>
      <c r="AW598" s="14" t="s">
        <v>31</v>
      </c>
      <c r="AX598" s="14" t="s">
        <v>75</v>
      </c>
      <c r="AY598" s="179" t="s">
        <v>185</v>
      </c>
    </row>
    <row r="599" spans="1:65" s="16" customFormat="1" ht="11.25">
      <c r="B599" s="194"/>
      <c r="D599" s="171" t="s">
        <v>193</v>
      </c>
      <c r="E599" s="195" t="s">
        <v>1</v>
      </c>
      <c r="F599" s="196" t="s">
        <v>215</v>
      </c>
      <c r="H599" s="197">
        <v>578.30700000000013</v>
      </c>
      <c r="I599" s="198"/>
      <c r="L599" s="194"/>
      <c r="M599" s="199"/>
      <c r="N599" s="200"/>
      <c r="O599" s="200"/>
      <c r="P599" s="200"/>
      <c r="Q599" s="200"/>
      <c r="R599" s="200"/>
      <c r="S599" s="200"/>
      <c r="T599" s="201"/>
      <c r="AT599" s="195" t="s">
        <v>193</v>
      </c>
      <c r="AU599" s="195" t="s">
        <v>89</v>
      </c>
      <c r="AV599" s="16" t="s">
        <v>91</v>
      </c>
      <c r="AW599" s="16" t="s">
        <v>31</v>
      </c>
      <c r="AX599" s="16" t="s">
        <v>79</v>
      </c>
      <c r="AY599" s="195" t="s">
        <v>185</v>
      </c>
    </row>
    <row r="600" spans="1:65" s="2" customFormat="1" ht="21.75" customHeight="1">
      <c r="A600" s="33"/>
      <c r="B600" s="155"/>
      <c r="C600" s="156" t="s">
        <v>722</v>
      </c>
      <c r="D600" s="156" t="s">
        <v>188</v>
      </c>
      <c r="E600" s="157" t="s">
        <v>723</v>
      </c>
      <c r="F600" s="158" t="s">
        <v>724</v>
      </c>
      <c r="G600" s="159" t="s">
        <v>283</v>
      </c>
      <c r="H600" s="160">
        <v>203.01300000000001</v>
      </c>
      <c r="I600" s="161"/>
      <c r="J600" s="162">
        <f>ROUND(I600*H600,2)</f>
        <v>0</v>
      </c>
      <c r="K600" s="163"/>
      <c r="L600" s="34"/>
      <c r="M600" s="164" t="s">
        <v>1</v>
      </c>
      <c r="N600" s="165" t="s">
        <v>41</v>
      </c>
      <c r="O600" s="62"/>
      <c r="P600" s="166">
        <f>O600*H600</f>
        <v>0</v>
      </c>
      <c r="Q600" s="166">
        <v>4.5362260000000001E-2</v>
      </c>
      <c r="R600" s="166">
        <f>Q600*H600</f>
        <v>9.2091284893800012</v>
      </c>
      <c r="S600" s="166">
        <v>0</v>
      </c>
      <c r="T600" s="167">
        <f>S600*H600</f>
        <v>0</v>
      </c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R600" s="168" t="s">
        <v>91</v>
      </c>
      <c r="AT600" s="168" t="s">
        <v>188</v>
      </c>
      <c r="AU600" s="168" t="s">
        <v>89</v>
      </c>
      <c r="AY600" s="18" t="s">
        <v>185</v>
      </c>
      <c r="BE600" s="169">
        <f>IF(N600="základná",J600,0)</f>
        <v>0</v>
      </c>
      <c r="BF600" s="169">
        <f>IF(N600="znížená",J600,0)</f>
        <v>0</v>
      </c>
      <c r="BG600" s="169">
        <f>IF(N600="zákl. prenesená",J600,0)</f>
        <v>0</v>
      </c>
      <c r="BH600" s="169">
        <f>IF(N600="zníž. prenesená",J600,0)</f>
        <v>0</v>
      </c>
      <c r="BI600" s="169">
        <f>IF(N600="nulová",J600,0)</f>
        <v>0</v>
      </c>
      <c r="BJ600" s="18" t="s">
        <v>89</v>
      </c>
      <c r="BK600" s="169">
        <f>ROUND(I600*H600,2)</f>
        <v>0</v>
      </c>
      <c r="BL600" s="18" t="s">
        <v>91</v>
      </c>
      <c r="BM600" s="168" t="s">
        <v>725</v>
      </c>
    </row>
    <row r="601" spans="1:65" s="13" customFormat="1" ht="11.25">
      <c r="B601" s="170"/>
      <c r="D601" s="171" t="s">
        <v>193</v>
      </c>
      <c r="E601" s="172" t="s">
        <v>1</v>
      </c>
      <c r="F601" s="173" t="s">
        <v>726</v>
      </c>
      <c r="H601" s="172" t="s">
        <v>1</v>
      </c>
      <c r="I601" s="174"/>
      <c r="L601" s="170"/>
      <c r="M601" s="175"/>
      <c r="N601" s="176"/>
      <c r="O601" s="176"/>
      <c r="P601" s="176"/>
      <c r="Q601" s="176"/>
      <c r="R601" s="176"/>
      <c r="S601" s="176"/>
      <c r="T601" s="177"/>
      <c r="AT601" s="172" t="s">
        <v>193</v>
      </c>
      <c r="AU601" s="172" t="s">
        <v>89</v>
      </c>
      <c r="AV601" s="13" t="s">
        <v>79</v>
      </c>
      <c r="AW601" s="13" t="s">
        <v>31</v>
      </c>
      <c r="AX601" s="13" t="s">
        <v>75</v>
      </c>
      <c r="AY601" s="172" t="s">
        <v>185</v>
      </c>
    </row>
    <row r="602" spans="1:65" s="13" customFormat="1" ht="11.25">
      <c r="B602" s="170"/>
      <c r="D602" s="171" t="s">
        <v>193</v>
      </c>
      <c r="E602" s="172" t="s">
        <v>1</v>
      </c>
      <c r="F602" s="173" t="s">
        <v>285</v>
      </c>
      <c r="H602" s="172" t="s">
        <v>1</v>
      </c>
      <c r="I602" s="174"/>
      <c r="L602" s="170"/>
      <c r="M602" s="175"/>
      <c r="N602" s="176"/>
      <c r="O602" s="176"/>
      <c r="P602" s="176"/>
      <c r="Q602" s="176"/>
      <c r="R602" s="176"/>
      <c r="S602" s="176"/>
      <c r="T602" s="177"/>
      <c r="AT602" s="172" t="s">
        <v>193</v>
      </c>
      <c r="AU602" s="172" t="s">
        <v>89</v>
      </c>
      <c r="AV602" s="13" t="s">
        <v>79</v>
      </c>
      <c r="AW602" s="13" t="s">
        <v>31</v>
      </c>
      <c r="AX602" s="13" t="s">
        <v>75</v>
      </c>
      <c r="AY602" s="172" t="s">
        <v>185</v>
      </c>
    </row>
    <row r="603" spans="1:65" s="14" customFormat="1" ht="11.25">
      <c r="B603" s="178"/>
      <c r="D603" s="171" t="s">
        <v>193</v>
      </c>
      <c r="E603" s="179" t="s">
        <v>1</v>
      </c>
      <c r="F603" s="180" t="s">
        <v>727</v>
      </c>
      <c r="H603" s="181">
        <v>2.56</v>
      </c>
      <c r="I603" s="182"/>
      <c r="L603" s="178"/>
      <c r="M603" s="183"/>
      <c r="N603" s="184"/>
      <c r="O603" s="184"/>
      <c r="P603" s="184"/>
      <c r="Q603" s="184"/>
      <c r="R603" s="184"/>
      <c r="S603" s="184"/>
      <c r="T603" s="185"/>
      <c r="AT603" s="179" t="s">
        <v>193</v>
      </c>
      <c r="AU603" s="179" t="s">
        <v>89</v>
      </c>
      <c r="AV603" s="14" t="s">
        <v>89</v>
      </c>
      <c r="AW603" s="14" t="s">
        <v>31</v>
      </c>
      <c r="AX603" s="14" t="s">
        <v>75</v>
      </c>
      <c r="AY603" s="179" t="s">
        <v>185</v>
      </c>
    </row>
    <row r="604" spans="1:65" s="14" customFormat="1" ht="11.25">
      <c r="B604" s="178"/>
      <c r="D604" s="171" t="s">
        <v>193</v>
      </c>
      <c r="E604" s="179" t="s">
        <v>1</v>
      </c>
      <c r="F604" s="180" t="s">
        <v>728</v>
      </c>
      <c r="H604" s="181">
        <v>1.48</v>
      </c>
      <c r="I604" s="182"/>
      <c r="L604" s="178"/>
      <c r="M604" s="183"/>
      <c r="N604" s="184"/>
      <c r="O604" s="184"/>
      <c r="P604" s="184"/>
      <c r="Q604" s="184"/>
      <c r="R604" s="184"/>
      <c r="S604" s="184"/>
      <c r="T604" s="185"/>
      <c r="AT604" s="179" t="s">
        <v>193</v>
      </c>
      <c r="AU604" s="179" t="s">
        <v>89</v>
      </c>
      <c r="AV604" s="14" t="s">
        <v>89</v>
      </c>
      <c r="AW604" s="14" t="s">
        <v>31</v>
      </c>
      <c r="AX604" s="14" t="s">
        <v>75</v>
      </c>
      <c r="AY604" s="179" t="s">
        <v>185</v>
      </c>
    </row>
    <row r="605" spans="1:65" s="13" customFormat="1" ht="11.25">
      <c r="B605" s="170"/>
      <c r="D605" s="171" t="s">
        <v>193</v>
      </c>
      <c r="E605" s="172" t="s">
        <v>1</v>
      </c>
      <c r="F605" s="173" t="s">
        <v>293</v>
      </c>
      <c r="H605" s="172" t="s">
        <v>1</v>
      </c>
      <c r="I605" s="174"/>
      <c r="L605" s="170"/>
      <c r="M605" s="175"/>
      <c r="N605" s="176"/>
      <c r="O605" s="176"/>
      <c r="P605" s="176"/>
      <c r="Q605" s="176"/>
      <c r="R605" s="176"/>
      <c r="S605" s="176"/>
      <c r="T605" s="177"/>
      <c r="AT605" s="172" t="s">
        <v>193</v>
      </c>
      <c r="AU605" s="172" t="s">
        <v>89</v>
      </c>
      <c r="AV605" s="13" t="s">
        <v>79</v>
      </c>
      <c r="AW605" s="13" t="s">
        <v>31</v>
      </c>
      <c r="AX605" s="13" t="s">
        <v>75</v>
      </c>
      <c r="AY605" s="172" t="s">
        <v>185</v>
      </c>
    </row>
    <row r="606" spans="1:65" s="14" customFormat="1" ht="11.25">
      <c r="B606" s="178"/>
      <c r="D606" s="171" t="s">
        <v>193</v>
      </c>
      <c r="E606" s="179" t="s">
        <v>1</v>
      </c>
      <c r="F606" s="180" t="s">
        <v>729</v>
      </c>
      <c r="H606" s="181">
        <v>6.3019999999999996</v>
      </c>
      <c r="I606" s="182"/>
      <c r="L606" s="178"/>
      <c r="M606" s="183"/>
      <c r="N606" s="184"/>
      <c r="O606" s="184"/>
      <c r="P606" s="184"/>
      <c r="Q606" s="184"/>
      <c r="R606" s="184"/>
      <c r="S606" s="184"/>
      <c r="T606" s="185"/>
      <c r="AT606" s="179" t="s">
        <v>193</v>
      </c>
      <c r="AU606" s="179" t="s">
        <v>89</v>
      </c>
      <c r="AV606" s="14" t="s">
        <v>89</v>
      </c>
      <c r="AW606" s="14" t="s">
        <v>31</v>
      </c>
      <c r="AX606" s="14" t="s">
        <v>75</v>
      </c>
      <c r="AY606" s="179" t="s">
        <v>185</v>
      </c>
    </row>
    <row r="607" spans="1:65" s="14" customFormat="1" ht="11.25">
      <c r="B607" s="178"/>
      <c r="D607" s="171" t="s">
        <v>193</v>
      </c>
      <c r="E607" s="179" t="s">
        <v>1</v>
      </c>
      <c r="F607" s="180" t="s">
        <v>730</v>
      </c>
      <c r="H607" s="181">
        <v>1.4359999999999999</v>
      </c>
      <c r="I607" s="182"/>
      <c r="L607" s="178"/>
      <c r="M607" s="183"/>
      <c r="N607" s="184"/>
      <c r="O607" s="184"/>
      <c r="P607" s="184"/>
      <c r="Q607" s="184"/>
      <c r="R607" s="184"/>
      <c r="S607" s="184"/>
      <c r="T607" s="185"/>
      <c r="AT607" s="179" t="s">
        <v>193</v>
      </c>
      <c r="AU607" s="179" t="s">
        <v>89</v>
      </c>
      <c r="AV607" s="14" t="s">
        <v>89</v>
      </c>
      <c r="AW607" s="14" t="s">
        <v>31</v>
      </c>
      <c r="AX607" s="14" t="s">
        <v>75</v>
      </c>
      <c r="AY607" s="179" t="s">
        <v>185</v>
      </c>
    </row>
    <row r="608" spans="1:65" s="14" customFormat="1" ht="11.25">
      <c r="B608" s="178"/>
      <c r="D608" s="171" t="s">
        <v>193</v>
      </c>
      <c r="E608" s="179" t="s">
        <v>1</v>
      </c>
      <c r="F608" s="180" t="s">
        <v>731</v>
      </c>
      <c r="H608" s="181">
        <v>0.32</v>
      </c>
      <c r="I608" s="182"/>
      <c r="L608" s="178"/>
      <c r="M608" s="183"/>
      <c r="N608" s="184"/>
      <c r="O608" s="184"/>
      <c r="P608" s="184"/>
      <c r="Q608" s="184"/>
      <c r="R608" s="184"/>
      <c r="S608" s="184"/>
      <c r="T608" s="185"/>
      <c r="AT608" s="179" t="s">
        <v>193</v>
      </c>
      <c r="AU608" s="179" t="s">
        <v>89</v>
      </c>
      <c r="AV608" s="14" t="s">
        <v>89</v>
      </c>
      <c r="AW608" s="14" t="s">
        <v>31</v>
      </c>
      <c r="AX608" s="14" t="s">
        <v>75</v>
      </c>
      <c r="AY608" s="179" t="s">
        <v>185</v>
      </c>
    </row>
    <row r="609" spans="2:51" s="15" customFormat="1" ht="11.25">
      <c r="B609" s="186"/>
      <c r="D609" s="171" t="s">
        <v>193</v>
      </c>
      <c r="E609" s="187" t="s">
        <v>1</v>
      </c>
      <c r="F609" s="188" t="s">
        <v>199</v>
      </c>
      <c r="H609" s="189">
        <v>12.097999999999999</v>
      </c>
      <c r="I609" s="190"/>
      <c r="L609" s="186"/>
      <c r="M609" s="191"/>
      <c r="N609" s="192"/>
      <c r="O609" s="192"/>
      <c r="P609" s="192"/>
      <c r="Q609" s="192"/>
      <c r="R609" s="192"/>
      <c r="S609" s="192"/>
      <c r="T609" s="193"/>
      <c r="AT609" s="187" t="s">
        <v>193</v>
      </c>
      <c r="AU609" s="187" t="s">
        <v>89</v>
      </c>
      <c r="AV609" s="15" t="s">
        <v>132</v>
      </c>
      <c r="AW609" s="15" t="s">
        <v>31</v>
      </c>
      <c r="AX609" s="15" t="s">
        <v>75</v>
      </c>
      <c r="AY609" s="187" t="s">
        <v>185</v>
      </c>
    </row>
    <row r="610" spans="2:51" s="13" customFormat="1" ht="11.25">
      <c r="B610" s="170"/>
      <c r="D610" s="171" t="s">
        <v>193</v>
      </c>
      <c r="E610" s="172" t="s">
        <v>1</v>
      </c>
      <c r="F610" s="173" t="s">
        <v>297</v>
      </c>
      <c r="H610" s="172" t="s">
        <v>1</v>
      </c>
      <c r="I610" s="174"/>
      <c r="L610" s="170"/>
      <c r="M610" s="175"/>
      <c r="N610" s="176"/>
      <c r="O610" s="176"/>
      <c r="P610" s="176"/>
      <c r="Q610" s="176"/>
      <c r="R610" s="176"/>
      <c r="S610" s="176"/>
      <c r="T610" s="177"/>
      <c r="AT610" s="172" t="s">
        <v>193</v>
      </c>
      <c r="AU610" s="172" t="s">
        <v>89</v>
      </c>
      <c r="AV610" s="13" t="s">
        <v>79</v>
      </c>
      <c r="AW610" s="13" t="s">
        <v>31</v>
      </c>
      <c r="AX610" s="13" t="s">
        <v>75</v>
      </c>
      <c r="AY610" s="172" t="s">
        <v>185</v>
      </c>
    </row>
    <row r="611" spans="2:51" s="14" customFormat="1" ht="11.25">
      <c r="B611" s="178"/>
      <c r="D611" s="171" t="s">
        <v>193</v>
      </c>
      <c r="E611" s="179" t="s">
        <v>1</v>
      </c>
      <c r="F611" s="180" t="s">
        <v>732</v>
      </c>
      <c r="H611" s="181">
        <v>1.9</v>
      </c>
      <c r="I611" s="182"/>
      <c r="L611" s="178"/>
      <c r="M611" s="183"/>
      <c r="N611" s="184"/>
      <c r="O611" s="184"/>
      <c r="P611" s="184"/>
      <c r="Q611" s="184"/>
      <c r="R611" s="184"/>
      <c r="S611" s="184"/>
      <c r="T611" s="185"/>
      <c r="AT611" s="179" t="s">
        <v>193</v>
      </c>
      <c r="AU611" s="179" t="s">
        <v>89</v>
      </c>
      <c r="AV611" s="14" t="s">
        <v>89</v>
      </c>
      <c r="AW611" s="14" t="s">
        <v>31</v>
      </c>
      <c r="AX611" s="14" t="s">
        <v>75</v>
      </c>
      <c r="AY611" s="179" t="s">
        <v>185</v>
      </c>
    </row>
    <row r="612" spans="2:51" s="14" customFormat="1" ht="11.25">
      <c r="B612" s="178"/>
      <c r="D612" s="171" t="s">
        <v>193</v>
      </c>
      <c r="E612" s="179" t="s">
        <v>1</v>
      </c>
      <c r="F612" s="180" t="s">
        <v>733</v>
      </c>
      <c r="H612" s="181">
        <v>1.66</v>
      </c>
      <c r="I612" s="182"/>
      <c r="L612" s="178"/>
      <c r="M612" s="183"/>
      <c r="N612" s="184"/>
      <c r="O612" s="184"/>
      <c r="P612" s="184"/>
      <c r="Q612" s="184"/>
      <c r="R612" s="184"/>
      <c r="S612" s="184"/>
      <c r="T612" s="185"/>
      <c r="AT612" s="179" t="s">
        <v>193</v>
      </c>
      <c r="AU612" s="179" t="s">
        <v>89</v>
      </c>
      <c r="AV612" s="14" t="s">
        <v>89</v>
      </c>
      <c r="AW612" s="14" t="s">
        <v>31</v>
      </c>
      <c r="AX612" s="14" t="s">
        <v>75</v>
      </c>
      <c r="AY612" s="179" t="s">
        <v>185</v>
      </c>
    </row>
    <row r="613" spans="2:51" s="14" customFormat="1" ht="11.25">
      <c r="B613" s="178"/>
      <c r="D613" s="171" t="s">
        <v>193</v>
      </c>
      <c r="E613" s="179" t="s">
        <v>1</v>
      </c>
      <c r="F613" s="180" t="s">
        <v>734</v>
      </c>
      <c r="H613" s="181">
        <v>1.54</v>
      </c>
      <c r="I613" s="182"/>
      <c r="L613" s="178"/>
      <c r="M613" s="183"/>
      <c r="N613" s="184"/>
      <c r="O613" s="184"/>
      <c r="P613" s="184"/>
      <c r="Q613" s="184"/>
      <c r="R613" s="184"/>
      <c r="S613" s="184"/>
      <c r="T613" s="185"/>
      <c r="AT613" s="179" t="s">
        <v>193</v>
      </c>
      <c r="AU613" s="179" t="s">
        <v>89</v>
      </c>
      <c r="AV613" s="14" t="s">
        <v>89</v>
      </c>
      <c r="AW613" s="14" t="s">
        <v>31</v>
      </c>
      <c r="AX613" s="14" t="s">
        <v>75</v>
      </c>
      <c r="AY613" s="179" t="s">
        <v>185</v>
      </c>
    </row>
    <row r="614" spans="2:51" s="14" customFormat="1" ht="11.25">
      <c r="B614" s="178"/>
      <c r="D614" s="171" t="s">
        <v>193</v>
      </c>
      <c r="E614" s="179" t="s">
        <v>1</v>
      </c>
      <c r="F614" s="180" t="s">
        <v>735</v>
      </c>
      <c r="H614" s="181">
        <v>1.204</v>
      </c>
      <c r="I614" s="182"/>
      <c r="L614" s="178"/>
      <c r="M614" s="183"/>
      <c r="N614" s="184"/>
      <c r="O614" s="184"/>
      <c r="P614" s="184"/>
      <c r="Q614" s="184"/>
      <c r="R614" s="184"/>
      <c r="S614" s="184"/>
      <c r="T614" s="185"/>
      <c r="AT614" s="179" t="s">
        <v>193</v>
      </c>
      <c r="AU614" s="179" t="s">
        <v>89</v>
      </c>
      <c r="AV614" s="14" t="s">
        <v>89</v>
      </c>
      <c r="AW614" s="14" t="s">
        <v>31</v>
      </c>
      <c r="AX614" s="14" t="s">
        <v>75</v>
      </c>
      <c r="AY614" s="179" t="s">
        <v>185</v>
      </c>
    </row>
    <row r="615" spans="2:51" s="15" customFormat="1" ht="11.25">
      <c r="B615" s="186"/>
      <c r="D615" s="171" t="s">
        <v>193</v>
      </c>
      <c r="E615" s="187" t="s">
        <v>1</v>
      </c>
      <c r="F615" s="188" t="s">
        <v>199</v>
      </c>
      <c r="H615" s="189">
        <v>6.3039999999999994</v>
      </c>
      <c r="I615" s="190"/>
      <c r="L615" s="186"/>
      <c r="M615" s="191"/>
      <c r="N615" s="192"/>
      <c r="O615" s="192"/>
      <c r="P615" s="192"/>
      <c r="Q615" s="192"/>
      <c r="R615" s="192"/>
      <c r="S615" s="192"/>
      <c r="T615" s="193"/>
      <c r="AT615" s="187" t="s">
        <v>193</v>
      </c>
      <c r="AU615" s="187" t="s">
        <v>89</v>
      </c>
      <c r="AV615" s="15" t="s">
        <v>132</v>
      </c>
      <c r="AW615" s="15" t="s">
        <v>31</v>
      </c>
      <c r="AX615" s="15" t="s">
        <v>75</v>
      </c>
      <c r="AY615" s="187" t="s">
        <v>185</v>
      </c>
    </row>
    <row r="616" spans="2:51" s="13" customFormat="1" ht="11.25">
      <c r="B616" s="170"/>
      <c r="D616" s="171" t="s">
        <v>193</v>
      </c>
      <c r="E616" s="172" t="s">
        <v>1</v>
      </c>
      <c r="F616" s="173" t="s">
        <v>302</v>
      </c>
      <c r="H616" s="172" t="s">
        <v>1</v>
      </c>
      <c r="I616" s="174"/>
      <c r="L616" s="170"/>
      <c r="M616" s="175"/>
      <c r="N616" s="176"/>
      <c r="O616" s="176"/>
      <c r="P616" s="176"/>
      <c r="Q616" s="176"/>
      <c r="R616" s="176"/>
      <c r="S616" s="176"/>
      <c r="T616" s="177"/>
      <c r="AT616" s="172" t="s">
        <v>193</v>
      </c>
      <c r="AU616" s="172" t="s">
        <v>89</v>
      </c>
      <c r="AV616" s="13" t="s">
        <v>79</v>
      </c>
      <c r="AW616" s="13" t="s">
        <v>31</v>
      </c>
      <c r="AX616" s="13" t="s">
        <v>75</v>
      </c>
      <c r="AY616" s="172" t="s">
        <v>185</v>
      </c>
    </row>
    <row r="617" spans="2:51" s="14" customFormat="1" ht="11.25">
      <c r="B617" s="178"/>
      <c r="D617" s="171" t="s">
        <v>193</v>
      </c>
      <c r="E617" s="179" t="s">
        <v>1</v>
      </c>
      <c r="F617" s="180" t="s">
        <v>736</v>
      </c>
      <c r="H617" s="181">
        <v>18.399999999999999</v>
      </c>
      <c r="I617" s="182"/>
      <c r="L617" s="178"/>
      <c r="M617" s="183"/>
      <c r="N617" s="184"/>
      <c r="O617" s="184"/>
      <c r="P617" s="184"/>
      <c r="Q617" s="184"/>
      <c r="R617" s="184"/>
      <c r="S617" s="184"/>
      <c r="T617" s="185"/>
      <c r="AT617" s="179" t="s">
        <v>193</v>
      </c>
      <c r="AU617" s="179" t="s">
        <v>89</v>
      </c>
      <c r="AV617" s="14" t="s">
        <v>89</v>
      </c>
      <c r="AW617" s="14" t="s">
        <v>31</v>
      </c>
      <c r="AX617" s="14" t="s">
        <v>75</v>
      </c>
      <c r="AY617" s="179" t="s">
        <v>185</v>
      </c>
    </row>
    <row r="618" spans="2:51" s="14" customFormat="1" ht="11.25">
      <c r="B618" s="178"/>
      <c r="D618" s="171" t="s">
        <v>193</v>
      </c>
      <c r="E618" s="179" t="s">
        <v>1</v>
      </c>
      <c r="F618" s="180" t="s">
        <v>737</v>
      </c>
      <c r="H618" s="181">
        <v>7.2</v>
      </c>
      <c r="I618" s="182"/>
      <c r="L618" s="178"/>
      <c r="M618" s="183"/>
      <c r="N618" s="184"/>
      <c r="O618" s="184"/>
      <c r="P618" s="184"/>
      <c r="Q618" s="184"/>
      <c r="R618" s="184"/>
      <c r="S618" s="184"/>
      <c r="T618" s="185"/>
      <c r="AT618" s="179" t="s">
        <v>193</v>
      </c>
      <c r="AU618" s="179" t="s">
        <v>89</v>
      </c>
      <c r="AV618" s="14" t="s">
        <v>89</v>
      </c>
      <c r="AW618" s="14" t="s">
        <v>31</v>
      </c>
      <c r="AX618" s="14" t="s">
        <v>75</v>
      </c>
      <c r="AY618" s="179" t="s">
        <v>185</v>
      </c>
    </row>
    <row r="619" spans="2:51" s="14" customFormat="1" ht="11.25">
      <c r="B619" s="178"/>
      <c r="D619" s="171" t="s">
        <v>193</v>
      </c>
      <c r="E619" s="179" t="s">
        <v>1</v>
      </c>
      <c r="F619" s="180" t="s">
        <v>738</v>
      </c>
      <c r="H619" s="181">
        <v>2.4</v>
      </c>
      <c r="I619" s="182"/>
      <c r="L619" s="178"/>
      <c r="M619" s="183"/>
      <c r="N619" s="184"/>
      <c r="O619" s="184"/>
      <c r="P619" s="184"/>
      <c r="Q619" s="184"/>
      <c r="R619" s="184"/>
      <c r="S619" s="184"/>
      <c r="T619" s="185"/>
      <c r="AT619" s="179" t="s">
        <v>193</v>
      </c>
      <c r="AU619" s="179" t="s">
        <v>89</v>
      </c>
      <c r="AV619" s="14" t="s">
        <v>89</v>
      </c>
      <c r="AW619" s="14" t="s">
        <v>31</v>
      </c>
      <c r="AX619" s="14" t="s">
        <v>75</v>
      </c>
      <c r="AY619" s="179" t="s">
        <v>185</v>
      </c>
    </row>
    <row r="620" spans="2:51" s="14" customFormat="1" ht="11.25">
      <c r="B620" s="178"/>
      <c r="D620" s="171" t="s">
        <v>193</v>
      </c>
      <c r="E620" s="179" t="s">
        <v>1</v>
      </c>
      <c r="F620" s="180" t="s">
        <v>739</v>
      </c>
      <c r="H620" s="181">
        <v>1.5</v>
      </c>
      <c r="I620" s="182"/>
      <c r="L620" s="178"/>
      <c r="M620" s="183"/>
      <c r="N620" s="184"/>
      <c r="O620" s="184"/>
      <c r="P620" s="184"/>
      <c r="Q620" s="184"/>
      <c r="R620" s="184"/>
      <c r="S620" s="184"/>
      <c r="T620" s="185"/>
      <c r="AT620" s="179" t="s">
        <v>193</v>
      </c>
      <c r="AU620" s="179" t="s">
        <v>89</v>
      </c>
      <c r="AV620" s="14" t="s">
        <v>89</v>
      </c>
      <c r="AW620" s="14" t="s">
        <v>31</v>
      </c>
      <c r="AX620" s="14" t="s">
        <v>75</v>
      </c>
      <c r="AY620" s="179" t="s">
        <v>185</v>
      </c>
    </row>
    <row r="621" spans="2:51" s="14" customFormat="1" ht="11.25">
      <c r="B621" s="178"/>
      <c r="D621" s="171" t="s">
        <v>193</v>
      </c>
      <c r="E621" s="179" t="s">
        <v>1</v>
      </c>
      <c r="F621" s="180" t="s">
        <v>740</v>
      </c>
      <c r="H621" s="181">
        <v>2.08</v>
      </c>
      <c r="I621" s="182"/>
      <c r="L621" s="178"/>
      <c r="M621" s="183"/>
      <c r="N621" s="184"/>
      <c r="O621" s="184"/>
      <c r="P621" s="184"/>
      <c r="Q621" s="184"/>
      <c r="R621" s="184"/>
      <c r="S621" s="184"/>
      <c r="T621" s="185"/>
      <c r="AT621" s="179" t="s">
        <v>193</v>
      </c>
      <c r="AU621" s="179" t="s">
        <v>89</v>
      </c>
      <c r="AV621" s="14" t="s">
        <v>89</v>
      </c>
      <c r="AW621" s="14" t="s">
        <v>31</v>
      </c>
      <c r="AX621" s="14" t="s">
        <v>75</v>
      </c>
      <c r="AY621" s="179" t="s">
        <v>185</v>
      </c>
    </row>
    <row r="622" spans="2:51" s="14" customFormat="1" ht="11.25">
      <c r="B622" s="178"/>
      <c r="D622" s="171" t="s">
        <v>193</v>
      </c>
      <c r="E622" s="179" t="s">
        <v>1</v>
      </c>
      <c r="F622" s="180" t="s">
        <v>741</v>
      </c>
      <c r="H622" s="181">
        <v>1.28</v>
      </c>
      <c r="I622" s="182"/>
      <c r="L622" s="178"/>
      <c r="M622" s="183"/>
      <c r="N622" s="184"/>
      <c r="O622" s="184"/>
      <c r="P622" s="184"/>
      <c r="Q622" s="184"/>
      <c r="R622" s="184"/>
      <c r="S622" s="184"/>
      <c r="T622" s="185"/>
      <c r="AT622" s="179" t="s">
        <v>193</v>
      </c>
      <c r="AU622" s="179" t="s">
        <v>89</v>
      </c>
      <c r="AV622" s="14" t="s">
        <v>89</v>
      </c>
      <c r="AW622" s="14" t="s">
        <v>31</v>
      </c>
      <c r="AX622" s="14" t="s">
        <v>75</v>
      </c>
      <c r="AY622" s="179" t="s">
        <v>185</v>
      </c>
    </row>
    <row r="623" spans="2:51" s="14" customFormat="1" ht="11.25">
      <c r="B623" s="178"/>
      <c r="D623" s="171" t="s">
        <v>193</v>
      </c>
      <c r="E623" s="179" t="s">
        <v>1</v>
      </c>
      <c r="F623" s="180" t="s">
        <v>742</v>
      </c>
      <c r="H623" s="181">
        <v>2.16</v>
      </c>
      <c r="I623" s="182"/>
      <c r="L623" s="178"/>
      <c r="M623" s="183"/>
      <c r="N623" s="184"/>
      <c r="O623" s="184"/>
      <c r="P623" s="184"/>
      <c r="Q623" s="184"/>
      <c r="R623" s="184"/>
      <c r="S623" s="184"/>
      <c r="T623" s="185"/>
      <c r="AT623" s="179" t="s">
        <v>193</v>
      </c>
      <c r="AU623" s="179" t="s">
        <v>89</v>
      </c>
      <c r="AV623" s="14" t="s">
        <v>89</v>
      </c>
      <c r="AW623" s="14" t="s">
        <v>31</v>
      </c>
      <c r="AX623" s="14" t="s">
        <v>75</v>
      </c>
      <c r="AY623" s="179" t="s">
        <v>185</v>
      </c>
    </row>
    <row r="624" spans="2:51" s="14" customFormat="1" ht="11.25">
      <c r="B624" s="178"/>
      <c r="D624" s="171" t="s">
        <v>193</v>
      </c>
      <c r="E624" s="179" t="s">
        <v>1</v>
      </c>
      <c r="F624" s="180" t="s">
        <v>743</v>
      </c>
      <c r="H624" s="181">
        <v>18.04</v>
      </c>
      <c r="I624" s="182"/>
      <c r="L624" s="178"/>
      <c r="M624" s="183"/>
      <c r="N624" s="184"/>
      <c r="O624" s="184"/>
      <c r="P624" s="184"/>
      <c r="Q624" s="184"/>
      <c r="R624" s="184"/>
      <c r="S624" s="184"/>
      <c r="T624" s="185"/>
      <c r="AT624" s="179" t="s">
        <v>193</v>
      </c>
      <c r="AU624" s="179" t="s">
        <v>89</v>
      </c>
      <c r="AV624" s="14" t="s">
        <v>89</v>
      </c>
      <c r="AW624" s="14" t="s">
        <v>31</v>
      </c>
      <c r="AX624" s="14" t="s">
        <v>75</v>
      </c>
      <c r="AY624" s="179" t="s">
        <v>185</v>
      </c>
    </row>
    <row r="625" spans="2:51" s="14" customFormat="1" ht="11.25">
      <c r="B625" s="178"/>
      <c r="D625" s="171" t="s">
        <v>193</v>
      </c>
      <c r="E625" s="179" t="s">
        <v>1</v>
      </c>
      <c r="F625" s="180" t="s">
        <v>744</v>
      </c>
      <c r="H625" s="181">
        <v>3.6</v>
      </c>
      <c r="I625" s="182"/>
      <c r="L625" s="178"/>
      <c r="M625" s="183"/>
      <c r="N625" s="184"/>
      <c r="O625" s="184"/>
      <c r="P625" s="184"/>
      <c r="Q625" s="184"/>
      <c r="R625" s="184"/>
      <c r="S625" s="184"/>
      <c r="T625" s="185"/>
      <c r="AT625" s="179" t="s">
        <v>193</v>
      </c>
      <c r="AU625" s="179" t="s">
        <v>89</v>
      </c>
      <c r="AV625" s="14" t="s">
        <v>89</v>
      </c>
      <c r="AW625" s="14" t="s">
        <v>31</v>
      </c>
      <c r="AX625" s="14" t="s">
        <v>75</v>
      </c>
      <c r="AY625" s="179" t="s">
        <v>185</v>
      </c>
    </row>
    <row r="626" spans="2:51" s="15" customFormat="1" ht="11.25">
      <c r="B626" s="186"/>
      <c r="D626" s="171" t="s">
        <v>193</v>
      </c>
      <c r="E626" s="187" t="s">
        <v>1</v>
      </c>
      <c r="F626" s="188" t="s">
        <v>199</v>
      </c>
      <c r="H626" s="189">
        <v>56.66</v>
      </c>
      <c r="I626" s="190"/>
      <c r="L626" s="186"/>
      <c r="M626" s="191"/>
      <c r="N626" s="192"/>
      <c r="O626" s="192"/>
      <c r="P626" s="192"/>
      <c r="Q626" s="192"/>
      <c r="R626" s="192"/>
      <c r="S626" s="192"/>
      <c r="T626" s="193"/>
      <c r="AT626" s="187" t="s">
        <v>193</v>
      </c>
      <c r="AU626" s="187" t="s">
        <v>89</v>
      </c>
      <c r="AV626" s="15" t="s">
        <v>132</v>
      </c>
      <c r="AW626" s="15" t="s">
        <v>31</v>
      </c>
      <c r="AX626" s="15" t="s">
        <v>75</v>
      </c>
      <c r="AY626" s="187" t="s">
        <v>185</v>
      </c>
    </row>
    <row r="627" spans="2:51" s="13" customFormat="1" ht="11.25">
      <c r="B627" s="170"/>
      <c r="D627" s="171" t="s">
        <v>193</v>
      </c>
      <c r="E627" s="172" t="s">
        <v>1</v>
      </c>
      <c r="F627" s="173" t="s">
        <v>312</v>
      </c>
      <c r="H627" s="172" t="s">
        <v>1</v>
      </c>
      <c r="I627" s="174"/>
      <c r="L627" s="170"/>
      <c r="M627" s="175"/>
      <c r="N627" s="176"/>
      <c r="O627" s="176"/>
      <c r="P627" s="176"/>
      <c r="Q627" s="176"/>
      <c r="R627" s="176"/>
      <c r="S627" s="176"/>
      <c r="T627" s="177"/>
      <c r="AT627" s="172" t="s">
        <v>193</v>
      </c>
      <c r="AU627" s="172" t="s">
        <v>89</v>
      </c>
      <c r="AV627" s="13" t="s">
        <v>79</v>
      </c>
      <c r="AW627" s="13" t="s">
        <v>31</v>
      </c>
      <c r="AX627" s="13" t="s">
        <v>75</v>
      </c>
      <c r="AY627" s="172" t="s">
        <v>185</v>
      </c>
    </row>
    <row r="628" spans="2:51" s="14" customFormat="1" ht="11.25">
      <c r="B628" s="178"/>
      <c r="D628" s="171" t="s">
        <v>193</v>
      </c>
      <c r="E628" s="179" t="s">
        <v>1</v>
      </c>
      <c r="F628" s="180" t="s">
        <v>745</v>
      </c>
      <c r="H628" s="181">
        <v>7.9619999999999997</v>
      </c>
      <c r="I628" s="182"/>
      <c r="L628" s="178"/>
      <c r="M628" s="183"/>
      <c r="N628" s="184"/>
      <c r="O628" s="184"/>
      <c r="P628" s="184"/>
      <c r="Q628" s="184"/>
      <c r="R628" s="184"/>
      <c r="S628" s="184"/>
      <c r="T628" s="185"/>
      <c r="AT628" s="179" t="s">
        <v>193</v>
      </c>
      <c r="AU628" s="179" t="s">
        <v>89</v>
      </c>
      <c r="AV628" s="14" t="s">
        <v>89</v>
      </c>
      <c r="AW628" s="14" t="s">
        <v>31</v>
      </c>
      <c r="AX628" s="14" t="s">
        <v>75</v>
      </c>
      <c r="AY628" s="179" t="s">
        <v>185</v>
      </c>
    </row>
    <row r="629" spans="2:51" s="14" customFormat="1" ht="11.25">
      <c r="B629" s="178"/>
      <c r="D629" s="171" t="s">
        <v>193</v>
      </c>
      <c r="E629" s="179" t="s">
        <v>1</v>
      </c>
      <c r="F629" s="180" t="s">
        <v>746</v>
      </c>
      <c r="H629" s="181">
        <v>7.8710000000000004</v>
      </c>
      <c r="I629" s="182"/>
      <c r="L629" s="178"/>
      <c r="M629" s="183"/>
      <c r="N629" s="184"/>
      <c r="O629" s="184"/>
      <c r="P629" s="184"/>
      <c r="Q629" s="184"/>
      <c r="R629" s="184"/>
      <c r="S629" s="184"/>
      <c r="T629" s="185"/>
      <c r="AT629" s="179" t="s">
        <v>193</v>
      </c>
      <c r="AU629" s="179" t="s">
        <v>89</v>
      </c>
      <c r="AV629" s="14" t="s">
        <v>89</v>
      </c>
      <c r="AW629" s="14" t="s">
        <v>31</v>
      </c>
      <c r="AX629" s="14" t="s">
        <v>75</v>
      </c>
      <c r="AY629" s="179" t="s">
        <v>185</v>
      </c>
    </row>
    <row r="630" spans="2:51" s="14" customFormat="1" ht="11.25">
      <c r="B630" s="178"/>
      <c r="D630" s="171" t="s">
        <v>193</v>
      </c>
      <c r="E630" s="179" t="s">
        <v>1</v>
      </c>
      <c r="F630" s="180" t="s">
        <v>747</v>
      </c>
      <c r="H630" s="181">
        <v>7.2329999999999997</v>
      </c>
      <c r="I630" s="182"/>
      <c r="L630" s="178"/>
      <c r="M630" s="183"/>
      <c r="N630" s="184"/>
      <c r="O630" s="184"/>
      <c r="P630" s="184"/>
      <c r="Q630" s="184"/>
      <c r="R630" s="184"/>
      <c r="S630" s="184"/>
      <c r="T630" s="185"/>
      <c r="AT630" s="179" t="s">
        <v>193</v>
      </c>
      <c r="AU630" s="179" t="s">
        <v>89</v>
      </c>
      <c r="AV630" s="14" t="s">
        <v>89</v>
      </c>
      <c r="AW630" s="14" t="s">
        <v>31</v>
      </c>
      <c r="AX630" s="14" t="s">
        <v>75</v>
      </c>
      <c r="AY630" s="179" t="s">
        <v>185</v>
      </c>
    </row>
    <row r="631" spans="2:51" s="14" customFormat="1" ht="11.25">
      <c r="B631" s="178"/>
      <c r="D631" s="171" t="s">
        <v>193</v>
      </c>
      <c r="E631" s="179" t="s">
        <v>1</v>
      </c>
      <c r="F631" s="180" t="s">
        <v>748</v>
      </c>
      <c r="H631" s="181">
        <v>7.8230000000000004</v>
      </c>
      <c r="I631" s="182"/>
      <c r="L631" s="178"/>
      <c r="M631" s="183"/>
      <c r="N631" s="184"/>
      <c r="O631" s="184"/>
      <c r="P631" s="184"/>
      <c r="Q631" s="184"/>
      <c r="R631" s="184"/>
      <c r="S631" s="184"/>
      <c r="T631" s="185"/>
      <c r="AT631" s="179" t="s">
        <v>193</v>
      </c>
      <c r="AU631" s="179" t="s">
        <v>89</v>
      </c>
      <c r="AV631" s="14" t="s">
        <v>89</v>
      </c>
      <c r="AW631" s="14" t="s">
        <v>31</v>
      </c>
      <c r="AX631" s="14" t="s">
        <v>75</v>
      </c>
      <c r="AY631" s="179" t="s">
        <v>185</v>
      </c>
    </row>
    <row r="632" spans="2:51" s="14" customFormat="1" ht="11.25">
      <c r="B632" s="178"/>
      <c r="D632" s="171" t="s">
        <v>193</v>
      </c>
      <c r="E632" s="179" t="s">
        <v>1</v>
      </c>
      <c r="F632" s="180" t="s">
        <v>749</v>
      </c>
      <c r="H632" s="181">
        <v>9.3930000000000007</v>
      </c>
      <c r="I632" s="182"/>
      <c r="L632" s="178"/>
      <c r="M632" s="183"/>
      <c r="N632" s="184"/>
      <c r="O632" s="184"/>
      <c r="P632" s="184"/>
      <c r="Q632" s="184"/>
      <c r="R632" s="184"/>
      <c r="S632" s="184"/>
      <c r="T632" s="185"/>
      <c r="AT632" s="179" t="s">
        <v>193</v>
      </c>
      <c r="AU632" s="179" t="s">
        <v>89</v>
      </c>
      <c r="AV632" s="14" t="s">
        <v>89</v>
      </c>
      <c r="AW632" s="14" t="s">
        <v>31</v>
      </c>
      <c r="AX632" s="14" t="s">
        <v>75</v>
      </c>
      <c r="AY632" s="179" t="s">
        <v>185</v>
      </c>
    </row>
    <row r="633" spans="2:51" s="14" customFormat="1" ht="11.25">
      <c r="B633" s="178"/>
      <c r="D633" s="171" t="s">
        <v>193</v>
      </c>
      <c r="E633" s="179" t="s">
        <v>1</v>
      </c>
      <c r="F633" s="180" t="s">
        <v>750</v>
      </c>
      <c r="H633" s="181">
        <v>7.86</v>
      </c>
      <c r="I633" s="182"/>
      <c r="L633" s="178"/>
      <c r="M633" s="183"/>
      <c r="N633" s="184"/>
      <c r="O633" s="184"/>
      <c r="P633" s="184"/>
      <c r="Q633" s="184"/>
      <c r="R633" s="184"/>
      <c r="S633" s="184"/>
      <c r="T633" s="185"/>
      <c r="AT633" s="179" t="s">
        <v>193</v>
      </c>
      <c r="AU633" s="179" t="s">
        <v>89</v>
      </c>
      <c r="AV633" s="14" t="s">
        <v>89</v>
      </c>
      <c r="AW633" s="14" t="s">
        <v>31</v>
      </c>
      <c r="AX633" s="14" t="s">
        <v>75</v>
      </c>
      <c r="AY633" s="179" t="s">
        <v>185</v>
      </c>
    </row>
    <row r="634" spans="2:51" s="14" customFormat="1" ht="11.25">
      <c r="B634" s="178"/>
      <c r="D634" s="171" t="s">
        <v>193</v>
      </c>
      <c r="E634" s="179" t="s">
        <v>1</v>
      </c>
      <c r="F634" s="180" t="s">
        <v>751</v>
      </c>
      <c r="H634" s="181">
        <v>8.0660000000000007</v>
      </c>
      <c r="I634" s="182"/>
      <c r="L634" s="178"/>
      <c r="M634" s="183"/>
      <c r="N634" s="184"/>
      <c r="O634" s="184"/>
      <c r="P634" s="184"/>
      <c r="Q634" s="184"/>
      <c r="R634" s="184"/>
      <c r="S634" s="184"/>
      <c r="T634" s="185"/>
      <c r="AT634" s="179" t="s">
        <v>193</v>
      </c>
      <c r="AU634" s="179" t="s">
        <v>89</v>
      </c>
      <c r="AV634" s="14" t="s">
        <v>89</v>
      </c>
      <c r="AW634" s="14" t="s">
        <v>31</v>
      </c>
      <c r="AX634" s="14" t="s">
        <v>75</v>
      </c>
      <c r="AY634" s="179" t="s">
        <v>185</v>
      </c>
    </row>
    <row r="635" spans="2:51" s="14" customFormat="1" ht="11.25">
      <c r="B635" s="178"/>
      <c r="D635" s="171" t="s">
        <v>193</v>
      </c>
      <c r="E635" s="179" t="s">
        <v>1</v>
      </c>
      <c r="F635" s="180" t="s">
        <v>752</v>
      </c>
      <c r="H635" s="181">
        <v>7.83</v>
      </c>
      <c r="I635" s="182"/>
      <c r="L635" s="178"/>
      <c r="M635" s="183"/>
      <c r="N635" s="184"/>
      <c r="O635" s="184"/>
      <c r="P635" s="184"/>
      <c r="Q635" s="184"/>
      <c r="R635" s="184"/>
      <c r="S635" s="184"/>
      <c r="T635" s="185"/>
      <c r="AT635" s="179" t="s">
        <v>193</v>
      </c>
      <c r="AU635" s="179" t="s">
        <v>89</v>
      </c>
      <c r="AV635" s="14" t="s">
        <v>89</v>
      </c>
      <c r="AW635" s="14" t="s">
        <v>31</v>
      </c>
      <c r="AX635" s="14" t="s">
        <v>75</v>
      </c>
      <c r="AY635" s="179" t="s">
        <v>185</v>
      </c>
    </row>
    <row r="636" spans="2:51" s="14" customFormat="1" ht="11.25">
      <c r="B636" s="178"/>
      <c r="D636" s="171" t="s">
        <v>193</v>
      </c>
      <c r="E636" s="179" t="s">
        <v>1</v>
      </c>
      <c r="F636" s="180" t="s">
        <v>753</v>
      </c>
      <c r="H636" s="181">
        <v>4.0069999999999997</v>
      </c>
      <c r="I636" s="182"/>
      <c r="L636" s="178"/>
      <c r="M636" s="183"/>
      <c r="N636" s="184"/>
      <c r="O636" s="184"/>
      <c r="P636" s="184"/>
      <c r="Q636" s="184"/>
      <c r="R636" s="184"/>
      <c r="S636" s="184"/>
      <c r="T636" s="185"/>
      <c r="AT636" s="179" t="s">
        <v>193</v>
      </c>
      <c r="AU636" s="179" t="s">
        <v>89</v>
      </c>
      <c r="AV636" s="14" t="s">
        <v>89</v>
      </c>
      <c r="AW636" s="14" t="s">
        <v>31</v>
      </c>
      <c r="AX636" s="14" t="s">
        <v>75</v>
      </c>
      <c r="AY636" s="179" t="s">
        <v>185</v>
      </c>
    </row>
    <row r="637" spans="2:51" s="14" customFormat="1" ht="11.25">
      <c r="B637" s="178"/>
      <c r="D637" s="171" t="s">
        <v>193</v>
      </c>
      <c r="E637" s="179" t="s">
        <v>1</v>
      </c>
      <c r="F637" s="180" t="s">
        <v>754</v>
      </c>
      <c r="H637" s="181">
        <v>4.0069999999999997</v>
      </c>
      <c r="I637" s="182"/>
      <c r="L637" s="178"/>
      <c r="M637" s="183"/>
      <c r="N637" s="184"/>
      <c r="O637" s="184"/>
      <c r="P637" s="184"/>
      <c r="Q637" s="184"/>
      <c r="R637" s="184"/>
      <c r="S637" s="184"/>
      <c r="T637" s="185"/>
      <c r="AT637" s="179" t="s">
        <v>193</v>
      </c>
      <c r="AU637" s="179" t="s">
        <v>89</v>
      </c>
      <c r="AV637" s="14" t="s">
        <v>89</v>
      </c>
      <c r="AW637" s="14" t="s">
        <v>31</v>
      </c>
      <c r="AX637" s="14" t="s">
        <v>75</v>
      </c>
      <c r="AY637" s="179" t="s">
        <v>185</v>
      </c>
    </row>
    <row r="638" spans="2:51" s="14" customFormat="1" ht="11.25">
      <c r="B638" s="178"/>
      <c r="D638" s="171" t="s">
        <v>193</v>
      </c>
      <c r="E638" s="179" t="s">
        <v>1</v>
      </c>
      <c r="F638" s="180" t="s">
        <v>755</v>
      </c>
      <c r="H638" s="181">
        <v>1.1200000000000001</v>
      </c>
      <c r="I638" s="182"/>
      <c r="L638" s="178"/>
      <c r="M638" s="183"/>
      <c r="N638" s="184"/>
      <c r="O638" s="184"/>
      <c r="P638" s="184"/>
      <c r="Q638" s="184"/>
      <c r="R638" s="184"/>
      <c r="S638" s="184"/>
      <c r="T638" s="185"/>
      <c r="AT638" s="179" t="s">
        <v>193</v>
      </c>
      <c r="AU638" s="179" t="s">
        <v>89</v>
      </c>
      <c r="AV638" s="14" t="s">
        <v>89</v>
      </c>
      <c r="AW638" s="14" t="s">
        <v>31</v>
      </c>
      <c r="AX638" s="14" t="s">
        <v>75</v>
      </c>
      <c r="AY638" s="179" t="s">
        <v>185</v>
      </c>
    </row>
    <row r="639" spans="2:51" s="14" customFormat="1" ht="11.25">
      <c r="B639" s="178"/>
      <c r="D639" s="171" t="s">
        <v>193</v>
      </c>
      <c r="E639" s="179" t="s">
        <v>1</v>
      </c>
      <c r="F639" s="180" t="s">
        <v>756</v>
      </c>
      <c r="H639" s="181">
        <v>1.42</v>
      </c>
      <c r="I639" s="182"/>
      <c r="L639" s="178"/>
      <c r="M639" s="183"/>
      <c r="N639" s="184"/>
      <c r="O639" s="184"/>
      <c r="P639" s="184"/>
      <c r="Q639" s="184"/>
      <c r="R639" s="184"/>
      <c r="S639" s="184"/>
      <c r="T639" s="185"/>
      <c r="AT639" s="179" t="s">
        <v>193</v>
      </c>
      <c r="AU639" s="179" t="s">
        <v>89</v>
      </c>
      <c r="AV639" s="14" t="s">
        <v>89</v>
      </c>
      <c r="AW639" s="14" t="s">
        <v>31</v>
      </c>
      <c r="AX639" s="14" t="s">
        <v>75</v>
      </c>
      <c r="AY639" s="179" t="s">
        <v>185</v>
      </c>
    </row>
    <row r="640" spans="2:51" s="14" customFormat="1" ht="11.25">
      <c r="B640" s="178"/>
      <c r="D640" s="171" t="s">
        <v>193</v>
      </c>
      <c r="E640" s="179" t="s">
        <v>1</v>
      </c>
      <c r="F640" s="180" t="s">
        <v>757</v>
      </c>
      <c r="H640" s="181">
        <v>5.165</v>
      </c>
      <c r="I640" s="182"/>
      <c r="L640" s="178"/>
      <c r="M640" s="183"/>
      <c r="N640" s="184"/>
      <c r="O640" s="184"/>
      <c r="P640" s="184"/>
      <c r="Q640" s="184"/>
      <c r="R640" s="184"/>
      <c r="S640" s="184"/>
      <c r="T640" s="185"/>
      <c r="AT640" s="179" t="s">
        <v>193</v>
      </c>
      <c r="AU640" s="179" t="s">
        <v>89</v>
      </c>
      <c r="AV640" s="14" t="s">
        <v>89</v>
      </c>
      <c r="AW640" s="14" t="s">
        <v>31</v>
      </c>
      <c r="AX640" s="14" t="s">
        <v>75</v>
      </c>
      <c r="AY640" s="179" t="s">
        <v>185</v>
      </c>
    </row>
    <row r="641" spans="1:65" s="14" customFormat="1" ht="11.25">
      <c r="B641" s="178"/>
      <c r="D641" s="171" t="s">
        <v>193</v>
      </c>
      <c r="E641" s="179" t="s">
        <v>1</v>
      </c>
      <c r="F641" s="180" t="s">
        <v>758</v>
      </c>
      <c r="H641" s="181">
        <v>1.393</v>
      </c>
      <c r="I641" s="182"/>
      <c r="L641" s="178"/>
      <c r="M641" s="183"/>
      <c r="N641" s="184"/>
      <c r="O641" s="184"/>
      <c r="P641" s="184"/>
      <c r="Q641" s="184"/>
      <c r="R641" s="184"/>
      <c r="S641" s="184"/>
      <c r="T641" s="185"/>
      <c r="AT641" s="179" t="s">
        <v>193</v>
      </c>
      <c r="AU641" s="179" t="s">
        <v>89</v>
      </c>
      <c r="AV641" s="14" t="s">
        <v>89</v>
      </c>
      <c r="AW641" s="14" t="s">
        <v>31</v>
      </c>
      <c r="AX641" s="14" t="s">
        <v>75</v>
      </c>
      <c r="AY641" s="179" t="s">
        <v>185</v>
      </c>
    </row>
    <row r="642" spans="1:65" s="14" customFormat="1" ht="11.25">
      <c r="B642" s="178"/>
      <c r="D642" s="171" t="s">
        <v>193</v>
      </c>
      <c r="E642" s="179" t="s">
        <v>1</v>
      </c>
      <c r="F642" s="180" t="s">
        <v>759</v>
      </c>
      <c r="H642" s="181">
        <v>1.88</v>
      </c>
      <c r="I642" s="182"/>
      <c r="L642" s="178"/>
      <c r="M642" s="183"/>
      <c r="N642" s="184"/>
      <c r="O642" s="184"/>
      <c r="P642" s="184"/>
      <c r="Q642" s="184"/>
      <c r="R642" s="184"/>
      <c r="S642" s="184"/>
      <c r="T642" s="185"/>
      <c r="AT642" s="179" t="s">
        <v>193</v>
      </c>
      <c r="AU642" s="179" t="s">
        <v>89</v>
      </c>
      <c r="AV642" s="14" t="s">
        <v>89</v>
      </c>
      <c r="AW642" s="14" t="s">
        <v>31</v>
      </c>
      <c r="AX642" s="14" t="s">
        <v>75</v>
      </c>
      <c r="AY642" s="179" t="s">
        <v>185</v>
      </c>
    </row>
    <row r="643" spans="1:65" s="14" customFormat="1" ht="11.25">
      <c r="B643" s="178"/>
      <c r="D643" s="171" t="s">
        <v>193</v>
      </c>
      <c r="E643" s="179" t="s">
        <v>1</v>
      </c>
      <c r="F643" s="180" t="s">
        <v>760</v>
      </c>
      <c r="H643" s="181">
        <v>1.423</v>
      </c>
      <c r="I643" s="182"/>
      <c r="L643" s="178"/>
      <c r="M643" s="183"/>
      <c r="N643" s="184"/>
      <c r="O643" s="184"/>
      <c r="P643" s="184"/>
      <c r="Q643" s="184"/>
      <c r="R643" s="184"/>
      <c r="S643" s="184"/>
      <c r="T643" s="185"/>
      <c r="AT643" s="179" t="s">
        <v>193</v>
      </c>
      <c r="AU643" s="179" t="s">
        <v>89</v>
      </c>
      <c r="AV643" s="14" t="s">
        <v>89</v>
      </c>
      <c r="AW643" s="14" t="s">
        <v>31</v>
      </c>
      <c r="AX643" s="14" t="s">
        <v>75</v>
      </c>
      <c r="AY643" s="179" t="s">
        <v>185</v>
      </c>
    </row>
    <row r="644" spans="1:65" s="14" customFormat="1" ht="11.25">
      <c r="B644" s="178"/>
      <c r="D644" s="171" t="s">
        <v>193</v>
      </c>
      <c r="E644" s="179" t="s">
        <v>1</v>
      </c>
      <c r="F644" s="180" t="s">
        <v>761</v>
      </c>
      <c r="H644" s="181">
        <v>1.88</v>
      </c>
      <c r="I644" s="182"/>
      <c r="L644" s="178"/>
      <c r="M644" s="183"/>
      <c r="N644" s="184"/>
      <c r="O644" s="184"/>
      <c r="P644" s="184"/>
      <c r="Q644" s="184"/>
      <c r="R644" s="184"/>
      <c r="S644" s="184"/>
      <c r="T644" s="185"/>
      <c r="AT644" s="179" t="s">
        <v>193</v>
      </c>
      <c r="AU644" s="179" t="s">
        <v>89</v>
      </c>
      <c r="AV644" s="14" t="s">
        <v>89</v>
      </c>
      <c r="AW644" s="14" t="s">
        <v>31</v>
      </c>
      <c r="AX644" s="14" t="s">
        <v>75</v>
      </c>
      <c r="AY644" s="179" t="s">
        <v>185</v>
      </c>
    </row>
    <row r="645" spans="1:65" s="14" customFormat="1" ht="11.25">
      <c r="B645" s="178"/>
      <c r="D645" s="171" t="s">
        <v>193</v>
      </c>
      <c r="E645" s="179" t="s">
        <v>1</v>
      </c>
      <c r="F645" s="180" t="s">
        <v>762</v>
      </c>
      <c r="H645" s="181">
        <v>3.214</v>
      </c>
      <c r="I645" s="182"/>
      <c r="L645" s="178"/>
      <c r="M645" s="183"/>
      <c r="N645" s="184"/>
      <c r="O645" s="184"/>
      <c r="P645" s="184"/>
      <c r="Q645" s="184"/>
      <c r="R645" s="184"/>
      <c r="S645" s="184"/>
      <c r="T645" s="185"/>
      <c r="AT645" s="179" t="s">
        <v>193</v>
      </c>
      <c r="AU645" s="179" t="s">
        <v>89</v>
      </c>
      <c r="AV645" s="14" t="s">
        <v>89</v>
      </c>
      <c r="AW645" s="14" t="s">
        <v>31</v>
      </c>
      <c r="AX645" s="14" t="s">
        <v>75</v>
      </c>
      <c r="AY645" s="179" t="s">
        <v>185</v>
      </c>
    </row>
    <row r="646" spans="1:65" s="14" customFormat="1" ht="11.25">
      <c r="B646" s="178"/>
      <c r="D646" s="171" t="s">
        <v>193</v>
      </c>
      <c r="E646" s="179" t="s">
        <v>1</v>
      </c>
      <c r="F646" s="180" t="s">
        <v>763</v>
      </c>
      <c r="H646" s="181">
        <v>2.504</v>
      </c>
      <c r="I646" s="182"/>
      <c r="L646" s="178"/>
      <c r="M646" s="183"/>
      <c r="N646" s="184"/>
      <c r="O646" s="184"/>
      <c r="P646" s="184"/>
      <c r="Q646" s="184"/>
      <c r="R646" s="184"/>
      <c r="S646" s="184"/>
      <c r="T646" s="185"/>
      <c r="AT646" s="179" t="s">
        <v>193</v>
      </c>
      <c r="AU646" s="179" t="s">
        <v>89</v>
      </c>
      <c r="AV646" s="14" t="s">
        <v>89</v>
      </c>
      <c r="AW646" s="14" t="s">
        <v>31</v>
      </c>
      <c r="AX646" s="14" t="s">
        <v>75</v>
      </c>
      <c r="AY646" s="179" t="s">
        <v>185</v>
      </c>
    </row>
    <row r="647" spans="1:65" s="15" customFormat="1" ht="11.25">
      <c r="B647" s="186"/>
      <c r="D647" s="171" t="s">
        <v>193</v>
      </c>
      <c r="E647" s="187" t="s">
        <v>1</v>
      </c>
      <c r="F647" s="188" t="s">
        <v>199</v>
      </c>
      <c r="H647" s="189">
        <v>92.051000000000016</v>
      </c>
      <c r="I647" s="190"/>
      <c r="L647" s="186"/>
      <c r="M647" s="191"/>
      <c r="N647" s="192"/>
      <c r="O647" s="192"/>
      <c r="P647" s="192"/>
      <c r="Q647" s="192"/>
      <c r="R647" s="192"/>
      <c r="S647" s="192"/>
      <c r="T647" s="193"/>
      <c r="AT647" s="187" t="s">
        <v>193</v>
      </c>
      <c r="AU647" s="187" t="s">
        <v>89</v>
      </c>
      <c r="AV647" s="15" t="s">
        <v>132</v>
      </c>
      <c r="AW647" s="15" t="s">
        <v>31</v>
      </c>
      <c r="AX647" s="15" t="s">
        <v>75</v>
      </c>
      <c r="AY647" s="187" t="s">
        <v>185</v>
      </c>
    </row>
    <row r="648" spans="1:65" s="13" customFormat="1" ht="11.25">
      <c r="B648" s="170"/>
      <c r="D648" s="171" t="s">
        <v>193</v>
      </c>
      <c r="E648" s="172" t="s">
        <v>1</v>
      </c>
      <c r="F648" s="173" t="s">
        <v>764</v>
      </c>
      <c r="H648" s="172" t="s">
        <v>1</v>
      </c>
      <c r="I648" s="174"/>
      <c r="L648" s="170"/>
      <c r="M648" s="175"/>
      <c r="N648" s="176"/>
      <c r="O648" s="176"/>
      <c r="P648" s="176"/>
      <c r="Q648" s="176"/>
      <c r="R648" s="176"/>
      <c r="S648" s="176"/>
      <c r="T648" s="177"/>
      <c r="AT648" s="172" t="s">
        <v>193</v>
      </c>
      <c r="AU648" s="172" t="s">
        <v>89</v>
      </c>
      <c r="AV648" s="13" t="s">
        <v>79</v>
      </c>
      <c r="AW648" s="13" t="s">
        <v>31</v>
      </c>
      <c r="AX648" s="13" t="s">
        <v>75</v>
      </c>
      <c r="AY648" s="172" t="s">
        <v>185</v>
      </c>
    </row>
    <row r="649" spans="1:65" s="13" customFormat="1" ht="11.25">
      <c r="B649" s="170"/>
      <c r="D649" s="171" t="s">
        <v>193</v>
      </c>
      <c r="E649" s="172" t="s">
        <v>1</v>
      </c>
      <c r="F649" s="173" t="s">
        <v>765</v>
      </c>
      <c r="H649" s="172" t="s">
        <v>1</v>
      </c>
      <c r="I649" s="174"/>
      <c r="L649" s="170"/>
      <c r="M649" s="175"/>
      <c r="N649" s="176"/>
      <c r="O649" s="176"/>
      <c r="P649" s="176"/>
      <c r="Q649" s="176"/>
      <c r="R649" s="176"/>
      <c r="S649" s="176"/>
      <c r="T649" s="177"/>
      <c r="AT649" s="172" t="s">
        <v>193</v>
      </c>
      <c r="AU649" s="172" t="s">
        <v>89</v>
      </c>
      <c r="AV649" s="13" t="s">
        <v>79</v>
      </c>
      <c r="AW649" s="13" t="s">
        <v>31</v>
      </c>
      <c r="AX649" s="13" t="s">
        <v>75</v>
      </c>
      <c r="AY649" s="172" t="s">
        <v>185</v>
      </c>
    </row>
    <row r="650" spans="1:65" s="14" customFormat="1" ht="11.25">
      <c r="B650" s="178"/>
      <c r="D650" s="171" t="s">
        <v>193</v>
      </c>
      <c r="E650" s="179" t="s">
        <v>1</v>
      </c>
      <c r="F650" s="180" t="s">
        <v>766</v>
      </c>
      <c r="H650" s="181">
        <v>24.7</v>
      </c>
      <c r="I650" s="182"/>
      <c r="L650" s="178"/>
      <c r="M650" s="183"/>
      <c r="N650" s="184"/>
      <c r="O650" s="184"/>
      <c r="P650" s="184"/>
      <c r="Q650" s="184"/>
      <c r="R650" s="184"/>
      <c r="S650" s="184"/>
      <c r="T650" s="185"/>
      <c r="AT650" s="179" t="s">
        <v>193</v>
      </c>
      <c r="AU650" s="179" t="s">
        <v>89</v>
      </c>
      <c r="AV650" s="14" t="s">
        <v>89</v>
      </c>
      <c r="AW650" s="14" t="s">
        <v>31</v>
      </c>
      <c r="AX650" s="14" t="s">
        <v>75</v>
      </c>
      <c r="AY650" s="179" t="s">
        <v>185</v>
      </c>
    </row>
    <row r="651" spans="1:65" s="13" customFormat="1" ht="11.25">
      <c r="B651" s="170"/>
      <c r="D651" s="171" t="s">
        <v>193</v>
      </c>
      <c r="E651" s="172" t="s">
        <v>1</v>
      </c>
      <c r="F651" s="173" t="s">
        <v>767</v>
      </c>
      <c r="H651" s="172" t="s">
        <v>1</v>
      </c>
      <c r="I651" s="174"/>
      <c r="L651" s="170"/>
      <c r="M651" s="175"/>
      <c r="N651" s="176"/>
      <c r="O651" s="176"/>
      <c r="P651" s="176"/>
      <c r="Q651" s="176"/>
      <c r="R651" s="176"/>
      <c r="S651" s="176"/>
      <c r="T651" s="177"/>
      <c r="AT651" s="172" t="s">
        <v>193</v>
      </c>
      <c r="AU651" s="172" t="s">
        <v>89</v>
      </c>
      <c r="AV651" s="13" t="s">
        <v>79</v>
      </c>
      <c r="AW651" s="13" t="s">
        <v>31</v>
      </c>
      <c r="AX651" s="13" t="s">
        <v>75</v>
      </c>
      <c r="AY651" s="172" t="s">
        <v>185</v>
      </c>
    </row>
    <row r="652" spans="1:65" s="14" customFormat="1" ht="11.25">
      <c r="B652" s="178"/>
      <c r="D652" s="171" t="s">
        <v>193</v>
      </c>
      <c r="E652" s="179" t="s">
        <v>1</v>
      </c>
      <c r="F652" s="180" t="s">
        <v>768</v>
      </c>
      <c r="H652" s="181">
        <v>11.2</v>
      </c>
      <c r="I652" s="182"/>
      <c r="L652" s="178"/>
      <c r="M652" s="183"/>
      <c r="N652" s="184"/>
      <c r="O652" s="184"/>
      <c r="P652" s="184"/>
      <c r="Q652" s="184"/>
      <c r="R652" s="184"/>
      <c r="S652" s="184"/>
      <c r="T652" s="185"/>
      <c r="AT652" s="179" t="s">
        <v>193</v>
      </c>
      <c r="AU652" s="179" t="s">
        <v>89</v>
      </c>
      <c r="AV652" s="14" t="s">
        <v>89</v>
      </c>
      <c r="AW652" s="14" t="s">
        <v>31</v>
      </c>
      <c r="AX652" s="14" t="s">
        <v>75</v>
      </c>
      <c r="AY652" s="179" t="s">
        <v>185</v>
      </c>
    </row>
    <row r="653" spans="1:65" s="15" customFormat="1" ht="11.25">
      <c r="B653" s="186"/>
      <c r="D653" s="171" t="s">
        <v>193</v>
      </c>
      <c r="E653" s="187" t="s">
        <v>1</v>
      </c>
      <c r="F653" s="188" t="s">
        <v>199</v>
      </c>
      <c r="H653" s="189">
        <v>35.9</v>
      </c>
      <c r="I653" s="190"/>
      <c r="L653" s="186"/>
      <c r="M653" s="191"/>
      <c r="N653" s="192"/>
      <c r="O653" s="192"/>
      <c r="P653" s="192"/>
      <c r="Q653" s="192"/>
      <c r="R653" s="192"/>
      <c r="S653" s="192"/>
      <c r="T653" s="193"/>
      <c r="AT653" s="187" t="s">
        <v>193</v>
      </c>
      <c r="AU653" s="187" t="s">
        <v>89</v>
      </c>
      <c r="AV653" s="15" t="s">
        <v>132</v>
      </c>
      <c r="AW653" s="15" t="s">
        <v>31</v>
      </c>
      <c r="AX653" s="15" t="s">
        <v>75</v>
      </c>
      <c r="AY653" s="187" t="s">
        <v>185</v>
      </c>
    </row>
    <row r="654" spans="1:65" s="16" customFormat="1" ht="11.25">
      <c r="B654" s="194"/>
      <c r="D654" s="171" t="s">
        <v>193</v>
      </c>
      <c r="E654" s="195" t="s">
        <v>1</v>
      </c>
      <c r="F654" s="196" t="s">
        <v>215</v>
      </c>
      <c r="H654" s="197">
        <v>203.01299999999995</v>
      </c>
      <c r="I654" s="198"/>
      <c r="L654" s="194"/>
      <c r="M654" s="199"/>
      <c r="N654" s="200"/>
      <c r="O654" s="200"/>
      <c r="P654" s="200"/>
      <c r="Q654" s="200"/>
      <c r="R654" s="200"/>
      <c r="S654" s="200"/>
      <c r="T654" s="201"/>
      <c r="AT654" s="195" t="s">
        <v>193</v>
      </c>
      <c r="AU654" s="195" t="s">
        <v>89</v>
      </c>
      <c r="AV654" s="16" t="s">
        <v>91</v>
      </c>
      <c r="AW654" s="16" t="s">
        <v>31</v>
      </c>
      <c r="AX654" s="16" t="s">
        <v>79</v>
      </c>
      <c r="AY654" s="195" t="s">
        <v>185</v>
      </c>
    </row>
    <row r="655" spans="1:65" s="2" customFormat="1" ht="21.75" customHeight="1">
      <c r="A655" s="33"/>
      <c r="B655" s="155"/>
      <c r="C655" s="156" t="s">
        <v>769</v>
      </c>
      <c r="D655" s="156" t="s">
        <v>188</v>
      </c>
      <c r="E655" s="157" t="s">
        <v>770</v>
      </c>
      <c r="F655" s="158" t="s">
        <v>771</v>
      </c>
      <c r="G655" s="159" t="s">
        <v>283</v>
      </c>
      <c r="H655" s="160">
        <v>203.01300000000001</v>
      </c>
      <c r="I655" s="161"/>
      <c r="J655" s="162">
        <f>ROUND(I655*H655,2)</f>
        <v>0</v>
      </c>
      <c r="K655" s="163"/>
      <c r="L655" s="34"/>
      <c r="M655" s="164" t="s">
        <v>1</v>
      </c>
      <c r="N655" s="165" t="s">
        <v>41</v>
      </c>
      <c r="O655" s="62"/>
      <c r="P655" s="166">
        <f>O655*H655</f>
        <v>0</v>
      </c>
      <c r="Q655" s="166">
        <v>0</v>
      </c>
      <c r="R655" s="166">
        <f>Q655*H655</f>
        <v>0</v>
      </c>
      <c r="S655" s="166">
        <v>0</v>
      </c>
      <c r="T655" s="167">
        <f>S655*H655</f>
        <v>0</v>
      </c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R655" s="168" t="s">
        <v>91</v>
      </c>
      <c r="AT655" s="168" t="s">
        <v>188</v>
      </c>
      <c r="AU655" s="168" t="s">
        <v>89</v>
      </c>
      <c r="AY655" s="18" t="s">
        <v>185</v>
      </c>
      <c r="BE655" s="169">
        <f>IF(N655="základná",J655,0)</f>
        <v>0</v>
      </c>
      <c r="BF655" s="169">
        <f>IF(N655="znížená",J655,0)</f>
        <v>0</v>
      </c>
      <c r="BG655" s="169">
        <f>IF(N655="zákl. prenesená",J655,0)</f>
        <v>0</v>
      </c>
      <c r="BH655" s="169">
        <f>IF(N655="zníž. prenesená",J655,0)</f>
        <v>0</v>
      </c>
      <c r="BI655" s="169">
        <f>IF(N655="nulová",J655,0)</f>
        <v>0</v>
      </c>
      <c r="BJ655" s="18" t="s">
        <v>89</v>
      </c>
      <c r="BK655" s="169">
        <f>ROUND(I655*H655,2)</f>
        <v>0</v>
      </c>
      <c r="BL655" s="18" t="s">
        <v>91</v>
      </c>
      <c r="BM655" s="168" t="s">
        <v>772</v>
      </c>
    </row>
    <row r="656" spans="1:65" s="2" customFormat="1" ht="37.9" customHeight="1">
      <c r="A656" s="33"/>
      <c r="B656" s="155"/>
      <c r="C656" s="156" t="s">
        <v>773</v>
      </c>
      <c r="D656" s="156" t="s">
        <v>188</v>
      </c>
      <c r="E656" s="157" t="s">
        <v>774</v>
      </c>
      <c r="F656" s="158" t="s">
        <v>775</v>
      </c>
      <c r="G656" s="159" t="s">
        <v>283</v>
      </c>
      <c r="H656" s="160">
        <v>47.831000000000003</v>
      </c>
      <c r="I656" s="161"/>
      <c r="J656" s="162">
        <f>ROUND(I656*H656,2)</f>
        <v>0</v>
      </c>
      <c r="K656" s="163"/>
      <c r="L656" s="34"/>
      <c r="M656" s="164" t="s">
        <v>1</v>
      </c>
      <c r="N656" s="165" t="s">
        <v>41</v>
      </c>
      <c r="O656" s="62"/>
      <c r="P656" s="166">
        <f>O656*H656</f>
        <v>0</v>
      </c>
      <c r="Q656" s="166">
        <v>2.2100000000000002E-3</v>
      </c>
      <c r="R656" s="166">
        <f>Q656*H656</f>
        <v>0.10570651000000002</v>
      </c>
      <c r="S656" s="166">
        <v>0</v>
      </c>
      <c r="T656" s="167">
        <f>S656*H656</f>
        <v>0</v>
      </c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R656" s="168" t="s">
        <v>91</v>
      </c>
      <c r="AT656" s="168" t="s">
        <v>188</v>
      </c>
      <c r="AU656" s="168" t="s">
        <v>89</v>
      </c>
      <c r="AY656" s="18" t="s">
        <v>185</v>
      </c>
      <c r="BE656" s="169">
        <f>IF(N656="základná",J656,0)</f>
        <v>0</v>
      </c>
      <c r="BF656" s="169">
        <f>IF(N656="znížená",J656,0)</f>
        <v>0</v>
      </c>
      <c r="BG656" s="169">
        <f>IF(N656="zákl. prenesená",J656,0)</f>
        <v>0</v>
      </c>
      <c r="BH656" s="169">
        <f>IF(N656="zníž. prenesená",J656,0)</f>
        <v>0</v>
      </c>
      <c r="BI656" s="169">
        <f>IF(N656="nulová",J656,0)</f>
        <v>0</v>
      </c>
      <c r="BJ656" s="18" t="s">
        <v>89</v>
      </c>
      <c r="BK656" s="169">
        <f>ROUND(I656*H656,2)</f>
        <v>0</v>
      </c>
      <c r="BL656" s="18" t="s">
        <v>91</v>
      </c>
      <c r="BM656" s="168" t="s">
        <v>776</v>
      </c>
    </row>
    <row r="657" spans="1:65" s="13" customFormat="1" ht="11.25">
      <c r="B657" s="170"/>
      <c r="D657" s="171" t="s">
        <v>193</v>
      </c>
      <c r="E657" s="172" t="s">
        <v>1</v>
      </c>
      <c r="F657" s="173" t="s">
        <v>777</v>
      </c>
      <c r="H657" s="172" t="s">
        <v>1</v>
      </c>
      <c r="I657" s="174"/>
      <c r="L657" s="170"/>
      <c r="M657" s="175"/>
      <c r="N657" s="176"/>
      <c r="O657" s="176"/>
      <c r="P657" s="176"/>
      <c r="Q657" s="176"/>
      <c r="R657" s="176"/>
      <c r="S657" s="176"/>
      <c r="T657" s="177"/>
      <c r="AT657" s="172" t="s">
        <v>193</v>
      </c>
      <c r="AU657" s="172" t="s">
        <v>89</v>
      </c>
      <c r="AV657" s="13" t="s">
        <v>79</v>
      </c>
      <c r="AW657" s="13" t="s">
        <v>31</v>
      </c>
      <c r="AX657" s="13" t="s">
        <v>75</v>
      </c>
      <c r="AY657" s="172" t="s">
        <v>185</v>
      </c>
    </row>
    <row r="658" spans="1:65" s="14" customFormat="1" ht="11.25">
      <c r="B658" s="178"/>
      <c r="D658" s="171" t="s">
        <v>193</v>
      </c>
      <c r="E658" s="179" t="s">
        <v>1</v>
      </c>
      <c r="F658" s="180" t="s">
        <v>778</v>
      </c>
      <c r="H658" s="181">
        <v>47.831000000000003</v>
      </c>
      <c r="I658" s="182"/>
      <c r="L658" s="178"/>
      <c r="M658" s="183"/>
      <c r="N658" s="184"/>
      <c r="O658" s="184"/>
      <c r="P658" s="184"/>
      <c r="Q658" s="184"/>
      <c r="R658" s="184"/>
      <c r="S658" s="184"/>
      <c r="T658" s="185"/>
      <c r="AT658" s="179" t="s">
        <v>193</v>
      </c>
      <c r="AU658" s="179" t="s">
        <v>89</v>
      </c>
      <c r="AV658" s="14" t="s">
        <v>89</v>
      </c>
      <c r="AW658" s="14" t="s">
        <v>31</v>
      </c>
      <c r="AX658" s="14" t="s">
        <v>75</v>
      </c>
      <c r="AY658" s="179" t="s">
        <v>185</v>
      </c>
    </row>
    <row r="659" spans="1:65" s="16" customFormat="1" ht="11.25">
      <c r="B659" s="194"/>
      <c r="D659" s="171" t="s">
        <v>193</v>
      </c>
      <c r="E659" s="195" t="s">
        <v>1</v>
      </c>
      <c r="F659" s="196" t="s">
        <v>215</v>
      </c>
      <c r="H659" s="197">
        <v>47.831000000000003</v>
      </c>
      <c r="I659" s="198"/>
      <c r="L659" s="194"/>
      <c r="M659" s="199"/>
      <c r="N659" s="200"/>
      <c r="O659" s="200"/>
      <c r="P659" s="200"/>
      <c r="Q659" s="200"/>
      <c r="R659" s="200"/>
      <c r="S659" s="200"/>
      <c r="T659" s="201"/>
      <c r="AT659" s="195" t="s">
        <v>193</v>
      </c>
      <c r="AU659" s="195" t="s">
        <v>89</v>
      </c>
      <c r="AV659" s="16" t="s">
        <v>91</v>
      </c>
      <c r="AW659" s="16" t="s">
        <v>31</v>
      </c>
      <c r="AX659" s="16" t="s">
        <v>79</v>
      </c>
      <c r="AY659" s="195" t="s">
        <v>185</v>
      </c>
    </row>
    <row r="660" spans="1:65" s="2" customFormat="1" ht="24.2" customHeight="1">
      <c r="A660" s="33"/>
      <c r="B660" s="155"/>
      <c r="C660" s="156" t="s">
        <v>779</v>
      </c>
      <c r="D660" s="156" t="s">
        <v>188</v>
      </c>
      <c r="E660" s="157" t="s">
        <v>780</v>
      </c>
      <c r="F660" s="158" t="s">
        <v>781</v>
      </c>
      <c r="G660" s="159" t="s">
        <v>782</v>
      </c>
      <c r="H660" s="160">
        <v>12</v>
      </c>
      <c r="I660" s="161"/>
      <c r="J660" s="162">
        <f t="shared" ref="J660:J670" si="0">ROUND(I660*H660,2)</f>
        <v>0</v>
      </c>
      <c r="K660" s="163"/>
      <c r="L660" s="34"/>
      <c r="M660" s="164" t="s">
        <v>1</v>
      </c>
      <c r="N660" s="165" t="s">
        <v>41</v>
      </c>
      <c r="O660" s="62"/>
      <c r="P660" s="166">
        <f t="shared" ref="P660:P670" si="1">O660*H660</f>
        <v>0</v>
      </c>
      <c r="Q660" s="166">
        <v>1.7500000000000002E-2</v>
      </c>
      <c r="R660" s="166">
        <f t="shared" ref="R660:R670" si="2">Q660*H660</f>
        <v>0.21000000000000002</v>
      </c>
      <c r="S660" s="166">
        <v>0</v>
      </c>
      <c r="T660" s="167">
        <f t="shared" ref="T660:T670" si="3">S660*H660</f>
        <v>0</v>
      </c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R660" s="168" t="s">
        <v>91</v>
      </c>
      <c r="AT660" s="168" t="s">
        <v>188</v>
      </c>
      <c r="AU660" s="168" t="s">
        <v>89</v>
      </c>
      <c r="AY660" s="18" t="s">
        <v>185</v>
      </c>
      <c r="BE660" s="169">
        <f t="shared" ref="BE660:BE670" si="4">IF(N660="základná",J660,0)</f>
        <v>0</v>
      </c>
      <c r="BF660" s="169">
        <f t="shared" ref="BF660:BF670" si="5">IF(N660="znížená",J660,0)</f>
        <v>0</v>
      </c>
      <c r="BG660" s="169">
        <f t="shared" ref="BG660:BG670" si="6">IF(N660="zákl. prenesená",J660,0)</f>
        <v>0</v>
      </c>
      <c r="BH660" s="169">
        <f t="shared" ref="BH660:BH670" si="7">IF(N660="zníž. prenesená",J660,0)</f>
        <v>0</v>
      </c>
      <c r="BI660" s="169">
        <f t="shared" ref="BI660:BI670" si="8">IF(N660="nulová",J660,0)</f>
        <v>0</v>
      </c>
      <c r="BJ660" s="18" t="s">
        <v>89</v>
      </c>
      <c r="BK660" s="169">
        <f t="shared" ref="BK660:BK670" si="9">ROUND(I660*H660,2)</f>
        <v>0</v>
      </c>
      <c r="BL660" s="18" t="s">
        <v>91</v>
      </c>
      <c r="BM660" s="168" t="s">
        <v>783</v>
      </c>
    </row>
    <row r="661" spans="1:65" s="2" customFormat="1" ht="24.2" customHeight="1">
      <c r="A661" s="33"/>
      <c r="B661" s="155"/>
      <c r="C661" s="202" t="s">
        <v>784</v>
      </c>
      <c r="D661" s="202" t="s">
        <v>339</v>
      </c>
      <c r="E661" s="203" t="s">
        <v>785</v>
      </c>
      <c r="F661" s="204" t="s">
        <v>786</v>
      </c>
      <c r="G661" s="205" t="s">
        <v>782</v>
      </c>
      <c r="H661" s="206">
        <v>2</v>
      </c>
      <c r="I661" s="207"/>
      <c r="J661" s="208">
        <f t="shared" si="0"/>
        <v>0</v>
      </c>
      <c r="K661" s="209"/>
      <c r="L661" s="210"/>
      <c r="M661" s="211" t="s">
        <v>1</v>
      </c>
      <c r="N661" s="212" t="s">
        <v>41</v>
      </c>
      <c r="O661" s="62"/>
      <c r="P661" s="166">
        <f t="shared" si="1"/>
        <v>0</v>
      </c>
      <c r="Q661" s="166">
        <v>1.0999999999999999E-2</v>
      </c>
      <c r="R661" s="166">
        <f t="shared" si="2"/>
        <v>2.1999999999999999E-2</v>
      </c>
      <c r="S661" s="166">
        <v>0</v>
      </c>
      <c r="T661" s="167">
        <f t="shared" si="3"/>
        <v>0</v>
      </c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R661" s="168" t="s">
        <v>342</v>
      </c>
      <c r="AT661" s="168" t="s">
        <v>339</v>
      </c>
      <c r="AU661" s="168" t="s">
        <v>89</v>
      </c>
      <c r="AY661" s="18" t="s">
        <v>185</v>
      </c>
      <c r="BE661" s="169">
        <f t="shared" si="4"/>
        <v>0</v>
      </c>
      <c r="BF661" s="169">
        <f t="shared" si="5"/>
        <v>0</v>
      </c>
      <c r="BG661" s="169">
        <f t="shared" si="6"/>
        <v>0</v>
      </c>
      <c r="BH661" s="169">
        <f t="shared" si="7"/>
        <v>0</v>
      </c>
      <c r="BI661" s="169">
        <f t="shared" si="8"/>
        <v>0</v>
      </c>
      <c r="BJ661" s="18" t="s">
        <v>89</v>
      </c>
      <c r="BK661" s="169">
        <f t="shared" si="9"/>
        <v>0</v>
      </c>
      <c r="BL661" s="18" t="s">
        <v>91</v>
      </c>
      <c r="BM661" s="168" t="s">
        <v>787</v>
      </c>
    </row>
    <row r="662" spans="1:65" s="2" customFormat="1" ht="24.2" customHeight="1">
      <c r="A662" s="33"/>
      <c r="B662" s="155"/>
      <c r="C662" s="202" t="s">
        <v>788</v>
      </c>
      <c r="D662" s="202" t="s">
        <v>339</v>
      </c>
      <c r="E662" s="203" t="s">
        <v>789</v>
      </c>
      <c r="F662" s="204" t="s">
        <v>790</v>
      </c>
      <c r="G662" s="205" t="s">
        <v>782</v>
      </c>
      <c r="H662" s="206">
        <v>3</v>
      </c>
      <c r="I662" s="207"/>
      <c r="J662" s="208">
        <f t="shared" si="0"/>
        <v>0</v>
      </c>
      <c r="K662" s="209"/>
      <c r="L662" s="210"/>
      <c r="M662" s="211" t="s">
        <v>1</v>
      </c>
      <c r="N662" s="212" t="s">
        <v>41</v>
      </c>
      <c r="O662" s="62"/>
      <c r="P662" s="166">
        <f t="shared" si="1"/>
        <v>0</v>
      </c>
      <c r="Q662" s="166">
        <v>1.0999999999999999E-2</v>
      </c>
      <c r="R662" s="166">
        <f t="shared" si="2"/>
        <v>3.3000000000000002E-2</v>
      </c>
      <c r="S662" s="166">
        <v>0</v>
      </c>
      <c r="T662" s="167">
        <f t="shared" si="3"/>
        <v>0</v>
      </c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R662" s="168" t="s">
        <v>342</v>
      </c>
      <c r="AT662" s="168" t="s">
        <v>339</v>
      </c>
      <c r="AU662" s="168" t="s">
        <v>89</v>
      </c>
      <c r="AY662" s="18" t="s">
        <v>185</v>
      </c>
      <c r="BE662" s="169">
        <f t="shared" si="4"/>
        <v>0</v>
      </c>
      <c r="BF662" s="169">
        <f t="shared" si="5"/>
        <v>0</v>
      </c>
      <c r="BG662" s="169">
        <f t="shared" si="6"/>
        <v>0</v>
      </c>
      <c r="BH662" s="169">
        <f t="shared" si="7"/>
        <v>0</v>
      </c>
      <c r="BI662" s="169">
        <f t="shared" si="8"/>
        <v>0</v>
      </c>
      <c r="BJ662" s="18" t="s">
        <v>89</v>
      </c>
      <c r="BK662" s="169">
        <f t="shared" si="9"/>
        <v>0</v>
      </c>
      <c r="BL662" s="18" t="s">
        <v>91</v>
      </c>
      <c r="BM662" s="168" t="s">
        <v>791</v>
      </c>
    </row>
    <row r="663" spans="1:65" s="2" customFormat="1" ht="24.2" customHeight="1">
      <c r="A663" s="33"/>
      <c r="B663" s="155"/>
      <c r="C663" s="202" t="s">
        <v>792</v>
      </c>
      <c r="D663" s="202" t="s">
        <v>339</v>
      </c>
      <c r="E663" s="203" t="s">
        <v>793</v>
      </c>
      <c r="F663" s="204" t="s">
        <v>794</v>
      </c>
      <c r="G663" s="205" t="s">
        <v>782</v>
      </c>
      <c r="H663" s="206">
        <v>2</v>
      </c>
      <c r="I663" s="207"/>
      <c r="J663" s="208">
        <f t="shared" si="0"/>
        <v>0</v>
      </c>
      <c r="K663" s="209"/>
      <c r="L663" s="210"/>
      <c r="M663" s="211" t="s">
        <v>1</v>
      </c>
      <c r="N663" s="212" t="s">
        <v>41</v>
      </c>
      <c r="O663" s="62"/>
      <c r="P663" s="166">
        <f t="shared" si="1"/>
        <v>0</v>
      </c>
      <c r="Q663" s="166">
        <v>1.0999999999999999E-2</v>
      </c>
      <c r="R663" s="166">
        <f t="shared" si="2"/>
        <v>2.1999999999999999E-2</v>
      </c>
      <c r="S663" s="166">
        <v>0</v>
      </c>
      <c r="T663" s="167">
        <f t="shared" si="3"/>
        <v>0</v>
      </c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R663" s="168" t="s">
        <v>342</v>
      </c>
      <c r="AT663" s="168" t="s">
        <v>339</v>
      </c>
      <c r="AU663" s="168" t="s">
        <v>89</v>
      </c>
      <c r="AY663" s="18" t="s">
        <v>185</v>
      </c>
      <c r="BE663" s="169">
        <f t="shared" si="4"/>
        <v>0</v>
      </c>
      <c r="BF663" s="169">
        <f t="shared" si="5"/>
        <v>0</v>
      </c>
      <c r="BG663" s="169">
        <f t="shared" si="6"/>
        <v>0</v>
      </c>
      <c r="BH663" s="169">
        <f t="shared" si="7"/>
        <v>0</v>
      </c>
      <c r="BI663" s="169">
        <f t="shared" si="8"/>
        <v>0</v>
      </c>
      <c r="BJ663" s="18" t="s">
        <v>89</v>
      </c>
      <c r="BK663" s="169">
        <f t="shared" si="9"/>
        <v>0</v>
      </c>
      <c r="BL663" s="18" t="s">
        <v>91</v>
      </c>
      <c r="BM663" s="168" t="s">
        <v>795</v>
      </c>
    </row>
    <row r="664" spans="1:65" s="2" customFormat="1" ht="24.2" customHeight="1">
      <c r="A664" s="33"/>
      <c r="B664" s="155"/>
      <c r="C664" s="202" t="s">
        <v>796</v>
      </c>
      <c r="D664" s="202" t="s">
        <v>339</v>
      </c>
      <c r="E664" s="203" t="s">
        <v>797</v>
      </c>
      <c r="F664" s="204" t="s">
        <v>798</v>
      </c>
      <c r="G664" s="205" t="s">
        <v>782</v>
      </c>
      <c r="H664" s="206">
        <v>5</v>
      </c>
      <c r="I664" s="207"/>
      <c r="J664" s="208">
        <f t="shared" si="0"/>
        <v>0</v>
      </c>
      <c r="K664" s="209"/>
      <c r="L664" s="210"/>
      <c r="M664" s="211" t="s">
        <v>1</v>
      </c>
      <c r="N664" s="212" t="s">
        <v>41</v>
      </c>
      <c r="O664" s="62"/>
      <c r="P664" s="166">
        <f t="shared" si="1"/>
        <v>0</v>
      </c>
      <c r="Q664" s="166">
        <v>1.0999999999999999E-2</v>
      </c>
      <c r="R664" s="166">
        <f t="shared" si="2"/>
        <v>5.4999999999999993E-2</v>
      </c>
      <c r="S664" s="166">
        <v>0</v>
      </c>
      <c r="T664" s="167">
        <f t="shared" si="3"/>
        <v>0</v>
      </c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R664" s="168" t="s">
        <v>342</v>
      </c>
      <c r="AT664" s="168" t="s">
        <v>339</v>
      </c>
      <c r="AU664" s="168" t="s">
        <v>89</v>
      </c>
      <c r="AY664" s="18" t="s">
        <v>185</v>
      </c>
      <c r="BE664" s="169">
        <f t="shared" si="4"/>
        <v>0</v>
      </c>
      <c r="BF664" s="169">
        <f t="shared" si="5"/>
        <v>0</v>
      </c>
      <c r="BG664" s="169">
        <f t="shared" si="6"/>
        <v>0</v>
      </c>
      <c r="BH664" s="169">
        <f t="shared" si="7"/>
        <v>0</v>
      </c>
      <c r="BI664" s="169">
        <f t="shared" si="8"/>
        <v>0</v>
      </c>
      <c r="BJ664" s="18" t="s">
        <v>89</v>
      </c>
      <c r="BK664" s="169">
        <f t="shared" si="9"/>
        <v>0</v>
      </c>
      <c r="BL664" s="18" t="s">
        <v>91</v>
      </c>
      <c r="BM664" s="168" t="s">
        <v>799</v>
      </c>
    </row>
    <row r="665" spans="1:65" s="2" customFormat="1" ht="24.2" customHeight="1">
      <c r="A665" s="33"/>
      <c r="B665" s="155"/>
      <c r="C665" s="156" t="s">
        <v>800</v>
      </c>
      <c r="D665" s="156" t="s">
        <v>188</v>
      </c>
      <c r="E665" s="157" t="s">
        <v>801</v>
      </c>
      <c r="F665" s="158" t="s">
        <v>802</v>
      </c>
      <c r="G665" s="159" t="s">
        <v>782</v>
      </c>
      <c r="H665" s="160">
        <v>4</v>
      </c>
      <c r="I665" s="161"/>
      <c r="J665" s="162">
        <f t="shared" si="0"/>
        <v>0</v>
      </c>
      <c r="K665" s="163"/>
      <c r="L665" s="34"/>
      <c r="M665" s="164" t="s">
        <v>1</v>
      </c>
      <c r="N665" s="165" t="s">
        <v>41</v>
      </c>
      <c r="O665" s="62"/>
      <c r="P665" s="166">
        <f t="shared" si="1"/>
        <v>0</v>
      </c>
      <c r="Q665" s="166">
        <v>3.4770000000000002E-2</v>
      </c>
      <c r="R665" s="166">
        <f t="shared" si="2"/>
        <v>0.13908000000000001</v>
      </c>
      <c r="S665" s="166">
        <v>0</v>
      </c>
      <c r="T665" s="167">
        <f t="shared" si="3"/>
        <v>0</v>
      </c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R665" s="168" t="s">
        <v>91</v>
      </c>
      <c r="AT665" s="168" t="s">
        <v>188</v>
      </c>
      <c r="AU665" s="168" t="s">
        <v>89</v>
      </c>
      <c r="AY665" s="18" t="s">
        <v>185</v>
      </c>
      <c r="BE665" s="169">
        <f t="shared" si="4"/>
        <v>0</v>
      </c>
      <c r="BF665" s="169">
        <f t="shared" si="5"/>
        <v>0</v>
      </c>
      <c r="BG665" s="169">
        <f t="shared" si="6"/>
        <v>0</v>
      </c>
      <c r="BH665" s="169">
        <f t="shared" si="7"/>
        <v>0</v>
      </c>
      <c r="BI665" s="169">
        <f t="shared" si="8"/>
        <v>0</v>
      </c>
      <c r="BJ665" s="18" t="s">
        <v>89</v>
      </c>
      <c r="BK665" s="169">
        <f t="shared" si="9"/>
        <v>0</v>
      </c>
      <c r="BL665" s="18" t="s">
        <v>91</v>
      </c>
      <c r="BM665" s="168" t="s">
        <v>803</v>
      </c>
    </row>
    <row r="666" spans="1:65" s="2" customFormat="1" ht="24.2" customHeight="1">
      <c r="A666" s="33"/>
      <c r="B666" s="155"/>
      <c r="C666" s="202" t="s">
        <v>804</v>
      </c>
      <c r="D666" s="202" t="s">
        <v>339</v>
      </c>
      <c r="E666" s="203" t="s">
        <v>805</v>
      </c>
      <c r="F666" s="204" t="s">
        <v>806</v>
      </c>
      <c r="G666" s="205" t="s">
        <v>782</v>
      </c>
      <c r="H666" s="206">
        <v>4</v>
      </c>
      <c r="I666" s="207"/>
      <c r="J666" s="208">
        <f t="shared" si="0"/>
        <v>0</v>
      </c>
      <c r="K666" s="209"/>
      <c r="L666" s="210"/>
      <c r="M666" s="211" t="s">
        <v>1</v>
      </c>
      <c r="N666" s="212" t="s">
        <v>41</v>
      </c>
      <c r="O666" s="62"/>
      <c r="P666" s="166">
        <f t="shared" si="1"/>
        <v>0</v>
      </c>
      <c r="Q666" s="166">
        <v>1.6799999999999999E-2</v>
      </c>
      <c r="R666" s="166">
        <f t="shared" si="2"/>
        <v>6.7199999999999996E-2</v>
      </c>
      <c r="S666" s="166">
        <v>0</v>
      </c>
      <c r="T666" s="167">
        <f t="shared" si="3"/>
        <v>0</v>
      </c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R666" s="168" t="s">
        <v>342</v>
      </c>
      <c r="AT666" s="168" t="s">
        <v>339</v>
      </c>
      <c r="AU666" s="168" t="s">
        <v>89</v>
      </c>
      <c r="AY666" s="18" t="s">
        <v>185</v>
      </c>
      <c r="BE666" s="169">
        <f t="shared" si="4"/>
        <v>0</v>
      </c>
      <c r="BF666" s="169">
        <f t="shared" si="5"/>
        <v>0</v>
      </c>
      <c r="BG666" s="169">
        <f t="shared" si="6"/>
        <v>0</v>
      </c>
      <c r="BH666" s="169">
        <f t="shared" si="7"/>
        <v>0</v>
      </c>
      <c r="BI666" s="169">
        <f t="shared" si="8"/>
        <v>0</v>
      </c>
      <c r="BJ666" s="18" t="s">
        <v>89</v>
      </c>
      <c r="BK666" s="169">
        <f t="shared" si="9"/>
        <v>0</v>
      </c>
      <c r="BL666" s="18" t="s">
        <v>91</v>
      </c>
      <c r="BM666" s="168" t="s">
        <v>807</v>
      </c>
    </row>
    <row r="667" spans="1:65" s="2" customFormat="1" ht="24.2" customHeight="1">
      <c r="A667" s="33"/>
      <c r="B667" s="155"/>
      <c r="C667" s="156" t="s">
        <v>808</v>
      </c>
      <c r="D667" s="156" t="s">
        <v>188</v>
      </c>
      <c r="E667" s="157" t="s">
        <v>809</v>
      </c>
      <c r="F667" s="158" t="s">
        <v>810</v>
      </c>
      <c r="G667" s="159" t="s">
        <v>782</v>
      </c>
      <c r="H667" s="160">
        <v>9</v>
      </c>
      <c r="I667" s="161"/>
      <c r="J667" s="162">
        <f t="shared" si="0"/>
        <v>0</v>
      </c>
      <c r="K667" s="163"/>
      <c r="L667" s="34"/>
      <c r="M667" s="164" t="s">
        <v>1</v>
      </c>
      <c r="N667" s="165" t="s">
        <v>41</v>
      </c>
      <c r="O667" s="62"/>
      <c r="P667" s="166">
        <f t="shared" si="1"/>
        <v>0</v>
      </c>
      <c r="Q667" s="166">
        <v>5.781E-2</v>
      </c>
      <c r="R667" s="166">
        <f t="shared" si="2"/>
        <v>0.52029000000000003</v>
      </c>
      <c r="S667" s="166">
        <v>0</v>
      </c>
      <c r="T667" s="167">
        <f t="shared" si="3"/>
        <v>0</v>
      </c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R667" s="168" t="s">
        <v>91</v>
      </c>
      <c r="AT667" s="168" t="s">
        <v>188</v>
      </c>
      <c r="AU667" s="168" t="s">
        <v>89</v>
      </c>
      <c r="AY667" s="18" t="s">
        <v>185</v>
      </c>
      <c r="BE667" s="169">
        <f t="shared" si="4"/>
        <v>0</v>
      </c>
      <c r="BF667" s="169">
        <f t="shared" si="5"/>
        <v>0</v>
      </c>
      <c r="BG667" s="169">
        <f t="shared" si="6"/>
        <v>0</v>
      </c>
      <c r="BH667" s="169">
        <f t="shared" si="7"/>
        <v>0</v>
      </c>
      <c r="BI667" s="169">
        <f t="shared" si="8"/>
        <v>0</v>
      </c>
      <c r="BJ667" s="18" t="s">
        <v>89</v>
      </c>
      <c r="BK667" s="169">
        <f t="shared" si="9"/>
        <v>0</v>
      </c>
      <c r="BL667" s="18" t="s">
        <v>91</v>
      </c>
      <c r="BM667" s="168" t="s">
        <v>811</v>
      </c>
    </row>
    <row r="668" spans="1:65" s="2" customFormat="1" ht="24.2" customHeight="1">
      <c r="A668" s="33"/>
      <c r="B668" s="155"/>
      <c r="C668" s="202" t="s">
        <v>812</v>
      </c>
      <c r="D668" s="202" t="s">
        <v>339</v>
      </c>
      <c r="E668" s="203" t="s">
        <v>813</v>
      </c>
      <c r="F668" s="204" t="s">
        <v>814</v>
      </c>
      <c r="G668" s="205" t="s">
        <v>782</v>
      </c>
      <c r="H668" s="206">
        <v>2</v>
      </c>
      <c r="I668" s="207"/>
      <c r="J668" s="208">
        <f t="shared" si="0"/>
        <v>0</v>
      </c>
      <c r="K668" s="209"/>
      <c r="L668" s="210"/>
      <c r="M668" s="211" t="s">
        <v>1</v>
      </c>
      <c r="N668" s="212" t="s">
        <v>41</v>
      </c>
      <c r="O668" s="62"/>
      <c r="P668" s="166">
        <f t="shared" si="1"/>
        <v>0</v>
      </c>
      <c r="Q668" s="166">
        <v>1.6799999999999999E-2</v>
      </c>
      <c r="R668" s="166">
        <f t="shared" si="2"/>
        <v>3.3599999999999998E-2</v>
      </c>
      <c r="S668" s="166">
        <v>0</v>
      </c>
      <c r="T668" s="167">
        <f t="shared" si="3"/>
        <v>0</v>
      </c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R668" s="168" t="s">
        <v>342</v>
      </c>
      <c r="AT668" s="168" t="s">
        <v>339</v>
      </c>
      <c r="AU668" s="168" t="s">
        <v>89</v>
      </c>
      <c r="AY668" s="18" t="s">
        <v>185</v>
      </c>
      <c r="BE668" s="169">
        <f t="shared" si="4"/>
        <v>0</v>
      </c>
      <c r="BF668" s="169">
        <f t="shared" si="5"/>
        <v>0</v>
      </c>
      <c r="BG668" s="169">
        <f t="shared" si="6"/>
        <v>0</v>
      </c>
      <c r="BH668" s="169">
        <f t="shared" si="7"/>
        <v>0</v>
      </c>
      <c r="BI668" s="169">
        <f t="shared" si="8"/>
        <v>0</v>
      </c>
      <c r="BJ668" s="18" t="s">
        <v>89</v>
      </c>
      <c r="BK668" s="169">
        <f t="shared" si="9"/>
        <v>0</v>
      </c>
      <c r="BL668" s="18" t="s">
        <v>91</v>
      </c>
      <c r="BM668" s="168" t="s">
        <v>815</v>
      </c>
    </row>
    <row r="669" spans="1:65" s="2" customFormat="1" ht="24.2" customHeight="1">
      <c r="A669" s="33"/>
      <c r="B669" s="155"/>
      <c r="C669" s="202" t="s">
        <v>816</v>
      </c>
      <c r="D669" s="202" t="s">
        <v>339</v>
      </c>
      <c r="E669" s="203" t="s">
        <v>817</v>
      </c>
      <c r="F669" s="204" t="s">
        <v>818</v>
      </c>
      <c r="G669" s="205" t="s">
        <v>782</v>
      </c>
      <c r="H669" s="206">
        <v>7</v>
      </c>
      <c r="I669" s="207"/>
      <c r="J669" s="208">
        <f t="shared" si="0"/>
        <v>0</v>
      </c>
      <c r="K669" s="209"/>
      <c r="L669" s="210"/>
      <c r="M669" s="211" t="s">
        <v>1</v>
      </c>
      <c r="N669" s="212" t="s">
        <v>41</v>
      </c>
      <c r="O669" s="62"/>
      <c r="P669" s="166">
        <f t="shared" si="1"/>
        <v>0</v>
      </c>
      <c r="Q669" s="166">
        <v>1.6799999999999999E-2</v>
      </c>
      <c r="R669" s="166">
        <f t="shared" si="2"/>
        <v>0.1176</v>
      </c>
      <c r="S669" s="166">
        <v>0</v>
      </c>
      <c r="T669" s="167">
        <f t="shared" si="3"/>
        <v>0</v>
      </c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R669" s="168" t="s">
        <v>342</v>
      </c>
      <c r="AT669" s="168" t="s">
        <v>339</v>
      </c>
      <c r="AU669" s="168" t="s">
        <v>89</v>
      </c>
      <c r="AY669" s="18" t="s">
        <v>185</v>
      </c>
      <c r="BE669" s="169">
        <f t="shared" si="4"/>
        <v>0</v>
      </c>
      <c r="BF669" s="169">
        <f t="shared" si="5"/>
        <v>0</v>
      </c>
      <c r="BG669" s="169">
        <f t="shared" si="6"/>
        <v>0</v>
      </c>
      <c r="BH669" s="169">
        <f t="shared" si="7"/>
        <v>0</v>
      </c>
      <c r="BI669" s="169">
        <f t="shared" si="8"/>
        <v>0</v>
      </c>
      <c r="BJ669" s="18" t="s">
        <v>89</v>
      </c>
      <c r="BK669" s="169">
        <f t="shared" si="9"/>
        <v>0</v>
      </c>
      <c r="BL669" s="18" t="s">
        <v>91</v>
      </c>
      <c r="BM669" s="168" t="s">
        <v>819</v>
      </c>
    </row>
    <row r="670" spans="1:65" s="2" customFormat="1" ht="16.5" customHeight="1">
      <c r="A670" s="33"/>
      <c r="B670" s="155"/>
      <c r="C670" s="156" t="s">
        <v>820</v>
      </c>
      <c r="D670" s="156" t="s">
        <v>188</v>
      </c>
      <c r="E670" s="157" t="s">
        <v>821</v>
      </c>
      <c r="F670" s="158" t="s">
        <v>822</v>
      </c>
      <c r="G670" s="159" t="s">
        <v>348</v>
      </c>
      <c r="H670" s="160">
        <v>48.1</v>
      </c>
      <c r="I670" s="161"/>
      <c r="J670" s="162">
        <f t="shared" si="0"/>
        <v>0</v>
      </c>
      <c r="K670" s="163"/>
      <c r="L670" s="34"/>
      <c r="M670" s="164" t="s">
        <v>1</v>
      </c>
      <c r="N670" s="165" t="s">
        <v>41</v>
      </c>
      <c r="O670" s="62"/>
      <c r="P670" s="166">
        <f t="shared" si="1"/>
        <v>0</v>
      </c>
      <c r="Q670" s="166">
        <v>1.0000000000000001E-5</v>
      </c>
      <c r="R670" s="166">
        <f t="shared" si="2"/>
        <v>4.8100000000000004E-4</v>
      </c>
      <c r="S670" s="166">
        <v>0</v>
      </c>
      <c r="T670" s="167">
        <f t="shared" si="3"/>
        <v>0</v>
      </c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R670" s="168" t="s">
        <v>351</v>
      </c>
      <c r="AT670" s="168" t="s">
        <v>188</v>
      </c>
      <c r="AU670" s="168" t="s">
        <v>89</v>
      </c>
      <c r="AY670" s="18" t="s">
        <v>185</v>
      </c>
      <c r="BE670" s="169">
        <f t="shared" si="4"/>
        <v>0</v>
      </c>
      <c r="BF670" s="169">
        <f t="shared" si="5"/>
        <v>0</v>
      </c>
      <c r="BG670" s="169">
        <f t="shared" si="6"/>
        <v>0</v>
      </c>
      <c r="BH670" s="169">
        <f t="shared" si="7"/>
        <v>0</v>
      </c>
      <c r="BI670" s="169">
        <f t="shared" si="8"/>
        <v>0</v>
      </c>
      <c r="BJ670" s="18" t="s">
        <v>89</v>
      </c>
      <c r="BK670" s="169">
        <f t="shared" si="9"/>
        <v>0</v>
      </c>
      <c r="BL670" s="18" t="s">
        <v>351</v>
      </c>
      <c r="BM670" s="168" t="s">
        <v>823</v>
      </c>
    </row>
    <row r="671" spans="1:65" s="14" customFormat="1" ht="11.25">
      <c r="B671" s="178"/>
      <c r="D671" s="171" t="s">
        <v>193</v>
      </c>
      <c r="E671" s="179" t="s">
        <v>1</v>
      </c>
      <c r="F671" s="180" t="s">
        <v>824</v>
      </c>
      <c r="H671" s="181">
        <v>2.4</v>
      </c>
      <c r="I671" s="182"/>
      <c r="L671" s="178"/>
      <c r="M671" s="183"/>
      <c r="N671" s="184"/>
      <c r="O671" s="184"/>
      <c r="P671" s="184"/>
      <c r="Q671" s="184"/>
      <c r="R671" s="184"/>
      <c r="S671" s="184"/>
      <c r="T671" s="185"/>
      <c r="AT671" s="179" t="s">
        <v>193</v>
      </c>
      <c r="AU671" s="179" t="s">
        <v>89</v>
      </c>
      <c r="AV671" s="14" t="s">
        <v>89</v>
      </c>
      <c r="AW671" s="14" t="s">
        <v>31</v>
      </c>
      <c r="AX671" s="14" t="s">
        <v>75</v>
      </c>
      <c r="AY671" s="179" t="s">
        <v>185</v>
      </c>
    </row>
    <row r="672" spans="1:65" s="14" customFormat="1" ht="11.25">
      <c r="B672" s="178"/>
      <c r="D672" s="171" t="s">
        <v>193</v>
      </c>
      <c r="E672" s="179" t="s">
        <v>1</v>
      </c>
      <c r="F672" s="180" t="s">
        <v>825</v>
      </c>
      <c r="H672" s="181">
        <v>1.4</v>
      </c>
      <c r="I672" s="182"/>
      <c r="L672" s="178"/>
      <c r="M672" s="183"/>
      <c r="N672" s="184"/>
      <c r="O672" s="184"/>
      <c r="P672" s="184"/>
      <c r="Q672" s="184"/>
      <c r="R672" s="184"/>
      <c r="S672" s="184"/>
      <c r="T672" s="185"/>
      <c r="AT672" s="179" t="s">
        <v>193</v>
      </c>
      <c r="AU672" s="179" t="s">
        <v>89</v>
      </c>
      <c r="AV672" s="14" t="s">
        <v>89</v>
      </c>
      <c r="AW672" s="14" t="s">
        <v>31</v>
      </c>
      <c r="AX672" s="14" t="s">
        <v>75</v>
      </c>
      <c r="AY672" s="179" t="s">
        <v>185</v>
      </c>
    </row>
    <row r="673" spans="1:65" s="14" customFormat="1" ht="11.25">
      <c r="B673" s="178"/>
      <c r="D673" s="171" t="s">
        <v>193</v>
      </c>
      <c r="E673" s="179" t="s">
        <v>1</v>
      </c>
      <c r="F673" s="180" t="s">
        <v>826</v>
      </c>
      <c r="H673" s="181">
        <v>4.5</v>
      </c>
      <c r="I673" s="182"/>
      <c r="L673" s="178"/>
      <c r="M673" s="183"/>
      <c r="N673" s="184"/>
      <c r="O673" s="184"/>
      <c r="P673" s="184"/>
      <c r="Q673" s="184"/>
      <c r="R673" s="184"/>
      <c r="S673" s="184"/>
      <c r="T673" s="185"/>
      <c r="AT673" s="179" t="s">
        <v>193</v>
      </c>
      <c r="AU673" s="179" t="s">
        <v>89</v>
      </c>
      <c r="AV673" s="14" t="s">
        <v>89</v>
      </c>
      <c r="AW673" s="14" t="s">
        <v>31</v>
      </c>
      <c r="AX673" s="14" t="s">
        <v>75</v>
      </c>
      <c r="AY673" s="179" t="s">
        <v>185</v>
      </c>
    </row>
    <row r="674" spans="1:65" s="14" customFormat="1" ht="11.25">
      <c r="B674" s="178"/>
      <c r="D674" s="171" t="s">
        <v>193</v>
      </c>
      <c r="E674" s="179" t="s">
        <v>1</v>
      </c>
      <c r="F674" s="180" t="s">
        <v>827</v>
      </c>
      <c r="H674" s="181">
        <v>6</v>
      </c>
      <c r="I674" s="182"/>
      <c r="L674" s="178"/>
      <c r="M674" s="183"/>
      <c r="N674" s="184"/>
      <c r="O674" s="184"/>
      <c r="P674" s="184"/>
      <c r="Q674" s="184"/>
      <c r="R674" s="184"/>
      <c r="S674" s="184"/>
      <c r="T674" s="185"/>
      <c r="AT674" s="179" t="s">
        <v>193</v>
      </c>
      <c r="AU674" s="179" t="s">
        <v>89</v>
      </c>
      <c r="AV674" s="14" t="s">
        <v>89</v>
      </c>
      <c r="AW674" s="14" t="s">
        <v>31</v>
      </c>
      <c r="AX674" s="14" t="s">
        <v>75</v>
      </c>
      <c r="AY674" s="179" t="s">
        <v>185</v>
      </c>
    </row>
    <row r="675" spans="1:65" s="14" customFormat="1" ht="11.25">
      <c r="B675" s="178"/>
      <c r="D675" s="171" t="s">
        <v>193</v>
      </c>
      <c r="E675" s="179" t="s">
        <v>1</v>
      </c>
      <c r="F675" s="180" t="s">
        <v>828</v>
      </c>
      <c r="H675" s="181">
        <v>1.8</v>
      </c>
      <c r="I675" s="182"/>
      <c r="L675" s="178"/>
      <c r="M675" s="183"/>
      <c r="N675" s="184"/>
      <c r="O675" s="184"/>
      <c r="P675" s="184"/>
      <c r="Q675" s="184"/>
      <c r="R675" s="184"/>
      <c r="S675" s="184"/>
      <c r="T675" s="185"/>
      <c r="AT675" s="179" t="s">
        <v>193</v>
      </c>
      <c r="AU675" s="179" t="s">
        <v>89</v>
      </c>
      <c r="AV675" s="14" t="s">
        <v>89</v>
      </c>
      <c r="AW675" s="14" t="s">
        <v>31</v>
      </c>
      <c r="AX675" s="14" t="s">
        <v>75</v>
      </c>
      <c r="AY675" s="179" t="s">
        <v>185</v>
      </c>
    </row>
    <row r="676" spans="1:65" s="14" customFormat="1" ht="11.25">
      <c r="B676" s="178"/>
      <c r="D676" s="171" t="s">
        <v>193</v>
      </c>
      <c r="E676" s="179" t="s">
        <v>1</v>
      </c>
      <c r="F676" s="180" t="s">
        <v>828</v>
      </c>
      <c r="H676" s="181">
        <v>1.8</v>
      </c>
      <c r="I676" s="182"/>
      <c r="L676" s="178"/>
      <c r="M676" s="183"/>
      <c r="N676" s="184"/>
      <c r="O676" s="184"/>
      <c r="P676" s="184"/>
      <c r="Q676" s="184"/>
      <c r="R676" s="184"/>
      <c r="S676" s="184"/>
      <c r="T676" s="185"/>
      <c r="AT676" s="179" t="s">
        <v>193</v>
      </c>
      <c r="AU676" s="179" t="s">
        <v>89</v>
      </c>
      <c r="AV676" s="14" t="s">
        <v>89</v>
      </c>
      <c r="AW676" s="14" t="s">
        <v>31</v>
      </c>
      <c r="AX676" s="14" t="s">
        <v>75</v>
      </c>
      <c r="AY676" s="179" t="s">
        <v>185</v>
      </c>
    </row>
    <row r="677" spans="1:65" s="14" customFormat="1" ht="11.25">
      <c r="B677" s="178"/>
      <c r="D677" s="171" t="s">
        <v>193</v>
      </c>
      <c r="E677" s="179" t="s">
        <v>1</v>
      </c>
      <c r="F677" s="180" t="s">
        <v>829</v>
      </c>
      <c r="H677" s="181">
        <v>5.6</v>
      </c>
      <c r="I677" s="182"/>
      <c r="L677" s="178"/>
      <c r="M677" s="183"/>
      <c r="N677" s="184"/>
      <c r="O677" s="184"/>
      <c r="P677" s="184"/>
      <c r="Q677" s="184"/>
      <c r="R677" s="184"/>
      <c r="S677" s="184"/>
      <c r="T677" s="185"/>
      <c r="AT677" s="179" t="s">
        <v>193</v>
      </c>
      <c r="AU677" s="179" t="s">
        <v>89</v>
      </c>
      <c r="AV677" s="14" t="s">
        <v>89</v>
      </c>
      <c r="AW677" s="14" t="s">
        <v>31</v>
      </c>
      <c r="AX677" s="14" t="s">
        <v>75</v>
      </c>
      <c r="AY677" s="179" t="s">
        <v>185</v>
      </c>
    </row>
    <row r="678" spans="1:65" s="14" customFormat="1" ht="11.25">
      <c r="B678" s="178"/>
      <c r="D678" s="171" t="s">
        <v>193</v>
      </c>
      <c r="E678" s="179" t="s">
        <v>1</v>
      </c>
      <c r="F678" s="180" t="s">
        <v>830</v>
      </c>
      <c r="H678" s="181">
        <v>5.6</v>
      </c>
      <c r="I678" s="182"/>
      <c r="L678" s="178"/>
      <c r="M678" s="183"/>
      <c r="N678" s="184"/>
      <c r="O678" s="184"/>
      <c r="P678" s="184"/>
      <c r="Q678" s="184"/>
      <c r="R678" s="184"/>
      <c r="S678" s="184"/>
      <c r="T678" s="185"/>
      <c r="AT678" s="179" t="s">
        <v>193</v>
      </c>
      <c r="AU678" s="179" t="s">
        <v>89</v>
      </c>
      <c r="AV678" s="14" t="s">
        <v>89</v>
      </c>
      <c r="AW678" s="14" t="s">
        <v>31</v>
      </c>
      <c r="AX678" s="14" t="s">
        <v>75</v>
      </c>
      <c r="AY678" s="179" t="s">
        <v>185</v>
      </c>
    </row>
    <row r="679" spans="1:65" s="14" customFormat="1" ht="11.25">
      <c r="B679" s="178"/>
      <c r="D679" s="171" t="s">
        <v>193</v>
      </c>
      <c r="E679" s="179" t="s">
        <v>1</v>
      </c>
      <c r="F679" s="180" t="s">
        <v>831</v>
      </c>
      <c r="H679" s="181">
        <v>14</v>
      </c>
      <c r="I679" s="182"/>
      <c r="L679" s="178"/>
      <c r="M679" s="183"/>
      <c r="N679" s="184"/>
      <c r="O679" s="184"/>
      <c r="P679" s="184"/>
      <c r="Q679" s="184"/>
      <c r="R679" s="184"/>
      <c r="S679" s="184"/>
      <c r="T679" s="185"/>
      <c r="AT679" s="179" t="s">
        <v>193</v>
      </c>
      <c r="AU679" s="179" t="s">
        <v>89</v>
      </c>
      <c r="AV679" s="14" t="s">
        <v>89</v>
      </c>
      <c r="AW679" s="14" t="s">
        <v>31</v>
      </c>
      <c r="AX679" s="14" t="s">
        <v>75</v>
      </c>
      <c r="AY679" s="179" t="s">
        <v>185</v>
      </c>
    </row>
    <row r="680" spans="1:65" s="14" customFormat="1" ht="11.25">
      <c r="B680" s="178"/>
      <c r="D680" s="171" t="s">
        <v>193</v>
      </c>
      <c r="E680" s="179" t="s">
        <v>1</v>
      </c>
      <c r="F680" s="180" t="s">
        <v>832</v>
      </c>
      <c r="H680" s="181">
        <v>5</v>
      </c>
      <c r="I680" s="182"/>
      <c r="L680" s="178"/>
      <c r="M680" s="183"/>
      <c r="N680" s="184"/>
      <c r="O680" s="184"/>
      <c r="P680" s="184"/>
      <c r="Q680" s="184"/>
      <c r="R680" s="184"/>
      <c r="S680" s="184"/>
      <c r="T680" s="185"/>
      <c r="AT680" s="179" t="s">
        <v>193</v>
      </c>
      <c r="AU680" s="179" t="s">
        <v>89</v>
      </c>
      <c r="AV680" s="14" t="s">
        <v>89</v>
      </c>
      <c r="AW680" s="14" t="s">
        <v>31</v>
      </c>
      <c r="AX680" s="14" t="s">
        <v>75</v>
      </c>
      <c r="AY680" s="179" t="s">
        <v>185</v>
      </c>
    </row>
    <row r="681" spans="1:65" s="16" customFormat="1" ht="11.25">
      <c r="B681" s="194"/>
      <c r="D681" s="171" t="s">
        <v>193</v>
      </c>
      <c r="E681" s="195" t="s">
        <v>1</v>
      </c>
      <c r="F681" s="196" t="s">
        <v>215</v>
      </c>
      <c r="H681" s="197">
        <v>48.1</v>
      </c>
      <c r="I681" s="198"/>
      <c r="L681" s="194"/>
      <c r="M681" s="199"/>
      <c r="N681" s="200"/>
      <c r="O681" s="200"/>
      <c r="P681" s="200"/>
      <c r="Q681" s="200"/>
      <c r="R681" s="200"/>
      <c r="S681" s="200"/>
      <c r="T681" s="201"/>
      <c r="AT681" s="195" t="s">
        <v>193</v>
      </c>
      <c r="AU681" s="195" t="s">
        <v>89</v>
      </c>
      <c r="AV681" s="16" t="s">
        <v>91</v>
      </c>
      <c r="AW681" s="16" t="s">
        <v>31</v>
      </c>
      <c r="AX681" s="16" t="s">
        <v>79</v>
      </c>
      <c r="AY681" s="195" t="s">
        <v>185</v>
      </c>
    </row>
    <row r="682" spans="1:65" s="2" customFormat="1" ht="24.2" customHeight="1">
      <c r="A682" s="33"/>
      <c r="B682" s="155"/>
      <c r="C682" s="202" t="s">
        <v>833</v>
      </c>
      <c r="D682" s="202" t="s">
        <v>339</v>
      </c>
      <c r="E682" s="203" t="s">
        <v>834</v>
      </c>
      <c r="F682" s="204" t="s">
        <v>835</v>
      </c>
      <c r="G682" s="205" t="s">
        <v>348</v>
      </c>
      <c r="H682" s="206">
        <v>50.505000000000003</v>
      </c>
      <c r="I682" s="207"/>
      <c r="J682" s="208">
        <f>ROUND(I682*H682,2)</f>
        <v>0</v>
      </c>
      <c r="K682" s="209"/>
      <c r="L682" s="210"/>
      <c r="M682" s="211" t="s">
        <v>1</v>
      </c>
      <c r="N682" s="212" t="s">
        <v>41</v>
      </c>
      <c r="O682" s="62"/>
      <c r="P682" s="166">
        <f>O682*H682</f>
        <v>0</v>
      </c>
      <c r="Q682" s="166">
        <v>3.8999999999999999E-4</v>
      </c>
      <c r="R682" s="166">
        <f>Q682*H682</f>
        <v>1.9696950000000001E-2</v>
      </c>
      <c r="S682" s="166">
        <v>0</v>
      </c>
      <c r="T682" s="167">
        <f>S682*H682</f>
        <v>0</v>
      </c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R682" s="168" t="s">
        <v>505</v>
      </c>
      <c r="AT682" s="168" t="s">
        <v>339</v>
      </c>
      <c r="AU682" s="168" t="s">
        <v>89</v>
      </c>
      <c r="AY682" s="18" t="s">
        <v>185</v>
      </c>
      <c r="BE682" s="169">
        <f>IF(N682="základná",J682,0)</f>
        <v>0</v>
      </c>
      <c r="BF682" s="169">
        <f>IF(N682="znížená",J682,0)</f>
        <v>0</v>
      </c>
      <c r="BG682" s="169">
        <f>IF(N682="zákl. prenesená",J682,0)</f>
        <v>0</v>
      </c>
      <c r="BH682" s="169">
        <f>IF(N682="zníž. prenesená",J682,0)</f>
        <v>0</v>
      </c>
      <c r="BI682" s="169">
        <f>IF(N682="nulová",J682,0)</f>
        <v>0</v>
      </c>
      <c r="BJ682" s="18" t="s">
        <v>89</v>
      </c>
      <c r="BK682" s="169">
        <f>ROUND(I682*H682,2)</f>
        <v>0</v>
      </c>
      <c r="BL682" s="18" t="s">
        <v>351</v>
      </c>
      <c r="BM682" s="168" t="s">
        <v>836</v>
      </c>
    </row>
    <row r="683" spans="1:65" s="14" customFormat="1" ht="11.25">
      <c r="B683" s="178"/>
      <c r="D683" s="171" t="s">
        <v>193</v>
      </c>
      <c r="E683" s="179" t="s">
        <v>1</v>
      </c>
      <c r="F683" s="180" t="s">
        <v>837</v>
      </c>
      <c r="H683" s="181">
        <v>50.505000000000003</v>
      </c>
      <c r="I683" s="182"/>
      <c r="L683" s="178"/>
      <c r="M683" s="183"/>
      <c r="N683" s="184"/>
      <c r="O683" s="184"/>
      <c r="P683" s="184"/>
      <c r="Q683" s="184"/>
      <c r="R683" s="184"/>
      <c r="S683" s="184"/>
      <c r="T683" s="185"/>
      <c r="AT683" s="179" t="s">
        <v>193</v>
      </c>
      <c r="AU683" s="179" t="s">
        <v>89</v>
      </c>
      <c r="AV683" s="14" t="s">
        <v>89</v>
      </c>
      <c r="AW683" s="14" t="s">
        <v>31</v>
      </c>
      <c r="AX683" s="14" t="s">
        <v>79</v>
      </c>
      <c r="AY683" s="179" t="s">
        <v>185</v>
      </c>
    </row>
    <row r="684" spans="1:65" s="12" customFormat="1" ht="22.9" customHeight="1">
      <c r="B684" s="142"/>
      <c r="D684" s="143" t="s">
        <v>74</v>
      </c>
      <c r="E684" s="153" t="s">
        <v>838</v>
      </c>
      <c r="F684" s="153" t="s">
        <v>839</v>
      </c>
      <c r="I684" s="145"/>
      <c r="J684" s="154">
        <f>BK684</f>
        <v>0</v>
      </c>
      <c r="L684" s="142"/>
      <c r="M684" s="147"/>
      <c r="N684" s="148"/>
      <c r="O684" s="148"/>
      <c r="P684" s="149">
        <f>SUM(P685:P754)</f>
        <v>0</v>
      </c>
      <c r="Q684" s="148"/>
      <c r="R684" s="149">
        <f>SUM(R685:R754)</f>
        <v>1.0858988721999998</v>
      </c>
      <c r="S684" s="148"/>
      <c r="T684" s="150">
        <f>SUM(T685:T754)</f>
        <v>0</v>
      </c>
      <c r="AR684" s="143" t="s">
        <v>79</v>
      </c>
      <c r="AT684" s="151" t="s">
        <v>74</v>
      </c>
      <c r="AU684" s="151" t="s">
        <v>79</v>
      </c>
      <c r="AY684" s="143" t="s">
        <v>185</v>
      </c>
      <c r="BK684" s="152">
        <f>SUM(BK685:BK754)</f>
        <v>0</v>
      </c>
    </row>
    <row r="685" spans="1:65" s="2" customFormat="1" ht="37.9" customHeight="1">
      <c r="A685" s="33"/>
      <c r="B685" s="155"/>
      <c r="C685" s="156" t="s">
        <v>840</v>
      </c>
      <c r="D685" s="156" t="s">
        <v>188</v>
      </c>
      <c r="E685" s="157" t="s">
        <v>841</v>
      </c>
      <c r="F685" s="158" t="s">
        <v>842</v>
      </c>
      <c r="G685" s="159" t="s">
        <v>348</v>
      </c>
      <c r="H685" s="160">
        <v>83.346999999999994</v>
      </c>
      <c r="I685" s="161"/>
      <c r="J685" s="162">
        <f>ROUND(I685*H685,2)</f>
        <v>0</v>
      </c>
      <c r="K685" s="163"/>
      <c r="L685" s="34"/>
      <c r="M685" s="164" t="s">
        <v>1</v>
      </c>
      <c r="N685" s="165" t="s">
        <v>41</v>
      </c>
      <c r="O685" s="62"/>
      <c r="P685" s="166">
        <f>O685*H685</f>
        <v>0</v>
      </c>
      <c r="Q685" s="166">
        <v>1.2126000000000001E-3</v>
      </c>
      <c r="R685" s="166">
        <f>Q685*H685</f>
        <v>0.1010665722</v>
      </c>
      <c r="S685" s="166">
        <v>0</v>
      </c>
      <c r="T685" s="167">
        <f>S685*H685</f>
        <v>0</v>
      </c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R685" s="168" t="s">
        <v>91</v>
      </c>
      <c r="AT685" s="168" t="s">
        <v>188</v>
      </c>
      <c r="AU685" s="168" t="s">
        <v>89</v>
      </c>
      <c r="AY685" s="18" t="s">
        <v>185</v>
      </c>
      <c r="BE685" s="169">
        <f>IF(N685="základná",J685,0)</f>
        <v>0</v>
      </c>
      <c r="BF685" s="169">
        <f>IF(N685="znížená",J685,0)</f>
        <v>0</v>
      </c>
      <c r="BG685" s="169">
        <f>IF(N685="zákl. prenesená",J685,0)</f>
        <v>0</v>
      </c>
      <c r="BH685" s="169">
        <f>IF(N685="zníž. prenesená",J685,0)</f>
        <v>0</v>
      </c>
      <c r="BI685" s="169">
        <f>IF(N685="nulová",J685,0)</f>
        <v>0</v>
      </c>
      <c r="BJ685" s="18" t="s">
        <v>89</v>
      </c>
      <c r="BK685" s="169">
        <f>ROUND(I685*H685,2)</f>
        <v>0</v>
      </c>
      <c r="BL685" s="18" t="s">
        <v>91</v>
      </c>
      <c r="BM685" s="168" t="s">
        <v>843</v>
      </c>
    </row>
    <row r="686" spans="1:65" s="13" customFormat="1" ht="11.25">
      <c r="B686" s="170"/>
      <c r="D686" s="171" t="s">
        <v>193</v>
      </c>
      <c r="E686" s="172" t="s">
        <v>1</v>
      </c>
      <c r="F686" s="173" t="s">
        <v>844</v>
      </c>
      <c r="H686" s="172" t="s">
        <v>1</v>
      </c>
      <c r="I686" s="174"/>
      <c r="L686" s="170"/>
      <c r="M686" s="175"/>
      <c r="N686" s="176"/>
      <c r="O686" s="176"/>
      <c r="P686" s="176"/>
      <c r="Q686" s="176"/>
      <c r="R686" s="176"/>
      <c r="S686" s="176"/>
      <c r="T686" s="177"/>
      <c r="AT686" s="172" t="s">
        <v>193</v>
      </c>
      <c r="AU686" s="172" t="s">
        <v>89</v>
      </c>
      <c r="AV686" s="13" t="s">
        <v>79</v>
      </c>
      <c r="AW686" s="13" t="s">
        <v>31</v>
      </c>
      <c r="AX686" s="13" t="s">
        <v>75</v>
      </c>
      <c r="AY686" s="172" t="s">
        <v>185</v>
      </c>
    </row>
    <row r="687" spans="1:65" s="14" customFormat="1" ht="11.25">
      <c r="B687" s="178"/>
      <c r="D687" s="171" t="s">
        <v>193</v>
      </c>
      <c r="E687" s="179" t="s">
        <v>1</v>
      </c>
      <c r="F687" s="180" t="s">
        <v>845</v>
      </c>
      <c r="H687" s="181">
        <v>66.588999999999999</v>
      </c>
      <c r="I687" s="182"/>
      <c r="L687" s="178"/>
      <c r="M687" s="183"/>
      <c r="N687" s="184"/>
      <c r="O687" s="184"/>
      <c r="P687" s="184"/>
      <c r="Q687" s="184"/>
      <c r="R687" s="184"/>
      <c r="S687" s="184"/>
      <c r="T687" s="185"/>
      <c r="AT687" s="179" t="s">
        <v>193</v>
      </c>
      <c r="AU687" s="179" t="s">
        <v>89</v>
      </c>
      <c r="AV687" s="14" t="s">
        <v>89</v>
      </c>
      <c r="AW687" s="14" t="s">
        <v>31</v>
      </c>
      <c r="AX687" s="14" t="s">
        <v>75</v>
      </c>
      <c r="AY687" s="179" t="s">
        <v>185</v>
      </c>
    </row>
    <row r="688" spans="1:65" s="14" customFormat="1" ht="11.25">
      <c r="B688" s="178"/>
      <c r="D688" s="171" t="s">
        <v>193</v>
      </c>
      <c r="E688" s="179" t="s">
        <v>1</v>
      </c>
      <c r="F688" s="180" t="s">
        <v>846</v>
      </c>
      <c r="H688" s="181">
        <v>13.398</v>
      </c>
      <c r="I688" s="182"/>
      <c r="L688" s="178"/>
      <c r="M688" s="183"/>
      <c r="N688" s="184"/>
      <c r="O688" s="184"/>
      <c r="P688" s="184"/>
      <c r="Q688" s="184"/>
      <c r="R688" s="184"/>
      <c r="S688" s="184"/>
      <c r="T688" s="185"/>
      <c r="AT688" s="179" t="s">
        <v>193</v>
      </c>
      <c r="AU688" s="179" t="s">
        <v>89</v>
      </c>
      <c r="AV688" s="14" t="s">
        <v>89</v>
      </c>
      <c r="AW688" s="14" t="s">
        <v>31</v>
      </c>
      <c r="AX688" s="14" t="s">
        <v>75</v>
      </c>
      <c r="AY688" s="179" t="s">
        <v>185</v>
      </c>
    </row>
    <row r="689" spans="1:65" s="14" customFormat="1" ht="11.25">
      <c r="B689" s="178"/>
      <c r="D689" s="171" t="s">
        <v>193</v>
      </c>
      <c r="E689" s="179" t="s">
        <v>1</v>
      </c>
      <c r="F689" s="180" t="s">
        <v>847</v>
      </c>
      <c r="H689" s="181">
        <v>3.36</v>
      </c>
      <c r="I689" s="182"/>
      <c r="L689" s="178"/>
      <c r="M689" s="183"/>
      <c r="N689" s="184"/>
      <c r="O689" s="184"/>
      <c r="P689" s="184"/>
      <c r="Q689" s="184"/>
      <c r="R689" s="184"/>
      <c r="S689" s="184"/>
      <c r="T689" s="185"/>
      <c r="AT689" s="179" t="s">
        <v>193</v>
      </c>
      <c r="AU689" s="179" t="s">
        <v>89</v>
      </c>
      <c r="AV689" s="14" t="s">
        <v>89</v>
      </c>
      <c r="AW689" s="14" t="s">
        <v>31</v>
      </c>
      <c r="AX689" s="14" t="s">
        <v>75</v>
      </c>
      <c r="AY689" s="179" t="s">
        <v>185</v>
      </c>
    </row>
    <row r="690" spans="1:65" s="16" customFormat="1" ht="11.25">
      <c r="B690" s="194"/>
      <c r="D690" s="171" t="s">
        <v>193</v>
      </c>
      <c r="E690" s="195" t="s">
        <v>1</v>
      </c>
      <c r="F690" s="196" t="s">
        <v>215</v>
      </c>
      <c r="H690" s="197">
        <v>83.346999999999994</v>
      </c>
      <c r="I690" s="198"/>
      <c r="L690" s="194"/>
      <c r="M690" s="199"/>
      <c r="N690" s="200"/>
      <c r="O690" s="200"/>
      <c r="P690" s="200"/>
      <c r="Q690" s="200"/>
      <c r="R690" s="200"/>
      <c r="S690" s="200"/>
      <c r="T690" s="201"/>
      <c r="AT690" s="195" t="s">
        <v>193</v>
      </c>
      <c r="AU690" s="195" t="s">
        <v>89</v>
      </c>
      <c r="AV690" s="16" t="s">
        <v>91</v>
      </c>
      <c r="AW690" s="16" t="s">
        <v>31</v>
      </c>
      <c r="AX690" s="16" t="s">
        <v>79</v>
      </c>
      <c r="AY690" s="195" t="s">
        <v>185</v>
      </c>
    </row>
    <row r="691" spans="1:65" s="2" customFormat="1" ht="24.2" customHeight="1">
      <c r="A691" s="33"/>
      <c r="B691" s="155"/>
      <c r="C691" s="156" t="s">
        <v>848</v>
      </c>
      <c r="D691" s="156" t="s">
        <v>188</v>
      </c>
      <c r="E691" s="157" t="s">
        <v>849</v>
      </c>
      <c r="F691" s="158" t="s">
        <v>850</v>
      </c>
      <c r="G691" s="159" t="s">
        <v>283</v>
      </c>
      <c r="H691" s="160">
        <v>34.72</v>
      </c>
      <c r="I691" s="161"/>
      <c r="J691" s="162">
        <f>ROUND(I691*H691,2)</f>
        <v>0</v>
      </c>
      <c r="K691" s="163"/>
      <c r="L691" s="34"/>
      <c r="M691" s="164" t="s">
        <v>1</v>
      </c>
      <c r="N691" s="165" t="s">
        <v>41</v>
      </c>
      <c r="O691" s="62"/>
      <c r="P691" s="166">
        <f>O691*H691</f>
        <v>0</v>
      </c>
      <c r="Q691" s="166">
        <v>1.92E-3</v>
      </c>
      <c r="R691" s="166">
        <f>Q691*H691</f>
        <v>6.6662399999999997E-2</v>
      </c>
      <c r="S691" s="166">
        <v>0</v>
      </c>
      <c r="T691" s="167">
        <f>S691*H691</f>
        <v>0</v>
      </c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R691" s="168" t="s">
        <v>91</v>
      </c>
      <c r="AT691" s="168" t="s">
        <v>188</v>
      </c>
      <c r="AU691" s="168" t="s">
        <v>89</v>
      </c>
      <c r="AY691" s="18" t="s">
        <v>185</v>
      </c>
      <c r="BE691" s="169">
        <f>IF(N691="základná",J691,0)</f>
        <v>0</v>
      </c>
      <c r="BF691" s="169">
        <f>IF(N691="znížená",J691,0)</f>
        <v>0</v>
      </c>
      <c r="BG691" s="169">
        <f>IF(N691="zákl. prenesená",J691,0)</f>
        <v>0</v>
      </c>
      <c r="BH691" s="169">
        <f>IF(N691="zníž. prenesená",J691,0)</f>
        <v>0</v>
      </c>
      <c r="BI691" s="169">
        <f>IF(N691="nulová",J691,0)</f>
        <v>0</v>
      </c>
      <c r="BJ691" s="18" t="s">
        <v>89</v>
      </c>
      <c r="BK691" s="169">
        <f>ROUND(I691*H691,2)</f>
        <v>0</v>
      </c>
      <c r="BL691" s="18" t="s">
        <v>91</v>
      </c>
      <c r="BM691" s="168" t="s">
        <v>851</v>
      </c>
    </row>
    <row r="692" spans="1:65" s="13" customFormat="1" ht="11.25">
      <c r="B692" s="170"/>
      <c r="D692" s="171" t="s">
        <v>193</v>
      </c>
      <c r="E692" s="172" t="s">
        <v>1</v>
      </c>
      <c r="F692" s="173" t="s">
        <v>852</v>
      </c>
      <c r="H692" s="172" t="s">
        <v>1</v>
      </c>
      <c r="I692" s="174"/>
      <c r="L692" s="170"/>
      <c r="M692" s="175"/>
      <c r="N692" s="176"/>
      <c r="O692" s="176"/>
      <c r="P692" s="176"/>
      <c r="Q692" s="176"/>
      <c r="R692" s="176"/>
      <c r="S692" s="176"/>
      <c r="T692" s="177"/>
      <c r="AT692" s="172" t="s">
        <v>193</v>
      </c>
      <c r="AU692" s="172" t="s">
        <v>89</v>
      </c>
      <c r="AV692" s="13" t="s">
        <v>79</v>
      </c>
      <c r="AW692" s="13" t="s">
        <v>31</v>
      </c>
      <c r="AX692" s="13" t="s">
        <v>75</v>
      </c>
      <c r="AY692" s="172" t="s">
        <v>185</v>
      </c>
    </row>
    <row r="693" spans="1:65" s="14" customFormat="1" ht="11.25">
      <c r="B693" s="178"/>
      <c r="D693" s="171" t="s">
        <v>193</v>
      </c>
      <c r="E693" s="179" t="s">
        <v>1</v>
      </c>
      <c r="F693" s="180" t="s">
        <v>853</v>
      </c>
      <c r="H693" s="181">
        <v>6.11</v>
      </c>
      <c r="I693" s="182"/>
      <c r="L693" s="178"/>
      <c r="M693" s="183"/>
      <c r="N693" s="184"/>
      <c r="O693" s="184"/>
      <c r="P693" s="184"/>
      <c r="Q693" s="184"/>
      <c r="R693" s="184"/>
      <c r="S693" s="184"/>
      <c r="T693" s="185"/>
      <c r="AT693" s="179" t="s">
        <v>193</v>
      </c>
      <c r="AU693" s="179" t="s">
        <v>89</v>
      </c>
      <c r="AV693" s="14" t="s">
        <v>89</v>
      </c>
      <c r="AW693" s="14" t="s">
        <v>31</v>
      </c>
      <c r="AX693" s="14" t="s">
        <v>75</v>
      </c>
      <c r="AY693" s="179" t="s">
        <v>185</v>
      </c>
    </row>
    <row r="694" spans="1:65" s="14" customFormat="1" ht="11.25">
      <c r="B694" s="178"/>
      <c r="D694" s="171" t="s">
        <v>193</v>
      </c>
      <c r="E694" s="179" t="s">
        <v>1</v>
      </c>
      <c r="F694" s="180" t="s">
        <v>854</v>
      </c>
      <c r="H694" s="181">
        <v>7.88</v>
      </c>
      <c r="I694" s="182"/>
      <c r="L694" s="178"/>
      <c r="M694" s="183"/>
      <c r="N694" s="184"/>
      <c r="O694" s="184"/>
      <c r="P694" s="184"/>
      <c r="Q694" s="184"/>
      <c r="R694" s="184"/>
      <c r="S694" s="184"/>
      <c r="T694" s="185"/>
      <c r="AT694" s="179" t="s">
        <v>193</v>
      </c>
      <c r="AU694" s="179" t="s">
        <v>89</v>
      </c>
      <c r="AV694" s="14" t="s">
        <v>89</v>
      </c>
      <c r="AW694" s="14" t="s">
        <v>31</v>
      </c>
      <c r="AX694" s="14" t="s">
        <v>75</v>
      </c>
      <c r="AY694" s="179" t="s">
        <v>185</v>
      </c>
    </row>
    <row r="695" spans="1:65" s="14" customFormat="1" ht="11.25">
      <c r="B695" s="178"/>
      <c r="D695" s="171" t="s">
        <v>193</v>
      </c>
      <c r="E695" s="179" t="s">
        <v>1</v>
      </c>
      <c r="F695" s="180" t="s">
        <v>855</v>
      </c>
      <c r="H695" s="181">
        <v>7.18</v>
      </c>
      <c r="I695" s="182"/>
      <c r="L695" s="178"/>
      <c r="M695" s="183"/>
      <c r="N695" s="184"/>
      <c r="O695" s="184"/>
      <c r="P695" s="184"/>
      <c r="Q695" s="184"/>
      <c r="R695" s="184"/>
      <c r="S695" s="184"/>
      <c r="T695" s="185"/>
      <c r="AT695" s="179" t="s">
        <v>193</v>
      </c>
      <c r="AU695" s="179" t="s">
        <v>89</v>
      </c>
      <c r="AV695" s="14" t="s">
        <v>89</v>
      </c>
      <c r="AW695" s="14" t="s">
        <v>31</v>
      </c>
      <c r="AX695" s="14" t="s">
        <v>75</v>
      </c>
      <c r="AY695" s="179" t="s">
        <v>185</v>
      </c>
    </row>
    <row r="696" spans="1:65" s="14" customFormat="1" ht="11.25">
      <c r="B696" s="178"/>
      <c r="D696" s="171" t="s">
        <v>193</v>
      </c>
      <c r="E696" s="179" t="s">
        <v>1</v>
      </c>
      <c r="F696" s="180" t="s">
        <v>856</v>
      </c>
      <c r="H696" s="181">
        <v>5.61</v>
      </c>
      <c r="I696" s="182"/>
      <c r="L696" s="178"/>
      <c r="M696" s="183"/>
      <c r="N696" s="184"/>
      <c r="O696" s="184"/>
      <c r="P696" s="184"/>
      <c r="Q696" s="184"/>
      <c r="R696" s="184"/>
      <c r="S696" s="184"/>
      <c r="T696" s="185"/>
      <c r="AT696" s="179" t="s">
        <v>193</v>
      </c>
      <c r="AU696" s="179" t="s">
        <v>89</v>
      </c>
      <c r="AV696" s="14" t="s">
        <v>89</v>
      </c>
      <c r="AW696" s="14" t="s">
        <v>31</v>
      </c>
      <c r="AX696" s="14" t="s">
        <v>75</v>
      </c>
      <c r="AY696" s="179" t="s">
        <v>185</v>
      </c>
    </row>
    <row r="697" spans="1:65" s="14" customFormat="1" ht="11.25">
      <c r="B697" s="178"/>
      <c r="D697" s="171" t="s">
        <v>193</v>
      </c>
      <c r="E697" s="179" t="s">
        <v>1</v>
      </c>
      <c r="F697" s="180" t="s">
        <v>857</v>
      </c>
      <c r="H697" s="181">
        <v>3.18</v>
      </c>
      <c r="I697" s="182"/>
      <c r="L697" s="178"/>
      <c r="M697" s="183"/>
      <c r="N697" s="184"/>
      <c r="O697" s="184"/>
      <c r="P697" s="184"/>
      <c r="Q697" s="184"/>
      <c r="R697" s="184"/>
      <c r="S697" s="184"/>
      <c r="T697" s="185"/>
      <c r="AT697" s="179" t="s">
        <v>193</v>
      </c>
      <c r="AU697" s="179" t="s">
        <v>89</v>
      </c>
      <c r="AV697" s="14" t="s">
        <v>89</v>
      </c>
      <c r="AW697" s="14" t="s">
        <v>31</v>
      </c>
      <c r="AX697" s="14" t="s">
        <v>75</v>
      </c>
      <c r="AY697" s="179" t="s">
        <v>185</v>
      </c>
    </row>
    <row r="698" spans="1:65" s="14" customFormat="1" ht="11.25">
      <c r="B698" s="178"/>
      <c r="D698" s="171" t="s">
        <v>193</v>
      </c>
      <c r="E698" s="179" t="s">
        <v>1</v>
      </c>
      <c r="F698" s="180" t="s">
        <v>858</v>
      </c>
      <c r="H698" s="181">
        <v>3.42</v>
      </c>
      <c r="I698" s="182"/>
      <c r="L698" s="178"/>
      <c r="M698" s="183"/>
      <c r="N698" s="184"/>
      <c r="O698" s="184"/>
      <c r="P698" s="184"/>
      <c r="Q698" s="184"/>
      <c r="R698" s="184"/>
      <c r="S698" s="184"/>
      <c r="T698" s="185"/>
      <c r="AT698" s="179" t="s">
        <v>193</v>
      </c>
      <c r="AU698" s="179" t="s">
        <v>89</v>
      </c>
      <c r="AV698" s="14" t="s">
        <v>89</v>
      </c>
      <c r="AW698" s="14" t="s">
        <v>31</v>
      </c>
      <c r="AX698" s="14" t="s">
        <v>75</v>
      </c>
      <c r="AY698" s="179" t="s">
        <v>185</v>
      </c>
    </row>
    <row r="699" spans="1:65" s="14" customFormat="1" ht="11.25">
      <c r="B699" s="178"/>
      <c r="D699" s="171" t="s">
        <v>193</v>
      </c>
      <c r="E699" s="179" t="s">
        <v>1</v>
      </c>
      <c r="F699" s="180" t="s">
        <v>859</v>
      </c>
      <c r="H699" s="181">
        <v>1.34</v>
      </c>
      <c r="I699" s="182"/>
      <c r="L699" s="178"/>
      <c r="M699" s="183"/>
      <c r="N699" s="184"/>
      <c r="O699" s="184"/>
      <c r="P699" s="184"/>
      <c r="Q699" s="184"/>
      <c r="R699" s="184"/>
      <c r="S699" s="184"/>
      <c r="T699" s="185"/>
      <c r="AT699" s="179" t="s">
        <v>193</v>
      </c>
      <c r="AU699" s="179" t="s">
        <v>89</v>
      </c>
      <c r="AV699" s="14" t="s">
        <v>89</v>
      </c>
      <c r="AW699" s="14" t="s">
        <v>31</v>
      </c>
      <c r="AX699" s="14" t="s">
        <v>75</v>
      </c>
      <c r="AY699" s="179" t="s">
        <v>185</v>
      </c>
    </row>
    <row r="700" spans="1:65" s="16" customFormat="1" ht="11.25">
      <c r="B700" s="194"/>
      <c r="D700" s="171" t="s">
        <v>193</v>
      </c>
      <c r="E700" s="195" t="s">
        <v>1</v>
      </c>
      <c r="F700" s="196" t="s">
        <v>215</v>
      </c>
      <c r="H700" s="197">
        <v>34.720000000000006</v>
      </c>
      <c r="I700" s="198"/>
      <c r="L700" s="194"/>
      <c r="M700" s="199"/>
      <c r="N700" s="200"/>
      <c r="O700" s="200"/>
      <c r="P700" s="200"/>
      <c r="Q700" s="200"/>
      <c r="R700" s="200"/>
      <c r="S700" s="200"/>
      <c r="T700" s="201"/>
      <c r="AT700" s="195" t="s">
        <v>193</v>
      </c>
      <c r="AU700" s="195" t="s">
        <v>89</v>
      </c>
      <c r="AV700" s="16" t="s">
        <v>91</v>
      </c>
      <c r="AW700" s="16" t="s">
        <v>31</v>
      </c>
      <c r="AX700" s="16" t="s">
        <v>79</v>
      </c>
      <c r="AY700" s="195" t="s">
        <v>185</v>
      </c>
    </row>
    <row r="701" spans="1:65" s="2" customFormat="1" ht="37.9" customHeight="1">
      <c r="A701" s="33"/>
      <c r="B701" s="155"/>
      <c r="C701" s="156" t="s">
        <v>860</v>
      </c>
      <c r="D701" s="156" t="s">
        <v>188</v>
      </c>
      <c r="E701" s="157" t="s">
        <v>861</v>
      </c>
      <c r="F701" s="158" t="s">
        <v>862</v>
      </c>
      <c r="G701" s="159" t="s">
        <v>863</v>
      </c>
      <c r="H701" s="160">
        <v>52</v>
      </c>
      <c r="I701" s="161"/>
      <c r="J701" s="162">
        <f>ROUND(I701*H701,2)</f>
        <v>0</v>
      </c>
      <c r="K701" s="163"/>
      <c r="L701" s="34"/>
      <c r="M701" s="164" t="s">
        <v>1</v>
      </c>
      <c r="N701" s="165" t="s">
        <v>41</v>
      </c>
      <c r="O701" s="62"/>
      <c r="P701" s="166">
        <f>O701*H701</f>
        <v>0</v>
      </c>
      <c r="Q701" s="166">
        <v>0</v>
      </c>
      <c r="R701" s="166">
        <f>Q701*H701</f>
        <v>0</v>
      </c>
      <c r="S701" s="166">
        <v>0</v>
      </c>
      <c r="T701" s="167">
        <f>S701*H701</f>
        <v>0</v>
      </c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R701" s="168" t="s">
        <v>91</v>
      </c>
      <c r="AT701" s="168" t="s">
        <v>188</v>
      </c>
      <c r="AU701" s="168" t="s">
        <v>89</v>
      </c>
      <c r="AY701" s="18" t="s">
        <v>185</v>
      </c>
      <c r="BE701" s="169">
        <f>IF(N701="základná",J701,0)</f>
        <v>0</v>
      </c>
      <c r="BF701" s="169">
        <f>IF(N701="znížená",J701,0)</f>
        <v>0</v>
      </c>
      <c r="BG701" s="169">
        <f>IF(N701="zákl. prenesená",J701,0)</f>
        <v>0</v>
      </c>
      <c r="BH701" s="169">
        <f>IF(N701="zníž. prenesená",J701,0)</f>
        <v>0</v>
      </c>
      <c r="BI701" s="169">
        <f>IF(N701="nulová",J701,0)</f>
        <v>0</v>
      </c>
      <c r="BJ701" s="18" t="s">
        <v>89</v>
      </c>
      <c r="BK701" s="169">
        <f>ROUND(I701*H701,2)</f>
        <v>0</v>
      </c>
      <c r="BL701" s="18" t="s">
        <v>91</v>
      </c>
      <c r="BM701" s="168" t="s">
        <v>864</v>
      </c>
    </row>
    <row r="702" spans="1:65" s="13" customFormat="1" ht="11.25">
      <c r="B702" s="170"/>
      <c r="D702" s="171" t="s">
        <v>193</v>
      </c>
      <c r="E702" s="172" t="s">
        <v>1</v>
      </c>
      <c r="F702" s="173" t="s">
        <v>865</v>
      </c>
      <c r="H702" s="172" t="s">
        <v>1</v>
      </c>
      <c r="I702" s="174"/>
      <c r="L702" s="170"/>
      <c r="M702" s="175"/>
      <c r="N702" s="176"/>
      <c r="O702" s="176"/>
      <c r="P702" s="176"/>
      <c r="Q702" s="176"/>
      <c r="R702" s="176"/>
      <c r="S702" s="176"/>
      <c r="T702" s="177"/>
      <c r="AT702" s="172" t="s">
        <v>193</v>
      </c>
      <c r="AU702" s="172" t="s">
        <v>89</v>
      </c>
      <c r="AV702" s="13" t="s">
        <v>79</v>
      </c>
      <c r="AW702" s="13" t="s">
        <v>31</v>
      </c>
      <c r="AX702" s="13" t="s">
        <v>75</v>
      </c>
      <c r="AY702" s="172" t="s">
        <v>185</v>
      </c>
    </row>
    <row r="703" spans="1:65" s="14" customFormat="1" ht="11.25">
      <c r="B703" s="178"/>
      <c r="D703" s="171" t="s">
        <v>193</v>
      </c>
      <c r="E703" s="179" t="s">
        <v>1</v>
      </c>
      <c r="F703" s="180" t="s">
        <v>866</v>
      </c>
      <c r="H703" s="181">
        <v>52</v>
      </c>
      <c r="I703" s="182"/>
      <c r="L703" s="178"/>
      <c r="M703" s="183"/>
      <c r="N703" s="184"/>
      <c r="O703" s="184"/>
      <c r="P703" s="184"/>
      <c r="Q703" s="184"/>
      <c r="R703" s="184"/>
      <c r="S703" s="184"/>
      <c r="T703" s="185"/>
      <c r="AT703" s="179" t="s">
        <v>193</v>
      </c>
      <c r="AU703" s="179" t="s">
        <v>89</v>
      </c>
      <c r="AV703" s="14" t="s">
        <v>89</v>
      </c>
      <c r="AW703" s="14" t="s">
        <v>31</v>
      </c>
      <c r="AX703" s="14" t="s">
        <v>75</v>
      </c>
      <c r="AY703" s="179" t="s">
        <v>185</v>
      </c>
    </row>
    <row r="704" spans="1:65" s="16" customFormat="1" ht="11.25">
      <c r="B704" s="194"/>
      <c r="D704" s="171" t="s">
        <v>193</v>
      </c>
      <c r="E704" s="195" t="s">
        <v>1</v>
      </c>
      <c r="F704" s="196" t="s">
        <v>215</v>
      </c>
      <c r="H704" s="197">
        <v>52</v>
      </c>
      <c r="I704" s="198"/>
      <c r="L704" s="194"/>
      <c r="M704" s="199"/>
      <c r="N704" s="200"/>
      <c r="O704" s="200"/>
      <c r="P704" s="200"/>
      <c r="Q704" s="200"/>
      <c r="R704" s="200"/>
      <c r="S704" s="200"/>
      <c r="T704" s="201"/>
      <c r="AT704" s="195" t="s">
        <v>193</v>
      </c>
      <c r="AU704" s="195" t="s">
        <v>89</v>
      </c>
      <c r="AV704" s="16" t="s">
        <v>91</v>
      </c>
      <c r="AW704" s="16" t="s">
        <v>31</v>
      </c>
      <c r="AX704" s="16" t="s">
        <v>79</v>
      </c>
      <c r="AY704" s="195" t="s">
        <v>185</v>
      </c>
    </row>
    <row r="705" spans="1:65" s="2" customFormat="1" ht="24.2" customHeight="1">
      <c r="A705" s="33"/>
      <c r="B705" s="155"/>
      <c r="C705" s="156" t="s">
        <v>867</v>
      </c>
      <c r="D705" s="156" t="s">
        <v>188</v>
      </c>
      <c r="E705" s="157" t="s">
        <v>868</v>
      </c>
      <c r="F705" s="158" t="s">
        <v>869</v>
      </c>
      <c r="G705" s="159" t="s">
        <v>283</v>
      </c>
      <c r="H705" s="160">
        <v>249.91</v>
      </c>
      <c r="I705" s="161"/>
      <c r="J705" s="162">
        <f>ROUND(I705*H705,2)</f>
        <v>0</v>
      </c>
      <c r="K705" s="163"/>
      <c r="L705" s="34"/>
      <c r="M705" s="164" t="s">
        <v>1</v>
      </c>
      <c r="N705" s="165" t="s">
        <v>41</v>
      </c>
      <c r="O705" s="62"/>
      <c r="P705" s="166">
        <f>O705*H705</f>
        <v>0</v>
      </c>
      <c r="Q705" s="166">
        <v>5.0000000000000002E-5</v>
      </c>
      <c r="R705" s="166">
        <f>Q705*H705</f>
        <v>1.24955E-2</v>
      </c>
      <c r="S705" s="166">
        <v>0</v>
      </c>
      <c r="T705" s="167">
        <f>S705*H705</f>
        <v>0</v>
      </c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R705" s="168" t="s">
        <v>91</v>
      </c>
      <c r="AT705" s="168" t="s">
        <v>188</v>
      </c>
      <c r="AU705" s="168" t="s">
        <v>89</v>
      </c>
      <c r="AY705" s="18" t="s">
        <v>185</v>
      </c>
      <c r="BE705" s="169">
        <f>IF(N705="základná",J705,0)</f>
        <v>0</v>
      </c>
      <c r="BF705" s="169">
        <f>IF(N705="znížená",J705,0)</f>
        <v>0</v>
      </c>
      <c r="BG705" s="169">
        <f>IF(N705="zákl. prenesená",J705,0)</f>
        <v>0</v>
      </c>
      <c r="BH705" s="169">
        <f>IF(N705="zníž. prenesená",J705,0)</f>
        <v>0</v>
      </c>
      <c r="BI705" s="169">
        <f>IF(N705="nulová",J705,0)</f>
        <v>0</v>
      </c>
      <c r="BJ705" s="18" t="s">
        <v>89</v>
      </c>
      <c r="BK705" s="169">
        <f>ROUND(I705*H705,2)</f>
        <v>0</v>
      </c>
      <c r="BL705" s="18" t="s">
        <v>91</v>
      </c>
      <c r="BM705" s="168" t="s">
        <v>870</v>
      </c>
    </row>
    <row r="706" spans="1:65" s="14" customFormat="1" ht="11.25">
      <c r="B706" s="178"/>
      <c r="D706" s="171" t="s">
        <v>193</v>
      </c>
      <c r="E706" s="179" t="s">
        <v>1</v>
      </c>
      <c r="F706" s="180" t="s">
        <v>871</v>
      </c>
      <c r="H706" s="181">
        <v>18</v>
      </c>
      <c r="I706" s="182"/>
      <c r="L706" s="178"/>
      <c r="M706" s="183"/>
      <c r="N706" s="184"/>
      <c r="O706" s="184"/>
      <c r="P706" s="184"/>
      <c r="Q706" s="184"/>
      <c r="R706" s="184"/>
      <c r="S706" s="184"/>
      <c r="T706" s="185"/>
      <c r="AT706" s="179" t="s">
        <v>193</v>
      </c>
      <c r="AU706" s="179" t="s">
        <v>89</v>
      </c>
      <c r="AV706" s="14" t="s">
        <v>89</v>
      </c>
      <c r="AW706" s="14" t="s">
        <v>31</v>
      </c>
      <c r="AX706" s="14" t="s">
        <v>75</v>
      </c>
      <c r="AY706" s="179" t="s">
        <v>185</v>
      </c>
    </row>
    <row r="707" spans="1:65" s="14" customFormat="1" ht="11.25">
      <c r="B707" s="178"/>
      <c r="D707" s="171" t="s">
        <v>193</v>
      </c>
      <c r="E707" s="179" t="s">
        <v>1</v>
      </c>
      <c r="F707" s="180" t="s">
        <v>872</v>
      </c>
      <c r="H707" s="181">
        <v>99.77</v>
      </c>
      <c r="I707" s="182"/>
      <c r="L707" s="178"/>
      <c r="M707" s="183"/>
      <c r="N707" s="184"/>
      <c r="O707" s="184"/>
      <c r="P707" s="184"/>
      <c r="Q707" s="184"/>
      <c r="R707" s="184"/>
      <c r="S707" s="184"/>
      <c r="T707" s="185"/>
      <c r="AT707" s="179" t="s">
        <v>193</v>
      </c>
      <c r="AU707" s="179" t="s">
        <v>89</v>
      </c>
      <c r="AV707" s="14" t="s">
        <v>89</v>
      </c>
      <c r="AW707" s="14" t="s">
        <v>31</v>
      </c>
      <c r="AX707" s="14" t="s">
        <v>75</v>
      </c>
      <c r="AY707" s="179" t="s">
        <v>185</v>
      </c>
    </row>
    <row r="708" spans="1:65" s="14" customFormat="1" ht="11.25">
      <c r="B708" s="178"/>
      <c r="D708" s="171" t="s">
        <v>193</v>
      </c>
      <c r="E708" s="179" t="s">
        <v>1</v>
      </c>
      <c r="F708" s="180" t="s">
        <v>873</v>
      </c>
      <c r="H708" s="181">
        <v>61.66</v>
      </c>
      <c r="I708" s="182"/>
      <c r="L708" s="178"/>
      <c r="M708" s="183"/>
      <c r="N708" s="184"/>
      <c r="O708" s="184"/>
      <c r="P708" s="184"/>
      <c r="Q708" s="184"/>
      <c r="R708" s="184"/>
      <c r="S708" s="184"/>
      <c r="T708" s="185"/>
      <c r="AT708" s="179" t="s">
        <v>193</v>
      </c>
      <c r="AU708" s="179" t="s">
        <v>89</v>
      </c>
      <c r="AV708" s="14" t="s">
        <v>89</v>
      </c>
      <c r="AW708" s="14" t="s">
        <v>31</v>
      </c>
      <c r="AX708" s="14" t="s">
        <v>75</v>
      </c>
      <c r="AY708" s="179" t="s">
        <v>185</v>
      </c>
    </row>
    <row r="709" spans="1:65" s="14" customFormat="1" ht="11.25">
      <c r="B709" s="178"/>
      <c r="D709" s="171" t="s">
        <v>193</v>
      </c>
      <c r="E709" s="179" t="s">
        <v>1</v>
      </c>
      <c r="F709" s="180" t="s">
        <v>874</v>
      </c>
      <c r="H709" s="181">
        <v>17.97</v>
      </c>
      <c r="I709" s="182"/>
      <c r="L709" s="178"/>
      <c r="M709" s="183"/>
      <c r="N709" s="184"/>
      <c r="O709" s="184"/>
      <c r="P709" s="184"/>
      <c r="Q709" s="184"/>
      <c r="R709" s="184"/>
      <c r="S709" s="184"/>
      <c r="T709" s="185"/>
      <c r="AT709" s="179" t="s">
        <v>193</v>
      </c>
      <c r="AU709" s="179" t="s">
        <v>89</v>
      </c>
      <c r="AV709" s="14" t="s">
        <v>89</v>
      </c>
      <c r="AW709" s="14" t="s">
        <v>31</v>
      </c>
      <c r="AX709" s="14" t="s">
        <v>75</v>
      </c>
      <c r="AY709" s="179" t="s">
        <v>185</v>
      </c>
    </row>
    <row r="710" spans="1:65" s="14" customFormat="1" ht="11.25">
      <c r="B710" s="178"/>
      <c r="D710" s="171" t="s">
        <v>193</v>
      </c>
      <c r="E710" s="179" t="s">
        <v>1</v>
      </c>
      <c r="F710" s="180" t="s">
        <v>875</v>
      </c>
      <c r="H710" s="181">
        <v>4.43</v>
      </c>
      <c r="I710" s="182"/>
      <c r="L710" s="178"/>
      <c r="M710" s="183"/>
      <c r="N710" s="184"/>
      <c r="O710" s="184"/>
      <c r="P710" s="184"/>
      <c r="Q710" s="184"/>
      <c r="R710" s="184"/>
      <c r="S710" s="184"/>
      <c r="T710" s="185"/>
      <c r="AT710" s="179" t="s">
        <v>193</v>
      </c>
      <c r="AU710" s="179" t="s">
        <v>89</v>
      </c>
      <c r="AV710" s="14" t="s">
        <v>89</v>
      </c>
      <c r="AW710" s="14" t="s">
        <v>31</v>
      </c>
      <c r="AX710" s="14" t="s">
        <v>75</v>
      </c>
      <c r="AY710" s="179" t="s">
        <v>185</v>
      </c>
    </row>
    <row r="711" spans="1:65" s="14" customFormat="1" ht="11.25">
      <c r="B711" s="178"/>
      <c r="D711" s="171" t="s">
        <v>193</v>
      </c>
      <c r="E711" s="179" t="s">
        <v>1</v>
      </c>
      <c r="F711" s="180" t="s">
        <v>876</v>
      </c>
      <c r="H711" s="181">
        <v>5.86</v>
      </c>
      <c r="I711" s="182"/>
      <c r="L711" s="178"/>
      <c r="M711" s="183"/>
      <c r="N711" s="184"/>
      <c r="O711" s="184"/>
      <c r="P711" s="184"/>
      <c r="Q711" s="184"/>
      <c r="R711" s="184"/>
      <c r="S711" s="184"/>
      <c r="T711" s="185"/>
      <c r="AT711" s="179" t="s">
        <v>193</v>
      </c>
      <c r="AU711" s="179" t="s">
        <v>89</v>
      </c>
      <c r="AV711" s="14" t="s">
        <v>89</v>
      </c>
      <c r="AW711" s="14" t="s">
        <v>31</v>
      </c>
      <c r="AX711" s="14" t="s">
        <v>75</v>
      </c>
      <c r="AY711" s="179" t="s">
        <v>185</v>
      </c>
    </row>
    <row r="712" spans="1:65" s="14" customFormat="1" ht="11.25">
      <c r="B712" s="178"/>
      <c r="D712" s="171" t="s">
        <v>193</v>
      </c>
      <c r="E712" s="179" t="s">
        <v>1</v>
      </c>
      <c r="F712" s="180" t="s">
        <v>853</v>
      </c>
      <c r="H712" s="181">
        <v>6.11</v>
      </c>
      <c r="I712" s="182"/>
      <c r="L712" s="178"/>
      <c r="M712" s="183"/>
      <c r="N712" s="184"/>
      <c r="O712" s="184"/>
      <c r="P712" s="184"/>
      <c r="Q712" s="184"/>
      <c r="R712" s="184"/>
      <c r="S712" s="184"/>
      <c r="T712" s="185"/>
      <c r="AT712" s="179" t="s">
        <v>193</v>
      </c>
      <c r="AU712" s="179" t="s">
        <v>89</v>
      </c>
      <c r="AV712" s="14" t="s">
        <v>89</v>
      </c>
      <c r="AW712" s="14" t="s">
        <v>31</v>
      </c>
      <c r="AX712" s="14" t="s">
        <v>75</v>
      </c>
      <c r="AY712" s="179" t="s">
        <v>185</v>
      </c>
    </row>
    <row r="713" spans="1:65" s="14" customFormat="1" ht="11.25">
      <c r="B713" s="178"/>
      <c r="D713" s="171" t="s">
        <v>193</v>
      </c>
      <c r="E713" s="179" t="s">
        <v>1</v>
      </c>
      <c r="F713" s="180" t="s">
        <v>854</v>
      </c>
      <c r="H713" s="181">
        <v>7.88</v>
      </c>
      <c r="I713" s="182"/>
      <c r="L713" s="178"/>
      <c r="M713" s="183"/>
      <c r="N713" s="184"/>
      <c r="O713" s="184"/>
      <c r="P713" s="184"/>
      <c r="Q713" s="184"/>
      <c r="R713" s="184"/>
      <c r="S713" s="184"/>
      <c r="T713" s="185"/>
      <c r="AT713" s="179" t="s">
        <v>193</v>
      </c>
      <c r="AU713" s="179" t="s">
        <v>89</v>
      </c>
      <c r="AV713" s="14" t="s">
        <v>89</v>
      </c>
      <c r="AW713" s="14" t="s">
        <v>31</v>
      </c>
      <c r="AX713" s="14" t="s">
        <v>75</v>
      </c>
      <c r="AY713" s="179" t="s">
        <v>185</v>
      </c>
    </row>
    <row r="714" spans="1:65" s="14" customFormat="1" ht="11.25">
      <c r="B714" s="178"/>
      <c r="D714" s="171" t="s">
        <v>193</v>
      </c>
      <c r="E714" s="179" t="s">
        <v>1</v>
      </c>
      <c r="F714" s="180" t="s">
        <v>855</v>
      </c>
      <c r="H714" s="181">
        <v>7.18</v>
      </c>
      <c r="I714" s="182"/>
      <c r="L714" s="178"/>
      <c r="M714" s="183"/>
      <c r="N714" s="184"/>
      <c r="O714" s="184"/>
      <c r="P714" s="184"/>
      <c r="Q714" s="184"/>
      <c r="R714" s="184"/>
      <c r="S714" s="184"/>
      <c r="T714" s="185"/>
      <c r="AT714" s="179" t="s">
        <v>193</v>
      </c>
      <c r="AU714" s="179" t="s">
        <v>89</v>
      </c>
      <c r="AV714" s="14" t="s">
        <v>89</v>
      </c>
      <c r="AW714" s="14" t="s">
        <v>31</v>
      </c>
      <c r="AX714" s="14" t="s">
        <v>75</v>
      </c>
      <c r="AY714" s="179" t="s">
        <v>185</v>
      </c>
    </row>
    <row r="715" spans="1:65" s="14" customFormat="1" ht="11.25">
      <c r="B715" s="178"/>
      <c r="D715" s="171" t="s">
        <v>193</v>
      </c>
      <c r="E715" s="179" t="s">
        <v>1</v>
      </c>
      <c r="F715" s="180" t="s">
        <v>856</v>
      </c>
      <c r="H715" s="181">
        <v>5.61</v>
      </c>
      <c r="I715" s="182"/>
      <c r="L715" s="178"/>
      <c r="M715" s="183"/>
      <c r="N715" s="184"/>
      <c r="O715" s="184"/>
      <c r="P715" s="184"/>
      <c r="Q715" s="184"/>
      <c r="R715" s="184"/>
      <c r="S715" s="184"/>
      <c r="T715" s="185"/>
      <c r="AT715" s="179" t="s">
        <v>193</v>
      </c>
      <c r="AU715" s="179" t="s">
        <v>89</v>
      </c>
      <c r="AV715" s="14" t="s">
        <v>89</v>
      </c>
      <c r="AW715" s="14" t="s">
        <v>31</v>
      </c>
      <c r="AX715" s="14" t="s">
        <v>75</v>
      </c>
      <c r="AY715" s="179" t="s">
        <v>185</v>
      </c>
    </row>
    <row r="716" spans="1:65" s="14" customFormat="1" ht="11.25">
      <c r="B716" s="178"/>
      <c r="D716" s="171" t="s">
        <v>193</v>
      </c>
      <c r="E716" s="179" t="s">
        <v>1</v>
      </c>
      <c r="F716" s="180" t="s">
        <v>857</v>
      </c>
      <c r="H716" s="181">
        <v>3.18</v>
      </c>
      <c r="I716" s="182"/>
      <c r="L716" s="178"/>
      <c r="M716" s="183"/>
      <c r="N716" s="184"/>
      <c r="O716" s="184"/>
      <c r="P716" s="184"/>
      <c r="Q716" s="184"/>
      <c r="R716" s="184"/>
      <c r="S716" s="184"/>
      <c r="T716" s="185"/>
      <c r="AT716" s="179" t="s">
        <v>193</v>
      </c>
      <c r="AU716" s="179" t="s">
        <v>89</v>
      </c>
      <c r="AV716" s="14" t="s">
        <v>89</v>
      </c>
      <c r="AW716" s="14" t="s">
        <v>31</v>
      </c>
      <c r="AX716" s="14" t="s">
        <v>75</v>
      </c>
      <c r="AY716" s="179" t="s">
        <v>185</v>
      </c>
    </row>
    <row r="717" spans="1:65" s="14" customFormat="1" ht="11.25">
      <c r="B717" s="178"/>
      <c r="D717" s="171" t="s">
        <v>193</v>
      </c>
      <c r="E717" s="179" t="s">
        <v>1</v>
      </c>
      <c r="F717" s="180" t="s">
        <v>858</v>
      </c>
      <c r="H717" s="181">
        <v>3.42</v>
      </c>
      <c r="I717" s="182"/>
      <c r="L717" s="178"/>
      <c r="M717" s="183"/>
      <c r="N717" s="184"/>
      <c r="O717" s="184"/>
      <c r="P717" s="184"/>
      <c r="Q717" s="184"/>
      <c r="R717" s="184"/>
      <c r="S717" s="184"/>
      <c r="T717" s="185"/>
      <c r="AT717" s="179" t="s">
        <v>193</v>
      </c>
      <c r="AU717" s="179" t="s">
        <v>89</v>
      </c>
      <c r="AV717" s="14" t="s">
        <v>89</v>
      </c>
      <c r="AW717" s="14" t="s">
        <v>31</v>
      </c>
      <c r="AX717" s="14" t="s">
        <v>75</v>
      </c>
      <c r="AY717" s="179" t="s">
        <v>185</v>
      </c>
    </row>
    <row r="718" spans="1:65" s="14" customFormat="1" ht="11.25">
      <c r="B718" s="178"/>
      <c r="D718" s="171" t="s">
        <v>193</v>
      </c>
      <c r="E718" s="179" t="s">
        <v>1</v>
      </c>
      <c r="F718" s="180" t="s">
        <v>859</v>
      </c>
      <c r="H718" s="181">
        <v>1.34</v>
      </c>
      <c r="I718" s="182"/>
      <c r="L718" s="178"/>
      <c r="M718" s="183"/>
      <c r="N718" s="184"/>
      <c r="O718" s="184"/>
      <c r="P718" s="184"/>
      <c r="Q718" s="184"/>
      <c r="R718" s="184"/>
      <c r="S718" s="184"/>
      <c r="T718" s="185"/>
      <c r="AT718" s="179" t="s">
        <v>193</v>
      </c>
      <c r="AU718" s="179" t="s">
        <v>89</v>
      </c>
      <c r="AV718" s="14" t="s">
        <v>89</v>
      </c>
      <c r="AW718" s="14" t="s">
        <v>31</v>
      </c>
      <c r="AX718" s="14" t="s">
        <v>75</v>
      </c>
      <c r="AY718" s="179" t="s">
        <v>185</v>
      </c>
    </row>
    <row r="719" spans="1:65" s="14" customFormat="1" ht="11.25">
      <c r="B719" s="178"/>
      <c r="D719" s="171" t="s">
        <v>193</v>
      </c>
      <c r="E719" s="179" t="s">
        <v>1</v>
      </c>
      <c r="F719" s="180" t="s">
        <v>877</v>
      </c>
      <c r="H719" s="181">
        <v>7.5</v>
      </c>
      <c r="I719" s="182"/>
      <c r="L719" s="178"/>
      <c r="M719" s="183"/>
      <c r="N719" s="184"/>
      <c r="O719" s="184"/>
      <c r="P719" s="184"/>
      <c r="Q719" s="184"/>
      <c r="R719" s="184"/>
      <c r="S719" s="184"/>
      <c r="T719" s="185"/>
      <c r="AT719" s="179" t="s">
        <v>193</v>
      </c>
      <c r="AU719" s="179" t="s">
        <v>89</v>
      </c>
      <c r="AV719" s="14" t="s">
        <v>89</v>
      </c>
      <c r="AW719" s="14" t="s">
        <v>31</v>
      </c>
      <c r="AX719" s="14" t="s">
        <v>75</v>
      </c>
      <c r="AY719" s="179" t="s">
        <v>185</v>
      </c>
    </row>
    <row r="720" spans="1:65" s="16" customFormat="1" ht="11.25">
      <c r="B720" s="194"/>
      <c r="D720" s="171" t="s">
        <v>193</v>
      </c>
      <c r="E720" s="195" t="s">
        <v>1</v>
      </c>
      <c r="F720" s="196" t="s">
        <v>215</v>
      </c>
      <c r="H720" s="197">
        <v>249.91000000000005</v>
      </c>
      <c r="I720" s="198"/>
      <c r="L720" s="194"/>
      <c r="M720" s="199"/>
      <c r="N720" s="200"/>
      <c r="O720" s="200"/>
      <c r="P720" s="200"/>
      <c r="Q720" s="200"/>
      <c r="R720" s="200"/>
      <c r="S720" s="200"/>
      <c r="T720" s="201"/>
      <c r="AT720" s="195" t="s">
        <v>193</v>
      </c>
      <c r="AU720" s="195" t="s">
        <v>89</v>
      </c>
      <c r="AV720" s="16" t="s">
        <v>91</v>
      </c>
      <c r="AW720" s="16" t="s">
        <v>31</v>
      </c>
      <c r="AX720" s="16" t="s">
        <v>79</v>
      </c>
      <c r="AY720" s="195" t="s">
        <v>185</v>
      </c>
    </row>
    <row r="721" spans="1:65" s="2" customFormat="1" ht="24.2" customHeight="1">
      <c r="A721" s="33"/>
      <c r="B721" s="155"/>
      <c r="C721" s="156" t="s">
        <v>878</v>
      </c>
      <c r="D721" s="156" t="s">
        <v>188</v>
      </c>
      <c r="E721" s="157" t="s">
        <v>879</v>
      </c>
      <c r="F721" s="158" t="s">
        <v>880</v>
      </c>
      <c r="G721" s="159" t="s">
        <v>283</v>
      </c>
      <c r="H721" s="160">
        <v>2210.84</v>
      </c>
      <c r="I721" s="161"/>
      <c r="J721" s="162">
        <f>ROUND(I721*H721,2)</f>
        <v>0</v>
      </c>
      <c r="K721" s="163"/>
      <c r="L721" s="34"/>
      <c r="M721" s="164" t="s">
        <v>1</v>
      </c>
      <c r="N721" s="165" t="s">
        <v>41</v>
      </c>
      <c r="O721" s="62"/>
      <c r="P721" s="166">
        <f>O721*H721</f>
        <v>0</v>
      </c>
      <c r="Q721" s="166">
        <v>4.0000000000000003E-5</v>
      </c>
      <c r="R721" s="166">
        <f>Q721*H721</f>
        <v>8.8433600000000015E-2</v>
      </c>
      <c r="S721" s="166">
        <v>0</v>
      </c>
      <c r="T721" s="167">
        <f>S721*H721</f>
        <v>0</v>
      </c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R721" s="168" t="s">
        <v>91</v>
      </c>
      <c r="AT721" s="168" t="s">
        <v>188</v>
      </c>
      <c r="AU721" s="168" t="s">
        <v>89</v>
      </c>
      <c r="AY721" s="18" t="s">
        <v>185</v>
      </c>
      <c r="BE721" s="169">
        <f>IF(N721="základná",J721,0)</f>
        <v>0</v>
      </c>
      <c r="BF721" s="169">
        <f>IF(N721="znížená",J721,0)</f>
        <v>0</v>
      </c>
      <c r="BG721" s="169">
        <f>IF(N721="zákl. prenesená",J721,0)</f>
        <v>0</v>
      </c>
      <c r="BH721" s="169">
        <f>IF(N721="zníž. prenesená",J721,0)</f>
        <v>0</v>
      </c>
      <c r="BI721" s="169">
        <f>IF(N721="nulová",J721,0)</f>
        <v>0</v>
      </c>
      <c r="BJ721" s="18" t="s">
        <v>89</v>
      </c>
      <c r="BK721" s="169">
        <f>ROUND(I721*H721,2)</f>
        <v>0</v>
      </c>
      <c r="BL721" s="18" t="s">
        <v>91</v>
      </c>
      <c r="BM721" s="168" t="s">
        <v>881</v>
      </c>
    </row>
    <row r="722" spans="1:65" s="14" customFormat="1" ht="11.25">
      <c r="B722" s="178"/>
      <c r="D722" s="171" t="s">
        <v>193</v>
      </c>
      <c r="E722" s="179" t="s">
        <v>1</v>
      </c>
      <c r="F722" s="180" t="s">
        <v>882</v>
      </c>
      <c r="H722" s="181">
        <v>1588.1</v>
      </c>
      <c r="I722" s="182"/>
      <c r="L722" s="178"/>
      <c r="M722" s="183"/>
      <c r="N722" s="184"/>
      <c r="O722" s="184"/>
      <c r="P722" s="184"/>
      <c r="Q722" s="184"/>
      <c r="R722" s="184"/>
      <c r="S722" s="184"/>
      <c r="T722" s="185"/>
      <c r="AT722" s="179" t="s">
        <v>193</v>
      </c>
      <c r="AU722" s="179" t="s">
        <v>89</v>
      </c>
      <c r="AV722" s="14" t="s">
        <v>89</v>
      </c>
      <c r="AW722" s="14" t="s">
        <v>31</v>
      </c>
      <c r="AX722" s="14" t="s">
        <v>75</v>
      </c>
      <c r="AY722" s="179" t="s">
        <v>185</v>
      </c>
    </row>
    <row r="723" spans="1:65" s="14" customFormat="1" ht="11.25">
      <c r="B723" s="178"/>
      <c r="D723" s="171" t="s">
        <v>193</v>
      </c>
      <c r="E723" s="179" t="s">
        <v>1</v>
      </c>
      <c r="F723" s="180" t="s">
        <v>883</v>
      </c>
      <c r="H723" s="181">
        <v>319.2</v>
      </c>
      <c r="I723" s="182"/>
      <c r="L723" s="178"/>
      <c r="M723" s="183"/>
      <c r="N723" s="184"/>
      <c r="O723" s="184"/>
      <c r="P723" s="184"/>
      <c r="Q723" s="184"/>
      <c r="R723" s="184"/>
      <c r="S723" s="184"/>
      <c r="T723" s="185"/>
      <c r="AT723" s="179" t="s">
        <v>193</v>
      </c>
      <c r="AU723" s="179" t="s">
        <v>89</v>
      </c>
      <c r="AV723" s="14" t="s">
        <v>89</v>
      </c>
      <c r="AW723" s="14" t="s">
        <v>31</v>
      </c>
      <c r="AX723" s="14" t="s">
        <v>75</v>
      </c>
      <c r="AY723" s="179" t="s">
        <v>185</v>
      </c>
    </row>
    <row r="724" spans="1:65" s="14" customFormat="1" ht="11.25">
      <c r="B724" s="178"/>
      <c r="D724" s="171" t="s">
        <v>193</v>
      </c>
      <c r="E724" s="179" t="s">
        <v>1</v>
      </c>
      <c r="F724" s="180" t="s">
        <v>884</v>
      </c>
      <c r="H724" s="181">
        <v>303.54000000000002</v>
      </c>
      <c r="I724" s="182"/>
      <c r="L724" s="178"/>
      <c r="M724" s="183"/>
      <c r="N724" s="184"/>
      <c r="O724" s="184"/>
      <c r="P724" s="184"/>
      <c r="Q724" s="184"/>
      <c r="R724" s="184"/>
      <c r="S724" s="184"/>
      <c r="T724" s="185"/>
      <c r="AT724" s="179" t="s">
        <v>193</v>
      </c>
      <c r="AU724" s="179" t="s">
        <v>89</v>
      </c>
      <c r="AV724" s="14" t="s">
        <v>89</v>
      </c>
      <c r="AW724" s="14" t="s">
        <v>31</v>
      </c>
      <c r="AX724" s="14" t="s">
        <v>75</v>
      </c>
      <c r="AY724" s="179" t="s">
        <v>185</v>
      </c>
    </row>
    <row r="725" spans="1:65" s="16" customFormat="1" ht="11.25">
      <c r="B725" s="194"/>
      <c r="D725" s="171" t="s">
        <v>193</v>
      </c>
      <c r="E725" s="195" t="s">
        <v>1</v>
      </c>
      <c r="F725" s="196" t="s">
        <v>215</v>
      </c>
      <c r="H725" s="197">
        <v>2210.84</v>
      </c>
      <c r="I725" s="198"/>
      <c r="L725" s="194"/>
      <c r="M725" s="199"/>
      <c r="N725" s="200"/>
      <c r="O725" s="200"/>
      <c r="P725" s="200"/>
      <c r="Q725" s="200"/>
      <c r="R725" s="200"/>
      <c r="S725" s="200"/>
      <c r="T725" s="201"/>
      <c r="AT725" s="195" t="s">
        <v>193</v>
      </c>
      <c r="AU725" s="195" t="s">
        <v>89</v>
      </c>
      <c r="AV725" s="16" t="s">
        <v>91</v>
      </c>
      <c r="AW725" s="16" t="s">
        <v>31</v>
      </c>
      <c r="AX725" s="16" t="s">
        <v>79</v>
      </c>
      <c r="AY725" s="195" t="s">
        <v>185</v>
      </c>
    </row>
    <row r="726" spans="1:65" s="2" customFormat="1" ht="24.2" customHeight="1">
      <c r="A726" s="33"/>
      <c r="B726" s="155"/>
      <c r="C726" s="156" t="s">
        <v>885</v>
      </c>
      <c r="D726" s="156" t="s">
        <v>188</v>
      </c>
      <c r="E726" s="157" t="s">
        <v>886</v>
      </c>
      <c r="F726" s="158" t="s">
        <v>887</v>
      </c>
      <c r="G726" s="159" t="s">
        <v>348</v>
      </c>
      <c r="H726" s="160">
        <v>71.424000000000007</v>
      </c>
      <c r="I726" s="161"/>
      <c r="J726" s="162">
        <f>ROUND(I726*H726,2)</f>
        <v>0</v>
      </c>
      <c r="K726" s="163"/>
      <c r="L726" s="34"/>
      <c r="M726" s="164" t="s">
        <v>1</v>
      </c>
      <c r="N726" s="165" t="s">
        <v>41</v>
      </c>
      <c r="O726" s="62"/>
      <c r="P726" s="166">
        <f>O726*H726</f>
        <v>0</v>
      </c>
      <c r="Q726" s="166">
        <v>4.1999999999999997E-3</v>
      </c>
      <c r="R726" s="166">
        <f>Q726*H726</f>
        <v>0.29998079999999999</v>
      </c>
      <c r="S726" s="166">
        <v>0</v>
      </c>
      <c r="T726" s="167">
        <f>S726*H726</f>
        <v>0</v>
      </c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R726" s="168" t="s">
        <v>91</v>
      </c>
      <c r="AT726" s="168" t="s">
        <v>188</v>
      </c>
      <c r="AU726" s="168" t="s">
        <v>89</v>
      </c>
      <c r="AY726" s="18" t="s">
        <v>185</v>
      </c>
      <c r="BE726" s="169">
        <f>IF(N726="základná",J726,0)</f>
        <v>0</v>
      </c>
      <c r="BF726" s="169">
        <f>IF(N726="znížená",J726,0)</f>
        <v>0</v>
      </c>
      <c r="BG726" s="169">
        <f>IF(N726="zákl. prenesená",J726,0)</f>
        <v>0</v>
      </c>
      <c r="BH726" s="169">
        <f>IF(N726="zníž. prenesená",J726,0)</f>
        <v>0</v>
      </c>
      <c r="BI726" s="169">
        <f>IF(N726="nulová",J726,0)</f>
        <v>0</v>
      </c>
      <c r="BJ726" s="18" t="s">
        <v>89</v>
      </c>
      <c r="BK726" s="169">
        <f>ROUND(I726*H726,2)</f>
        <v>0</v>
      </c>
      <c r="BL726" s="18" t="s">
        <v>91</v>
      </c>
      <c r="BM726" s="168" t="s">
        <v>888</v>
      </c>
    </row>
    <row r="727" spans="1:65" s="13" customFormat="1" ht="11.25">
      <c r="B727" s="170"/>
      <c r="D727" s="171" t="s">
        <v>193</v>
      </c>
      <c r="E727" s="172" t="s">
        <v>1</v>
      </c>
      <c r="F727" s="173" t="s">
        <v>889</v>
      </c>
      <c r="H727" s="172" t="s">
        <v>1</v>
      </c>
      <c r="I727" s="174"/>
      <c r="L727" s="170"/>
      <c r="M727" s="175"/>
      <c r="N727" s="176"/>
      <c r="O727" s="176"/>
      <c r="P727" s="176"/>
      <c r="Q727" s="176"/>
      <c r="R727" s="176"/>
      <c r="S727" s="176"/>
      <c r="T727" s="177"/>
      <c r="AT727" s="172" t="s">
        <v>193</v>
      </c>
      <c r="AU727" s="172" t="s">
        <v>89</v>
      </c>
      <c r="AV727" s="13" t="s">
        <v>79</v>
      </c>
      <c r="AW727" s="13" t="s">
        <v>31</v>
      </c>
      <c r="AX727" s="13" t="s">
        <v>75</v>
      </c>
      <c r="AY727" s="172" t="s">
        <v>185</v>
      </c>
    </row>
    <row r="728" spans="1:65" s="14" customFormat="1" ht="11.25">
      <c r="B728" s="178"/>
      <c r="D728" s="171" t="s">
        <v>193</v>
      </c>
      <c r="E728" s="179" t="s">
        <v>1</v>
      </c>
      <c r="F728" s="180" t="s">
        <v>890</v>
      </c>
      <c r="H728" s="181">
        <v>1.54</v>
      </c>
      <c r="I728" s="182"/>
      <c r="L728" s="178"/>
      <c r="M728" s="183"/>
      <c r="N728" s="184"/>
      <c r="O728" s="184"/>
      <c r="P728" s="184"/>
      <c r="Q728" s="184"/>
      <c r="R728" s="184"/>
      <c r="S728" s="184"/>
      <c r="T728" s="185"/>
      <c r="AT728" s="179" t="s">
        <v>193</v>
      </c>
      <c r="AU728" s="179" t="s">
        <v>89</v>
      </c>
      <c r="AV728" s="14" t="s">
        <v>89</v>
      </c>
      <c r="AW728" s="14" t="s">
        <v>31</v>
      </c>
      <c r="AX728" s="14" t="s">
        <v>75</v>
      </c>
      <c r="AY728" s="179" t="s">
        <v>185</v>
      </c>
    </row>
    <row r="729" spans="1:65" s="14" customFormat="1" ht="11.25">
      <c r="B729" s="178"/>
      <c r="D729" s="171" t="s">
        <v>193</v>
      </c>
      <c r="E729" s="179" t="s">
        <v>1</v>
      </c>
      <c r="F729" s="180" t="s">
        <v>891</v>
      </c>
      <c r="H729" s="181">
        <v>1.4159999999999999</v>
      </c>
      <c r="I729" s="182"/>
      <c r="L729" s="178"/>
      <c r="M729" s="183"/>
      <c r="N729" s="184"/>
      <c r="O729" s="184"/>
      <c r="P729" s="184"/>
      <c r="Q729" s="184"/>
      <c r="R729" s="184"/>
      <c r="S729" s="184"/>
      <c r="T729" s="185"/>
      <c r="AT729" s="179" t="s">
        <v>193</v>
      </c>
      <c r="AU729" s="179" t="s">
        <v>89</v>
      </c>
      <c r="AV729" s="14" t="s">
        <v>89</v>
      </c>
      <c r="AW729" s="14" t="s">
        <v>31</v>
      </c>
      <c r="AX729" s="14" t="s">
        <v>75</v>
      </c>
      <c r="AY729" s="179" t="s">
        <v>185</v>
      </c>
    </row>
    <row r="730" spans="1:65" s="14" customFormat="1" ht="11.25">
      <c r="B730" s="178"/>
      <c r="D730" s="171" t="s">
        <v>193</v>
      </c>
      <c r="E730" s="179" t="s">
        <v>1</v>
      </c>
      <c r="F730" s="180" t="s">
        <v>892</v>
      </c>
      <c r="H730" s="181">
        <v>8.0399999999999991</v>
      </c>
      <c r="I730" s="182"/>
      <c r="L730" s="178"/>
      <c r="M730" s="183"/>
      <c r="N730" s="184"/>
      <c r="O730" s="184"/>
      <c r="P730" s="184"/>
      <c r="Q730" s="184"/>
      <c r="R730" s="184"/>
      <c r="S730" s="184"/>
      <c r="T730" s="185"/>
      <c r="AT730" s="179" t="s">
        <v>193</v>
      </c>
      <c r="AU730" s="179" t="s">
        <v>89</v>
      </c>
      <c r="AV730" s="14" t="s">
        <v>89</v>
      </c>
      <c r="AW730" s="14" t="s">
        <v>31</v>
      </c>
      <c r="AX730" s="14" t="s">
        <v>75</v>
      </c>
      <c r="AY730" s="179" t="s">
        <v>185</v>
      </c>
    </row>
    <row r="731" spans="1:65" s="14" customFormat="1" ht="11.25">
      <c r="B731" s="178"/>
      <c r="D731" s="171" t="s">
        <v>193</v>
      </c>
      <c r="E731" s="179" t="s">
        <v>1</v>
      </c>
      <c r="F731" s="180" t="s">
        <v>893</v>
      </c>
      <c r="H731" s="181">
        <v>0.26400000000000001</v>
      </c>
      <c r="I731" s="182"/>
      <c r="L731" s="178"/>
      <c r="M731" s="183"/>
      <c r="N731" s="184"/>
      <c r="O731" s="184"/>
      <c r="P731" s="184"/>
      <c r="Q731" s="184"/>
      <c r="R731" s="184"/>
      <c r="S731" s="184"/>
      <c r="T731" s="185"/>
      <c r="AT731" s="179" t="s">
        <v>193</v>
      </c>
      <c r="AU731" s="179" t="s">
        <v>89</v>
      </c>
      <c r="AV731" s="14" t="s">
        <v>89</v>
      </c>
      <c r="AW731" s="14" t="s">
        <v>31</v>
      </c>
      <c r="AX731" s="14" t="s">
        <v>75</v>
      </c>
      <c r="AY731" s="179" t="s">
        <v>185</v>
      </c>
    </row>
    <row r="732" spans="1:65" s="14" customFormat="1" ht="11.25">
      <c r="B732" s="178"/>
      <c r="D732" s="171" t="s">
        <v>193</v>
      </c>
      <c r="E732" s="179" t="s">
        <v>1</v>
      </c>
      <c r="F732" s="180" t="s">
        <v>894</v>
      </c>
      <c r="H732" s="181">
        <v>1.415</v>
      </c>
      <c r="I732" s="182"/>
      <c r="L732" s="178"/>
      <c r="M732" s="183"/>
      <c r="N732" s="184"/>
      <c r="O732" s="184"/>
      <c r="P732" s="184"/>
      <c r="Q732" s="184"/>
      <c r="R732" s="184"/>
      <c r="S732" s="184"/>
      <c r="T732" s="185"/>
      <c r="AT732" s="179" t="s">
        <v>193</v>
      </c>
      <c r="AU732" s="179" t="s">
        <v>89</v>
      </c>
      <c r="AV732" s="14" t="s">
        <v>89</v>
      </c>
      <c r="AW732" s="14" t="s">
        <v>31</v>
      </c>
      <c r="AX732" s="14" t="s">
        <v>75</v>
      </c>
      <c r="AY732" s="179" t="s">
        <v>185</v>
      </c>
    </row>
    <row r="733" spans="1:65" s="14" customFormat="1" ht="11.25">
      <c r="B733" s="178"/>
      <c r="D733" s="171" t="s">
        <v>193</v>
      </c>
      <c r="E733" s="179" t="s">
        <v>1</v>
      </c>
      <c r="F733" s="180" t="s">
        <v>895</v>
      </c>
      <c r="H733" s="181">
        <v>1.84</v>
      </c>
      <c r="I733" s="182"/>
      <c r="L733" s="178"/>
      <c r="M733" s="183"/>
      <c r="N733" s="184"/>
      <c r="O733" s="184"/>
      <c r="P733" s="184"/>
      <c r="Q733" s="184"/>
      <c r="R733" s="184"/>
      <c r="S733" s="184"/>
      <c r="T733" s="185"/>
      <c r="AT733" s="179" t="s">
        <v>193</v>
      </c>
      <c r="AU733" s="179" t="s">
        <v>89</v>
      </c>
      <c r="AV733" s="14" t="s">
        <v>89</v>
      </c>
      <c r="AW733" s="14" t="s">
        <v>31</v>
      </c>
      <c r="AX733" s="14" t="s">
        <v>75</v>
      </c>
      <c r="AY733" s="179" t="s">
        <v>185</v>
      </c>
    </row>
    <row r="734" spans="1:65" s="14" customFormat="1" ht="11.25">
      <c r="B734" s="178"/>
      <c r="D734" s="171" t="s">
        <v>193</v>
      </c>
      <c r="E734" s="179" t="s">
        <v>1</v>
      </c>
      <c r="F734" s="180" t="s">
        <v>896</v>
      </c>
      <c r="H734" s="181">
        <v>0.17499999999999999</v>
      </c>
      <c r="I734" s="182"/>
      <c r="L734" s="178"/>
      <c r="M734" s="183"/>
      <c r="N734" s="184"/>
      <c r="O734" s="184"/>
      <c r="P734" s="184"/>
      <c r="Q734" s="184"/>
      <c r="R734" s="184"/>
      <c r="S734" s="184"/>
      <c r="T734" s="185"/>
      <c r="AT734" s="179" t="s">
        <v>193</v>
      </c>
      <c r="AU734" s="179" t="s">
        <v>89</v>
      </c>
      <c r="AV734" s="14" t="s">
        <v>89</v>
      </c>
      <c r="AW734" s="14" t="s">
        <v>31</v>
      </c>
      <c r="AX734" s="14" t="s">
        <v>75</v>
      </c>
      <c r="AY734" s="179" t="s">
        <v>185</v>
      </c>
    </row>
    <row r="735" spans="1:65" s="14" customFormat="1" ht="11.25">
      <c r="B735" s="178"/>
      <c r="D735" s="171" t="s">
        <v>193</v>
      </c>
      <c r="E735" s="179" t="s">
        <v>1</v>
      </c>
      <c r="F735" s="180" t="s">
        <v>897</v>
      </c>
      <c r="H735" s="181">
        <v>0.99</v>
      </c>
      <c r="I735" s="182"/>
      <c r="L735" s="178"/>
      <c r="M735" s="183"/>
      <c r="N735" s="184"/>
      <c r="O735" s="184"/>
      <c r="P735" s="184"/>
      <c r="Q735" s="184"/>
      <c r="R735" s="184"/>
      <c r="S735" s="184"/>
      <c r="T735" s="185"/>
      <c r="AT735" s="179" t="s">
        <v>193</v>
      </c>
      <c r="AU735" s="179" t="s">
        <v>89</v>
      </c>
      <c r="AV735" s="14" t="s">
        <v>89</v>
      </c>
      <c r="AW735" s="14" t="s">
        <v>31</v>
      </c>
      <c r="AX735" s="14" t="s">
        <v>75</v>
      </c>
      <c r="AY735" s="179" t="s">
        <v>185</v>
      </c>
    </row>
    <row r="736" spans="1:65" s="14" customFormat="1" ht="11.25">
      <c r="B736" s="178"/>
      <c r="D736" s="171" t="s">
        <v>193</v>
      </c>
      <c r="E736" s="179" t="s">
        <v>1</v>
      </c>
      <c r="F736" s="180" t="s">
        <v>898</v>
      </c>
      <c r="H736" s="181">
        <v>16</v>
      </c>
      <c r="I736" s="182"/>
      <c r="L736" s="178"/>
      <c r="M736" s="183"/>
      <c r="N736" s="184"/>
      <c r="O736" s="184"/>
      <c r="P736" s="184"/>
      <c r="Q736" s="184"/>
      <c r="R736" s="184"/>
      <c r="S736" s="184"/>
      <c r="T736" s="185"/>
      <c r="AT736" s="179" t="s">
        <v>193</v>
      </c>
      <c r="AU736" s="179" t="s">
        <v>89</v>
      </c>
      <c r="AV736" s="14" t="s">
        <v>89</v>
      </c>
      <c r="AW736" s="14" t="s">
        <v>31</v>
      </c>
      <c r="AX736" s="14" t="s">
        <v>75</v>
      </c>
      <c r="AY736" s="179" t="s">
        <v>185</v>
      </c>
    </row>
    <row r="737" spans="1:65" s="14" customFormat="1" ht="11.25">
      <c r="B737" s="178"/>
      <c r="D737" s="171" t="s">
        <v>193</v>
      </c>
      <c r="E737" s="179" t="s">
        <v>1</v>
      </c>
      <c r="F737" s="180" t="s">
        <v>899</v>
      </c>
      <c r="H737" s="181">
        <v>39.744</v>
      </c>
      <c r="I737" s="182"/>
      <c r="L737" s="178"/>
      <c r="M737" s="183"/>
      <c r="N737" s="184"/>
      <c r="O737" s="184"/>
      <c r="P737" s="184"/>
      <c r="Q737" s="184"/>
      <c r="R737" s="184"/>
      <c r="S737" s="184"/>
      <c r="T737" s="185"/>
      <c r="AT737" s="179" t="s">
        <v>193</v>
      </c>
      <c r="AU737" s="179" t="s">
        <v>89</v>
      </c>
      <c r="AV737" s="14" t="s">
        <v>89</v>
      </c>
      <c r="AW737" s="14" t="s">
        <v>31</v>
      </c>
      <c r="AX737" s="14" t="s">
        <v>75</v>
      </c>
      <c r="AY737" s="179" t="s">
        <v>185</v>
      </c>
    </row>
    <row r="738" spans="1:65" s="16" customFormat="1" ht="11.25">
      <c r="B738" s="194"/>
      <c r="D738" s="171" t="s">
        <v>193</v>
      </c>
      <c r="E738" s="195" t="s">
        <v>1</v>
      </c>
      <c r="F738" s="196" t="s">
        <v>215</v>
      </c>
      <c r="H738" s="197">
        <v>71.424000000000007</v>
      </c>
      <c r="I738" s="198"/>
      <c r="L738" s="194"/>
      <c r="M738" s="199"/>
      <c r="N738" s="200"/>
      <c r="O738" s="200"/>
      <c r="P738" s="200"/>
      <c r="Q738" s="200"/>
      <c r="R738" s="200"/>
      <c r="S738" s="200"/>
      <c r="T738" s="201"/>
      <c r="AT738" s="195" t="s">
        <v>193</v>
      </c>
      <c r="AU738" s="195" t="s">
        <v>89</v>
      </c>
      <c r="AV738" s="16" t="s">
        <v>91</v>
      </c>
      <c r="AW738" s="16" t="s">
        <v>31</v>
      </c>
      <c r="AX738" s="16" t="s">
        <v>79</v>
      </c>
      <c r="AY738" s="195" t="s">
        <v>185</v>
      </c>
    </row>
    <row r="739" spans="1:65" s="2" customFormat="1" ht="33" customHeight="1">
      <c r="A739" s="33"/>
      <c r="B739" s="155"/>
      <c r="C739" s="202" t="s">
        <v>900</v>
      </c>
      <c r="D739" s="202" t="s">
        <v>339</v>
      </c>
      <c r="E739" s="203" t="s">
        <v>901</v>
      </c>
      <c r="F739" s="204" t="s">
        <v>902</v>
      </c>
      <c r="G739" s="205" t="s">
        <v>412</v>
      </c>
      <c r="H739" s="206">
        <v>0.309</v>
      </c>
      <c r="I739" s="207"/>
      <c r="J739" s="208">
        <f>ROUND(I739*H739,2)</f>
        <v>0</v>
      </c>
      <c r="K739" s="209"/>
      <c r="L739" s="210"/>
      <c r="M739" s="211" t="s">
        <v>1</v>
      </c>
      <c r="N739" s="212" t="s">
        <v>41</v>
      </c>
      <c r="O739" s="62"/>
      <c r="P739" s="166">
        <f>O739*H739</f>
        <v>0</v>
      </c>
      <c r="Q739" s="166">
        <v>1</v>
      </c>
      <c r="R739" s="166">
        <f>Q739*H739</f>
        <v>0.309</v>
      </c>
      <c r="S739" s="166">
        <v>0</v>
      </c>
      <c r="T739" s="167">
        <f>S739*H739</f>
        <v>0</v>
      </c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R739" s="168" t="s">
        <v>342</v>
      </c>
      <c r="AT739" s="168" t="s">
        <v>339</v>
      </c>
      <c r="AU739" s="168" t="s">
        <v>89</v>
      </c>
      <c r="AY739" s="18" t="s">
        <v>185</v>
      </c>
      <c r="BE739" s="169">
        <f>IF(N739="základná",J739,0)</f>
        <v>0</v>
      </c>
      <c r="BF739" s="169">
        <f>IF(N739="znížená",J739,0)</f>
        <v>0</v>
      </c>
      <c r="BG739" s="169">
        <f>IF(N739="zákl. prenesená",J739,0)</f>
        <v>0</v>
      </c>
      <c r="BH739" s="169">
        <f>IF(N739="zníž. prenesená",J739,0)</f>
        <v>0</v>
      </c>
      <c r="BI739" s="169">
        <f>IF(N739="nulová",J739,0)</f>
        <v>0</v>
      </c>
      <c r="BJ739" s="18" t="s">
        <v>89</v>
      </c>
      <c r="BK739" s="169">
        <f>ROUND(I739*H739,2)</f>
        <v>0</v>
      </c>
      <c r="BL739" s="18" t="s">
        <v>91</v>
      </c>
      <c r="BM739" s="168" t="s">
        <v>903</v>
      </c>
    </row>
    <row r="740" spans="1:65" s="13" customFormat="1" ht="11.25">
      <c r="B740" s="170"/>
      <c r="D740" s="171" t="s">
        <v>193</v>
      </c>
      <c r="E740" s="172" t="s">
        <v>1</v>
      </c>
      <c r="F740" s="173" t="s">
        <v>904</v>
      </c>
      <c r="H740" s="172" t="s">
        <v>1</v>
      </c>
      <c r="I740" s="174"/>
      <c r="L740" s="170"/>
      <c r="M740" s="175"/>
      <c r="N740" s="176"/>
      <c r="O740" s="176"/>
      <c r="P740" s="176"/>
      <c r="Q740" s="176"/>
      <c r="R740" s="176"/>
      <c r="S740" s="176"/>
      <c r="T740" s="177"/>
      <c r="AT740" s="172" t="s">
        <v>193</v>
      </c>
      <c r="AU740" s="172" t="s">
        <v>89</v>
      </c>
      <c r="AV740" s="13" t="s">
        <v>79</v>
      </c>
      <c r="AW740" s="13" t="s">
        <v>31</v>
      </c>
      <c r="AX740" s="13" t="s">
        <v>75</v>
      </c>
      <c r="AY740" s="172" t="s">
        <v>185</v>
      </c>
    </row>
    <row r="741" spans="1:65" s="14" customFormat="1" ht="11.25">
      <c r="B741" s="178"/>
      <c r="D741" s="171" t="s">
        <v>193</v>
      </c>
      <c r="E741" s="179" t="s">
        <v>1</v>
      </c>
      <c r="F741" s="180" t="s">
        <v>905</v>
      </c>
      <c r="H741" s="181">
        <v>0.309</v>
      </c>
      <c r="I741" s="182"/>
      <c r="L741" s="178"/>
      <c r="M741" s="183"/>
      <c r="N741" s="184"/>
      <c r="O741" s="184"/>
      <c r="P741" s="184"/>
      <c r="Q741" s="184"/>
      <c r="R741" s="184"/>
      <c r="S741" s="184"/>
      <c r="T741" s="185"/>
      <c r="AT741" s="179" t="s">
        <v>193</v>
      </c>
      <c r="AU741" s="179" t="s">
        <v>89</v>
      </c>
      <c r="AV741" s="14" t="s">
        <v>89</v>
      </c>
      <c r="AW741" s="14" t="s">
        <v>31</v>
      </c>
      <c r="AX741" s="14" t="s">
        <v>75</v>
      </c>
      <c r="AY741" s="179" t="s">
        <v>185</v>
      </c>
    </row>
    <row r="742" spans="1:65" s="16" customFormat="1" ht="11.25">
      <c r="B742" s="194"/>
      <c r="D742" s="171" t="s">
        <v>193</v>
      </c>
      <c r="E742" s="195" t="s">
        <v>1</v>
      </c>
      <c r="F742" s="196" t="s">
        <v>215</v>
      </c>
      <c r="H742" s="197">
        <v>0.309</v>
      </c>
      <c r="I742" s="198"/>
      <c r="L742" s="194"/>
      <c r="M742" s="199"/>
      <c r="N742" s="200"/>
      <c r="O742" s="200"/>
      <c r="P742" s="200"/>
      <c r="Q742" s="200"/>
      <c r="R742" s="200"/>
      <c r="S742" s="200"/>
      <c r="T742" s="201"/>
      <c r="AT742" s="195" t="s">
        <v>193</v>
      </c>
      <c r="AU742" s="195" t="s">
        <v>89</v>
      </c>
      <c r="AV742" s="16" t="s">
        <v>91</v>
      </c>
      <c r="AW742" s="16" t="s">
        <v>31</v>
      </c>
      <c r="AX742" s="16" t="s">
        <v>79</v>
      </c>
      <c r="AY742" s="195" t="s">
        <v>185</v>
      </c>
    </row>
    <row r="743" spans="1:65" s="2" customFormat="1" ht="37.9" customHeight="1">
      <c r="A743" s="33"/>
      <c r="B743" s="155"/>
      <c r="C743" s="156" t="s">
        <v>906</v>
      </c>
      <c r="D743" s="156" t="s">
        <v>188</v>
      </c>
      <c r="E743" s="157" t="s">
        <v>907</v>
      </c>
      <c r="F743" s="158" t="s">
        <v>908</v>
      </c>
      <c r="G743" s="159" t="s">
        <v>782</v>
      </c>
      <c r="H743" s="160">
        <v>44</v>
      </c>
      <c r="I743" s="161"/>
      <c r="J743" s="162">
        <f>ROUND(I743*H743,2)</f>
        <v>0</v>
      </c>
      <c r="K743" s="163"/>
      <c r="L743" s="34"/>
      <c r="M743" s="164" t="s">
        <v>1</v>
      </c>
      <c r="N743" s="165" t="s">
        <v>41</v>
      </c>
      <c r="O743" s="62"/>
      <c r="P743" s="166">
        <f>O743*H743</f>
        <v>0</v>
      </c>
      <c r="Q743" s="166">
        <v>3.5E-4</v>
      </c>
      <c r="R743" s="166">
        <f>Q743*H743</f>
        <v>1.54E-2</v>
      </c>
      <c r="S743" s="166">
        <v>0</v>
      </c>
      <c r="T743" s="167">
        <f>S743*H743</f>
        <v>0</v>
      </c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R743" s="168" t="s">
        <v>91</v>
      </c>
      <c r="AT743" s="168" t="s">
        <v>188</v>
      </c>
      <c r="AU743" s="168" t="s">
        <v>89</v>
      </c>
      <c r="AY743" s="18" t="s">
        <v>185</v>
      </c>
      <c r="BE743" s="169">
        <f>IF(N743="základná",J743,0)</f>
        <v>0</v>
      </c>
      <c r="BF743" s="169">
        <f>IF(N743="znížená",J743,0)</f>
        <v>0</v>
      </c>
      <c r="BG743" s="169">
        <f>IF(N743="zákl. prenesená",J743,0)</f>
        <v>0</v>
      </c>
      <c r="BH743" s="169">
        <f>IF(N743="zníž. prenesená",J743,0)</f>
        <v>0</v>
      </c>
      <c r="BI743" s="169">
        <f>IF(N743="nulová",J743,0)</f>
        <v>0</v>
      </c>
      <c r="BJ743" s="18" t="s">
        <v>89</v>
      </c>
      <c r="BK743" s="169">
        <f>ROUND(I743*H743,2)</f>
        <v>0</v>
      </c>
      <c r="BL743" s="18" t="s">
        <v>91</v>
      </c>
      <c r="BM743" s="168" t="s">
        <v>909</v>
      </c>
    </row>
    <row r="744" spans="1:65" s="14" customFormat="1" ht="11.25">
      <c r="B744" s="178"/>
      <c r="D744" s="171" t="s">
        <v>193</v>
      </c>
      <c r="E744" s="179" t="s">
        <v>1</v>
      </c>
      <c r="F744" s="180" t="s">
        <v>910</v>
      </c>
      <c r="H744" s="181">
        <v>44</v>
      </c>
      <c r="I744" s="182"/>
      <c r="L744" s="178"/>
      <c r="M744" s="183"/>
      <c r="N744" s="184"/>
      <c r="O744" s="184"/>
      <c r="P744" s="184"/>
      <c r="Q744" s="184"/>
      <c r="R744" s="184"/>
      <c r="S744" s="184"/>
      <c r="T744" s="185"/>
      <c r="AT744" s="179" t="s">
        <v>193</v>
      </c>
      <c r="AU744" s="179" t="s">
        <v>89</v>
      </c>
      <c r="AV744" s="14" t="s">
        <v>89</v>
      </c>
      <c r="AW744" s="14" t="s">
        <v>31</v>
      </c>
      <c r="AX744" s="14" t="s">
        <v>75</v>
      </c>
      <c r="AY744" s="179" t="s">
        <v>185</v>
      </c>
    </row>
    <row r="745" spans="1:65" s="16" customFormat="1" ht="11.25">
      <c r="B745" s="194"/>
      <c r="D745" s="171" t="s">
        <v>193</v>
      </c>
      <c r="E745" s="195" t="s">
        <v>1</v>
      </c>
      <c r="F745" s="196" t="s">
        <v>215</v>
      </c>
      <c r="H745" s="197">
        <v>44</v>
      </c>
      <c r="I745" s="198"/>
      <c r="L745" s="194"/>
      <c r="M745" s="199"/>
      <c r="N745" s="200"/>
      <c r="O745" s="200"/>
      <c r="P745" s="200"/>
      <c r="Q745" s="200"/>
      <c r="R745" s="200"/>
      <c r="S745" s="200"/>
      <c r="T745" s="201"/>
      <c r="AT745" s="195" t="s">
        <v>193</v>
      </c>
      <c r="AU745" s="195" t="s">
        <v>89</v>
      </c>
      <c r="AV745" s="16" t="s">
        <v>91</v>
      </c>
      <c r="AW745" s="16" t="s">
        <v>31</v>
      </c>
      <c r="AX745" s="16" t="s">
        <v>79</v>
      </c>
      <c r="AY745" s="195" t="s">
        <v>185</v>
      </c>
    </row>
    <row r="746" spans="1:65" s="2" customFormat="1" ht="37.9" customHeight="1">
      <c r="A746" s="33"/>
      <c r="B746" s="155"/>
      <c r="C746" s="156" t="s">
        <v>911</v>
      </c>
      <c r="D746" s="156" t="s">
        <v>188</v>
      </c>
      <c r="E746" s="157" t="s">
        <v>912</v>
      </c>
      <c r="F746" s="158" t="s">
        <v>913</v>
      </c>
      <c r="G746" s="159" t="s">
        <v>782</v>
      </c>
      <c r="H746" s="160">
        <v>46</v>
      </c>
      <c r="I746" s="161"/>
      <c r="J746" s="162">
        <f>ROUND(I746*H746,2)</f>
        <v>0</v>
      </c>
      <c r="K746" s="163"/>
      <c r="L746" s="34"/>
      <c r="M746" s="164" t="s">
        <v>1</v>
      </c>
      <c r="N746" s="165" t="s">
        <v>41</v>
      </c>
      <c r="O746" s="62"/>
      <c r="P746" s="166">
        <f>O746*H746</f>
        <v>0</v>
      </c>
      <c r="Q746" s="166">
        <v>8.4999999999999995E-4</v>
      </c>
      <c r="R746" s="166">
        <f>Q746*H746</f>
        <v>3.9099999999999996E-2</v>
      </c>
      <c r="S746" s="166">
        <v>0</v>
      </c>
      <c r="T746" s="167">
        <f>S746*H746</f>
        <v>0</v>
      </c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R746" s="168" t="s">
        <v>91</v>
      </c>
      <c r="AT746" s="168" t="s">
        <v>188</v>
      </c>
      <c r="AU746" s="168" t="s">
        <v>89</v>
      </c>
      <c r="AY746" s="18" t="s">
        <v>185</v>
      </c>
      <c r="BE746" s="169">
        <f>IF(N746="základná",J746,0)</f>
        <v>0</v>
      </c>
      <c r="BF746" s="169">
        <f>IF(N746="znížená",J746,0)</f>
        <v>0</v>
      </c>
      <c r="BG746" s="169">
        <f>IF(N746="zákl. prenesená",J746,0)</f>
        <v>0</v>
      </c>
      <c r="BH746" s="169">
        <f>IF(N746="zníž. prenesená",J746,0)</f>
        <v>0</v>
      </c>
      <c r="BI746" s="169">
        <f>IF(N746="nulová",J746,0)</f>
        <v>0</v>
      </c>
      <c r="BJ746" s="18" t="s">
        <v>89</v>
      </c>
      <c r="BK746" s="169">
        <f>ROUND(I746*H746,2)</f>
        <v>0</v>
      </c>
      <c r="BL746" s="18" t="s">
        <v>91</v>
      </c>
      <c r="BM746" s="168" t="s">
        <v>914</v>
      </c>
    </row>
    <row r="747" spans="1:65" s="14" customFormat="1" ht="11.25">
      <c r="B747" s="178"/>
      <c r="D747" s="171" t="s">
        <v>193</v>
      </c>
      <c r="E747" s="179" t="s">
        <v>1</v>
      </c>
      <c r="F747" s="180" t="s">
        <v>915</v>
      </c>
      <c r="H747" s="181">
        <v>46</v>
      </c>
      <c r="I747" s="182"/>
      <c r="L747" s="178"/>
      <c r="M747" s="183"/>
      <c r="N747" s="184"/>
      <c r="O747" s="184"/>
      <c r="P747" s="184"/>
      <c r="Q747" s="184"/>
      <c r="R747" s="184"/>
      <c r="S747" s="184"/>
      <c r="T747" s="185"/>
      <c r="AT747" s="179" t="s">
        <v>193</v>
      </c>
      <c r="AU747" s="179" t="s">
        <v>89</v>
      </c>
      <c r="AV747" s="14" t="s">
        <v>89</v>
      </c>
      <c r="AW747" s="14" t="s">
        <v>31</v>
      </c>
      <c r="AX747" s="14" t="s">
        <v>75</v>
      </c>
      <c r="AY747" s="179" t="s">
        <v>185</v>
      </c>
    </row>
    <row r="748" spans="1:65" s="16" customFormat="1" ht="11.25">
      <c r="B748" s="194"/>
      <c r="D748" s="171" t="s">
        <v>193</v>
      </c>
      <c r="E748" s="195" t="s">
        <v>1</v>
      </c>
      <c r="F748" s="196" t="s">
        <v>215</v>
      </c>
      <c r="H748" s="197">
        <v>46</v>
      </c>
      <c r="I748" s="198"/>
      <c r="L748" s="194"/>
      <c r="M748" s="199"/>
      <c r="N748" s="200"/>
      <c r="O748" s="200"/>
      <c r="P748" s="200"/>
      <c r="Q748" s="200"/>
      <c r="R748" s="200"/>
      <c r="S748" s="200"/>
      <c r="T748" s="201"/>
      <c r="AT748" s="195" t="s">
        <v>193</v>
      </c>
      <c r="AU748" s="195" t="s">
        <v>89</v>
      </c>
      <c r="AV748" s="16" t="s">
        <v>91</v>
      </c>
      <c r="AW748" s="16" t="s">
        <v>31</v>
      </c>
      <c r="AX748" s="16" t="s">
        <v>79</v>
      </c>
      <c r="AY748" s="195" t="s">
        <v>185</v>
      </c>
    </row>
    <row r="749" spans="1:65" s="2" customFormat="1" ht="37.9" customHeight="1">
      <c r="A749" s="33"/>
      <c r="B749" s="155"/>
      <c r="C749" s="156" t="s">
        <v>916</v>
      </c>
      <c r="D749" s="156" t="s">
        <v>188</v>
      </c>
      <c r="E749" s="157" t="s">
        <v>917</v>
      </c>
      <c r="F749" s="158" t="s">
        <v>918</v>
      </c>
      <c r="G749" s="159" t="s">
        <v>782</v>
      </c>
      <c r="H749" s="160">
        <v>80</v>
      </c>
      <c r="I749" s="161"/>
      <c r="J749" s="162">
        <f>ROUND(I749*H749,2)</f>
        <v>0</v>
      </c>
      <c r="K749" s="163"/>
      <c r="L749" s="34"/>
      <c r="M749" s="164" t="s">
        <v>1</v>
      </c>
      <c r="N749" s="165" t="s">
        <v>41</v>
      </c>
      <c r="O749" s="62"/>
      <c r="P749" s="166">
        <f>O749*H749</f>
        <v>0</v>
      </c>
      <c r="Q749" s="166">
        <v>7.6999999999999996E-4</v>
      </c>
      <c r="R749" s="166">
        <f>Q749*H749</f>
        <v>6.1599999999999995E-2</v>
      </c>
      <c r="S749" s="166">
        <v>0</v>
      </c>
      <c r="T749" s="167">
        <f>S749*H749</f>
        <v>0</v>
      </c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R749" s="168" t="s">
        <v>91</v>
      </c>
      <c r="AT749" s="168" t="s">
        <v>188</v>
      </c>
      <c r="AU749" s="168" t="s">
        <v>89</v>
      </c>
      <c r="AY749" s="18" t="s">
        <v>185</v>
      </c>
      <c r="BE749" s="169">
        <f>IF(N749="základná",J749,0)</f>
        <v>0</v>
      </c>
      <c r="BF749" s="169">
        <f>IF(N749="znížená",J749,0)</f>
        <v>0</v>
      </c>
      <c r="BG749" s="169">
        <f>IF(N749="zákl. prenesená",J749,0)</f>
        <v>0</v>
      </c>
      <c r="BH749" s="169">
        <f>IF(N749="zníž. prenesená",J749,0)</f>
        <v>0</v>
      </c>
      <c r="BI749" s="169">
        <f>IF(N749="nulová",J749,0)</f>
        <v>0</v>
      </c>
      <c r="BJ749" s="18" t="s">
        <v>89</v>
      </c>
      <c r="BK749" s="169">
        <f>ROUND(I749*H749,2)</f>
        <v>0</v>
      </c>
      <c r="BL749" s="18" t="s">
        <v>91</v>
      </c>
      <c r="BM749" s="168" t="s">
        <v>919</v>
      </c>
    </row>
    <row r="750" spans="1:65" s="14" customFormat="1" ht="11.25">
      <c r="B750" s="178"/>
      <c r="D750" s="171" t="s">
        <v>193</v>
      </c>
      <c r="E750" s="179" t="s">
        <v>1</v>
      </c>
      <c r="F750" s="180" t="s">
        <v>920</v>
      </c>
      <c r="H750" s="181">
        <v>80</v>
      </c>
      <c r="I750" s="182"/>
      <c r="L750" s="178"/>
      <c r="M750" s="183"/>
      <c r="N750" s="184"/>
      <c r="O750" s="184"/>
      <c r="P750" s="184"/>
      <c r="Q750" s="184"/>
      <c r="R750" s="184"/>
      <c r="S750" s="184"/>
      <c r="T750" s="185"/>
      <c r="AT750" s="179" t="s">
        <v>193</v>
      </c>
      <c r="AU750" s="179" t="s">
        <v>89</v>
      </c>
      <c r="AV750" s="14" t="s">
        <v>89</v>
      </c>
      <c r="AW750" s="14" t="s">
        <v>31</v>
      </c>
      <c r="AX750" s="14" t="s">
        <v>75</v>
      </c>
      <c r="AY750" s="179" t="s">
        <v>185</v>
      </c>
    </row>
    <row r="751" spans="1:65" s="16" customFormat="1" ht="11.25">
      <c r="B751" s="194"/>
      <c r="D751" s="171" t="s">
        <v>193</v>
      </c>
      <c r="E751" s="195" t="s">
        <v>1</v>
      </c>
      <c r="F751" s="196" t="s">
        <v>215</v>
      </c>
      <c r="H751" s="197">
        <v>80</v>
      </c>
      <c r="I751" s="198"/>
      <c r="L751" s="194"/>
      <c r="M751" s="199"/>
      <c r="N751" s="200"/>
      <c r="O751" s="200"/>
      <c r="P751" s="200"/>
      <c r="Q751" s="200"/>
      <c r="R751" s="200"/>
      <c r="S751" s="200"/>
      <c r="T751" s="201"/>
      <c r="AT751" s="195" t="s">
        <v>193</v>
      </c>
      <c r="AU751" s="195" t="s">
        <v>89</v>
      </c>
      <c r="AV751" s="16" t="s">
        <v>91</v>
      </c>
      <c r="AW751" s="16" t="s">
        <v>31</v>
      </c>
      <c r="AX751" s="16" t="s">
        <v>79</v>
      </c>
      <c r="AY751" s="195" t="s">
        <v>185</v>
      </c>
    </row>
    <row r="752" spans="1:65" s="2" customFormat="1" ht="37.9" customHeight="1">
      <c r="A752" s="33"/>
      <c r="B752" s="155"/>
      <c r="C752" s="156" t="s">
        <v>921</v>
      </c>
      <c r="D752" s="156" t="s">
        <v>188</v>
      </c>
      <c r="E752" s="157" t="s">
        <v>922</v>
      </c>
      <c r="F752" s="158" t="s">
        <v>923</v>
      </c>
      <c r="G752" s="159" t="s">
        <v>782</v>
      </c>
      <c r="H752" s="160">
        <v>72</v>
      </c>
      <c r="I752" s="161"/>
      <c r="J752" s="162">
        <f>ROUND(I752*H752,2)</f>
        <v>0</v>
      </c>
      <c r="K752" s="163"/>
      <c r="L752" s="34"/>
      <c r="M752" s="164" t="s">
        <v>1</v>
      </c>
      <c r="N752" s="165" t="s">
        <v>41</v>
      </c>
      <c r="O752" s="62"/>
      <c r="P752" s="166">
        <f>O752*H752</f>
        <v>0</v>
      </c>
      <c r="Q752" s="166">
        <v>1.2800000000000001E-3</v>
      </c>
      <c r="R752" s="166">
        <f>Q752*H752</f>
        <v>9.2160000000000006E-2</v>
      </c>
      <c r="S752" s="166">
        <v>0</v>
      </c>
      <c r="T752" s="167">
        <f>S752*H752</f>
        <v>0</v>
      </c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R752" s="168" t="s">
        <v>91</v>
      </c>
      <c r="AT752" s="168" t="s">
        <v>188</v>
      </c>
      <c r="AU752" s="168" t="s">
        <v>89</v>
      </c>
      <c r="AY752" s="18" t="s">
        <v>185</v>
      </c>
      <c r="BE752" s="169">
        <f>IF(N752="základná",J752,0)</f>
        <v>0</v>
      </c>
      <c r="BF752" s="169">
        <f>IF(N752="znížená",J752,0)</f>
        <v>0</v>
      </c>
      <c r="BG752" s="169">
        <f>IF(N752="zákl. prenesená",J752,0)</f>
        <v>0</v>
      </c>
      <c r="BH752" s="169">
        <f>IF(N752="zníž. prenesená",J752,0)</f>
        <v>0</v>
      </c>
      <c r="BI752" s="169">
        <f>IF(N752="nulová",J752,0)</f>
        <v>0</v>
      </c>
      <c r="BJ752" s="18" t="s">
        <v>89</v>
      </c>
      <c r="BK752" s="169">
        <f>ROUND(I752*H752,2)</f>
        <v>0</v>
      </c>
      <c r="BL752" s="18" t="s">
        <v>91</v>
      </c>
      <c r="BM752" s="168" t="s">
        <v>924</v>
      </c>
    </row>
    <row r="753" spans="1:65" s="14" customFormat="1" ht="11.25">
      <c r="B753" s="178"/>
      <c r="D753" s="171" t="s">
        <v>193</v>
      </c>
      <c r="E753" s="179" t="s">
        <v>1</v>
      </c>
      <c r="F753" s="180" t="s">
        <v>925</v>
      </c>
      <c r="H753" s="181">
        <v>72</v>
      </c>
      <c r="I753" s="182"/>
      <c r="L753" s="178"/>
      <c r="M753" s="183"/>
      <c r="N753" s="184"/>
      <c r="O753" s="184"/>
      <c r="P753" s="184"/>
      <c r="Q753" s="184"/>
      <c r="R753" s="184"/>
      <c r="S753" s="184"/>
      <c r="T753" s="185"/>
      <c r="AT753" s="179" t="s">
        <v>193</v>
      </c>
      <c r="AU753" s="179" t="s">
        <v>89</v>
      </c>
      <c r="AV753" s="14" t="s">
        <v>89</v>
      </c>
      <c r="AW753" s="14" t="s">
        <v>31</v>
      </c>
      <c r="AX753" s="14" t="s">
        <v>75</v>
      </c>
      <c r="AY753" s="179" t="s">
        <v>185</v>
      </c>
    </row>
    <row r="754" spans="1:65" s="16" customFormat="1" ht="11.25">
      <c r="B754" s="194"/>
      <c r="D754" s="171" t="s">
        <v>193</v>
      </c>
      <c r="E754" s="195" t="s">
        <v>1</v>
      </c>
      <c r="F754" s="196" t="s">
        <v>215</v>
      </c>
      <c r="H754" s="197">
        <v>72</v>
      </c>
      <c r="I754" s="198"/>
      <c r="L754" s="194"/>
      <c r="M754" s="199"/>
      <c r="N754" s="200"/>
      <c r="O754" s="200"/>
      <c r="P754" s="200"/>
      <c r="Q754" s="200"/>
      <c r="R754" s="200"/>
      <c r="S754" s="200"/>
      <c r="T754" s="201"/>
      <c r="AT754" s="195" t="s">
        <v>193</v>
      </c>
      <c r="AU754" s="195" t="s">
        <v>89</v>
      </c>
      <c r="AV754" s="16" t="s">
        <v>91</v>
      </c>
      <c r="AW754" s="16" t="s">
        <v>31</v>
      </c>
      <c r="AX754" s="16" t="s">
        <v>79</v>
      </c>
      <c r="AY754" s="195" t="s">
        <v>185</v>
      </c>
    </row>
    <row r="755" spans="1:65" s="12" customFormat="1" ht="22.9" customHeight="1">
      <c r="B755" s="142"/>
      <c r="D755" s="143" t="s">
        <v>74</v>
      </c>
      <c r="E755" s="153" t="s">
        <v>926</v>
      </c>
      <c r="F755" s="153" t="s">
        <v>927</v>
      </c>
      <c r="I755" s="145"/>
      <c r="J755" s="154">
        <f>BK755</f>
        <v>0</v>
      </c>
      <c r="L755" s="142"/>
      <c r="M755" s="147"/>
      <c r="N755" s="148"/>
      <c r="O755" s="148"/>
      <c r="P755" s="149">
        <f>P756</f>
        <v>0</v>
      </c>
      <c r="Q755" s="148"/>
      <c r="R755" s="149">
        <f>R756</f>
        <v>0</v>
      </c>
      <c r="S755" s="148"/>
      <c r="T755" s="150">
        <f>T756</f>
        <v>0</v>
      </c>
      <c r="AR755" s="143" t="s">
        <v>79</v>
      </c>
      <c r="AT755" s="151" t="s">
        <v>74</v>
      </c>
      <c r="AU755" s="151" t="s">
        <v>79</v>
      </c>
      <c r="AY755" s="143" t="s">
        <v>185</v>
      </c>
      <c r="BK755" s="152">
        <f>BK756</f>
        <v>0</v>
      </c>
    </row>
    <row r="756" spans="1:65" s="2" customFormat="1" ht="24.2" customHeight="1">
      <c r="A756" s="33"/>
      <c r="B756" s="155"/>
      <c r="C756" s="156" t="s">
        <v>928</v>
      </c>
      <c r="D756" s="156" t="s">
        <v>188</v>
      </c>
      <c r="E756" s="157" t="s">
        <v>929</v>
      </c>
      <c r="F756" s="158" t="s">
        <v>930</v>
      </c>
      <c r="G756" s="159" t="s">
        <v>412</v>
      </c>
      <c r="H756" s="160">
        <v>5688.1040000000003</v>
      </c>
      <c r="I756" s="161"/>
      <c r="J756" s="162">
        <f>ROUND(I756*H756,2)</f>
        <v>0</v>
      </c>
      <c r="K756" s="163"/>
      <c r="L756" s="34"/>
      <c r="M756" s="164" t="s">
        <v>1</v>
      </c>
      <c r="N756" s="165" t="s">
        <v>41</v>
      </c>
      <c r="O756" s="62"/>
      <c r="P756" s="166">
        <f>O756*H756</f>
        <v>0</v>
      </c>
      <c r="Q756" s="166">
        <v>0</v>
      </c>
      <c r="R756" s="166">
        <f>Q756*H756</f>
        <v>0</v>
      </c>
      <c r="S756" s="166">
        <v>0</v>
      </c>
      <c r="T756" s="167">
        <f>S756*H756</f>
        <v>0</v>
      </c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R756" s="168" t="s">
        <v>91</v>
      </c>
      <c r="AT756" s="168" t="s">
        <v>188</v>
      </c>
      <c r="AU756" s="168" t="s">
        <v>89</v>
      </c>
      <c r="AY756" s="18" t="s">
        <v>185</v>
      </c>
      <c r="BE756" s="169">
        <f>IF(N756="základná",J756,0)</f>
        <v>0</v>
      </c>
      <c r="BF756" s="169">
        <f>IF(N756="znížená",J756,0)</f>
        <v>0</v>
      </c>
      <c r="BG756" s="169">
        <f>IF(N756="zákl. prenesená",J756,0)</f>
        <v>0</v>
      </c>
      <c r="BH756" s="169">
        <f>IF(N756="zníž. prenesená",J756,0)</f>
        <v>0</v>
      </c>
      <c r="BI756" s="169">
        <f>IF(N756="nulová",J756,0)</f>
        <v>0</v>
      </c>
      <c r="BJ756" s="18" t="s">
        <v>89</v>
      </c>
      <c r="BK756" s="169">
        <f>ROUND(I756*H756,2)</f>
        <v>0</v>
      </c>
      <c r="BL756" s="18" t="s">
        <v>91</v>
      </c>
      <c r="BM756" s="168" t="s">
        <v>931</v>
      </c>
    </row>
    <row r="757" spans="1:65" s="12" customFormat="1" ht="25.9" customHeight="1">
      <c r="B757" s="142"/>
      <c r="D757" s="143" t="s">
        <v>74</v>
      </c>
      <c r="E757" s="144" t="s">
        <v>932</v>
      </c>
      <c r="F757" s="144" t="s">
        <v>933</v>
      </c>
      <c r="I757" s="145"/>
      <c r="J757" s="146">
        <f>BK757</f>
        <v>0</v>
      </c>
      <c r="L757" s="142"/>
      <c r="M757" s="147"/>
      <c r="N757" s="148"/>
      <c r="O757" s="148"/>
      <c r="P757" s="149">
        <f>P758+P840+P865+P868+P874+P908+P929+P940+P1226+P1236+P1254+P1265+P1280</f>
        <v>0</v>
      </c>
      <c r="Q757" s="148"/>
      <c r="R757" s="149">
        <f>R758+R840+R865+R868+R874+R908+R929+R940+R1226+R1236+R1254+R1265+R1280</f>
        <v>239.66122623100006</v>
      </c>
      <c r="S757" s="148"/>
      <c r="T757" s="150">
        <f>T758+T840+T865+T868+T874+T908+T929+T940+T1226+T1236+T1254+T1265+T1280</f>
        <v>0</v>
      </c>
      <c r="AR757" s="143" t="s">
        <v>89</v>
      </c>
      <c r="AT757" s="151" t="s">
        <v>74</v>
      </c>
      <c r="AU757" s="151" t="s">
        <v>75</v>
      </c>
      <c r="AY757" s="143" t="s">
        <v>185</v>
      </c>
      <c r="BK757" s="152">
        <f>BK758+BK840+BK865+BK868+BK874+BK908+BK929+BK940+BK1226+BK1236+BK1254+BK1265+BK1280</f>
        <v>0</v>
      </c>
    </row>
    <row r="758" spans="1:65" s="12" customFormat="1" ht="22.9" customHeight="1">
      <c r="B758" s="142"/>
      <c r="D758" s="143" t="s">
        <v>74</v>
      </c>
      <c r="E758" s="153" t="s">
        <v>934</v>
      </c>
      <c r="F758" s="153" t="s">
        <v>935</v>
      </c>
      <c r="I758" s="145"/>
      <c r="J758" s="154">
        <f>BK758</f>
        <v>0</v>
      </c>
      <c r="L758" s="142"/>
      <c r="M758" s="147"/>
      <c r="N758" s="148"/>
      <c r="O758" s="148"/>
      <c r="P758" s="149">
        <f>SUM(P759:P839)</f>
        <v>0</v>
      </c>
      <c r="Q758" s="148"/>
      <c r="R758" s="149">
        <f>SUM(R759:R839)</f>
        <v>11.660839060999999</v>
      </c>
      <c r="S758" s="148"/>
      <c r="T758" s="150">
        <f>SUM(T759:T839)</f>
        <v>0</v>
      </c>
      <c r="AR758" s="143" t="s">
        <v>89</v>
      </c>
      <c r="AT758" s="151" t="s">
        <v>74</v>
      </c>
      <c r="AU758" s="151" t="s">
        <v>79</v>
      </c>
      <c r="AY758" s="143" t="s">
        <v>185</v>
      </c>
      <c r="BK758" s="152">
        <f>SUM(BK759:BK839)</f>
        <v>0</v>
      </c>
    </row>
    <row r="759" spans="1:65" s="2" customFormat="1" ht="24.2" customHeight="1">
      <c r="A759" s="33"/>
      <c r="B759" s="155"/>
      <c r="C759" s="156" t="s">
        <v>936</v>
      </c>
      <c r="D759" s="156" t="s">
        <v>188</v>
      </c>
      <c r="E759" s="157" t="s">
        <v>937</v>
      </c>
      <c r="F759" s="158" t="s">
        <v>938</v>
      </c>
      <c r="G759" s="159" t="s">
        <v>283</v>
      </c>
      <c r="H759" s="160">
        <v>46.259</v>
      </c>
      <c r="I759" s="161"/>
      <c r="J759" s="162">
        <f>ROUND(I759*H759,2)</f>
        <v>0</v>
      </c>
      <c r="K759" s="163"/>
      <c r="L759" s="34"/>
      <c r="M759" s="164" t="s">
        <v>1</v>
      </c>
      <c r="N759" s="165" t="s">
        <v>41</v>
      </c>
      <c r="O759" s="62"/>
      <c r="P759" s="166">
        <f>O759*H759</f>
        <v>0</v>
      </c>
      <c r="Q759" s="166">
        <v>0</v>
      </c>
      <c r="R759" s="166">
        <f>Q759*H759</f>
        <v>0</v>
      </c>
      <c r="S759" s="166">
        <v>0</v>
      </c>
      <c r="T759" s="167">
        <f>S759*H759</f>
        <v>0</v>
      </c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R759" s="168" t="s">
        <v>351</v>
      </c>
      <c r="AT759" s="168" t="s">
        <v>188</v>
      </c>
      <c r="AU759" s="168" t="s">
        <v>89</v>
      </c>
      <c r="AY759" s="18" t="s">
        <v>185</v>
      </c>
      <c r="BE759" s="169">
        <f>IF(N759="základná",J759,0)</f>
        <v>0</v>
      </c>
      <c r="BF759" s="169">
        <f>IF(N759="znížená",J759,0)</f>
        <v>0</v>
      </c>
      <c r="BG759" s="169">
        <f>IF(N759="zákl. prenesená",J759,0)</f>
        <v>0</v>
      </c>
      <c r="BH759" s="169">
        <f>IF(N759="zníž. prenesená",J759,0)</f>
        <v>0</v>
      </c>
      <c r="BI759" s="169">
        <f>IF(N759="nulová",J759,0)</f>
        <v>0</v>
      </c>
      <c r="BJ759" s="18" t="s">
        <v>89</v>
      </c>
      <c r="BK759" s="169">
        <f>ROUND(I759*H759,2)</f>
        <v>0</v>
      </c>
      <c r="BL759" s="18" t="s">
        <v>351</v>
      </c>
      <c r="BM759" s="168" t="s">
        <v>939</v>
      </c>
    </row>
    <row r="760" spans="1:65" s="13" customFormat="1" ht="22.5">
      <c r="B760" s="170"/>
      <c r="D760" s="171" t="s">
        <v>193</v>
      </c>
      <c r="E760" s="172" t="s">
        <v>1</v>
      </c>
      <c r="F760" s="173" t="s">
        <v>940</v>
      </c>
      <c r="H760" s="172" t="s">
        <v>1</v>
      </c>
      <c r="I760" s="174"/>
      <c r="L760" s="170"/>
      <c r="M760" s="175"/>
      <c r="N760" s="176"/>
      <c r="O760" s="176"/>
      <c r="P760" s="176"/>
      <c r="Q760" s="176"/>
      <c r="R760" s="176"/>
      <c r="S760" s="176"/>
      <c r="T760" s="177"/>
      <c r="AT760" s="172" t="s">
        <v>193</v>
      </c>
      <c r="AU760" s="172" t="s">
        <v>89</v>
      </c>
      <c r="AV760" s="13" t="s">
        <v>79</v>
      </c>
      <c r="AW760" s="13" t="s">
        <v>31</v>
      </c>
      <c r="AX760" s="13" t="s">
        <v>75</v>
      </c>
      <c r="AY760" s="172" t="s">
        <v>185</v>
      </c>
    </row>
    <row r="761" spans="1:65" s="14" customFormat="1" ht="11.25">
      <c r="B761" s="178"/>
      <c r="D761" s="171" t="s">
        <v>193</v>
      </c>
      <c r="E761" s="179" t="s">
        <v>1</v>
      </c>
      <c r="F761" s="180" t="s">
        <v>941</v>
      </c>
      <c r="H761" s="181">
        <v>46.259</v>
      </c>
      <c r="I761" s="182"/>
      <c r="L761" s="178"/>
      <c r="M761" s="183"/>
      <c r="N761" s="184"/>
      <c r="O761" s="184"/>
      <c r="P761" s="184"/>
      <c r="Q761" s="184"/>
      <c r="R761" s="184"/>
      <c r="S761" s="184"/>
      <c r="T761" s="185"/>
      <c r="AT761" s="179" t="s">
        <v>193</v>
      </c>
      <c r="AU761" s="179" t="s">
        <v>89</v>
      </c>
      <c r="AV761" s="14" t="s">
        <v>89</v>
      </c>
      <c r="AW761" s="14" t="s">
        <v>31</v>
      </c>
      <c r="AX761" s="14" t="s">
        <v>75</v>
      </c>
      <c r="AY761" s="179" t="s">
        <v>185</v>
      </c>
    </row>
    <row r="762" spans="1:65" s="16" customFormat="1" ht="11.25">
      <c r="B762" s="194"/>
      <c r="D762" s="171" t="s">
        <v>193</v>
      </c>
      <c r="E762" s="195" t="s">
        <v>1</v>
      </c>
      <c r="F762" s="196" t="s">
        <v>215</v>
      </c>
      <c r="H762" s="197">
        <v>46.259</v>
      </c>
      <c r="I762" s="198"/>
      <c r="L762" s="194"/>
      <c r="M762" s="199"/>
      <c r="N762" s="200"/>
      <c r="O762" s="200"/>
      <c r="P762" s="200"/>
      <c r="Q762" s="200"/>
      <c r="R762" s="200"/>
      <c r="S762" s="200"/>
      <c r="T762" s="201"/>
      <c r="AT762" s="195" t="s">
        <v>193</v>
      </c>
      <c r="AU762" s="195" t="s">
        <v>89</v>
      </c>
      <c r="AV762" s="16" t="s">
        <v>91</v>
      </c>
      <c r="AW762" s="16" t="s">
        <v>31</v>
      </c>
      <c r="AX762" s="16" t="s">
        <v>79</v>
      </c>
      <c r="AY762" s="195" t="s">
        <v>185</v>
      </c>
    </row>
    <row r="763" spans="1:65" s="2" customFormat="1" ht="16.5" customHeight="1">
      <c r="A763" s="33"/>
      <c r="B763" s="155"/>
      <c r="C763" s="202" t="s">
        <v>942</v>
      </c>
      <c r="D763" s="202" t="s">
        <v>339</v>
      </c>
      <c r="E763" s="203" t="s">
        <v>943</v>
      </c>
      <c r="F763" s="204" t="s">
        <v>944</v>
      </c>
      <c r="G763" s="205" t="s">
        <v>283</v>
      </c>
      <c r="H763" s="206">
        <v>53.198</v>
      </c>
      <c r="I763" s="207"/>
      <c r="J763" s="208">
        <f>ROUND(I763*H763,2)</f>
        <v>0</v>
      </c>
      <c r="K763" s="209"/>
      <c r="L763" s="210"/>
      <c r="M763" s="211" t="s">
        <v>1</v>
      </c>
      <c r="N763" s="212" t="s">
        <v>41</v>
      </c>
      <c r="O763" s="62"/>
      <c r="P763" s="166">
        <f>O763*H763</f>
        <v>0</v>
      </c>
      <c r="Q763" s="166">
        <v>1E-4</v>
      </c>
      <c r="R763" s="166">
        <f>Q763*H763</f>
        <v>5.3198000000000004E-3</v>
      </c>
      <c r="S763" s="166">
        <v>0</v>
      </c>
      <c r="T763" s="167">
        <f>S763*H763</f>
        <v>0</v>
      </c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R763" s="168" t="s">
        <v>505</v>
      </c>
      <c r="AT763" s="168" t="s">
        <v>339</v>
      </c>
      <c r="AU763" s="168" t="s">
        <v>89</v>
      </c>
      <c r="AY763" s="18" t="s">
        <v>185</v>
      </c>
      <c r="BE763" s="169">
        <f>IF(N763="základná",J763,0)</f>
        <v>0</v>
      </c>
      <c r="BF763" s="169">
        <f>IF(N763="znížená",J763,0)</f>
        <v>0</v>
      </c>
      <c r="BG763" s="169">
        <f>IF(N763="zákl. prenesená",J763,0)</f>
        <v>0</v>
      </c>
      <c r="BH763" s="169">
        <f>IF(N763="zníž. prenesená",J763,0)</f>
        <v>0</v>
      </c>
      <c r="BI763" s="169">
        <f>IF(N763="nulová",J763,0)</f>
        <v>0</v>
      </c>
      <c r="BJ763" s="18" t="s">
        <v>89</v>
      </c>
      <c r="BK763" s="169">
        <f>ROUND(I763*H763,2)</f>
        <v>0</v>
      </c>
      <c r="BL763" s="18" t="s">
        <v>351</v>
      </c>
      <c r="BM763" s="168" t="s">
        <v>945</v>
      </c>
    </row>
    <row r="764" spans="1:65" s="14" customFormat="1" ht="11.25">
      <c r="B764" s="178"/>
      <c r="D764" s="171" t="s">
        <v>193</v>
      </c>
      <c r="E764" s="179" t="s">
        <v>1</v>
      </c>
      <c r="F764" s="180" t="s">
        <v>946</v>
      </c>
      <c r="H764" s="181">
        <v>53.198</v>
      </c>
      <c r="I764" s="182"/>
      <c r="L764" s="178"/>
      <c r="M764" s="183"/>
      <c r="N764" s="184"/>
      <c r="O764" s="184"/>
      <c r="P764" s="184"/>
      <c r="Q764" s="184"/>
      <c r="R764" s="184"/>
      <c r="S764" s="184"/>
      <c r="T764" s="185"/>
      <c r="AT764" s="179" t="s">
        <v>193</v>
      </c>
      <c r="AU764" s="179" t="s">
        <v>89</v>
      </c>
      <c r="AV764" s="14" t="s">
        <v>89</v>
      </c>
      <c r="AW764" s="14" t="s">
        <v>31</v>
      </c>
      <c r="AX764" s="14" t="s">
        <v>79</v>
      </c>
      <c r="AY764" s="179" t="s">
        <v>185</v>
      </c>
    </row>
    <row r="765" spans="1:65" s="2" customFormat="1" ht="24.2" customHeight="1">
      <c r="A765" s="33"/>
      <c r="B765" s="155"/>
      <c r="C765" s="156" t="s">
        <v>947</v>
      </c>
      <c r="D765" s="156" t="s">
        <v>188</v>
      </c>
      <c r="E765" s="157" t="s">
        <v>948</v>
      </c>
      <c r="F765" s="158" t="s">
        <v>949</v>
      </c>
      <c r="G765" s="159" t="s">
        <v>283</v>
      </c>
      <c r="H765" s="160">
        <v>299.08100000000002</v>
      </c>
      <c r="I765" s="161"/>
      <c r="J765" s="162">
        <f>ROUND(I765*H765,2)</f>
        <v>0</v>
      </c>
      <c r="K765" s="163"/>
      <c r="L765" s="34"/>
      <c r="M765" s="164" t="s">
        <v>1</v>
      </c>
      <c r="N765" s="165" t="s">
        <v>41</v>
      </c>
      <c r="O765" s="62"/>
      <c r="P765" s="166">
        <f>O765*H765</f>
        <v>0</v>
      </c>
      <c r="Q765" s="166">
        <v>8.0000000000000007E-5</v>
      </c>
      <c r="R765" s="166">
        <f>Q765*H765</f>
        <v>2.3926480000000003E-2</v>
      </c>
      <c r="S765" s="166">
        <v>0</v>
      </c>
      <c r="T765" s="167">
        <f>S765*H765</f>
        <v>0</v>
      </c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R765" s="168" t="s">
        <v>351</v>
      </c>
      <c r="AT765" s="168" t="s">
        <v>188</v>
      </c>
      <c r="AU765" s="168" t="s">
        <v>89</v>
      </c>
      <c r="AY765" s="18" t="s">
        <v>185</v>
      </c>
      <c r="BE765" s="169">
        <f>IF(N765="základná",J765,0)</f>
        <v>0</v>
      </c>
      <c r="BF765" s="169">
        <f>IF(N765="znížená",J765,0)</f>
        <v>0</v>
      </c>
      <c r="BG765" s="169">
        <f>IF(N765="zákl. prenesená",J765,0)</f>
        <v>0</v>
      </c>
      <c r="BH765" s="169">
        <f>IF(N765="zníž. prenesená",J765,0)</f>
        <v>0</v>
      </c>
      <c r="BI765" s="169">
        <f>IF(N765="nulová",J765,0)</f>
        <v>0</v>
      </c>
      <c r="BJ765" s="18" t="s">
        <v>89</v>
      </c>
      <c r="BK765" s="169">
        <f>ROUND(I765*H765,2)</f>
        <v>0</v>
      </c>
      <c r="BL765" s="18" t="s">
        <v>351</v>
      </c>
      <c r="BM765" s="168" t="s">
        <v>950</v>
      </c>
    </row>
    <row r="766" spans="1:65" s="13" customFormat="1" ht="11.25">
      <c r="B766" s="170"/>
      <c r="D766" s="171" t="s">
        <v>193</v>
      </c>
      <c r="E766" s="172" t="s">
        <v>1</v>
      </c>
      <c r="F766" s="173" t="s">
        <v>951</v>
      </c>
      <c r="H766" s="172" t="s">
        <v>1</v>
      </c>
      <c r="I766" s="174"/>
      <c r="L766" s="170"/>
      <c r="M766" s="175"/>
      <c r="N766" s="176"/>
      <c r="O766" s="176"/>
      <c r="P766" s="176"/>
      <c r="Q766" s="176"/>
      <c r="R766" s="176"/>
      <c r="S766" s="176"/>
      <c r="T766" s="177"/>
      <c r="AT766" s="172" t="s">
        <v>193</v>
      </c>
      <c r="AU766" s="172" t="s">
        <v>89</v>
      </c>
      <c r="AV766" s="13" t="s">
        <v>79</v>
      </c>
      <c r="AW766" s="13" t="s">
        <v>31</v>
      </c>
      <c r="AX766" s="13" t="s">
        <v>75</v>
      </c>
      <c r="AY766" s="172" t="s">
        <v>185</v>
      </c>
    </row>
    <row r="767" spans="1:65" s="13" customFormat="1" ht="11.25">
      <c r="B767" s="170"/>
      <c r="D767" s="171" t="s">
        <v>193</v>
      </c>
      <c r="E767" s="172" t="s">
        <v>1</v>
      </c>
      <c r="F767" s="173" t="s">
        <v>952</v>
      </c>
      <c r="H767" s="172" t="s">
        <v>1</v>
      </c>
      <c r="I767" s="174"/>
      <c r="L767" s="170"/>
      <c r="M767" s="175"/>
      <c r="N767" s="176"/>
      <c r="O767" s="176"/>
      <c r="P767" s="176"/>
      <c r="Q767" s="176"/>
      <c r="R767" s="176"/>
      <c r="S767" s="176"/>
      <c r="T767" s="177"/>
      <c r="AT767" s="172" t="s">
        <v>193</v>
      </c>
      <c r="AU767" s="172" t="s">
        <v>89</v>
      </c>
      <c r="AV767" s="13" t="s">
        <v>79</v>
      </c>
      <c r="AW767" s="13" t="s">
        <v>31</v>
      </c>
      <c r="AX767" s="13" t="s">
        <v>75</v>
      </c>
      <c r="AY767" s="172" t="s">
        <v>185</v>
      </c>
    </row>
    <row r="768" spans="1:65" s="14" customFormat="1" ht="11.25">
      <c r="B768" s="178"/>
      <c r="D768" s="171" t="s">
        <v>193</v>
      </c>
      <c r="E768" s="179" t="s">
        <v>1</v>
      </c>
      <c r="F768" s="180" t="s">
        <v>953</v>
      </c>
      <c r="H768" s="181">
        <v>34.124000000000002</v>
      </c>
      <c r="I768" s="182"/>
      <c r="L768" s="178"/>
      <c r="M768" s="183"/>
      <c r="N768" s="184"/>
      <c r="O768" s="184"/>
      <c r="P768" s="184"/>
      <c r="Q768" s="184"/>
      <c r="R768" s="184"/>
      <c r="S768" s="184"/>
      <c r="T768" s="185"/>
      <c r="AT768" s="179" t="s">
        <v>193</v>
      </c>
      <c r="AU768" s="179" t="s">
        <v>89</v>
      </c>
      <c r="AV768" s="14" t="s">
        <v>89</v>
      </c>
      <c r="AW768" s="14" t="s">
        <v>31</v>
      </c>
      <c r="AX768" s="14" t="s">
        <v>75</v>
      </c>
      <c r="AY768" s="179" t="s">
        <v>185</v>
      </c>
    </row>
    <row r="769" spans="1:65" s="13" customFormat="1" ht="11.25">
      <c r="B769" s="170"/>
      <c r="D769" s="171" t="s">
        <v>193</v>
      </c>
      <c r="E769" s="172" t="s">
        <v>1</v>
      </c>
      <c r="F769" s="173" t="s">
        <v>954</v>
      </c>
      <c r="H769" s="172" t="s">
        <v>1</v>
      </c>
      <c r="I769" s="174"/>
      <c r="L769" s="170"/>
      <c r="M769" s="175"/>
      <c r="N769" s="176"/>
      <c r="O769" s="176"/>
      <c r="P769" s="176"/>
      <c r="Q769" s="176"/>
      <c r="R769" s="176"/>
      <c r="S769" s="176"/>
      <c r="T769" s="177"/>
      <c r="AT769" s="172" t="s">
        <v>193</v>
      </c>
      <c r="AU769" s="172" t="s">
        <v>89</v>
      </c>
      <c r="AV769" s="13" t="s">
        <v>79</v>
      </c>
      <c r="AW769" s="13" t="s">
        <v>31</v>
      </c>
      <c r="AX769" s="13" t="s">
        <v>75</v>
      </c>
      <c r="AY769" s="172" t="s">
        <v>185</v>
      </c>
    </row>
    <row r="770" spans="1:65" s="14" customFormat="1" ht="11.25">
      <c r="B770" s="178"/>
      <c r="D770" s="171" t="s">
        <v>193</v>
      </c>
      <c r="E770" s="179" t="s">
        <v>1</v>
      </c>
      <c r="F770" s="180" t="s">
        <v>955</v>
      </c>
      <c r="H770" s="181">
        <v>15.228</v>
      </c>
      <c r="I770" s="182"/>
      <c r="L770" s="178"/>
      <c r="M770" s="183"/>
      <c r="N770" s="184"/>
      <c r="O770" s="184"/>
      <c r="P770" s="184"/>
      <c r="Q770" s="184"/>
      <c r="R770" s="184"/>
      <c r="S770" s="184"/>
      <c r="T770" s="185"/>
      <c r="AT770" s="179" t="s">
        <v>193</v>
      </c>
      <c r="AU770" s="179" t="s">
        <v>89</v>
      </c>
      <c r="AV770" s="14" t="s">
        <v>89</v>
      </c>
      <c r="AW770" s="14" t="s">
        <v>31</v>
      </c>
      <c r="AX770" s="14" t="s">
        <v>75</v>
      </c>
      <c r="AY770" s="179" t="s">
        <v>185</v>
      </c>
    </row>
    <row r="771" spans="1:65" s="13" customFormat="1" ht="11.25">
      <c r="B771" s="170"/>
      <c r="D771" s="171" t="s">
        <v>193</v>
      </c>
      <c r="E771" s="172" t="s">
        <v>1</v>
      </c>
      <c r="F771" s="173" t="s">
        <v>956</v>
      </c>
      <c r="H771" s="172" t="s">
        <v>1</v>
      </c>
      <c r="I771" s="174"/>
      <c r="L771" s="170"/>
      <c r="M771" s="175"/>
      <c r="N771" s="176"/>
      <c r="O771" s="176"/>
      <c r="P771" s="176"/>
      <c r="Q771" s="176"/>
      <c r="R771" s="176"/>
      <c r="S771" s="176"/>
      <c r="T771" s="177"/>
      <c r="AT771" s="172" t="s">
        <v>193</v>
      </c>
      <c r="AU771" s="172" t="s">
        <v>89</v>
      </c>
      <c r="AV771" s="13" t="s">
        <v>79</v>
      </c>
      <c r="AW771" s="13" t="s">
        <v>31</v>
      </c>
      <c r="AX771" s="13" t="s">
        <v>75</v>
      </c>
      <c r="AY771" s="172" t="s">
        <v>185</v>
      </c>
    </row>
    <row r="772" spans="1:65" s="14" customFormat="1" ht="11.25">
      <c r="B772" s="178"/>
      <c r="D772" s="171" t="s">
        <v>193</v>
      </c>
      <c r="E772" s="179" t="s">
        <v>1</v>
      </c>
      <c r="F772" s="180" t="s">
        <v>957</v>
      </c>
      <c r="H772" s="181">
        <v>9.7349999999999994</v>
      </c>
      <c r="I772" s="182"/>
      <c r="L772" s="178"/>
      <c r="M772" s="183"/>
      <c r="N772" s="184"/>
      <c r="O772" s="184"/>
      <c r="P772" s="184"/>
      <c r="Q772" s="184"/>
      <c r="R772" s="184"/>
      <c r="S772" s="184"/>
      <c r="T772" s="185"/>
      <c r="AT772" s="179" t="s">
        <v>193</v>
      </c>
      <c r="AU772" s="179" t="s">
        <v>89</v>
      </c>
      <c r="AV772" s="14" t="s">
        <v>89</v>
      </c>
      <c r="AW772" s="14" t="s">
        <v>31</v>
      </c>
      <c r="AX772" s="14" t="s">
        <v>75</v>
      </c>
      <c r="AY772" s="179" t="s">
        <v>185</v>
      </c>
    </row>
    <row r="773" spans="1:65" s="13" customFormat="1" ht="11.25">
      <c r="B773" s="170"/>
      <c r="D773" s="171" t="s">
        <v>193</v>
      </c>
      <c r="E773" s="172" t="s">
        <v>1</v>
      </c>
      <c r="F773" s="173" t="s">
        <v>958</v>
      </c>
      <c r="H773" s="172" t="s">
        <v>1</v>
      </c>
      <c r="I773" s="174"/>
      <c r="L773" s="170"/>
      <c r="M773" s="175"/>
      <c r="N773" s="176"/>
      <c r="O773" s="176"/>
      <c r="P773" s="176"/>
      <c r="Q773" s="176"/>
      <c r="R773" s="176"/>
      <c r="S773" s="176"/>
      <c r="T773" s="177"/>
      <c r="AT773" s="172" t="s">
        <v>193</v>
      </c>
      <c r="AU773" s="172" t="s">
        <v>89</v>
      </c>
      <c r="AV773" s="13" t="s">
        <v>79</v>
      </c>
      <c r="AW773" s="13" t="s">
        <v>31</v>
      </c>
      <c r="AX773" s="13" t="s">
        <v>75</v>
      </c>
      <c r="AY773" s="172" t="s">
        <v>185</v>
      </c>
    </row>
    <row r="774" spans="1:65" s="14" customFormat="1" ht="11.25">
      <c r="B774" s="178"/>
      <c r="D774" s="171" t="s">
        <v>193</v>
      </c>
      <c r="E774" s="179" t="s">
        <v>1</v>
      </c>
      <c r="F774" s="180" t="s">
        <v>959</v>
      </c>
      <c r="H774" s="181">
        <v>57.545000000000002</v>
      </c>
      <c r="I774" s="182"/>
      <c r="L774" s="178"/>
      <c r="M774" s="183"/>
      <c r="N774" s="184"/>
      <c r="O774" s="184"/>
      <c r="P774" s="184"/>
      <c r="Q774" s="184"/>
      <c r="R774" s="184"/>
      <c r="S774" s="184"/>
      <c r="T774" s="185"/>
      <c r="AT774" s="179" t="s">
        <v>193</v>
      </c>
      <c r="AU774" s="179" t="s">
        <v>89</v>
      </c>
      <c r="AV774" s="14" t="s">
        <v>89</v>
      </c>
      <c r="AW774" s="14" t="s">
        <v>31</v>
      </c>
      <c r="AX774" s="14" t="s">
        <v>75</v>
      </c>
      <c r="AY774" s="179" t="s">
        <v>185</v>
      </c>
    </row>
    <row r="775" spans="1:65" s="14" customFormat="1" ht="11.25">
      <c r="B775" s="178"/>
      <c r="D775" s="171" t="s">
        <v>193</v>
      </c>
      <c r="E775" s="179" t="s">
        <v>1</v>
      </c>
      <c r="F775" s="180" t="s">
        <v>960</v>
      </c>
      <c r="H775" s="181">
        <v>17.448</v>
      </c>
      <c r="I775" s="182"/>
      <c r="L775" s="178"/>
      <c r="M775" s="183"/>
      <c r="N775" s="184"/>
      <c r="O775" s="184"/>
      <c r="P775" s="184"/>
      <c r="Q775" s="184"/>
      <c r="R775" s="184"/>
      <c r="S775" s="184"/>
      <c r="T775" s="185"/>
      <c r="AT775" s="179" t="s">
        <v>193</v>
      </c>
      <c r="AU775" s="179" t="s">
        <v>89</v>
      </c>
      <c r="AV775" s="14" t="s">
        <v>89</v>
      </c>
      <c r="AW775" s="14" t="s">
        <v>31</v>
      </c>
      <c r="AX775" s="14" t="s">
        <v>75</v>
      </c>
      <c r="AY775" s="179" t="s">
        <v>185</v>
      </c>
    </row>
    <row r="776" spans="1:65" s="13" customFormat="1" ht="11.25">
      <c r="B776" s="170"/>
      <c r="D776" s="171" t="s">
        <v>193</v>
      </c>
      <c r="E776" s="172" t="s">
        <v>1</v>
      </c>
      <c r="F776" s="173" t="s">
        <v>961</v>
      </c>
      <c r="H776" s="172" t="s">
        <v>1</v>
      </c>
      <c r="I776" s="174"/>
      <c r="L776" s="170"/>
      <c r="M776" s="175"/>
      <c r="N776" s="176"/>
      <c r="O776" s="176"/>
      <c r="P776" s="176"/>
      <c r="Q776" s="176"/>
      <c r="R776" s="176"/>
      <c r="S776" s="176"/>
      <c r="T776" s="177"/>
      <c r="AT776" s="172" t="s">
        <v>193</v>
      </c>
      <c r="AU776" s="172" t="s">
        <v>89</v>
      </c>
      <c r="AV776" s="13" t="s">
        <v>79</v>
      </c>
      <c r="AW776" s="13" t="s">
        <v>31</v>
      </c>
      <c r="AX776" s="13" t="s">
        <v>75</v>
      </c>
      <c r="AY776" s="172" t="s">
        <v>185</v>
      </c>
    </row>
    <row r="777" spans="1:65" s="14" customFormat="1" ht="11.25">
      <c r="B777" s="178"/>
      <c r="D777" s="171" t="s">
        <v>193</v>
      </c>
      <c r="E777" s="179" t="s">
        <v>1</v>
      </c>
      <c r="F777" s="180" t="s">
        <v>962</v>
      </c>
      <c r="H777" s="181">
        <v>82.414000000000001</v>
      </c>
      <c r="I777" s="182"/>
      <c r="L777" s="178"/>
      <c r="M777" s="183"/>
      <c r="N777" s="184"/>
      <c r="O777" s="184"/>
      <c r="P777" s="184"/>
      <c r="Q777" s="184"/>
      <c r="R777" s="184"/>
      <c r="S777" s="184"/>
      <c r="T777" s="185"/>
      <c r="AT777" s="179" t="s">
        <v>193</v>
      </c>
      <c r="AU777" s="179" t="s">
        <v>89</v>
      </c>
      <c r="AV777" s="14" t="s">
        <v>89</v>
      </c>
      <c r="AW777" s="14" t="s">
        <v>31</v>
      </c>
      <c r="AX777" s="14" t="s">
        <v>75</v>
      </c>
      <c r="AY777" s="179" t="s">
        <v>185</v>
      </c>
    </row>
    <row r="778" spans="1:65" s="13" customFormat="1" ht="11.25">
      <c r="B778" s="170"/>
      <c r="D778" s="171" t="s">
        <v>193</v>
      </c>
      <c r="E778" s="172" t="s">
        <v>1</v>
      </c>
      <c r="F778" s="173" t="s">
        <v>963</v>
      </c>
      <c r="H778" s="172" t="s">
        <v>1</v>
      </c>
      <c r="I778" s="174"/>
      <c r="L778" s="170"/>
      <c r="M778" s="175"/>
      <c r="N778" s="176"/>
      <c r="O778" s="176"/>
      <c r="P778" s="176"/>
      <c r="Q778" s="176"/>
      <c r="R778" s="176"/>
      <c r="S778" s="176"/>
      <c r="T778" s="177"/>
      <c r="AT778" s="172" t="s">
        <v>193</v>
      </c>
      <c r="AU778" s="172" t="s">
        <v>89</v>
      </c>
      <c r="AV778" s="13" t="s">
        <v>79</v>
      </c>
      <c r="AW778" s="13" t="s">
        <v>31</v>
      </c>
      <c r="AX778" s="13" t="s">
        <v>75</v>
      </c>
      <c r="AY778" s="172" t="s">
        <v>185</v>
      </c>
    </row>
    <row r="779" spans="1:65" s="14" customFormat="1" ht="11.25">
      <c r="B779" s="178"/>
      <c r="D779" s="171" t="s">
        <v>193</v>
      </c>
      <c r="E779" s="179" t="s">
        <v>1</v>
      </c>
      <c r="F779" s="180" t="s">
        <v>964</v>
      </c>
      <c r="H779" s="181">
        <v>5.9619999999999997</v>
      </c>
      <c r="I779" s="182"/>
      <c r="L779" s="178"/>
      <c r="M779" s="183"/>
      <c r="N779" s="184"/>
      <c r="O779" s="184"/>
      <c r="P779" s="184"/>
      <c r="Q779" s="184"/>
      <c r="R779" s="184"/>
      <c r="S779" s="184"/>
      <c r="T779" s="185"/>
      <c r="AT779" s="179" t="s">
        <v>193</v>
      </c>
      <c r="AU779" s="179" t="s">
        <v>89</v>
      </c>
      <c r="AV779" s="14" t="s">
        <v>89</v>
      </c>
      <c r="AW779" s="14" t="s">
        <v>31</v>
      </c>
      <c r="AX779" s="14" t="s">
        <v>75</v>
      </c>
      <c r="AY779" s="179" t="s">
        <v>185</v>
      </c>
    </row>
    <row r="780" spans="1:65" s="13" customFormat="1" ht="11.25">
      <c r="B780" s="170"/>
      <c r="D780" s="171" t="s">
        <v>193</v>
      </c>
      <c r="E780" s="172" t="s">
        <v>1</v>
      </c>
      <c r="F780" s="173" t="s">
        <v>965</v>
      </c>
      <c r="H780" s="172" t="s">
        <v>1</v>
      </c>
      <c r="I780" s="174"/>
      <c r="L780" s="170"/>
      <c r="M780" s="175"/>
      <c r="N780" s="176"/>
      <c r="O780" s="176"/>
      <c r="P780" s="176"/>
      <c r="Q780" s="176"/>
      <c r="R780" s="176"/>
      <c r="S780" s="176"/>
      <c r="T780" s="177"/>
      <c r="AT780" s="172" t="s">
        <v>193</v>
      </c>
      <c r="AU780" s="172" t="s">
        <v>89</v>
      </c>
      <c r="AV780" s="13" t="s">
        <v>79</v>
      </c>
      <c r="AW780" s="13" t="s">
        <v>31</v>
      </c>
      <c r="AX780" s="13" t="s">
        <v>75</v>
      </c>
      <c r="AY780" s="172" t="s">
        <v>185</v>
      </c>
    </row>
    <row r="781" spans="1:65" s="14" customFormat="1" ht="11.25">
      <c r="B781" s="178"/>
      <c r="D781" s="171" t="s">
        <v>193</v>
      </c>
      <c r="E781" s="179" t="s">
        <v>1</v>
      </c>
      <c r="F781" s="180" t="s">
        <v>966</v>
      </c>
      <c r="H781" s="181">
        <v>76.625</v>
      </c>
      <c r="I781" s="182"/>
      <c r="L781" s="178"/>
      <c r="M781" s="183"/>
      <c r="N781" s="184"/>
      <c r="O781" s="184"/>
      <c r="P781" s="184"/>
      <c r="Q781" s="184"/>
      <c r="R781" s="184"/>
      <c r="S781" s="184"/>
      <c r="T781" s="185"/>
      <c r="AT781" s="179" t="s">
        <v>193</v>
      </c>
      <c r="AU781" s="179" t="s">
        <v>89</v>
      </c>
      <c r="AV781" s="14" t="s">
        <v>89</v>
      </c>
      <c r="AW781" s="14" t="s">
        <v>31</v>
      </c>
      <c r="AX781" s="14" t="s">
        <v>75</v>
      </c>
      <c r="AY781" s="179" t="s">
        <v>185</v>
      </c>
    </row>
    <row r="782" spans="1:65" s="16" customFormat="1" ht="11.25">
      <c r="B782" s="194"/>
      <c r="D782" s="171" t="s">
        <v>193</v>
      </c>
      <c r="E782" s="195" t="s">
        <v>1</v>
      </c>
      <c r="F782" s="196" t="s">
        <v>215</v>
      </c>
      <c r="H782" s="197">
        <v>299.08100000000002</v>
      </c>
      <c r="I782" s="198"/>
      <c r="L782" s="194"/>
      <c r="M782" s="199"/>
      <c r="N782" s="200"/>
      <c r="O782" s="200"/>
      <c r="P782" s="200"/>
      <c r="Q782" s="200"/>
      <c r="R782" s="200"/>
      <c r="S782" s="200"/>
      <c r="T782" s="201"/>
      <c r="AT782" s="195" t="s">
        <v>193</v>
      </c>
      <c r="AU782" s="195" t="s">
        <v>89</v>
      </c>
      <c r="AV782" s="16" t="s">
        <v>91</v>
      </c>
      <c r="AW782" s="16" t="s">
        <v>31</v>
      </c>
      <c r="AX782" s="16" t="s">
        <v>79</v>
      </c>
      <c r="AY782" s="195" t="s">
        <v>185</v>
      </c>
    </row>
    <row r="783" spans="1:65" s="2" customFormat="1" ht="37.9" customHeight="1">
      <c r="A783" s="33"/>
      <c r="B783" s="155"/>
      <c r="C783" s="202" t="s">
        <v>967</v>
      </c>
      <c r="D783" s="202" t="s">
        <v>339</v>
      </c>
      <c r="E783" s="203" t="s">
        <v>968</v>
      </c>
      <c r="F783" s="204" t="s">
        <v>969</v>
      </c>
      <c r="G783" s="205" t="s">
        <v>283</v>
      </c>
      <c r="H783" s="206">
        <v>358.89699999999999</v>
      </c>
      <c r="I783" s="207"/>
      <c r="J783" s="208">
        <f>ROUND(I783*H783,2)</f>
        <v>0</v>
      </c>
      <c r="K783" s="209"/>
      <c r="L783" s="210"/>
      <c r="M783" s="211" t="s">
        <v>1</v>
      </c>
      <c r="N783" s="212" t="s">
        <v>41</v>
      </c>
      <c r="O783" s="62"/>
      <c r="P783" s="166">
        <f>O783*H783</f>
        <v>0</v>
      </c>
      <c r="Q783" s="166">
        <v>2E-3</v>
      </c>
      <c r="R783" s="166">
        <f>Q783*H783</f>
        <v>0.71779400000000004</v>
      </c>
      <c r="S783" s="166">
        <v>0</v>
      </c>
      <c r="T783" s="167">
        <f>S783*H783</f>
        <v>0</v>
      </c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R783" s="168" t="s">
        <v>505</v>
      </c>
      <c r="AT783" s="168" t="s">
        <v>339</v>
      </c>
      <c r="AU783" s="168" t="s">
        <v>89</v>
      </c>
      <c r="AY783" s="18" t="s">
        <v>185</v>
      </c>
      <c r="BE783" s="169">
        <f>IF(N783="základná",J783,0)</f>
        <v>0</v>
      </c>
      <c r="BF783" s="169">
        <f>IF(N783="znížená",J783,0)</f>
        <v>0</v>
      </c>
      <c r="BG783" s="169">
        <f>IF(N783="zákl. prenesená",J783,0)</f>
        <v>0</v>
      </c>
      <c r="BH783" s="169">
        <f>IF(N783="zníž. prenesená",J783,0)</f>
        <v>0</v>
      </c>
      <c r="BI783" s="169">
        <f>IF(N783="nulová",J783,0)</f>
        <v>0</v>
      </c>
      <c r="BJ783" s="18" t="s">
        <v>89</v>
      </c>
      <c r="BK783" s="169">
        <f>ROUND(I783*H783,2)</f>
        <v>0</v>
      </c>
      <c r="BL783" s="18" t="s">
        <v>351</v>
      </c>
      <c r="BM783" s="168" t="s">
        <v>970</v>
      </c>
    </row>
    <row r="784" spans="1:65" s="14" customFormat="1" ht="11.25">
      <c r="B784" s="178"/>
      <c r="D784" s="171" t="s">
        <v>193</v>
      </c>
      <c r="E784" s="179" t="s">
        <v>1</v>
      </c>
      <c r="F784" s="180" t="s">
        <v>971</v>
      </c>
      <c r="H784" s="181">
        <v>358.89699999999999</v>
      </c>
      <c r="I784" s="182"/>
      <c r="L784" s="178"/>
      <c r="M784" s="183"/>
      <c r="N784" s="184"/>
      <c r="O784" s="184"/>
      <c r="P784" s="184"/>
      <c r="Q784" s="184"/>
      <c r="R784" s="184"/>
      <c r="S784" s="184"/>
      <c r="T784" s="185"/>
      <c r="AT784" s="179" t="s">
        <v>193</v>
      </c>
      <c r="AU784" s="179" t="s">
        <v>89</v>
      </c>
      <c r="AV784" s="14" t="s">
        <v>89</v>
      </c>
      <c r="AW784" s="14" t="s">
        <v>31</v>
      </c>
      <c r="AX784" s="14" t="s">
        <v>79</v>
      </c>
      <c r="AY784" s="179" t="s">
        <v>185</v>
      </c>
    </row>
    <row r="785" spans="1:65" s="2" customFormat="1" ht="24.2" customHeight="1">
      <c r="A785" s="33"/>
      <c r="B785" s="155"/>
      <c r="C785" s="156" t="s">
        <v>972</v>
      </c>
      <c r="D785" s="156" t="s">
        <v>188</v>
      </c>
      <c r="E785" s="157" t="s">
        <v>973</v>
      </c>
      <c r="F785" s="158" t="s">
        <v>974</v>
      </c>
      <c r="G785" s="159" t="s">
        <v>283</v>
      </c>
      <c r="H785" s="160">
        <v>1</v>
      </c>
      <c r="I785" s="161"/>
      <c r="J785" s="162">
        <f>ROUND(I785*H785,2)</f>
        <v>0</v>
      </c>
      <c r="K785" s="163"/>
      <c r="L785" s="34"/>
      <c r="M785" s="164" t="s">
        <v>1</v>
      </c>
      <c r="N785" s="165" t="s">
        <v>41</v>
      </c>
      <c r="O785" s="62"/>
      <c r="P785" s="166">
        <f>O785*H785</f>
        <v>0</v>
      </c>
      <c r="Q785" s="166">
        <v>2.0999999999999999E-3</v>
      </c>
      <c r="R785" s="166">
        <f>Q785*H785</f>
        <v>2.0999999999999999E-3</v>
      </c>
      <c r="S785" s="166">
        <v>0</v>
      </c>
      <c r="T785" s="167">
        <f>S785*H785</f>
        <v>0</v>
      </c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R785" s="168" t="s">
        <v>351</v>
      </c>
      <c r="AT785" s="168" t="s">
        <v>188</v>
      </c>
      <c r="AU785" s="168" t="s">
        <v>89</v>
      </c>
      <c r="AY785" s="18" t="s">
        <v>185</v>
      </c>
      <c r="BE785" s="169">
        <f>IF(N785="základná",J785,0)</f>
        <v>0</v>
      </c>
      <c r="BF785" s="169">
        <f>IF(N785="znížená",J785,0)</f>
        <v>0</v>
      </c>
      <c r="BG785" s="169">
        <f>IF(N785="zákl. prenesená",J785,0)</f>
        <v>0</v>
      </c>
      <c r="BH785" s="169">
        <f>IF(N785="zníž. prenesená",J785,0)</f>
        <v>0</v>
      </c>
      <c r="BI785" s="169">
        <f>IF(N785="nulová",J785,0)</f>
        <v>0</v>
      </c>
      <c r="BJ785" s="18" t="s">
        <v>89</v>
      </c>
      <c r="BK785" s="169">
        <f>ROUND(I785*H785,2)</f>
        <v>0</v>
      </c>
      <c r="BL785" s="18" t="s">
        <v>351</v>
      </c>
      <c r="BM785" s="168" t="s">
        <v>975</v>
      </c>
    </row>
    <row r="786" spans="1:65" s="14" customFormat="1" ht="11.25">
      <c r="B786" s="178"/>
      <c r="D786" s="171" t="s">
        <v>193</v>
      </c>
      <c r="E786" s="179" t="s">
        <v>1</v>
      </c>
      <c r="F786" s="180" t="s">
        <v>976</v>
      </c>
      <c r="H786" s="181">
        <v>1</v>
      </c>
      <c r="I786" s="182"/>
      <c r="L786" s="178"/>
      <c r="M786" s="183"/>
      <c r="N786" s="184"/>
      <c r="O786" s="184"/>
      <c r="P786" s="184"/>
      <c r="Q786" s="184"/>
      <c r="R786" s="184"/>
      <c r="S786" s="184"/>
      <c r="T786" s="185"/>
      <c r="AT786" s="179" t="s">
        <v>193</v>
      </c>
      <c r="AU786" s="179" t="s">
        <v>89</v>
      </c>
      <c r="AV786" s="14" t="s">
        <v>89</v>
      </c>
      <c r="AW786" s="14" t="s">
        <v>31</v>
      </c>
      <c r="AX786" s="14" t="s">
        <v>75</v>
      </c>
      <c r="AY786" s="179" t="s">
        <v>185</v>
      </c>
    </row>
    <row r="787" spans="1:65" s="16" customFormat="1" ht="11.25">
      <c r="B787" s="194"/>
      <c r="D787" s="171" t="s">
        <v>193</v>
      </c>
      <c r="E787" s="195" t="s">
        <v>1</v>
      </c>
      <c r="F787" s="196" t="s">
        <v>215</v>
      </c>
      <c r="H787" s="197">
        <v>1</v>
      </c>
      <c r="I787" s="198"/>
      <c r="L787" s="194"/>
      <c r="M787" s="199"/>
      <c r="N787" s="200"/>
      <c r="O787" s="200"/>
      <c r="P787" s="200"/>
      <c r="Q787" s="200"/>
      <c r="R787" s="200"/>
      <c r="S787" s="200"/>
      <c r="T787" s="201"/>
      <c r="AT787" s="195" t="s">
        <v>193</v>
      </c>
      <c r="AU787" s="195" t="s">
        <v>89</v>
      </c>
      <c r="AV787" s="16" t="s">
        <v>91</v>
      </c>
      <c r="AW787" s="16" t="s">
        <v>31</v>
      </c>
      <c r="AX787" s="16" t="s">
        <v>79</v>
      </c>
      <c r="AY787" s="195" t="s">
        <v>185</v>
      </c>
    </row>
    <row r="788" spans="1:65" s="2" customFormat="1" ht="24.2" customHeight="1">
      <c r="A788" s="33"/>
      <c r="B788" s="155"/>
      <c r="C788" s="156" t="s">
        <v>977</v>
      </c>
      <c r="D788" s="156" t="s">
        <v>188</v>
      </c>
      <c r="E788" s="157" t="s">
        <v>978</v>
      </c>
      <c r="F788" s="158" t="s">
        <v>979</v>
      </c>
      <c r="G788" s="159" t="s">
        <v>283</v>
      </c>
      <c r="H788" s="160">
        <v>4</v>
      </c>
      <c r="I788" s="161"/>
      <c r="J788" s="162">
        <f>ROUND(I788*H788,2)</f>
        <v>0</v>
      </c>
      <c r="K788" s="163"/>
      <c r="L788" s="34"/>
      <c r="M788" s="164" t="s">
        <v>1</v>
      </c>
      <c r="N788" s="165" t="s">
        <v>41</v>
      </c>
      <c r="O788" s="62"/>
      <c r="P788" s="166">
        <f>O788*H788</f>
        <v>0</v>
      </c>
      <c r="Q788" s="166">
        <v>2.3E-3</v>
      </c>
      <c r="R788" s="166">
        <f>Q788*H788</f>
        <v>9.1999999999999998E-3</v>
      </c>
      <c r="S788" s="166">
        <v>0</v>
      </c>
      <c r="T788" s="167">
        <f>S788*H788</f>
        <v>0</v>
      </c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R788" s="168" t="s">
        <v>351</v>
      </c>
      <c r="AT788" s="168" t="s">
        <v>188</v>
      </c>
      <c r="AU788" s="168" t="s">
        <v>89</v>
      </c>
      <c r="AY788" s="18" t="s">
        <v>185</v>
      </c>
      <c r="BE788" s="169">
        <f>IF(N788="základná",J788,0)</f>
        <v>0</v>
      </c>
      <c r="BF788" s="169">
        <f>IF(N788="znížená",J788,0)</f>
        <v>0</v>
      </c>
      <c r="BG788" s="169">
        <f>IF(N788="zákl. prenesená",J788,0)</f>
        <v>0</v>
      </c>
      <c r="BH788" s="169">
        <f>IF(N788="zníž. prenesená",J788,0)</f>
        <v>0</v>
      </c>
      <c r="BI788" s="169">
        <f>IF(N788="nulová",J788,0)</f>
        <v>0</v>
      </c>
      <c r="BJ788" s="18" t="s">
        <v>89</v>
      </c>
      <c r="BK788" s="169">
        <f>ROUND(I788*H788,2)</f>
        <v>0</v>
      </c>
      <c r="BL788" s="18" t="s">
        <v>351</v>
      </c>
      <c r="BM788" s="168" t="s">
        <v>980</v>
      </c>
    </row>
    <row r="789" spans="1:65" s="14" customFormat="1" ht="11.25">
      <c r="B789" s="178"/>
      <c r="D789" s="171" t="s">
        <v>193</v>
      </c>
      <c r="E789" s="179" t="s">
        <v>1</v>
      </c>
      <c r="F789" s="180" t="s">
        <v>981</v>
      </c>
      <c r="H789" s="181">
        <v>4</v>
      </c>
      <c r="I789" s="182"/>
      <c r="L789" s="178"/>
      <c r="M789" s="183"/>
      <c r="N789" s="184"/>
      <c r="O789" s="184"/>
      <c r="P789" s="184"/>
      <c r="Q789" s="184"/>
      <c r="R789" s="184"/>
      <c r="S789" s="184"/>
      <c r="T789" s="185"/>
      <c r="AT789" s="179" t="s">
        <v>193</v>
      </c>
      <c r="AU789" s="179" t="s">
        <v>89</v>
      </c>
      <c r="AV789" s="14" t="s">
        <v>89</v>
      </c>
      <c r="AW789" s="14" t="s">
        <v>31</v>
      </c>
      <c r="AX789" s="14" t="s">
        <v>75</v>
      </c>
      <c r="AY789" s="179" t="s">
        <v>185</v>
      </c>
    </row>
    <row r="790" spans="1:65" s="16" customFormat="1" ht="11.25">
      <c r="B790" s="194"/>
      <c r="D790" s="171" t="s">
        <v>193</v>
      </c>
      <c r="E790" s="195" t="s">
        <v>1</v>
      </c>
      <c r="F790" s="196" t="s">
        <v>215</v>
      </c>
      <c r="H790" s="197">
        <v>4</v>
      </c>
      <c r="I790" s="198"/>
      <c r="L790" s="194"/>
      <c r="M790" s="199"/>
      <c r="N790" s="200"/>
      <c r="O790" s="200"/>
      <c r="P790" s="200"/>
      <c r="Q790" s="200"/>
      <c r="R790" s="200"/>
      <c r="S790" s="200"/>
      <c r="T790" s="201"/>
      <c r="AT790" s="195" t="s">
        <v>193</v>
      </c>
      <c r="AU790" s="195" t="s">
        <v>89</v>
      </c>
      <c r="AV790" s="16" t="s">
        <v>91</v>
      </c>
      <c r="AW790" s="16" t="s">
        <v>31</v>
      </c>
      <c r="AX790" s="16" t="s">
        <v>79</v>
      </c>
      <c r="AY790" s="195" t="s">
        <v>185</v>
      </c>
    </row>
    <row r="791" spans="1:65" s="2" customFormat="1" ht="37.9" customHeight="1">
      <c r="A791" s="33"/>
      <c r="B791" s="155"/>
      <c r="C791" s="156" t="s">
        <v>982</v>
      </c>
      <c r="D791" s="156" t="s">
        <v>188</v>
      </c>
      <c r="E791" s="157" t="s">
        <v>983</v>
      </c>
      <c r="F791" s="158" t="s">
        <v>984</v>
      </c>
      <c r="G791" s="159" t="s">
        <v>283</v>
      </c>
      <c r="H791" s="160">
        <v>2546.3670000000002</v>
      </c>
      <c r="I791" s="161"/>
      <c r="J791" s="162">
        <f>ROUND(I791*H791,2)</f>
        <v>0</v>
      </c>
      <c r="K791" s="163"/>
      <c r="L791" s="34"/>
      <c r="M791" s="164" t="s">
        <v>1</v>
      </c>
      <c r="N791" s="165" t="s">
        <v>41</v>
      </c>
      <c r="O791" s="62"/>
      <c r="P791" s="166">
        <f>O791*H791</f>
        <v>0</v>
      </c>
      <c r="Q791" s="166">
        <v>3.3000000000000003E-5</v>
      </c>
      <c r="R791" s="166">
        <f>Q791*H791</f>
        <v>8.4030111000000018E-2</v>
      </c>
      <c r="S791" s="166">
        <v>0</v>
      </c>
      <c r="T791" s="167">
        <f>S791*H791</f>
        <v>0</v>
      </c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R791" s="168" t="s">
        <v>351</v>
      </c>
      <c r="AT791" s="168" t="s">
        <v>188</v>
      </c>
      <c r="AU791" s="168" t="s">
        <v>89</v>
      </c>
      <c r="AY791" s="18" t="s">
        <v>185</v>
      </c>
      <c r="BE791" s="169">
        <f>IF(N791="základná",J791,0)</f>
        <v>0</v>
      </c>
      <c r="BF791" s="169">
        <f>IF(N791="znížená",J791,0)</f>
        <v>0</v>
      </c>
      <c r="BG791" s="169">
        <f>IF(N791="zákl. prenesená",J791,0)</f>
        <v>0</v>
      </c>
      <c r="BH791" s="169">
        <f>IF(N791="zníž. prenesená",J791,0)</f>
        <v>0</v>
      </c>
      <c r="BI791" s="169">
        <f>IF(N791="nulová",J791,0)</f>
        <v>0</v>
      </c>
      <c r="BJ791" s="18" t="s">
        <v>89</v>
      </c>
      <c r="BK791" s="169">
        <f>ROUND(I791*H791,2)</f>
        <v>0</v>
      </c>
      <c r="BL791" s="18" t="s">
        <v>351</v>
      </c>
      <c r="BM791" s="168" t="s">
        <v>985</v>
      </c>
    </row>
    <row r="792" spans="1:65" s="13" customFormat="1" ht="11.25">
      <c r="B792" s="170"/>
      <c r="D792" s="171" t="s">
        <v>193</v>
      </c>
      <c r="E792" s="172" t="s">
        <v>1</v>
      </c>
      <c r="F792" s="173" t="s">
        <v>986</v>
      </c>
      <c r="H792" s="172" t="s">
        <v>1</v>
      </c>
      <c r="I792" s="174"/>
      <c r="L792" s="170"/>
      <c r="M792" s="175"/>
      <c r="N792" s="176"/>
      <c r="O792" s="176"/>
      <c r="P792" s="176"/>
      <c r="Q792" s="176"/>
      <c r="R792" s="176"/>
      <c r="S792" s="176"/>
      <c r="T792" s="177"/>
      <c r="AT792" s="172" t="s">
        <v>193</v>
      </c>
      <c r="AU792" s="172" t="s">
        <v>89</v>
      </c>
      <c r="AV792" s="13" t="s">
        <v>79</v>
      </c>
      <c r="AW792" s="13" t="s">
        <v>31</v>
      </c>
      <c r="AX792" s="13" t="s">
        <v>75</v>
      </c>
      <c r="AY792" s="172" t="s">
        <v>185</v>
      </c>
    </row>
    <row r="793" spans="1:65" s="14" customFormat="1" ht="11.25">
      <c r="B793" s="178"/>
      <c r="D793" s="171" t="s">
        <v>193</v>
      </c>
      <c r="E793" s="179" t="s">
        <v>1</v>
      </c>
      <c r="F793" s="180" t="s">
        <v>987</v>
      </c>
      <c r="H793" s="181">
        <v>2535.1959999999999</v>
      </c>
      <c r="I793" s="182"/>
      <c r="L793" s="178"/>
      <c r="M793" s="183"/>
      <c r="N793" s="184"/>
      <c r="O793" s="184"/>
      <c r="P793" s="184"/>
      <c r="Q793" s="184"/>
      <c r="R793" s="184"/>
      <c r="S793" s="184"/>
      <c r="T793" s="185"/>
      <c r="AT793" s="179" t="s">
        <v>193</v>
      </c>
      <c r="AU793" s="179" t="s">
        <v>89</v>
      </c>
      <c r="AV793" s="14" t="s">
        <v>89</v>
      </c>
      <c r="AW793" s="14" t="s">
        <v>31</v>
      </c>
      <c r="AX793" s="14" t="s">
        <v>75</v>
      </c>
      <c r="AY793" s="179" t="s">
        <v>185</v>
      </c>
    </row>
    <row r="794" spans="1:65" s="13" customFormat="1" ht="11.25">
      <c r="B794" s="170"/>
      <c r="D794" s="171" t="s">
        <v>193</v>
      </c>
      <c r="E794" s="172" t="s">
        <v>1</v>
      </c>
      <c r="F794" s="173" t="s">
        <v>988</v>
      </c>
      <c r="H794" s="172" t="s">
        <v>1</v>
      </c>
      <c r="I794" s="174"/>
      <c r="L794" s="170"/>
      <c r="M794" s="175"/>
      <c r="N794" s="176"/>
      <c r="O794" s="176"/>
      <c r="P794" s="176"/>
      <c r="Q794" s="176"/>
      <c r="R794" s="176"/>
      <c r="S794" s="176"/>
      <c r="T794" s="177"/>
      <c r="AT794" s="172" t="s">
        <v>193</v>
      </c>
      <c r="AU794" s="172" t="s">
        <v>89</v>
      </c>
      <c r="AV794" s="13" t="s">
        <v>79</v>
      </c>
      <c r="AW794" s="13" t="s">
        <v>31</v>
      </c>
      <c r="AX794" s="13" t="s">
        <v>75</v>
      </c>
      <c r="AY794" s="172" t="s">
        <v>185</v>
      </c>
    </row>
    <row r="795" spans="1:65" s="14" customFormat="1" ht="11.25">
      <c r="B795" s="178"/>
      <c r="D795" s="171" t="s">
        <v>193</v>
      </c>
      <c r="E795" s="179" t="s">
        <v>1</v>
      </c>
      <c r="F795" s="180" t="s">
        <v>989</v>
      </c>
      <c r="H795" s="181">
        <v>11.170999999999999</v>
      </c>
      <c r="I795" s="182"/>
      <c r="L795" s="178"/>
      <c r="M795" s="183"/>
      <c r="N795" s="184"/>
      <c r="O795" s="184"/>
      <c r="P795" s="184"/>
      <c r="Q795" s="184"/>
      <c r="R795" s="184"/>
      <c r="S795" s="184"/>
      <c r="T795" s="185"/>
      <c r="AT795" s="179" t="s">
        <v>193</v>
      </c>
      <c r="AU795" s="179" t="s">
        <v>89</v>
      </c>
      <c r="AV795" s="14" t="s">
        <v>89</v>
      </c>
      <c r="AW795" s="14" t="s">
        <v>31</v>
      </c>
      <c r="AX795" s="14" t="s">
        <v>75</v>
      </c>
      <c r="AY795" s="179" t="s">
        <v>185</v>
      </c>
    </row>
    <row r="796" spans="1:65" s="16" customFormat="1" ht="11.25">
      <c r="B796" s="194"/>
      <c r="D796" s="171" t="s">
        <v>193</v>
      </c>
      <c r="E796" s="195" t="s">
        <v>1</v>
      </c>
      <c r="F796" s="196" t="s">
        <v>215</v>
      </c>
      <c r="H796" s="197">
        <v>2546.3669999999997</v>
      </c>
      <c r="I796" s="198"/>
      <c r="L796" s="194"/>
      <c r="M796" s="199"/>
      <c r="N796" s="200"/>
      <c r="O796" s="200"/>
      <c r="P796" s="200"/>
      <c r="Q796" s="200"/>
      <c r="R796" s="200"/>
      <c r="S796" s="200"/>
      <c r="T796" s="201"/>
      <c r="AT796" s="195" t="s">
        <v>193</v>
      </c>
      <c r="AU796" s="195" t="s">
        <v>89</v>
      </c>
      <c r="AV796" s="16" t="s">
        <v>91</v>
      </c>
      <c r="AW796" s="16" t="s">
        <v>31</v>
      </c>
      <c r="AX796" s="16" t="s">
        <v>79</v>
      </c>
      <c r="AY796" s="195" t="s">
        <v>185</v>
      </c>
    </row>
    <row r="797" spans="1:65" s="2" customFormat="1" ht="33" customHeight="1">
      <c r="A797" s="33"/>
      <c r="B797" s="155"/>
      <c r="C797" s="156" t="s">
        <v>990</v>
      </c>
      <c r="D797" s="156" t="s">
        <v>188</v>
      </c>
      <c r="E797" s="157" t="s">
        <v>991</v>
      </c>
      <c r="F797" s="158" t="s">
        <v>992</v>
      </c>
      <c r="G797" s="159" t="s">
        <v>283</v>
      </c>
      <c r="H797" s="160">
        <v>224.376</v>
      </c>
      <c r="I797" s="161"/>
      <c r="J797" s="162">
        <f>ROUND(I797*H797,2)</f>
        <v>0</v>
      </c>
      <c r="K797" s="163"/>
      <c r="L797" s="34"/>
      <c r="M797" s="164" t="s">
        <v>1</v>
      </c>
      <c r="N797" s="165" t="s">
        <v>41</v>
      </c>
      <c r="O797" s="62"/>
      <c r="P797" s="166">
        <f>O797*H797</f>
        <v>0</v>
      </c>
      <c r="Q797" s="166">
        <v>3.0000000000000001E-5</v>
      </c>
      <c r="R797" s="166">
        <f>Q797*H797</f>
        <v>6.7312800000000001E-3</v>
      </c>
      <c r="S797" s="166">
        <v>0</v>
      </c>
      <c r="T797" s="167">
        <f>S797*H797</f>
        <v>0</v>
      </c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R797" s="168" t="s">
        <v>351</v>
      </c>
      <c r="AT797" s="168" t="s">
        <v>188</v>
      </c>
      <c r="AU797" s="168" t="s">
        <v>89</v>
      </c>
      <c r="AY797" s="18" t="s">
        <v>185</v>
      </c>
      <c r="BE797" s="169">
        <f>IF(N797="základná",J797,0)</f>
        <v>0</v>
      </c>
      <c r="BF797" s="169">
        <f>IF(N797="znížená",J797,0)</f>
        <v>0</v>
      </c>
      <c r="BG797" s="169">
        <f>IF(N797="zákl. prenesená",J797,0)</f>
        <v>0</v>
      </c>
      <c r="BH797" s="169">
        <f>IF(N797="zníž. prenesená",J797,0)</f>
        <v>0</v>
      </c>
      <c r="BI797" s="169">
        <f>IF(N797="nulová",J797,0)</f>
        <v>0</v>
      </c>
      <c r="BJ797" s="18" t="s">
        <v>89</v>
      </c>
      <c r="BK797" s="169">
        <f>ROUND(I797*H797,2)</f>
        <v>0</v>
      </c>
      <c r="BL797" s="18" t="s">
        <v>351</v>
      </c>
      <c r="BM797" s="168" t="s">
        <v>993</v>
      </c>
    </row>
    <row r="798" spans="1:65" s="13" customFormat="1" ht="11.25">
      <c r="B798" s="170"/>
      <c r="D798" s="171" t="s">
        <v>193</v>
      </c>
      <c r="E798" s="172" t="s">
        <v>1</v>
      </c>
      <c r="F798" s="173" t="s">
        <v>952</v>
      </c>
      <c r="H798" s="172" t="s">
        <v>1</v>
      </c>
      <c r="I798" s="174"/>
      <c r="L798" s="170"/>
      <c r="M798" s="175"/>
      <c r="N798" s="176"/>
      <c r="O798" s="176"/>
      <c r="P798" s="176"/>
      <c r="Q798" s="176"/>
      <c r="R798" s="176"/>
      <c r="S798" s="176"/>
      <c r="T798" s="177"/>
      <c r="AT798" s="172" t="s">
        <v>193</v>
      </c>
      <c r="AU798" s="172" t="s">
        <v>89</v>
      </c>
      <c r="AV798" s="13" t="s">
        <v>79</v>
      </c>
      <c r="AW798" s="13" t="s">
        <v>31</v>
      </c>
      <c r="AX798" s="13" t="s">
        <v>75</v>
      </c>
      <c r="AY798" s="172" t="s">
        <v>185</v>
      </c>
    </row>
    <row r="799" spans="1:65" s="14" customFormat="1" ht="11.25">
      <c r="B799" s="178"/>
      <c r="D799" s="171" t="s">
        <v>193</v>
      </c>
      <c r="E799" s="179" t="s">
        <v>1</v>
      </c>
      <c r="F799" s="180" t="s">
        <v>953</v>
      </c>
      <c r="H799" s="181">
        <v>34.124000000000002</v>
      </c>
      <c r="I799" s="182"/>
      <c r="L799" s="178"/>
      <c r="M799" s="183"/>
      <c r="N799" s="184"/>
      <c r="O799" s="184"/>
      <c r="P799" s="184"/>
      <c r="Q799" s="184"/>
      <c r="R799" s="184"/>
      <c r="S799" s="184"/>
      <c r="T799" s="185"/>
      <c r="AT799" s="179" t="s">
        <v>193</v>
      </c>
      <c r="AU799" s="179" t="s">
        <v>89</v>
      </c>
      <c r="AV799" s="14" t="s">
        <v>89</v>
      </c>
      <c r="AW799" s="14" t="s">
        <v>31</v>
      </c>
      <c r="AX799" s="14" t="s">
        <v>75</v>
      </c>
      <c r="AY799" s="179" t="s">
        <v>185</v>
      </c>
    </row>
    <row r="800" spans="1:65" s="13" customFormat="1" ht="11.25">
      <c r="B800" s="170"/>
      <c r="D800" s="171" t="s">
        <v>193</v>
      </c>
      <c r="E800" s="172" t="s">
        <v>1</v>
      </c>
      <c r="F800" s="173" t="s">
        <v>954</v>
      </c>
      <c r="H800" s="172" t="s">
        <v>1</v>
      </c>
      <c r="I800" s="174"/>
      <c r="L800" s="170"/>
      <c r="M800" s="175"/>
      <c r="N800" s="176"/>
      <c r="O800" s="176"/>
      <c r="P800" s="176"/>
      <c r="Q800" s="176"/>
      <c r="R800" s="176"/>
      <c r="S800" s="176"/>
      <c r="T800" s="177"/>
      <c r="AT800" s="172" t="s">
        <v>193</v>
      </c>
      <c r="AU800" s="172" t="s">
        <v>89</v>
      </c>
      <c r="AV800" s="13" t="s">
        <v>79</v>
      </c>
      <c r="AW800" s="13" t="s">
        <v>31</v>
      </c>
      <c r="AX800" s="13" t="s">
        <v>75</v>
      </c>
      <c r="AY800" s="172" t="s">
        <v>185</v>
      </c>
    </row>
    <row r="801" spans="1:65" s="14" customFormat="1" ht="11.25">
      <c r="B801" s="178"/>
      <c r="D801" s="171" t="s">
        <v>193</v>
      </c>
      <c r="E801" s="179" t="s">
        <v>1</v>
      </c>
      <c r="F801" s="180" t="s">
        <v>955</v>
      </c>
      <c r="H801" s="181">
        <v>15.228</v>
      </c>
      <c r="I801" s="182"/>
      <c r="L801" s="178"/>
      <c r="M801" s="183"/>
      <c r="N801" s="184"/>
      <c r="O801" s="184"/>
      <c r="P801" s="184"/>
      <c r="Q801" s="184"/>
      <c r="R801" s="184"/>
      <c r="S801" s="184"/>
      <c r="T801" s="185"/>
      <c r="AT801" s="179" t="s">
        <v>193</v>
      </c>
      <c r="AU801" s="179" t="s">
        <v>89</v>
      </c>
      <c r="AV801" s="14" t="s">
        <v>89</v>
      </c>
      <c r="AW801" s="14" t="s">
        <v>31</v>
      </c>
      <c r="AX801" s="14" t="s">
        <v>75</v>
      </c>
      <c r="AY801" s="179" t="s">
        <v>185</v>
      </c>
    </row>
    <row r="802" spans="1:65" s="13" customFormat="1" ht="11.25">
      <c r="B802" s="170"/>
      <c r="D802" s="171" t="s">
        <v>193</v>
      </c>
      <c r="E802" s="172" t="s">
        <v>1</v>
      </c>
      <c r="F802" s="173" t="s">
        <v>956</v>
      </c>
      <c r="H802" s="172" t="s">
        <v>1</v>
      </c>
      <c r="I802" s="174"/>
      <c r="L802" s="170"/>
      <c r="M802" s="175"/>
      <c r="N802" s="176"/>
      <c r="O802" s="176"/>
      <c r="P802" s="176"/>
      <c r="Q802" s="176"/>
      <c r="R802" s="176"/>
      <c r="S802" s="176"/>
      <c r="T802" s="177"/>
      <c r="AT802" s="172" t="s">
        <v>193</v>
      </c>
      <c r="AU802" s="172" t="s">
        <v>89</v>
      </c>
      <c r="AV802" s="13" t="s">
        <v>79</v>
      </c>
      <c r="AW802" s="13" t="s">
        <v>31</v>
      </c>
      <c r="AX802" s="13" t="s">
        <v>75</v>
      </c>
      <c r="AY802" s="172" t="s">
        <v>185</v>
      </c>
    </row>
    <row r="803" spans="1:65" s="14" customFormat="1" ht="11.25">
      <c r="B803" s="178"/>
      <c r="D803" s="171" t="s">
        <v>193</v>
      </c>
      <c r="E803" s="179" t="s">
        <v>1</v>
      </c>
      <c r="F803" s="180" t="s">
        <v>957</v>
      </c>
      <c r="H803" s="181">
        <v>9.7349999999999994</v>
      </c>
      <c r="I803" s="182"/>
      <c r="L803" s="178"/>
      <c r="M803" s="183"/>
      <c r="N803" s="184"/>
      <c r="O803" s="184"/>
      <c r="P803" s="184"/>
      <c r="Q803" s="184"/>
      <c r="R803" s="184"/>
      <c r="S803" s="184"/>
      <c r="T803" s="185"/>
      <c r="AT803" s="179" t="s">
        <v>193</v>
      </c>
      <c r="AU803" s="179" t="s">
        <v>89</v>
      </c>
      <c r="AV803" s="14" t="s">
        <v>89</v>
      </c>
      <c r="AW803" s="14" t="s">
        <v>31</v>
      </c>
      <c r="AX803" s="14" t="s">
        <v>75</v>
      </c>
      <c r="AY803" s="179" t="s">
        <v>185</v>
      </c>
    </row>
    <row r="804" spans="1:65" s="13" customFormat="1" ht="11.25">
      <c r="B804" s="170"/>
      <c r="D804" s="171" t="s">
        <v>193</v>
      </c>
      <c r="E804" s="172" t="s">
        <v>1</v>
      </c>
      <c r="F804" s="173" t="s">
        <v>958</v>
      </c>
      <c r="H804" s="172" t="s">
        <v>1</v>
      </c>
      <c r="I804" s="174"/>
      <c r="L804" s="170"/>
      <c r="M804" s="175"/>
      <c r="N804" s="176"/>
      <c r="O804" s="176"/>
      <c r="P804" s="176"/>
      <c r="Q804" s="176"/>
      <c r="R804" s="176"/>
      <c r="S804" s="176"/>
      <c r="T804" s="177"/>
      <c r="AT804" s="172" t="s">
        <v>193</v>
      </c>
      <c r="AU804" s="172" t="s">
        <v>89</v>
      </c>
      <c r="AV804" s="13" t="s">
        <v>79</v>
      </c>
      <c r="AW804" s="13" t="s">
        <v>31</v>
      </c>
      <c r="AX804" s="13" t="s">
        <v>75</v>
      </c>
      <c r="AY804" s="172" t="s">
        <v>185</v>
      </c>
    </row>
    <row r="805" spans="1:65" s="14" customFormat="1" ht="11.25">
      <c r="B805" s="178"/>
      <c r="D805" s="171" t="s">
        <v>193</v>
      </c>
      <c r="E805" s="179" t="s">
        <v>1</v>
      </c>
      <c r="F805" s="180" t="s">
        <v>959</v>
      </c>
      <c r="H805" s="181">
        <v>57.545000000000002</v>
      </c>
      <c r="I805" s="182"/>
      <c r="L805" s="178"/>
      <c r="M805" s="183"/>
      <c r="N805" s="184"/>
      <c r="O805" s="184"/>
      <c r="P805" s="184"/>
      <c r="Q805" s="184"/>
      <c r="R805" s="184"/>
      <c r="S805" s="184"/>
      <c r="T805" s="185"/>
      <c r="AT805" s="179" t="s">
        <v>193</v>
      </c>
      <c r="AU805" s="179" t="s">
        <v>89</v>
      </c>
      <c r="AV805" s="14" t="s">
        <v>89</v>
      </c>
      <c r="AW805" s="14" t="s">
        <v>31</v>
      </c>
      <c r="AX805" s="14" t="s">
        <v>75</v>
      </c>
      <c r="AY805" s="179" t="s">
        <v>185</v>
      </c>
    </row>
    <row r="806" spans="1:65" s="14" customFormat="1" ht="11.25">
      <c r="B806" s="178"/>
      <c r="D806" s="171" t="s">
        <v>193</v>
      </c>
      <c r="E806" s="179" t="s">
        <v>1</v>
      </c>
      <c r="F806" s="180" t="s">
        <v>960</v>
      </c>
      <c r="H806" s="181">
        <v>17.448</v>
      </c>
      <c r="I806" s="182"/>
      <c r="L806" s="178"/>
      <c r="M806" s="183"/>
      <c r="N806" s="184"/>
      <c r="O806" s="184"/>
      <c r="P806" s="184"/>
      <c r="Q806" s="184"/>
      <c r="R806" s="184"/>
      <c r="S806" s="184"/>
      <c r="T806" s="185"/>
      <c r="AT806" s="179" t="s">
        <v>193</v>
      </c>
      <c r="AU806" s="179" t="s">
        <v>89</v>
      </c>
      <c r="AV806" s="14" t="s">
        <v>89</v>
      </c>
      <c r="AW806" s="14" t="s">
        <v>31</v>
      </c>
      <c r="AX806" s="14" t="s">
        <v>75</v>
      </c>
      <c r="AY806" s="179" t="s">
        <v>185</v>
      </c>
    </row>
    <row r="807" spans="1:65" s="14" customFormat="1" ht="11.25">
      <c r="B807" s="178"/>
      <c r="D807" s="171" t="s">
        <v>193</v>
      </c>
      <c r="E807" s="179" t="s">
        <v>1</v>
      </c>
      <c r="F807" s="180" t="s">
        <v>994</v>
      </c>
      <c r="H807" s="181">
        <v>1.92</v>
      </c>
      <c r="I807" s="182"/>
      <c r="L807" s="178"/>
      <c r="M807" s="183"/>
      <c r="N807" s="184"/>
      <c r="O807" s="184"/>
      <c r="P807" s="184"/>
      <c r="Q807" s="184"/>
      <c r="R807" s="184"/>
      <c r="S807" s="184"/>
      <c r="T807" s="185"/>
      <c r="AT807" s="179" t="s">
        <v>193</v>
      </c>
      <c r="AU807" s="179" t="s">
        <v>89</v>
      </c>
      <c r="AV807" s="14" t="s">
        <v>89</v>
      </c>
      <c r="AW807" s="14" t="s">
        <v>31</v>
      </c>
      <c r="AX807" s="14" t="s">
        <v>75</v>
      </c>
      <c r="AY807" s="179" t="s">
        <v>185</v>
      </c>
    </row>
    <row r="808" spans="1:65" s="13" customFormat="1" ht="11.25">
      <c r="B808" s="170"/>
      <c r="D808" s="171" t="s">
        <v>193</v>
      </c>
      <c r="E808" s="172" t="s">
        <v>1</v>
      </c>
      <c r="F808" s="173" t="s">
        <v>961</v>
      </c>
      <c r="H808" s="172" t="s">
        <v>1</v>
      </c>
      <c r="I808" s="174"/>
      <c r="L808" s="170"/>
      <c r="M808" s="175"/>
      <c r="N808" s="176"/>
      <c r="O808" s="176"/>
      <c r="P808" s="176"/>
      <c r="Q808" s="176"/>
      <c r="R808" s="176"/>
      <c r="S808" s="176"/>
      <c r="T808" s="177"/>
      <c r="AT808" s="172" t="s">
        <v>193</v>
      </c>
      <c r="AU808" s="172" t="s">
        <v>89</v>
      </c>
      <c r="AV808" s="13" t="s">
        <v>79</v>
      </c>
      <c r="AW808" s="13" t="s">
        <v>31</v>
      </c>
      <c r="AX808" s="13" t="s">
        <v>75</v>
      </c>
      <c r="AY808" s="172" t="s">
        <v>185</v>
      </c>
    </row>
    <row r="809" spans="1:65" s="14" customFormat="1" ht="11.25">
      <c r="B809" s="178"/>
      <c r="D809" s="171" t="s">
        <v>193</v>
      </c>
      <c r="E809" s="179" t="s">
        <v>1</v>
      </c>
      <c r="F809" s="180" t="s">
        <v>962</v>
      </c>
      <c r="H809" s="181">
        <v>82.414000000000001</v>
      </c>
      <c r="I809" s="182"/>
      <c r="L809" s="178"/>
      <c r="M809" s="183"/>
      <c r="N809" s="184"/>
      <c r="O809" s="184"/>
      <c r="P809" s="184"/>
      <c r="Q809" s="184"/>
      <c r="R809" s="184"/>
      <c r="S809" s="184"/>
      <c r="T809" s="185"/>
      <c r="AT809" s="179" t="s">
        <v>193</v>
      </c>
      <c r="AU809" s="179" t="s">
        <v>89</v>
      </c>
      <c r="AV809" s="14" t="s">
        <v>89</v>
      </c>
      <c r="AW809" s="14" t="s">
        <v>31</v>
      </c>
      <c r="AX809" s="14" t="s">
        <v>75</v>
      </c>
      <c r="AY809" s="179" t="s">
        <v>185</v>
      </c>
    </row>
    <row r="810" spans="1:65" s="13" customFormat="1" ht="11.25">
      <c r="B810" s="170"/>
      <c r="D810" s="171" t="s">
        <v>193</v>
      </c>
      <c r="E810" s="172" t="s">
        <v>1</v>
      </c>
      <c r="F810" s="173" t="s">
        <v>963</v>
      </c>
      <c r="H810" s="172" t="s">
        <v>1</v>
      </c>
      <c r="I810" s="174"/>
      <c r="L810" s="170"/>
      <c r="M810" s="175"/>
      <c r="N810" s="176"/>
      <c r="O810" s="176"/>
      <c r="P810" s="176"/>
      <c r="Q810" s="176"/>
      <c r="R810" s="176"/>
      <c r="S810" s="176"/>
      <c r="T810" s="177"/>
      <c r="AT810" s="172" t="s">
        <v>193</v>
      </c>
      <c r="AU810" s="172" t="s">
        <v>89</v>
      </c>
      <c r="AV810" s="13" t="s">
        <v>79</v>
      </c>
      <c r="AW810" s="13" t="s">
        <v>31</v>
      </c>
      <c r="AX810" s="13" t="s">
        <v>75</v>
      </c>
      <c r="AY810" s="172" t="s">
        <v>185</v>
      </c>
    </row>
    <row r="811" spans="1:65" s="14" customFormat="1" ht="11.25">
      <c r="B811" s="178"/>
      <c r="D811" s="171" t="s">
        <v>193</v>
      </c>
      <c r="E811" s="179" t="s">
        <v>1</v>
      </c>
      <c r="F811" s="180" t="s">
        <v>964</v>
      </c>
      <c r="H811" s="181">
        <v>5.9619999999999997</v>
      </c>
      <c r="I811" s="182"/>
      <c r="L811" s="178"/>
      <c r="M811" s="183"/>
      <c r="N811" s="184"/>
      <c r="O811" s="184"/>
      <c r="P811" s="184"/>
      <c r="Q811" s="184"/>
      <c r="R811" s="184"/>
      <c r="S811" s="184"/>
      <c r="T811" s="185"/>
      <c r="AT811" s="179" t="s">
        <v>193</v>
      </c>
      <c r="AU811" s="179" t="s">
        <v>89</v>
      </c>
      <c r="AV811" s="14" t="s">
        <v>89</v>
      </c>
      <c r="AW811" s="14" t="s">
        <v>31</v>
      </c>
      <c r="AX811" s="14" t="s">
        <v>75</v>
      </c>
      <c r="AY811" s="179" t="s">
        <v>185</v>
      </c>
    </row>
    <row r="812" spans="1:65" s="16" customFormat="1" ht="11.25">
      <c r="B812" s="194"/>
      <c r="D812" s="171" t="s">
        <v>193</v>
      </c>
      <c r="E812" s="195" t="s">
        <v>1</v>
      </c>
      <c r="F812" s="196" t="s">
        <v>215</v>
      </c>
      <c r="H812" s="197">
        <v>224.37599999999998</v>
      </c>
      <c r="I812" s="198"/>
      <c r="L812" s="194"/>
      <c r="M812" s="199"/>
      <c r="N812" s="200"/>
      <c r="O812" s="200"/>
      <c r="P812" s="200"/>
      <c r="Q812" s="200"/>
      <c r="R812" s="200"/>
      <c r="S812" s="200"/>
      <c r="T812" s="201"/>
      <c r="AT812" s="195" t="s">
        <v>193</v>
      </c>
      <c r="AU812" s="195" t="s">
        <v>89</v>
      </c>
      <c r="AV812" s="16" t="s">
        <v>91</v>
      </c>
      <c r="AW812" s="16" t="s">
        <v>31</v>
      </c>
      <c r="AX812" s="16" t="s">
        <v>79</v>
      </c>
      <c r="AY812" s="195" t="s">
        <v>185</v>
      </c>
    </row>
    <row r="813" spans="1:65" s="2" customFormat="1" ht="33" customHeight="1">
      <c r="A813" s="33"/>
      <c r="B813" s="155"/>
      <c r="C813" s="202" t="s">
        <v>995</v>
      </c>
      <c r="D813" s="202" t="s">
        <v>339</v>
      </c>
      <c r="E813" s="203" t="s">
        <v>996</v>
      </c>
      <c r="F813" s="204" t="s">
        <v>997</v>
      </c>
      <c r="G813" s="205" t="s">
        <v>283</v>
      </c>
      <c r="H813" s="206">
        <v>3137.6709999999998</v>
      </c>
      <c r="I813" s="207"/>
      <c r="J813" s="208">
        <f>ROUND(I813*H813,2)</f>
        <v>0</v>
      </c>
      <c r="K813" s="209"/>
      <c r="L813" s="210"/>
      <c r="M813" s="211" t="s">
        <v>1</v>
      </c>
      <c r="N813" s="212" t="s">
        <v>41</v>
      </c>
      <c r="O813" s="62"/>
      <c r="P813" s="166">
        <f>O813*H813</f>
        <v>0</v>
      </c>
      <c r="Q813" s="166">
        <v>2.6199999999999999E-3</v>
      </c>
      <c r="R813" s="166">
        <f>Q813*H813</f>
        <v>8.2206980199999986</v>
      </c>
      <c r="S813" s="166">
        <v>0</v>
      </c>
      <c r="T813" s="167">
        <f>S813*H813</f>
        <v>0</v>
      </c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R813" s="168" t="s">
        <v>505</v>
      </c>
      <c r="AT813" s="168" t="s">
        <v>339</v>
      </c>
      <c r="AU813" s="168" t="s">
        <v>89</v>
      </c>
      <c r="AY813" s="18" t="s">
        <v>185</v>
      </c>
      <c r="BE813" s="169">
        <f>IF(N813="základná",J813,0)</f>
        <v>0</v>
      </c>
      <c r="BF813" s="169">
        <f>IF(N813="znížená",J813,0)</f>
        <v>0</v>
      </c>
      <c r="BG813" s="169">
        <f>IF(N813="zákl. prenesená",J813,0)</f>
        <v>0</v>
      </c>
      <c r="BH813" s="169">
        <f>IF(N813="zníž. prenesená",J813,0)</f>
        <v>0</v>
      </c>
      <c r="BI813" s="169">
        <f>IF(N813="nulová",J813,0)</f>
        <v>0</v>
      </c>
      <c r="BJ813" s="18" t="s">
        <v>89</v>
      </c>
      <c r="BK813" s="169">
        <f>ROUND(I813*H813,2)</f>
        <v>0</v>
      </c>
      <c r="BL813" s="18" t="s">
        <v>351</v>
      </c>
      <c r="BM813" s="168" t="s">
        <v>998</v>
      </c>
    </row>
    <row r="814" spans="1:65" s="14" customFormat="1" ht="11.25">
      <c r="B814" s="178"/>
      <c r="D814" s="171" t="s">
        <v>193</v>
      </c>
      <c r="E814" s="179" t="s">
        <v>1</v>
      </c>
      <c r="F814" s="180" t="s">
        <v>999</v>
      </c>
      <c r="H814" s="181">
        <v>2877.395</v>
      </c>
      <c r="I814" s="182"/>
      <c r="L814" s="178"/>
      <c r="M814" s="183"/>
      <c r="N814" s="184"/>
      <c r="O814" s="184"/>
      <c r="P814" s="184"/>
      <c r="Q814" s="184"/>
      <c r="R814" s="184"/>
      <c r="S814" s="184"/>
      <c r="T814" s="185"/>
      <c r="AT814" s="179" t="s">
        <v>193</v>
      </c>
      <c r="AU814" s="179" t="s">
        <v>89</v>
      </c>
      <c r="AV814" s="14" t="s">
        <v>89</v>
      </c>
      <c r="AW814" s="14" t="s">
        <v>31</v>
      </c>
      <c r="AX814" s="14" t="s">
        <v>75</v>
      </c>
      <c r="AY814" s="179" t="s">
        <v>185</v>
      </c>
    </row>
    <row r="815" spans="1:65" s="14" customFormat="1" ht="11.25">
      <c r="B815" s="178"/>
      <c r="D815" s="171" t="s">
        <v>193</v>
      </c>
      <c r="E815" s="179" t="s">
        <v>1</v>
      </c>
      <c r="F815" s="180" t="s">
        <v>1000</v>
      </c>
      <c r="H815" s="181">
        <v>260.27600000000001</v>
      </c>
      <c r="I815" s="182"/>
      <c r="L815" s="178"/>
      <c r="M815" s="183"/>
      <c r="N815" s="184"/>
      <c r="O815" s="184"/>
      <c r="P815" s="184"/>
      <c r="Q815" s="184"/>
      <c r="R815" s="184"/>
      <c r="S815" s="184"/>
      <c r="T815" s="185"/>
      <c r="AT815" s="179" t="s">
        <v>193</v>
      </c>
      <c r="AU815" s="179" t="s">
        <v>89</v>
      </c>
      <c r="AV815" s="14" t="s">
        <v>89</v>
      </c>
      <c r="AW815" s="14" t="s">
        <v>31</v>
      </c>
      <c r="AX815" s="14" t="s">
        <v>75</v>
      </c>
      <c r="AY815" s="179" t="s">
        <v>185</v>
      </c>
    </row>
    <row r="816" spans="1:65" s="16" customFormat="1" ht="11.25">
      <c r="B816" s="194"/>
      <c r="D816" s="171" t="s">
        <v>193</v>
      </c>
      <c r="E816" s="195" t="s">
        <v>1</v>
      </c>
      <c r="F816" s="196" t="s">
        <v>215</v>
      </c>
      <c r="H816" s="197">
        <v>3137.6709999999998</v>
      </c>
      <c r="I816" s="198"/>
      <c r="L816" s="194"/>
      <c r="M816" s="199"/>
      <c r="N816" s="200"/>
      <c r="O816" s="200"/>
      <c r="P816" s="200"/>
      <c r="Q816" s="200"/>
      <c r="R816" s="200"/>
      <c r="S816" s="200"/>
      <c r="T816" s="201"/>
      <c r="AT816" s="195" t="s">
        <v>193</v>
      </c>
      <c r="AU816" s="195" t="s">
        <v>89</v>
      </c>
      <c r="AV816" s="16" t="s">
        <v>91</v>
      </c>
      <c r="AW816" s="16" t="s">
        <v>31</v>
      </c>
      <c r="AX816" s="16" t="s">
        <v>79</v>
      </c>
      <c r="AY816" s="195" t="s">
        <v>185</v>
      </c>
    </row>
    <row r="817" spans="1:65" s="2" customFormat="1" ht="24.2" customHeight="1">
      <c r="A817" s="33"/>
      <c r="B817" s="155"/>
      <c r="C817" s="202" t="s">
        <v>1001</v>
      </c>
      <c r="D817" s="202" t="s">
        <v>339</v>
      </c>
      <c r="E817" s="203" t="s">
        <v>1002</v>
      </c>
      <c r="F817" s="204" t="s">
        <v>1003</v>
      </c>
      <c r="G817" s="205" t="s">
        <v>1004</v>
      </c>
      <c r="H817" s="206">
        <v>1</v>
      </c>
      <c r="I817" s="207"/>
      <c r="J817" s="208">
        <f>ROUND(I817*H817,2)</f>
        <v>0</v>
      </c>
      <c r="K817" s="209"/>
      <c r="L817" s="210"/>
      <c r="M817" s="211" t="s">
        <v>1</v>
      </c>
      <c r="N817" s="212" t="s">
        <v>41</v>
      </c>
      <c r="O817" s="62"/>
      <c r="P817" s="166">
        <f>O817*H817</f>
        <v>0</v>
      </c>
      <c r="Q817" s="166">
        <v>0</v>
      </c>
      <c r="R817" s="166">
        <f>Q817*H817</f>
        <v>0</v>
      </c>
      <c r="S817" s="166">
        <v>0</v>
      </c>
      <c r="T817" s="167">
        <f>S817*H817</f>
        <v>0</v>
      </c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R817" s="168" t="s">
        <v>505</v>
      </c>
      <c r="AT817" s="168" t="s">
        <v>339</v>
      </c>
      <c r="AU817" s="168" t="s">
        <v>89</v>
      </c>
      <c r="AY817" s="18" t="s">
        <v>185</v>
      </c>
      <c r="BE817" s="169">
        <f>IF(N817="základná",J817,0)</f>
        <v>0</v>
      </c>
      <c r="BF817" s="169">
        <f>IF(N817="znížená",J817,0)</f>
        <v>0</v>
      </c>
      <c r="BG817" s="169">
        <f>IF(N817="zákl. prenesená",J817,0)</f>
        <v>0</v>
      </c>
      <c r="BH817" s="169">
        <f>IF(N817="zníž. prenesená",J817,0)</f>
        <v>0</v>
      </c>
      <c r="BI817" s="169">
        <f>IF(N817="nulová",J817,0)</f>
        <v>0</v>
      </c>
      <c r="BJ817" s="18" t="s">
        <v>89</v>
      </c>
      <c r="BK817" s="169">
        <f>ROUND(I817*H817,2)</f>
        <v>0</v>
      </c>
      <c r="BL817" s="18" t="s">
        <v>351</v>
      </c>
      <c r="BM817" s="168" t="s">
        <v>1005</v>
      </c>
    </row>
    <row r="818" spans="1:65" s="2" customFormat="1" ht="37.9" customHeight="1">
      <c r="A818" s="33"/>
      <c r="B818" s="155"/>
      <c r="C818" s="156" t="s">
        <v>1006</v>
      </c>
      <c r="D818" s="156" t="s">
        <v>188</v>
      </c>
      <c r="E818" s="157" t="s">
        <v>1007</v>
      </c>
      <c r="F818" s="158" t="s">
        <v>1008</v>
      </c>
      <c r="G818" s="159" t="s">
        <v>283</v>
      </c>
      <c r="H818" s="160">
        <v>2546.3670000000002</v>
      </c>
      <c r="I818" s="161"/>
      <c r="J818" s="162">
        <f>ROUND(I818*H818,2)</f>
        <v>0</v>
      </c>
      <c r="K818" s="163"/>
      <c r="L818" s="34"/>
      <c r="M818" s="164" t="s">
        <v>1</v>
      </c>
      <c r="N818" s="165" t="s">
        <v>41</v>
      </c>
      <c r="O818" s="62"/>
      <c r="P818" s="166">
        <f>O818*H818</f>
        <v>0</v>
      </c>
      <c r="Q818" s="166">
        <v>0</v>
      </c>
      <c r="R818" s="166">
        <f>Q818*H818</f>
        <v>0</v>
      </c>
      <c r="S818" s="166">
        <v>0</v>
      </c>
      <c r="T818" s="167">
        <f>S818*H818</f>
        <v>0</v>
      </c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R818" s="168" t="s">
        <v>351</v>
      </c>
      <c r="AT818" s="168" t="s">
        <v>188</v>
      </c>
      <c r="AU818" s="168" t="s">
        <v>89</v>
      </c>
      <c r="AY818" s="18" t="s">
        <v>185</v>
      </c>
      <c r="BE818" s="169">
        <f>IF(N818="základná",J818,0)</f>
        <v>0</v>
      </c>
      <c r="BF818" s="169">
        <f>IF(N818="znížená",J818,0)</f>
        <v>0</v>
      </c>
      <c r="BG818" s="169">
        <f>IF(N818="zákl. prenesená",J818,0)</f>
        <v>0</v>
      </c>
      <c r="BH818" s="169">
        <f>IF(N818="zníž. prenesená",J818,0)</f>
        <v>0</v>
      </c>
      <c r="BI818" s="169">
        <f>IF(N818="nulová",J818,0)</f>
        <v>0</v>
      </c>
      <c r="BJ818" s="18" t="s">
        <v>89</v>
      </c>
      <c r="BK818" s="169">
        <f>ROUND(I818*H818,2)</f>
        <v>0</v>
      </c>
      <c r="BL818" s="18" t="s">
        <v>351</v>
      </c>
      <c r="BM818" s="168" t="s">
        <v>1009</v>
      </c>
    </row>
    <row r="819" spans="1:65" s="2" customFormat="1" ht="37.9" customHeight="1">
      <c r="A819" s="33"/>
      <c r="B819" s="155"/>
      <c r="C819" s="156" t="s">
        <v>1010</v>
      </c>
      <c r="D819" s="156" t="s">
        <v>188</v>
      </c>
      <c r="E819" s="157" t="s">
        <v>1011</v>
      </c>
      <c r="F819" s="158" t="s">
        <v>1012</v>
      </c>
      <c r="G819" s="159" t="s">
        <v>283</v>
      </c>
      <c r="H819" s="160">
        <v>2546.3670000000002</v>
      </c>
      <c r="I819" s="161"/>
      <c r="J819" s="162">
        <f>ROUND(I819*H819,2)</f>
        <v>0</v>
      </c>
      <c r="K819" s="163"/>
      <c r="L819" s="34"/>
      <c r="M819" s="164" t="s">
        <v>1</v>
      </c>
      <c r="N819" s="165" t="s">
        <v>41</v>
      </c>
      <c r="O819" s="62"/>
      <c r="P819" s="166">
        <f>O819*H819</f>
        <v>0</v>
      </c>
      <c r="Q819" s="166">
        <v>0</v>
      </c>
      <c r="R819" s="166">
        <f>Q819*H819</f>
        <v>0</v>
      </c>
      <c r="S819" s="166">
        <v>0</v>
      </c>
      <c r="T819" s="167">
        <f>S819*H819</f>
        <v>0</v>
      </c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R819" s="168" t="s">
        <v>351</v>
      </c>
      <c r="AT819" s="168" t="s">
        <v>188</v>
      </c>
      <c r="AU819" s="168" t="s">
        <v>89</v>
      </c>
      <c r="AY819" s="18" t="s">
        <v>185</v>
      </c>
      <c r="BE819" s="169">
        <f>IF(N819="základná",J819,0)</f>
        <v>0</v>
      </c>
      <c r="BF819" s="169">
        <f>IF(N819="znížená",J819,0)</f>
        <v>0</v>
      </c>
      <c r="BG819" s="169">
        <f>IF(N819="zákl. prenesená",J819,0)</f>
        <v>0</v>
      </c>
      <c r="BH819" s="169">
        <f>IF(N819="zníž. prenesená",J819,0)</f>
        <v>0</v>
      </c>
      <c r="BI819" s="169">
        <f>IF(N819="nulová",J819,0)</f>
        <v>0</v>
      </c>
      <c r="BJ819" s="18" t="s">
        <v>89</v>
      </c>
      <c r="BK819" s="169">
        <f>ROUND(I819*H819,2)</f>
        <v>0</v>
      </c>
      <c r="BL819" s="18" t="s">
        <v>351</v>
      </c>
      <c r="BM819" s="168" t="s">
        <v>1013</v>
      </c>
    </row>
    <row r="820" spans="1:65" s="2" customFormat="1" ht="24.2" customHeight="1">
      <c r="A820" s="33"/>
      <c r="B820" s="155"/>
      <c r="C820" s="156" t="s">
        <v>1014</v>
      </c>
      <c r="D820" s="156" t="s">
        <v>188</v>
      </c>
      <c r="E820" s="157" t="s">
        <v>1015</v>
      </c>
      <c r="F820" s="158" t="s">
        <v>1016</v>
      </c>
      <c r="G820" s="159" t="s">
        <v>348</v>
      </c>
      <c r="H820" s="160">
        <v>255.809</v>
      </c>
      <c r="I820" s="161"/>
      <c r="J820" s="162">
        <f>ROUND(I820*H820,2)</f>
        <v>0</v>
      </c>
      <c r="K820" s="163"/>
      <c r="L820" s="34"/>
      <c r="M820" s="164" t="s">
        <v>1</v>
      </c>
      <c r="N820" s="165" t="s">
        <v>41</v>
      </c>
      <c r="O820" s="62"/>
      <c r="P820" s="166">
        <f>O820*H820</f>
        <v>0</v>
      </c>
      <c r="Q820" s="166">
        <v>3.0000000000000001E-5</v>
      </c>
      <c r="R820" s="166">
        <f>Q820*H820</f>
        <v>7.6742700000000004E-3</v>
      </c>
      <c r="S820" s="166">
        <v>0</v>
      </c>
      <c r="T820" s="167">
        <f>S820*H820</f>
        <v>0</v>
      </c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R820" s="168" t="s">
        <v>351</v>
      </c>
      <c r="AT820" s="168" t="s">
        <v>188</v>
      </c>
      <c r="AU820" s="168" t="s">
        <v>89</v>
      </c>
      <c r="AY820" s="18" t="s">
        <v>185</v>
      </c>
      <c r="BE820" s="169">
        <f>IF(N820="základná",J820,0)</f>
        <v>0</v>
      </c>
      <c r="BF820" s="169">
        <f>IF(N820="znížená",J820,0)</f>
        <v>0</v>
      </c>
      <c r="BG820" s="169">
        <f>IF(N820="zákl. prenesená",J820,0)</f>
        <v>0</v>
      </c>
      <c r="BH820" s="169">
        <f>IF(N820="zníž. prenesená",J820,0)</f>
        <v>0</v>
      </c>
      <c r="BI820" s="169">
        <f>IF(N820="nulová",J820,0)</f>
        <v>0</v>
      </c>
      <c r="BJ820" s="18" t="s">
        <v>89</v>
      </c>
      <c r="BK820" s="169">
        <f>ROUND(I820*H820,2)</f>
        <v>0</v>
      </c>
      <c r="BL820" s="18" t="s">
        <v>351</v>
      </c>
      <c r="BM820" s="168" t="s">
        <v>1017</v>
      </c>
    </row>
    <row r="821" spans="1:65" s="13" customFormat="1" ht="11.25">
      <c r="B821" s="170"/>
      <c r="D821" s="171" t="s">
        <v>193</v>
      </c>
      <c r="E821" s="172" t="s">
        <v>1</v>
      </c>
      <c r="F821" s="173" t="s">
        <v>952</v>
      </c>
      <c r="H821" s="172" t="s">
        <v>1</v>
      </c>
      <c r="I821" s="174"/>
      <c r="L821" s="170"/>
      <c r="M821" s="175"/>
      <c r="N821" s="176"/>
      <c r="O821" s="176"/>
      <c r="P821" s="176"/>
      <c r="Q821" s="176"/>
      <c r="R821" s="176"/>
      <c r="S821" s="176"/>
      <c r="T821" s="177"/>
      <c r="AT821" s="172" t="s">
        <v>193</v>
      </c>
      <c r="AU821" s="172" t="s">
        <v>89</v>
      </c>
      <c r="AV821" s="13" t="s">
        <v>79</v>
      </c>
      <c r="AW821" s="13" t="s">
        <v>31</v>
      </c>
      <c r="AX821" s="13" t="s">
        <v>75</v>
      </c>
      <c r="AY821" s="172" t="s">
        <v>185</v>
      </c>
    </row>
    <row r="822" spans="1:65" s="14" customFormat="1" ht="11.25">
      <c r="B822" s="178"/>
      <c r="D822" s="171" t="s">
        <v>193</v>
      </c>
      <c r="E822" s="179" t="s">
        <v>1</v>
      </c>
      <c r="F822" s="180" t="s">
        <v>1018</v>
      </c>
      <c r="H822" s="181">
        <v>21.064</v>
      </c>
      <c r="I822" s="182"/>
      <c r="L822" s="178"/>
      <c r="M822" s="183"/>
      <c r="N822" s="184"/>
      <c r="O822" s="184"/>
      <c r="P822" s="184"/>
      <c r="Q822" s="184"/>
      <c r="R822" s="184"/>
      <c r="S822" s="184"/>
      <c r="T822" s="185"/>
      <c r="AT822" s="179" t="s">
        <v>193</v>
      </c>
      <c r="AU822" s="179" t="s">
        <v>89</v>
      </c>
      <c r="AV822" s="14" t="s">
        <v>89</v>
      </c>
      <c r="AW822" s="14" t="s">
        <v>31</v>
      </c>
      <c r="AX822" s="14" t="s">
        <v>75</v>
      </c>
      <c r="AY822" s="179" t="s">
        <v>185</v>
      </c>
    </row>
    <row r="823" spans="1:65" s="13" customFormat="1" ht="11.25">
      <c r="B823" s="170"/>
      <c r="D823" s="171" t="s">
        <v>193</v>
      </c>
      <c r="E823" s="172" t="s">
        <v>1</v>
      </c>
      <c r="F823" s="173" t="s">
        <v>954</v>
      </c>
      <c r="H823" s="172" t="s">
        <v>1</v>
      </c>
      <c r="I823" s="174"/>
      <c r="L823" s="170"/>
      <c r="M823" s="175"/>
      <c r="N823" s="176"/>
      <c r="O823" s="176"/>
      <c r="P823" s="176"/>
      <c r="Q823" s="176"/>
      <c r="R823" s="176"/>
      <c r="S823" s="176"/>
      <c r="T823" s="177"/>
      <c r="AT823" s="172" t="s">
        <v>193</v>
      </c>
      <c r="AU823" s="172" t="s">
        <v>89</v>
      </c>
      <c r="AV823" s="13" t="s">
        <v>79</v>
      </c>
      <c r="AW823" s="13" t="s">
        <v>31</v>
      </c>
      <c r="AX823" s="13" t="s">
        <v>75</v>
      </c>
      <c r="AY823" s="172" t="s">
        <v>185</v>
      </c>
    </row>
    <row r="824" spans="1:65" s="14" customFormat="1" ht="11.25">
      <c r="B824" s="178"/>
      <c r="D824" s="171" t="s">
        <v>193</v>
      </c>
      <c r="E824" s="179" t="s">
        <v>1</v>
      </c>
      <c r="F824" s="180" t="s">
        <v>1019</v>
      </c>
      <c r="H824" s="181">
        <v>9.4</v>
      </c>
      <c r="I824" s="182"/>
      <c r="L824" s="178"/>
      <c r="M824" s="183"/>
      <c r="N824" s="184"/>
      <c r="O824" s="184"/>
      <c r="P824" s="184"/>
      <c r="Q824" s="184"/>
      <c r="R824" s="184"/>
      <c r="S824" s="184"/>
      <c r="T824" s="185"/>
      <c r="AT824" s="179" t="s">
        <v>193</v>
      </c>
      <c r="AU824" s="179" t="s">
        <v>89</v>
      </c>
      <c r="AV824" s="14" t="s">
        <v>89</v>
      </c>
      <c r="AW824" s="14" t="s">
        <v>31</v>
      </c>
      <c r="AX824" s="14" t="s">
        <v>75</v>
      </c>
      <c r="AY824" s="179" t="s">
        <v>185</v>
      </c>
    </row>
    <row r="825" spans="1:65" s="13" customFormat="1" ht="11.25">
      <c r="B825" s="170"/>
      <c r="D825" s="171" t="s">
        <v>193</v>
      </c>
      <c r="E825" s="172" t="s">
        <v>1</v>
      </c>
      <c r="F825" s="173" t="s">
        <v>956</v>
      </c>
      <c r="H825" s="172" t="s">
        <v>1</v>
      </c>
      <c r="I825" s="174"/>
      <c r="L825" s="170"/>
      <c r="M825" s="175"/>
      <c r="N825" s="176"/>
      <c r="O825" s="176"/>
      <c r="P825" s="176"/>
      <c r="Q825" s="176"/>
      <c r="R825" s="176"/>
      <c r="S825" s="176"/>
      <c r="T825" s="177"/>
      <c r="AT825" s="172" t="s">
        <v>193</v>
      </c>
      <c r="AU825" s="172" t="s">
        <v>89</v>
      </c>
      <c r="AV825" s="13" t="s">
        <v>79</v>
      </c>
      <c r="AW825" s="13" t="s">
        <v>31</v>
      </c>
      <c r="AX825" s="13" t="s">
        <v>75</v>
      </c>
      <c r="AY825" s="172" t="s">
        <v>185</v>
      </c>
    </row>
    <row r="826" spans="1:65" s="14" customFormat="1" ht="11.25">
      <c r="B826" s="178"/>
      <c r="D826" s="171" t="s">
        <v>193</v>
      </c>
      <c r="E826" s="179" t="s">
        <v>1</v>
      </c>
      <c r="F826" s="180" t="s">
        <v>1020</v>
      </c>
      <c r="H826" s="181">
        <v>8.4649999999999999</v>
      </c>
      <c r="I826" s="182"/>
      <c r="L826" s="178"/>
      <c r="M826" s="183"/>
      <c r="N826" s="184"/>
      <c r="O826" s="184"/>
      <c r="P826" s="184"/>
      <c r="Q826" s="184"/>
      <c r="R826" s="184"/>
      <c r="S826" s="184"/>
      <c r="T826" s="185"/>
      <c r="AT826" s="179" t="s">
        <v>193</v>
      </c>
      <c r="AU826" s="179" t="s">
        <v>89</v>
      </c>
      <c r="AV826" s="14" t="s">
        <v>89</v>
      </c>
      <c r="AW826" s="14" t="s">
        <v>31</v>
      </c>
      <c r="AX826" s="14" t="s">
        <v>75</v>
      </c>
      <c r="AY826" s="179" t="s">
        <v>185</v>
      </c>
    </row>
    <row r="827" spans="1:65" s="13" customFormat="1" ht="11.25">
      <c r="B827" s="170"/>
      <c r="D827" s="171" t="s">
        <v>193</v>
      </c>
      <c r="E827" s="172" t="s">
        <v>1</v>
      </c>
      <c r="F827" s="173" t="s">
        <v>961</v>
      </c>
      <c r="H827" s="172" t="s">
        <v>1</v>
      </c>
      <c r="I827" s="174"/>
      <c r="L827" s="170"/>
      <c r="M827" s="175"/>
      <c r="N827" s="176"/>
      <c r="O827" s="176"/>
      <c r="P827" s="176"/>
      <c r="Q827" s="176"/>
      <c r="R827" s="176"/>
      <c r="S827" s="176"/>
      <c r="T827" s="177"/>
      <c r="AT827" s="172" t="s">
        <v>193</v>
      </c>
      <c r="AU827" s="172" t="s">
        <v>89</v>
      </c>
      <c r="AV827" s="13" t="s">
        <v>79</v>
      </c>
      <c r="AW827" s="13" t="s">
        <v>31</v>
      </c>
      <c r="AX827" s="13" t="s">
        <v>75</v>
      </c>
      <c r="AY827" s="172" t="s">
        <v>185</v>
      </c>
    </row>
    <row r="828" spans="1:65" s="14" customFormat="1" ht="11.25">
      <c r="B828" s="178"/>
      <c r="D828" s="171" t="s">
        <v>193</v>
      </c>
      <c r="E828" s="179" t="s">
        <v>1</v>
      </c>
      <c r="F828" s="180" t="s">
        <v>1021</v>
      </c>
      <c r="H828" s="181">
        <v>216.88</v>
      </c>
      <c r="I828" s="182"/>
      <c r="L828" s="178"/>
      <c r="M828" s="183"/>
      <c r="N828" s="184"/>
      <c r="O828" s="184"/>
      <c r="P828" s="184"/>
      <c r="Q828" s="184"/>
      <c r="R828" s="184"/>
      <c r="S828" s="184"/>
      <c r="T828" s="185"/>
      <c r="AT828" s="179" t="s">
        <v>193</v>
      </c>
      <c r="AU828" s="179" t="s">
        <v>89</v>
      </c>
      <c r="AV828" s="14" t="s">
        <v>89</v>
      </c>
      <c r="AW828" s="14" t="s">
        <v>31</v>
      </c>
      <c r="AX828" s="14" t="s">
        <v>75</v>
      </c>
      <c r="AY828" s="179" t="s">
        <v>185</v>
      </c>
    </row>
    <row r="829" spans="1:65" s="16" customFormat="1" ht="11.25">
      <c r="B829" s="194"/>
      <c r="D829" s="171" t="s">
        <v>193</v>
      </c>
      <c r="E829" s="195" t="s">
        <v>1</v>
      </c>
      <c r="F829" s="196" t="s">
        <v>215</v>
      </c>
      <c r="H829" s="197">
        <v>255.809</v>
      </c>
      <c r="I829" s="198"/>
      <c r="L829" s="194"/>
      <c r="M829" s="199"/>
      <c r="N829" s="200"/>
      <c r="O829" s="200"/>
      <c r="P829" s="200"/>
      <c r="Q829" s="200"/>
      <c r="R829" s="200"/>
      <c r="S829" s="200"/>
      <c r="T829" s="201"/>
      <c r="AT829" s="195" t="s">
        <v>193</v>
      </c>
      <c r="AU829" s="195" t="s">
        <v>89</v>
      </c>
      <c r="AV829" s="16" t="s">
        <v>91</v>
      </c>
      <c r="AW829" s="16" t="s">
        <v>31</v>
      </c>
      <c r="AX829" s="16" t="s">
        <v>79</v>
      </c>
      <c r="AY829" s="195" t="s">
        <v>185</v>
      </c>
    </row>
    <row r="830" spans="1:65" s="2" customFormat="1" ht="24.2" customHeight="1">
      <c r="A830" s="33"/>
      <c r="B830" s="155"/>
      <c r="C830" s="202" t="s">
        <v>1022</v>
      </c>
      <c r="D830" s="202" t="s">
        <v>339</v>
      </c>
      <c r="E830" s="203" t="s">
        <v>1023</v>
      </c>
      <c r="F830" s="204" t="s">
        <v>1024</v>
      </c>
      <c r="G830" s="205" t="s">
        <v>348</v>
      </c>
      <c r="H830" s="206">
        <v>281.39</v>
      </c>
      <c r="I830" s="207"/>
      <c r="J830" s="208">
        <f>ROUND(I830*H830,2)</f>
        <v>0</v>
      </c>
      <c r="K830" s="209"/>
      <c r="L830" s="210"/>
      <c r="M830" s="211" t="s">
        <v>1</v>
      </c>
      <c r="N830" s="212" t="s">
        <v>41</v>
      </c>
      <c r="O830" s="62"/>
      <c r="P830" s="166">
        <f>O830*H830</f>
        <v>0</v>
      </c>
      <c r="Q830" s="166">
        <v>6.9999999999999994E-5</v>
      </c>
      <c r="R830" s="166">
        <f>Q830*H830</f>
        <v>1.9697299999999997E-2</v>
      </c>
      <c r="S830" s="166">
        <v>0</v>
      </c>
      <c r="T830" s="167">
        <f>S830*H830</f>
        <v>0</v>
      </c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R830" s="168" t="s">
        <v>505</v>
      </c>
      <c r="AT830" s="168" t="s">
        <v>339</v>
      </c>
      <c r="AU830" s="168" t="s">
        <v>89</v>
      </c>
      <c r="AY830" s="18" t="s">
        <v>185</v>
      </c>
      <c r="BE830" s="169">
        <f>IF(N830="základná",J830,0)</f>
        <v>0</v>
      </c>
      <c r="BF830" s="169">
        <f>IF(N830="znížená",J830,0)</f>
        <v>0</v>
      </c>
      <c r="BG830" s="169">
        <f>IF(N830="zákl. prenesená",J830,0)</f>
        <v>0</v>
      </c>
      <c r="BH830" s="169">
        <f>IF(N830="zníž. prenesená",J830,0)</f>
        <v>0</v>
      </c>
      <c r="BI830" s="169">
        <f>IF(N830="nulová",J830,0)</f>
        <v>0</v>
      </c>
      <c r="BJ830" s="18" t="s">
        <v>89</v>
      </c>
      <c r="BK830" s="169">
        <f>ROUND(I830*H830,2)</f>
        <v>0</v>
      </c>
      <c r="BL830" s="18" t="s">
        <v>351</v>
      </c>
      <c r="BM830" s="168" t="s">
        <v>1025</v>
      </c>
    </row>
    <row r="831" spans="1:65" s="14" customFormat="1" ht="11.25">
      <c r="B831" s="178"/>
      <c r="D831" s="171" t="s">
        <v>193</v>
      </c>
      <c r="E831" s="179" t="s">
        <v>1</v>
      </c>
      <c r="F831" s="180" t="s">
        <v>1026</v>
      </c>
      <c r="H831" s="181">
        <v>281.39</v>
      </c>
      <c r="I831" s="182"/>
      <c r="L831" s="178"/>
      <c r="M831" s="183"/>
      <c r="N831" s="184"/>
      <c r="O831" s="184"/>
      <c r="P831" s="184"/>
      <c r="Q831" s="184"/>
      <c r="R831" s="184"/>
      <c r="S831" s="184"/>
      <c r="T831" s="185"/>
      <c r="AT831" s="179" t="s">
        <v>193</v>
      </c>
      <c r="AU831" s="179" t="s">
        <v>89</v>
      </c>
      <c r="AV831" s="14" t="s">
        <v>89</v>
      </c>
      <c r="AW831" s="14" t="s">
        <v>31</v>
      </c>
      <c r="AX831" s="14" t="s">
        <v>79</v>
      </c>
      <c r="AY831" s="179" t="s">
        <v>185</v>
      </c>
    </row>
    <row r="832" spans="1:65" s="2" customFormat="1" ht="37.9" customHeight="1">
      <c r="A832" s="33"/>
      <c r="B832" s="155"/>
      <c r="C832" s="156" t="s">
        <v>1027</v>
      </c>
      <c r="D832" s="156" t="s">
        <v>188</v>
      </c>
      <c r="E832" s="157" t="s">
        <v>1028</v>
      </c>
      <c r="F832" s="158" t="s">
        <v>1029</v>
      </c>
      <c r="G832" s="159" t="s">
        <v>283</v>
      </c>
      <c r="H832" s="160">
        <v>224.376</v>
      </c>
      <c r="I832" s="161"/>
      <c r="J832" s="162">
        <f>ROUND(I832*H832,2)</f>
        <v>0</v>
      </c>
      <c r="K832" s="163"/>
      <c r="L832" s="34"/>
      <c r="M832" s="164" t="s">
        <v>1</v>
      </c>
      <c r="N832" s="165" t="s">
        <v>41</v>
      </c>
      <c r="O832" s="62"/>
      <c r="P832" s="166">
        <f>O832*H832</f>
        <v>0</v>
      </c>
      <c r="Q832" s="166">
        <v>0</v>
      </c>
      <c r="R832" s="166">
        <f>Q832*H832</f>
        <v>0</v>
      </c>
      <c r="S832" s="166">
        <v>0</v>
      </c>
      <c r="T832" s="167">
        <f>S832*H832</f>
        <v>0</v>
      </c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R832" s="168" t="s">
        <v>351</v>
      </c>
      <c r="AT832" s="168" t="s">
        <v>188</v>
      </c>
      <c r="AU832" s="168" t="s">
        <v>89</v>
      </c>
      <c r="AY832" s="18" t="s">
        <v>185</v>
      </c>
      <c r="BE832" s="169">
        <f>IF(N832="základná",J832,0)</f>
        <v>0</v>
      </c>
      <c r="BF832" s="169">
        <f>IF(N832="znížená",J832,0)</f>
        <v>0</v>
      </c>
      <c r="BG832" s="169">
        <f>IF(N832="zákl. prenesená",J832,0)</f>
        <v>0</v>
      </c>
      <c r="BH832" s="169">
        <f>IF(N832="zníž. prenesená",J832,0)</f>
        <v>0</v>
      </c>
      <c r="BI832" s="169">
        <f>IF(N832="nulová",J832,0)</f>
        <v>0</v>
      </c>
      <c r="BJ832" s="18" t="s">
        <v>89</v>
      </c>
      <c r="BK832" s="169">
        <f>ROUND(I832*H832,2)</f>
        <v>0</v>
      </c>
      <c r="BL832" s="18" t="s">
        <v>351</v>
      </c>
      <c r="BM832" s="168" t="s">
        <v>1030</v>
      </c>
    </row>
    <row r="833" spans="1:65" s="2" customFormat="1" ht="37.9" customHeight="1">
      <c r="A833" s="33"/>
      <c r="B833" s="155"/>
      <c r="C833" s="156" t="s">
        <v>1031</v>
      </c>
      <c r="D833" s="156" t="s">
        <v>188</v>
      </c>
      <c r="E833" s="157" t="s">
        <v>1032</v>
      </c>
      <c r="F833" s="158" t="s">
        <v>1033</v>
      </c>
      <c r="G833" s="159" t="s">
        <v>283</v>
      </c>
      <c r="H833" s="160">
        <v>224.376</v>
      </c>
      <c r="I833" s="161"/>
      <c r="J833" s="162">
        <f>ROUND(I833*H833,2)</f>
        <v>0</v>
      </c>
      <c r="K833" s="163"/>
      <c r="L833" s="34"/>
      <c r="M833" s="164" t="s">
        <v>1</v>
      </c>
      <c r="N833" s="165" t="s">
        <v>41</v>
      </c>
      <c r="O833" s="62"/>
      <c r="P833" s="166">
        <f>O833*H833</f>
        <v>0</v>
      </c>
      <c r="Q833" s="166">
        <v>2.5000000000000001E-5</v>
      </c>
      <c r="R833" s="166">
        <f>Q833*H833</f>
        <v>5.6094000000000005E-3</v>
      </c>
      <c r="S833" s="166">
        <v>0</v>
      </c>
      <c r="T833" s="167">
        <f>S833*H833</f>
        <v>0</v>
      </c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R833" s="168" t="s">
        <v>351</v>
      </c>
      <c r="AT833" s="168" t="s">
        <v>188</v>
      </c>
      <c r="AU833" s="168" t="s">
        <v>89</v>
      </c>
      <c r="AY833" s="18" t="s">
        <v>185</v>
      </c>
      <c r="BE833" s="169">
        <f>IF(N833="základná",J833,0)</f>
        <v>0</v>
      </c>
      <c r="BF833" s="169">
        <f>IF(N833="znížená",J833,0)</f>
        <v>0</v>
      </c>
      <c r="BG833" s="169">
        <f>IF(N833="zákl. prenesená",J833,0)</f>
        <v>0</v>
      </c>
      <c r="BH833" s="169">
        <f>IF(N833="zníž. prenesená",J833,0)</f>
        <v>0</v>
      </c>
      <c r="BI833" s="169">
        <f>IF(N833="nulová",J833,0)</f>
        <v>0</v>
      </c>
      <c r="BJ833" s="18" t="s">
        <v>89</v>
      </c>
      <c r="BK833" s="169">
        <f>ROUND(I833*H833,2)</f>
        <v>0</v>
      </c>
      <c r="BL833" s="18" t="s">
        <v>351</v>
      </c>
      <c r="BM833" s="168" t="s">
        <v>1034</v>
      </c>
    </row>
    <row r="834" spans="1:65" s="2" customFormat="1" ht="16.5" customHeight="1">
      <c r="A834" s="33"/>
      <c r="B834" s="155"/>
      <c r="C834" s="202" t="s">
        <v>1035</v>
      </c>
      <c r="D834" s="202" t="s">
        <v>339</v>
      </c>
      <c r="E834" s="203" t="s">
        <v>340</v>
      </c>
      <c r="F834" s="204" t="s">
        <v>341</v>
      </c>
      <c r="G834" s="205" t="s">
        <v>283</v>
      </c>
      <c r="H834" s="206">
        <v>3197.5729999999999</v>
      </c>
      <c r="I834" s="207"/>
      <c r="J834" s="208">
        <f>ROUND(I834*H834,2)</f>
        <v>0</v>
      </c>
      <c r="K834" s="209"/>
      <c r="L834" s="210"/>
      <c r="M834" s="211" t="s">
        <v>1</v>
      </c>
      <c r="N834" s="212" t="s">
        <v>41</v>
      </c>
      <c r="O834" s="62"/>
      <c r="P834" s="166">
        <f>O834*H834</f>
        <v>0</v>
      </c>
      <c r="Q834" s="166">
        <v>2.9999999999999997E-4</v>
      </c>
      <c r="R834" s="166">
        <f>Q834*H834</f>
        <v>0.95927189999999984</v>
      </c>
      <c r="S834" s="166">
        <v>0</v>
      </c>
      <c r="T834" s="167">
        <f>S834*H834</f>
        <v>0</v>
      </c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R834" s="168" t="s">
        <v>505</v>
      </c>
      <c r="AT834" s="168" t="s">
        <v>339</v>
      </c>
      <c r="AU834" s="168" t="s">
        <v>89</v>
      </c>
      <c r="AY834" s="18" t="s">
        <v>185</v>
      </c>
      <c r="BE834" s="169">
        <f>IF(N834="základná",J834,0)</f>
        <v>0</v>
      </c>
      <c r="BF834" s="169">
        <f>IF(N834="znížená",J834,0)</f>
        <v>0</v>
      </c>
      <c r="BG834" s="169">
        <f>IF(N834="zákl. prenesená",J834,0)</f>
        <v>0</v>
      </c>
      <c r="BH834" s="169">
        <f>IF(N834="zníž. prenesená",J834,0)</f>
        <v>0</v>
      </c>
      <c r="BI834" s="169">
        <f>IF(N834="nulová",J834,0)</f>
        <v>0</v>
      </c>
      <c r="BJ834" s="18" t="s">
        <v>89</v>
      </c>
      <c r="BK834" s="169">
        <f>ROUND(I834*H834,2)</f>
        <v>0</v>
      </c>
      <c r="BL834" s="18" t="s">
        <v>351</v>
      </c>
      <c r="BM834" s="168" t="s">
        <v>1036</v>
      </c>
    </row>
    <row r="835" spans="1:65" s="14" customFormat="1" ht="11.25">
      <c r="B835" s="178"/>
      <c r="D835" s="171" t="s">
        <v>193</v>
      </c>
      <c r="E835" s="179" t="s">
        <v>1</v>
      </c>
      <c r="F835" s="180" t="s">
        <v>1037</v>
      </c>
      <c r="H835" s="181">
        <v>2928.3220000000001</v>
      </c>
      <c r="I835" s="182"/>
      <c r="L835" s="178"/>
      <c r="M835" s="183"/>
      <c r="N835" s="184"/>
      <c r="O835" s="184"/>
      <c r="P835" s="184"/>
      <c r="Q835" s="184"/>
      <c r="R835" s="184"/>
      <c r="S835" s="184"/>
      <c r="T835" s="185"/>
      <c r="AT835" s="179" t="s">
        <v>193</v>
      </c>
      <c r="AU835" s="179" t="s">
        <v>89</v>
      </c>
      <c r="AV835" s="14" t="s">
        <v>89</v>
      </c>
      <c r="AW835" s="14" t="s">
        <v>31</v>
      </c>
      <c r="AX835" s="14" t="s">
        <v>75</v>
      </c>
      <c r="AY835" s="179" t="s">
        <v>185</v>
      </c>
    </row>
    <row r="836" spans="1:65" s="14" customFormat="1" ht="11.25">
      <c r="B836" s="178"/>
      <c r="D836" s="171" t="s">
        <v>193</v>
      </c>
      <c r="E836" s="179" t="s">
        <v>1</v>
      </c>
      <c r="F836" s="180" t="s">
        <v>1038</v>
      </c>
      <c r="H836" s="181">
        <v>269.25099999999998</v>
      </c>
      <c r="I836" s="182"/>
      <c r="L836" s="178"/>
      <c r="M836" s="183"/>
      <c r="N836" s="184"/>
      <c r="O836" s="184"/>
      <c r="P836" s="184"/>
      <c r="Q836" s="184"/>
      <c r="R836" s="184"/>
      <c r="S836" s="184"/>
      <c r="T836" s="185"/>
      <c r="AT836" s="179" t="s">
        <v>193</v>
      </c>
      <c r="AU836" s="179" t="s">
        <v>89</v>
      </c>
      <c r="AV836" s="14" t="s">
        <v>89</v>
      </c>
      <c r="AW836" s="14" t="s">
        <v>31</v>
      </c>
      <c r="AX836" s="14" t="s">
        <v>75</v>
      </c>
      <c r="AY836" s="179" t="s">
        <v>185</v>
      </c>
    </row>
    <row r="837" spans="1:65" s="16" customFormat="1" ht="11.25">
      <c r="B837" s="194"/>
      <c r="D837" s="171" t="s">
        <v>193</v>
      </c>
      <c r="E837" s="195" t="s">
        <v>1</v>
      </c>
      <c r="F837" s="196" t="s">
        <v>215</v>
      </c>
      <c r="H837" s="197">
        <v>3197.5729999999999</v>
      </c>
      <c r="I837" s="198"/>
      <c r="L837" s="194"/>
      <c r="M837" s="199"/>
      <c r="N837" s="200"/>
      <c r="O837" s="200"/>
      <c r="P837" s="200"/>
      <c r="Q837" s="200"/>
      <c r="R837" s="200"/>
      <c r="S837" s="200"/>
      <c r="T837" s="201"/>
      <c r="AT837" s="195" t="s">
        <v>193</v>
      </c>
      <c r="AU837" s="195" t="s">
        <v>89</v>
      </c>
      <c r="AV837" s="16" t="s">
        <v>91</v>
      </c>
      <c r="AW837" s="16" t="s">
        <v>31</v>
      </c>
      <c r="AX837" s="16" t="s">
        <v>79</v>
      </c>
      <c r="AY837" s="195" t="s">
        <v>185</v>
      </c>
    </row>
    <row r="838" spans="1:65" s="2" customFormat="1" ht="16.5" customHeight="1">
      <c r="A838" s="33"/>
      <c r="B838" s="155"/>
      <c r="C838" s="202" t="s">
        <v>1039</v>
      </c>
      <c r="D838" s="202" t="s">
        <v>339</v>
      </c>
      <c r="E838" s="203" t="s">
        <v>1040</v>
      </c>
      <c r="F838" s="204" t="s">
        <v>1041</v>
      </c>
      <c r="G838" s="205" t="s">
        <v>283</v>
      </c>
      <c r="H838" s="206">
        <v>3197.5729999999999</v>
      </c>
      <c r="I838" s="207"/>
      <c r="J838" s="208">
        <f>ROUND(I838*H838,2)</f>
        <v>0</v>
      </c>
      <c r="K838" s="209"/>
      <c r="L838" s="210"/>
      <c r="M838" s="211" t="s">
        <v>1</v>
      </c>
      <c r="N838" s="212" t="s">
        <v>41</v>
      </c>
      <c r="O838" s="62"/>
      <c r="P838" s="166">
        <f>O838*H838</f>
        <v>0</v>
      </c>
      <c r="Q838" s="166">
        <v>5.0000000000000001E-4</v>
      </c>
      <c r="R838" s="166">
        <f>Q838*H838</f>
        <v>1.5987864999999999</v>
      </c>
      <c r="S838" s="166">
        <v>0</v>
      </c>
      <c r="T838" s="167">
        <f>S838*H838</f>
        <v>0</v>
      </c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R838" s="168" t="s">
        <v>505</v>
      </c>
      <c r="AT838" s="168" t="s">
        <v>339</v>
      </c>
      <c r="AU838" s="168" t="s">
        <v>89</v>
      </c>
      <c r="AY838" s="18" t="s">
        <v>185</v>
      </c>
      <c r="BE838" s="169">
        <f>IF(N838="základná",J838,0)</f>
        <v>0</v>
      </c>
      <c r="BF838" s="169">
        <f>IF(N838="znížená",J838,0)</f>
        <v>0</v>
      </c>
      <c r="BG838" s="169">
        <f>IF(N838="zákl. prenesená",J838,0)</f>
        <v>0</v>
      </c>
      <c r="BH838" s="169">
        <f>IF(N838="zníž. prenesená",J838,0)</f>
        <v>0</v>
      </c>
      <c r="BI838" s="169">
        <f>IF(N838="nulová",J838,0)</f>
        <v>0</v>
      </c>
      <c r="BJ838" s="18" t="s">
        <v>89</v>
      </c>
      <c r="BK838" s="169">
        <f>ROUND(I838*H838,2)</f>
        <v>0</v>
      </c>
      <c r="BL838" s="18" t="s">
        <v>351</v>
      </c>
      <c r="BM838" s="168" t="s">
        <v>1042</v>
      </c>
    </row>
    <row r="839" spans="1:65" s="2" customFormat="1" ht="24.2" customHeight="1">
      <c r="A839" s="33"/>
      <c r="B839" s="155"/>
      <c r="C839" s="156" t="s">
        <v>1043</v>
      </c>
      <c r="D839" s="156" t="s">
        <v>188</v>
      </c>
      <c r="E839" s="157" t="s">
        <v>1044</v>
      </c>
      <c r="F839" s="158" t="s">
        <v>1045</v>
      </c>
      <c r="G839" s="159" t="s">
        <v>1046</v>
      </c>
      <c r="H839" s="213"/>
      <c r="I839" s="161"/>
      <c r="J839" s="162">
        <f>ROUND(I839*H839,2)</f>
        <v>0</v>
      </c>
      <c r="K839" s="163"/>
      <c r="L839" s="34"/>
      <c r="M839" s="164" t="s">
        <v>1</v>
      </c>
      <c r="N839" s="165" t="s">
        <v>41</v>
      </c>
      <c r="O839" s="62"/>
      <c r="P839" s="166">
        <f>O839*H839</f>
        <v>0</v>
      </c>
      <c r="Q839" s="166">
        <v>0</v>
      </c>
      <c r="R839" s="166">
        <f>Q839*H839</f>
        <v>0</v>
      </c>
      <c r="S839" s="166">
        <v>0</v>
      </c>
      <c r="T839" s="167">
        <f>S839*H839</f>
        <v>0</v>
      </c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R839" s="168" t="s">
        <v>351</v>
      </c>
      <c r="AT839" s="168" t="s">
        <v>188</v>
      </c>
      <c r="AU839" s="168" t="s">
        <v>89</v>
      </c>
      <c r="AY839" s="18" t="s">
        <v>185</v>
      </c>
      <c r="BE839" s="169">
        <f>IF(N839="základná",J839,0)</f>
        <v>0</v>
      </c>
      <c r="BF839" s="169">
        <f>IF(N839="znížená",J839,0)</f>
        <v>0</v>
      </c>
      <c r="BG839" s="169">
        <f>IF(N839="zákl. prenesená",J839,0)</f>
        <v>0</v>
      </c>
      <c r="BH839" s="169">
        <f>IF(N839="zníž. prenesená",J839,0)</f>
        <v>0</v>
      </c>
      <c r="BI839" s="169">
        <f>IF(N839="nulová",J839,0)</f>
        <v>0</v>
      </c>
      <c r="BJ839" s="18" t="s">
        <v>89</v>
      </c>
      <c r="BK839" s="169">
        <f>ROUND(I839*H839,2)</f>
        <v>0</v>
      </c>
      <c r="BL839" s="18" t="s">
        <v>351</v>
      </c>
      <c r="BM839" s="168" t="s">
        <v>1047</v>
      </c>
    </row>
    <row r="840" spans="1:65" s="12" customFormat="1" ht="22.9" customHeight="1">
      <c r="B840" s="142"/>
      <c r="D840" s="143" t="s">
        <v>74</v>
      </c>
      <c r="E840" s="153" t="s">
        <v>1048</v>
      </c>
      <c r="F840" s="153" t="s">
        <v>1049</v>
      </c>
      <c r="I840" s="145"/>
      <c r="J840" s="154">
        <f>BK840</f>
        <v>0</v>
      </c>
      <c r="L840" s="142"/>
      <c r="M840" s="147"/>
      <c r="N840" s="148"/>
      <c r="O840" s="148"/>
      <c r="P840" s="149">
        <f>SUM(P841:P864)</f>
        <v>0</v>
      </c>
      <c r="Q840" s="148"/>
      <c r="R840" s="149">
        <f>SUM(R841:R864)</f>
        <v>0.66337583999999994</v>
      </c>
      <c r="S840" s="148"/>
      <c r="T840" s="150">
        <f>SUM(T841:T864)</f>
        <v>0</v>
      </c>
      <c r="AR840" s="143" t="s">
        <v>89</v>
      </c>
      <c r="AT840" s="151" t="s">
        <v>74</v>
      </c>
      <c r="AU840" s="151" t="s">
        <v>79</v>
      </c>
      <c r="AY840" s="143" t="s">
        <v>185</v>
      </c>
      <c r="BK840" s="152">
        <f>SUM(BK841:BK864)</f>
        <v>0</v>
      </c>
    </row>
    <row r="841" spans="1:65" s="2" customFormat="1" ht="33" customHeight="1">
      <c r="A841" s="33"/>
      <c r="B841" s="155"/>
      <c r="C841" s="156" t="s">
        <v>1050</v>
      </c>
      <c r="D841" s="156" t="s">
        <v>188</v>
      </c>
      <c r="E841" s="157" t="s">
        <v>1051</v>
      </c>
      <c r="F841" s="158" t="s">
        <v>1052</v>
      </c>
      <c r="G841" s="159" t="s">
        <v>283</v>
      </c>
      <c r="H841" s="160">
        <v>34.72</v>
      </c>
      <c r="I841" s="161"/>
      <c r="J841" s="162">
        <f>ROUND(I841*H841,2)</f>
        <v>0</v>
      </c>
      <c r="K841" s="163"/>
      <c r="L841" s="34"/>
      <c r="M841" s="164" t="s">
        <v>1</v>
      </c>
      <c r="N841" s="165" t="s">
        <v>41</v>
      </c>
      <c r="O841" s="62"/>
      <c r="P841" s="166">
        <f>O841*H841</f>
        <v>0</v>
      </c>
      <c r="Q841" s="166">
        <v>2.9999999999999997E-4</v>
      </c>
      <c r="R841" s="166">
        <f>Q841*H841</f>
        <v>1.0415999999999998E-2</v>
      </c>
      <c r="S841" s="166">
        <v>0</v>
      </c>
      <c r="T841" s="167">
        <f>S841*H841</f>
        <v>0</v>
      </c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R841" s="168" t="s">
        <v>351</v>
      </c>
      <c r="AT841" s="168" t="s">
        <v>188</v>
      </c>
      <c r="AU841" s="168" t="s">
        <v>89</v>
      </c>
      <c r="AY841" s="18" t="s">
        <v>185</v>
      </c>
      <c r="BE841" s="169">
        <f>IF(N841="základná",J841,0)</f>
        <v>0</v>
      </c>
      <c r="BF841" s="169">
        <f>IF(N841="znížená",J841,0)</f>
        <v>0</v>
      </c>
      <c r="BG841" s="169">
        <f>IF(N841="zákl. prenesená",J841,0)</f>
        <v>0</v>
      </c>
      <c r="BH841" s="169">
        <f>IF(N841="zníž. prenesená",J841,0)</f>
        <v>0</v>
      </c>
      <c r="BI841" s="169">
        <f>IF(N841="nulová",J841,0)</f>
        <v>0</v>
      </c>
      <c r="BJ841" s="18" t="s">
        <v>89</v>
      </c>
      <c r="BK841" s="169">
        <f>ROUND(I841*H841,2)</f>
        <v>0</v>
      </c>
      <c r="BL841" s="18" t="s">
        <v>351</v>
      </c>
      <c r="BM841" s="168" t="s">
        <v>1053</v>
      </c>
    </row>
    <row r="842" spans="1:65" s="14" customFormat="1" ht="11.25">
      <c r="B842" s="178"/>
      <c r="D842" s="171" t="s">
        <v>193</v>
      </c>
      <c r="E842" s="179" t="s">
        <v>1</v>
      </c>
      <c r="F842" s="180" t="s">
        <v>853</v>
      </c>
      <c r="H842" s="181">
        <v>6.11</v>
      </c>
      <c r="I842" s="182"/>
      <c r="L842" s="178"/>
      <c r="M842" s="183"/>
      <c r="N842" s="184"/>
      <c r="O842" s="184"/>
      <c r="P842" s="184"/>
      <c r="Q842" s="184"/>
      <c r="R842" s="184"/>
      <c r="S842" s="184"/>
      <c r="T842" s="185"/>
      <c r="AT842" s="179" t="s">
        <v>193</v>
      </c>
      <c r="AU842" s="179" t="s">
        <v>89</v>
      </c>
      <c r="AV842" s="14" t="s">
        <v>89</v>
      </c>
      <c r="AW842" s="14" t="s">
        <v>31</v>
      </c>
      <c r="AX842" s="14" t="s">
        <v>75</v>
      </c>
      <c r="AY842" s="179" t="s">
        <v>185</v>
      </c>
    </row>
    <row r="843" spans="1:65" s="14" customFormat="1" ht="11.25">
      <c r="B843" s="178"/>
      <c r="D843" s="171" t="s">
        <v>193</v>
      </c>
      <c r="E843" s="179" t="s">
        <v>1</v>
      </c>
      <c r="F843" s="180" t="s">
        <v>854</v>
      </c>
      <c r="H843" s="181">
        <v>7.88</v>
      </c>
      <c r="I843" s="182"/>
      <c r="L843" s="178"/>
      <c r="M843" s="183"/>
      <c r="N843" s="184"/>
      <c r="O843" s="184"/>
      <c r="P843" s="184"/>
      <c r="Q843" s="184"/>
      <c r="R843" s="184"/>
      <c r="S843" s="184"/>
      <c r="T843" s="185"/>
      <c r="AT843" s="179" t="s">
        <v>193</v>
      </c>
      <c r="AU843" s="179" t="s">
        <v>89</v>
      </c>
      <c r="AV843" s="14" t="s">
        <v>89</v>
      </c>
      <c r="AW843" s="14" t="s">
        <v>31</v>
      </c>
      <c r="AX843" s="14" t="s">
        <v>75</v>
      </c>
      <c r="AY843" s="179" t="s">
        <v>185</v>
      </c>
    </row>
    <row r="844" spans="1:65" s="14" customFormat="1" ht="11.25">
      <c r="B844" s="178"/>
      <c r="D844" s="171" t="s">
        <v>193</v>
      </c>
      <c r="E844" s="179" t="s">
        <v>1</v>
      </c>
      <c r="F844" s="180" t="s">
        <v>855</v>
      </c>
      <c r="H844" s="181">
        <v>7.18</v>
      </c>
      <c r="I844" s="182"/>
      <c r="L844" s="178"/>
      <c r="M844" s="183"/>
      <c r="N844" s="184"/>
      <c r="O844" s="184"/>
      <c r="P844" s="184"/>
      <c r="Q844" s="184"/>
      <c r="R844" s="184"/>
      <c r="S844" s="184"/>
      <c r="T844" s="185"/>
      <c r="AT844" s="179" t="s">
        <v>193</v>
      </c>
      <c r="AU844" s="179" t="s">
        <v>89</v>
      </c>
      <c r="AV844" s="14" t="s">
        <v>89</v>
      </c>
      <c r="AW844" s="14" t="s">
        <v>31</v>
      </c>
      <c r="AX844" s="14" t="s">
        <v>75</v>
      </c>
      <c r="AY844" s="179" t="s">
        <v>185</v>
      </c>
    </row>
    <row r="845" spans="1:65" s="14" customFormat="1" ht="11.25">
      <c r="B845" s="178"/>
      <c r="D845" s="171" t="s">
        <v>193</v>
      </c>
      <c r="E845" s="179" t="s">
        <v>1</v>
      </c>
      <c r="F845" s="180" t="s">
        <v>856</v>
      </c>
      <c r="H845" s="181">
        <v>5.61</v>
      </c>
      <c r="I845" s="182"/>
      <c r="L845" s="178"/>
      <c r="M845" s="183"/>
      <c r="N845" s="184"/>
      <c r="O845" s="184"/>
      <c r="P845" s="184"/>
      <c r="Q845" s="184"/>
      <c r="R845" s="184"/>
      <c r="S845" s="184"/>
      <c r="T845" s="185"/>
      <c r="AT845" s="179" t="s">
        <v>193</v>
      </c>
      <c r="AU845" s="179" t="s">
        <v>89</v>
      </c>
      <c r="AV845" s="14" t="s">
        <v>89</v>
      </c>
      <c r="AW845" s="14" t="s">
        <v>31</v>
      </c>
      <c r="AX845" s="14" t="s">
        <v>75</v>
      </c>
      <c r="AY845" s="179" t="s">
        <v>185</v>
      </c>
    </row>
    <row r="846" spans="1:65" s="14" customFormat="1" ht="11.25">
      <c r="B846" s="178"/>
      <c r="D846" s="171" t="s">
        <v>193</v>
      </c>
      <c r="E846" s="179" t="s">
        <v>1</v>
      </c>
      <c r="F846" s="180" t="s">
        <v>857</v>
      </c>
      <c r="H846" s="181">
        <v>3.18</v>
      </c>
      <c r="I846" s="182"/>
      <c r="L846" s="178"/>
      <c r="M846" s="183"/>
      <c r="N846" s="184"/>
      <c r="O846" s="184"/>
      <c r="P846" s="184"/>
      <c r="Q846" s="184"/>
      <c r="R846" s="184"/>
      <c r="S846" s="184"/>
      <c r="T846" s="185"/>
      <c r="AT846" s="179" t="s">
        <v>193</v>
      </c>
      <c r="AU846" s="179" t="s">
        <v>89</v>
      </c>
      <c r="AV846" s="14" t="s">
        <v>89</v>
      </c>
      <c r="AW846" s="14" t="s">
        <v>31</v>
      </c>
      <c r="AX846" s="14" t="s">
        <v>75</v>
      </c>
      <c r="AY846" s="179" t="s">
        <v>185</v>
      </c>
    </row>
    <row r="847" spans="1:65" s="14" customFormat="1" ht="11.25">
      <c r="B847" s="178"/>
      <c r="D847" s="171" t="s">
        <v>193</v>
      </c>
      <c r="E847" s="179" t="s">
        <v>1</v>
      </c>
      <c r="F847" s="180" t="s">
        <v>858</v>
      </c>
      <c r="H847" s="181">
        <v>3.42</v>
      </c>
      <c r="I847" s="182"/>
      <c r="L847" s="178"/>
      <c r="M847" s="183"/>
      <c r="N847" s="184"/>
      <c r="O847" s="184"/>
      <c r="P847" s="184"/>
      <c r="Q847" s="184"/>
      <c r="R847" s="184"/>
      <c r="S847" s="184"/>
      <c r="T847" s="185"/>
      <c r="AT847" s="179" t="s">
        <v>193</v>
      </c>
      <c r="AU847" s="179" t="s">
        <v>89</v>
      </c>
      <c r="AV847" s="14" t="s">
        <v>89</v>
      </c>
      <c r="AW847" s="14" t="s">
        <v>31</v>
      </c>
      <c r="AX847" s="14" t="s">
        <v>75</v>
      </c>
      <c r="AY847" s="179" t="s">
        <v>185</v>
      </c>
    </row>
    <row r="848" spans="1:65" s="14" customFormat="1" ht="11.25">
      <c r="B848" s="178"/>
      <c r="D848" s="171" t="s">
        <v>193</v>
      </c>
      <c r="E848" s="179" t="s">
        <v>1</v>
      </c>
      <c r="F848" s="180" t="s">
        <v>859</v>
      </c>
      <c r="H848" s="181">
        <v>1.34</v>
      </c>
      <c r="I848" s="182"/>
      <c r="L848" s="178"/>
      <c r="M848" s="183"/>
      <c r="N848" s="184"/>
      <c r="O848" s="184"/>
      <c r="P848" s="184"/>
      <c r="Q848" s="184"/>
      <c r="R848" s="184"/>
      <c r="S848" s="184"/>
      <c r="T848" s="185"/>
      <c r="AT848" s="179" t="s">
        <v>193</v>
      </c>
      <c r="AU848" s="179" t="s">
        <v>89</v>
      </c>
      <c r="AV848" s="14" t="s">
        <v>89</v>
      </c>
      <c r="AW848" s="14" t="s">
        <v>31</v>
      </c>
      <c r="AX848" s="14" t="s">
        <v>75</v>
      </c>
      <c r="AY848" s="179" t="s">
        <v>185</v>
      </c>
    </row>
    <row r="849" spans="1:65" s="16" customFormat="1" ht="11.25">
      <c r="B849" s="194"/>
      <c r="D849" s="171" t="s">
        <v>193</v>
      </c>
      <c r="E849" s="195" t="s">
        <v>1</v>
      </c>
      <c r="F849" s="196" t="s">
        <v>215</v>
      </c>
      <c r="H849" s="197">
        <v>34.720000000000006</v>
      </c>
      <c r="I849" s="198"/>
      <c r="L849" s="194"/>
      <c r="M849" s="199"/>
      <c r="N849" s="200"/>
      <c r="O849" s="200"/>
      <c r="P849" s="200"/>
      <c r="Q849" s="200"/>
      <c r="R849" s="200"/>
      <c r="S849" s="200"/>
      <c r="T849" s="201"/>
      <c r="AT849" s="195" t="s">
        <v>193</v>
      </c>
      <c r="AU849" s="195" t="s">
        <v>89</v>
      </c>
      <c r="AV849" s="16" t="s">
        <v>91</v>
      </c>
      <c r="AW849" s="16" t="s">
        <v>31</v>
      </c>
      <c r="AX849" s="16" t="s">
        <v>79</v>
      </c>
      <c r="AY849" s="195" t="s">
        <v>185</v>
      </c>
    </row>
    <row r="850" spans="1:65" s="2" customFormat="1" ht="24.2" customHeight="1">
      <c r="A850" s="33"/>
      <c r="B850" s="155"/>
      <c r="C850" s="202" t="s">
        <v>1054</v>
      </c>
      <c r="D850" s="202" t="s">
        <v>339</v>
      </c>
      <c r="E850" s="203" t="s">
        <v>1055</v>
      </c>
      <c r="F850" s="204" t="s">
        <v>1056</v>
      </c>
      <c r="G850" s="205" t="s">
        <v>283</v>
      </c>
      <c r="H850" s="206">
        <v>36.456000000000003</v>
      </c>
      <c r="I850" s="207"/>
      <c r="J850" s="208">
        <f>ROUND(I850*H850,2)</f>
        <v>0</v>
      </c>
      <c r="K850" s="209"/>
      <c r="L850" s="210"/>
      <c r="M850" s="211" t="s">
        <v>1</v>
      </c>
      <c r="N850" s="212" t="s">
        <v>41</v>
      </c>
      <c r="O850" s="62"/>
      <c r="P850" s="166">
        <f>O850*H850</f>
        <v>0</v>
      </c>
      <c r="Q850" s="166">
        <v>1.4999999999999999E-2</v>
      </c>
      <c r="R850" s="166">
        <f>Q850*H850</f>
        <v>0.54683999999999999</v>
      </c>
      <c r="S850" s="166">
        <v>0</v>
      </c>
      <c r="T850" s="167">
        <f>S850*H850</f>
        <v>0</v>
      </c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R850" s="168" t="s">
        <v>505</v>
      </c>
      <c r="AT850" s="168" t="s">
        <v>339</v>
      </c>
      <c r="AU850" s="168" t="s">
        <v>89</v>
      </c>
      <c r="AY850" s="18" t="s">
        <v>185</v>
      </c>
      <c r="BE850" s="169">
        <f>IF(N850="základná",J850,0)</f>
        <v>0</v>
      </c>
      <c r="BF850" s="169">
        <f>IF(N850="znížená",J850,0)</f>
        <v>0</v>
      </c>
      <c r="BG850" s="169">
        <f>IF(N850="zákl. prenesená",J850,0)</f>
        <v>0</v>
      </c>
      <c r="BH850" s="169">
        <f>IF(N850="zníž. prenesená",J850,0)</f>
        <v>0</v>
      </c>
      <c r="BI850" s="169">
        <f>IF(N850="nulová",J850,0)</f>
        <v>0</v>
      </c>
      <c r="BJ850" s="18" t="s">
        <v>89</v>
      </c>
      <c r="BK850" s="169">
        <f>ROUND(I850*H850,2)</f>
        <v>0</v>
      </c>
      <c r="BL850" s="18" t="s">
        <v>351</v>
      </c>
      <c r="BM850" s="168" t="s">
        <v>1057</v>
      </c>
    </row>
    <row r="851" spans="1:65" s="14" customFormat="1" ht="11.25">
      <c r="B851" s="178"/>
      <c r="D851" s="171" t="s">
        <v>193</v>
      </c>
      <c r="E851" s="179" t="s">
        <v>1</v>
      </c>
      <c r="F851" s="180" t="s">
        <v>1058</v>
      </c>
      <c r="H851" s="181">
        <v>36.456000000000003</v>
      </c>
      <c r="I851" s="182"/>
      <c r="L851" s="178"/>
      <c r="M851" s="183"/>
      <c r="N851" s="184"/>
      <c r="O851" s="184"/>
      <c r="P851" s="184"/>
      <c r="Q851" s="184"/>
      <c r="R851" s="184"/>
      <c r="S851" s="184"/>
      <c r="T851" s="185"/>
      <c r="AT851" s="179" t="s">
        <v>193</v>
      </c>
      <c r="AU851" s="179" t="s">
        <v>89</v>
      </c>
      <c r="AV851" s="14" t="s">
        <v>89</v>
      </c>
      <c r="AW851" s="14" t="s">
        <v>31</v>
      </c>
      <c r="AX851" s="14" t="s">
        <v>79</v>
      </c>
      <c r="AY851" s="179" t="s">
        <v>185</v>
      </c>
    </row>
    <row r="852" spans="1:65" s="2" customFormat="1" ht="24.2" customHeight="1">
      <c r="A852" s="33"/>
      <c r="B852" s="155"/>
      <c r="C852" s="156" t="s">
        <v>1059</v>
      </c>
      <c r="D852" s="156" t="s">
        <v>188</v>
      </c>
      <c r="E852" s="157" t="s">
        <v>1060</v>
      </c>
      <c r="F852" s="158" t="s">
        <v>1061</v>
      </c>
      <c r="G852" s="159" t="s">
        <v>283</v>
      </c>
      <c r="H852" s="160">
        <v>46.259</v>
      </c>
      <c r="I852" s="161"/>
      <c r="J852" s="162">
        <f>ROUND(I852*H852,2)</f>
        <v>0</v>
      </c>
      <c r="K852" s="163"/>
      <c r="L852" s="34"/>
      <c r="M852" s="164" t="s">
        <v>1</v>
      </c>
      <c r="N852" s="165" t="s">
        <v>41</v>
      </c>
      <c r="O852" s="62"/>
      <c r="P852" s="166">
        <f>O852*H852</f>
        <v>0</v>
      </c>
      <c r="Q852" s="166">
        <v>0</v>
      </c>
      <c r="R852" s="166">
        <f>Q852*H852</f>
        <v>0</v>
      </c>
      <c r="S852" s="166">
        <v>0</v>
      </c>
      <c r="T852" s="167">
        <f>S852*H852</f>
        <v>0</v>
      </c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R852" s="168" t="s">
        <v>351</v>
      </c>
      <c r="AT852" s="168" t="s">
        <v>188</v>
      </c>
      <c r="AU852" s="168" t="s">
        <v>89</v>
      </c>
      <c r="AY852" s="18" t="s">
        <v>185</v>
      </c>
      <c r="BE852" s="169">
        <f>IF(N852="základná",J852,0)</f>
        <v>0</v>
      </c>
      <c r="BF852" s="169">
        <f>IF(N852="znížená",J852,0)</f>
        <v>0</v>
      </c>
      <c r="BG852" s="169">
        <f>IF(N852="zákl. prenesená",J852,0)</f>
        <v>0</v>
      </c>
      <c r="BH852" s="169">
        <f>IF(N852="zníž. prenesená",J852,0)</f>
        <v>0</v>
      </c>
      <c r="BI852" s="169">
        <f>IF(N852="nulová",J852,0)</f>
        <v>0</v>
      </c>
      <c r="BJ852" s="18" t="s">
        <v>89</v>
      </c>
      <c r="BK852" s="169">
        <f>ROUND(I852*H852,2)</f>
        <v>0</v>
      </c>
      <c r="BL852" s="18" t="s">
        <v>351</v>
      </c>
      <c r="BM852" s="168" t="s">
        <v>1062</v>
      </c>
    </row>
    <row r="853" spans="1:65" s="13" customFormat="1" ht="11.25">
      <c r="B853" s="170"/>
      <c r="D853" s="171" t="s">
        <v>193</v>
      </c>
      <c r="E853" s="172" t="s">
        <v>1</v>
      </c>
      <c r="F853" s="173" t="s">
        <v>288</v>
      </c>
      <c r="H853" s="172" t="s">
        <v>1</v>
      </c>
      <c r="I853" s="174"/>
      <c r="L853" s="170"/>
      <c r="M853" s="175"/>
      <c r="N853" s="176"/>
      <c r="O853" s="176"/>
      <c r="P853" s="176"/>
      <c r="Q853" s="176"/>
      <c r="R853" s="176"/>
      <c r="S853" s="176"/>
      <c r="T853" s="177"/>
      <c r="AT853" s="172" t="s">
        <v>193</v>
      </c>
      <c r="AU853" s="172" t="s">
        <v>89</v>
      </c>
      <c r="AV853" s="13" t="s">
        <v>79</v>
      </c>
      <c r="AW853" s="13" t="s">
        <v>31</v>
      </c>
      <c r="AX853" s="13" t="s">
        <v>75</v>
      </c>
      <c r="AY853" s="172" t="s">
        <v>185</v>
      </c>
    </row>
    <row r="854" spans="1:65" s="14" customFormat="1" ht="11.25">
      <c r="B854" s="178"/>
      <c r="D854" s="171" t="s">
        <v>193</v>
      </c>
      <c r="E854" s="179" t="s">
        <v>1</v>
      </c>
      <c r="F854" s="180" t="s">
        <v>941</v>
      </c>
      <c r="H854" s="181">
        <v>46.259</v>
      </c>
      <c r="I854" s="182"/>
      <c r="L854" s="178"/>
      <c r="M854" s="183"/>
      <c r="N854" s="184"/>
      <c r="O854" s="184"/>
      <c r="P854" s="184"/>
      <c r="Q854" s="184"/>
      <c r="R854" s="184"/>
      <c r="S854" s="184"/>
      <c r="T854" s="185"/>
      <c r="AT854" s="179" t="s">
        <v>193</v>
      </c>
      <c r="AU854" s="179" t="s">
        <v>89</v>
      </c>
      <c r="AV854" s="14" t="s">
        <v>89</v>
      </c>
      <c r="AW854" s="14" t="s">
        <v>31</v>
      </c>
      <c r="AX854" s="14" t="s">
        <v>75</v>
      </c>
      <c r="AY854" s="179" t="s">
        <v>185</v>
      </c>
    </row>
    <row r="855" spans="1:65" s="16" customFormat="1" ht="11.25">
      <c r="B855" s="194"/>
      <c r="D855" s="171" t="s">
        <v>193</v>
      </c>
      <c r="E855" s="195" t="s">
        <v>1</v>
      </c>
      <c r="F855" s="196" t="s">
        <v>215</v>
      </c>
      <c r="H855" s="197">
        <v>46.259</v>
      </c>
      <c r="I855" s="198"/>
      <c r="L855" s="194"/>
      <c r="M855" s="199"/>
      <c r="N855" s="200"/>
      <c r="O855" s="200"/>
      <c r="P855" s="200"/>
      <c r="Q855" s="200"/>
      <c r="R855" s="200"/>
      <c r="S855" s="200"/>
      <c r="T855" s="201"/>
      <c r="AT855" s="195" t="s">
        <v>193</v>
      </c>
      <c r="AU855" s="195" t="s">
        <v>89</v>
      </c>
      <c r="AV855" s="16" t="s">
        <v>91</v>
      </c>
      <c r="AW855" s="16" t="s">
        <v>31</v>
      </c>
      <c r="AX855" s="16" t="s">
        <v>79</v>
      </c>
      <c r="AY855" s="195" t="s">
        <v>185</v>
      </c>
    </row>
    <row r="856" spans="1:65" s="2" customFormat="1" ht="24.2" customHeight="1">
      <c r="A856" s="33"/>
      <c r="B856" s="155"/>
      <c r="C856" s="202" t="s">
        <v>1063</v>
      </c>
      <c r="D856" s="202" t="s">
        <v>339</v>
      </c>
      <c r="E856" s="203" t="s">
        <v>1064</v>
      </c>
      <c r="F856" s="204" t="s">
        <v>1065</v>
      </c>
      <c r="G856" s="205" t="s">
        <v>283</v>
      </c>
      <c r="H856" s="206">
        <v>48.572000000000003</v>
      </c>
      <c r="I856" s="207"/>
      <c r="J856" s="208">
        <f>ROUND(I856*H856,2)</f>
        <v>0</v>
      </c>
      <c r="K856" s="209"/>
      <c r="L856" s="210"/>
      <c r="M856" s="211" t="s">
        <v>1</v>
      </c>
      <c r="N856" s="212" t="s">
        <v>41</v>
      </c>
      <c r="O856" s="62"/>
      <c r="P856" s="166">
        <f>O856*H856</f>
        <v>0</v>
      </c>
      <c r="Q856" s="166">
        <v>1.47E-3</v>
      </c>
      <c r="R856" s="166">
        <f>Q856*H856</f>
        <v>7.1400840000000007E-2</v>
      </c>
      <c r="S856" s="166">
        <v>0</v>
      </c>
      <c r="T856" s="167">
        <f>S856*H856</f>
        <v>0</v>
      </c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R856" s="168" t="s">
        <v>505</v>
      </c>
      <c r="AT856" s="168" t="s">
        <v>339</v>
      </c>
      <c r="AU856" s="168" t="s">
        <v>89</v>
      </c>
      <c r="AY856" s="18" t="s">
        <v>185</v>
      </c>
      <c r="BE856" s="169">
        <f>IF(N856="základná",J856,0)</f>
        <v>0</v>
      </c>
      <c r="BF856" s="169">
        <f>IF(N856="znížená",J856,0)</f>
        <v>0</v>
      </c>
      <c r="BG856" s="169">
        <f>IF(N856="zákl. prenesená",J856,0)</f>
        <v>0</v>
      </c>
      <c r="BH856" s="169">
        <f>IF(N856="zníž. prenesená",J856,0)</f>
        <v>0</v>
      </c>
      <c r="BI856" s="169">
        <f>IF(N856="nulová",J856,0)</f>
        <v>0</v>
      </c>
      <c r="BJ856" s="18" t="s">
        <v>89</v>
      </c>
      <c r="BK856" s="169">
        <f>ROUND(I856*H856,2)</f>
        <v>0</v>
      </c>
      <c r="BL856" s="18" t="s">
        <v>351</v>
      </c>
      <c r="BM856" s="168" t="s">
        <v>1066</v>
      </c>
    </row>
    <row r="857" spans="1:65" s="14" customFormat="1" ht="11.25">
      <c r="B857" s="178"/>
      <c r="D857" s="171" t="s">
        <v>193</v>
      </c>
      <c r="E857" s="179" t="s">
        <v>1</v>
      </c>
      <c r="F857" s="180" t="s">
        <v>1067</v>
      </c>
      <c r="H857" s="181">
        <v>48.572000000000003</v>
      </c>
      <c r="I857" s="182"/>
      <c r="L857" s="178"/>
      <c r="M857" s="183"/>
      <c r="N857" s="184"/>
      <c r="O857" s="184"/>
      <c r="P857" s="184"/>
      <c r="Q857" s="184"/>
      <c r="R857" s="184"/>
      <c r="S857" s="184"/>
      <c r="T857" s="185"/>
      <c r="AT857" s="179" t="s">
        <v>193</v>
      </c>
      <c r="AU857" s="179" t="s">
        <v>89</v>
      </c>
      <c r="AV857" s="14" t="s">
        <v>89</v>
      </c>
      <c r="AW857" s="14" t="s">
        <v>31</v>
      </c>
      <c r="AX857" s="14" t="s">
        <v>79</v>
      </c>
      <c r="AY857" s="179" t="s">
        <v>185</v>
      </c>
    </row>
    <row r="858" spans="1:65" s="2" customFormat="1" ht="24.2" customHeight="1">
      <c r="A858" s="33"/>
      <c r="B858" s="155"/>
      <c r="C858" s="156" t="s">
        <v>926</v>
      </c>
      <c r="D858" s="156" t="s">
        <v>188</v>
      </c>
      <c r="E858" s="157" t="s">
        <v>1068</v>
      </c>
      <c r="F858" s="158" t="s">
        <v>1069</v>
      </c>
      <c r="G858" s="159" t="s">
        <v>283</v>
      </c>
      <c r="H858" s="160">
        <v>4.26</v>
      </c>
      <c r="I858" s="161"/>
      <c r="J858" s="162">
        <f>ROUND(I858*H858,2)</f>
        <v>0</v>
      </c>
      <c r="K858" s="163"/>
      <c r="L858" s="34"/>
      <c r="M858" s="164" t="s">
        <v>1</v>
      </c>
      <c r="N858" s="165" t="s">
        <v>41</v>
      </c>
      <c r="O858" s="62"/>
      <c r="P858" s="166">
        <f>O858*H858</f>
        <v>0</v>
      </c>
      <c r="Q858" s="166">
        <v>5.0000000000000001E-3</v>
      </c>
      <c r="R858" s="166">
        <f>Q858*H858</f>
        <v>2.1299999999999999E-2</v>
      </c>
      <c r="S858" s="166">
        <v>0</v>
      </c>
      <c r="T858" s="167">
        <f>S858*H858</f>
        <v>0</v>
      </c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R858" s="168" t="s">
        <v>351</v>
      </c>
      <c r="AT858" s="168" t="s">
        <v>188</v>
      </c>
      <c r="AU858" s="168" t="s">
        <v>89</v>
      </c>
      <c r="AY858" s="18" t="s">
        <v>185</v>
      </c>
      <c r="BE858" s="169">
        <f>IF(N858="základná",J858,0)</f>
        <v>0</v>
      </c>
      <c r="BF858" s="169">
        <f>IF(N858="znížená",J858,0)</f>
        <v>0</v>
      </c>
      <c r="BG858" s="169">
        <f>IF(N858="zákl. prenesená",J858,0)</f>
        <v>0</v>
      </c>
      <c r="BH858" s="169">
        <f>IF(N858="zníž. prenesená",J858,0)</f>
        <v>0</v>
      </c>
      <c r="BI858" s="169">
        <f>IF(N858="nulová",J858,0)</f>
        <v>0</v>
      </c>
      <c r="BJ858" s="18" t="s">
        <v>89</v>
      </c>
      <c r="BK858" s="169">
        <f>ROUND(I858*H858,2)</f>
        <v>0</v>
      </c>
      <c r="BL858" s="18" t="s">
        <v>351</v>
      </c>
      <c r="BM858" s="168" t="s">
        <v>1070</v>
      </c>
    </row>
    <row r="859" spans="1:65" s="13" customFormat="1" ht="11.25">
      <c r="B859" s="170"/>
      <c r="D859" s="171" t="s">
        <v>193</v>
      </c>
      <c r="E859" s="172" t="s">
        <v>1</v>
      </c>
      <c r="F859" s="173" t="s">
        <v>1071</v>
      </c>
      <c r="H859" s="172" t="s">
        <v>1</v>
      </c>
      <c r="I859" s="174"/>
      <c r="L859" s="170"/>
      <c r="M859" s="175"/>
      <c r="N859" s="176"/>
      <c r="O859" s="176"/>
      <c r="P859" s="176"/>
      <c r="Q859" s="176"/>
      <c r="R859" s="176"/>
      <c r="S859" s="176"/>
      <c r="T859" s="177"/>
      <c r="AT859" s="172" t="s">
        <v>193</v>
      </c>
      <c r="AU859" s="172" t="s">
        <v>89</v>
      </c>
      <c r="AV859" s="13" t="s">
        <v>79</v>
      </c>
      <c r="AW859" s="13" t="s">
        <v>31</v>
      </c>
      <c r="AX859" s="13" t="s">
        <v>75</v>
      </c>
      <c r="AY859" s="172" t="s">
        <v>185</v>
      </c>
    </row>
    <row r="860" spans="1:65" s="14" customFormat="1" ht="11.25">
      <c r="B860" s="178"/>
      <c r="D860" s="171" t="s">
        <v>193</v>
      </c>
      <c r="E860" s="179" t="s">
        <v>1</v>
      </c>
      <c r="F860" s="180" t="s">
        <v>1072</v>
      </c>
      <c r="H860" s="181">
        <v>4.26</v>
      </c>
      <c r="I860" s="182"/>
      <c r="L860" s="178"/>
      <c r="M860" s="183"/>
      <c r="N860" s="184"/>
      <c r="O860" s="184"/>
      <c r="P860" s="184"/>
      <c r="Q860" s="184"/>
      <c r="R860" s="184"/>
      <c r="S860" s="184"/>
      <c r="T860" s="185"/>
      <c r="AT860" s="179" t="s">
        <v>193</v>
      </c>
      <c r="AU860" s="179" t="s">
        <v>89</v>
      </c>
      <c r="AV860" s="14" t="s">
        <v>89</v>
      </c>
      <c r="AW860" s="14" t="s">
        <v>31</v>
      </c>
      <c r="AX860" s="14" t="s">
        <v>75</v>
      </c>
      <c r="AY860" s="179" t="s">
        <v>185</v>
      </c>
    </row>
    <row r="861" spans="1:65" s="16" customFormat="1" ht="11.25">
      <c r="B861" s="194"/>
      <c r="D861" s="171" t="s">
        <v>193</v>
      </c>
      <c r="E861" s="195" t="s">
        <v>1</v>
      </c>
      <c r="F861" s="196" t="s">
        <v>215</v>
      </c>
      <c r="H861" s="197">
        <v>4.26</v>
      </c>
      <c r="I861" s="198"/>
      <c r="L861" s="194"/>
      <c r="M861" s="199"/>
      <c r="N861" s="200"/>
      <c r="O861" s="200"/>
      <c r="P861" s="200"/>
      <c r="Q861" s="200"/>
      <c r="R861" s="200"/>
      <c r="S861" s="200"/>
      <c r="T861" s="201"/>
      <c r="AT861" s="195" t="s">
        <v>193</v>
      </c>
      <c r="AU861" s="195" t="s">
        <v>89</v>
      </c>
      <c r="AV861" s="16" t="s">
        <v>91</v>
      </c>
      <c r="AW861" s="16" t="s">
        <v>31</v>
      </c>
      <c r="AX861" s="16" t="s">
        <v>79</v>
      </c>
      <c r="AY861" s="195" t="s">
        <v>185</v>
      </c>
    </row>
    <row r="862" spans="1:65" s="2" customFormat="1" ht="24.2" customHeight="1">
      <c r="A862" s="33"/>
      <c r="B862" s="155"/>
      <c r="C862" s="202" t="s">
        <v>1073</v>
      </c>
      <c r="D862" s="202" t="s">
        <v>339</v>
      </c>
      <c r="E862" s="203" t="s">
        <v>1074</v>
      </c>
      <c r="F862" s="204" t="s">
        <v>1075</v>
      </c>
      <c r="G862" s="205" t="s">
        <v>283</v>
      </c>
      <c r="H862" s="206">
        <v>4.4729999999999999</v>
      </c>
      <c r="I862" s="207"/>
      <c r="J862" s="208">
        <f>ROUND(I862*H862,2)</f>
        <v>0</v>
      </c>
      <c r="K862" s="209"/>
      <c r="L862" s="210"/>
      <c r="M862" s="211" t="s">
        <v>1</v>
      </c>
      <c r="N862" s="212" t="s">
        <v>41</v>
      </c>
      <c r="O862" s="62"/>
      <c r="P862" s="166">
        <f>O862*H862</f>
        <v>0</v>
      </c>
      <c r="Q862" s="166">
        <v>3.0000000000000001E-3</v>
      </c>
      <c r="R862" s="166">
        <f>Q862*H862</f>
        <v>1.3419E-2</v>
      </c>
      <c r="S862" s="166">
        <v>0</v>
      </c>
      <c r="T862" s="167">
        <f>S862*H862</f>
        <v>0</v>
      </c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R862" s="168" t="s">
        <v>505</v>
      </c>
      <c r="AT862" s="168" t="s">
        <v>339</v>
      </c>
      <c r="AU862" s="168" t="s">
        <v>89</v>
      </c>
      <c r="AY862" s="18" t="s">
        <v>185</v>
      </c>
      <c r="BE862" s="169">
        <f>IF(N862="základná",J862,0)</f>
        <v>0</v>
      </c>
      <c r="BF862" s="169">
        <f>IF(N862="znížená",J862,0)</f>
        <v>0</v>
      </c>
      <c r="BG862" s="169">
        <f>IF(N862="zákl. prenesená",J862,0)</f>
        <v>0</v>
      </c>
      <c r="BH862" s="169">
        <f>IF(N862="zníž. prenesená",J862,0)</f>
        <v>0</v>
      </c>
      <c r="BI862" s="169">
        <f>IF(N862="nulová",J862,0)</f>
        <v>0</v>
      </c>
      <c r="BJ862" s="18" t="s">
        <v>89</v>
      </c>
      <c r="BK862" s="169">
        <f>ROUND(I862*H862,2)</f>
        <v>0</v>
      </c>
      <c r="BL862" s="18" t="s">
        <v>351</v>
      </c>
      <c r="BM862" s="168" t="s">
        <v>1076</v>
      </c>
    </row>
    <row r="863" spans="1:65" s="14" customFormat="1" ht="11.25">
      <c r="B863" s="178"/>
      <c r="D863" s="171" t="s">
        <v>193</v>
      </c>
      <c r="E863" s="179" t="s">
        <v>1</v>
      </c>
      <c r="F863" s="180" t="s">
        <v>1077</v>
      </c>
      <c r="H863" s="181">
        <v>4.4729999999999999</v>
      </c>
      <c r="I863" s="182"/>
      <c r="L863" s="178"/>
      <c r="M863" s="183"/>
      <c r="N863" s="184"/>
      <c r="O863" s="184"/>
      <c r="P863" s="184"/>
      <c r="Q863" s="184"/>
      <c r="R863" s="184"/>
      <c r="S863" s="184"/>
      <c r="T863" s="185"/>
      <c r="AT863" s="179" t="s">
        <v>193</v>
      </c>
      <c r="AU863" s="179" t="s">
        <v>89</v>
      </c>
      <c r="AV863" s="14" t="s">
        <v>89</v>
      </c>
      <c r="AW863" s="14" t="s">
        <v>31</v>
      </c>
      <c r="AX863" s="14" t="s">
        <v>79</v>
      </c>
      <c r="AY863" s="179" t="s">
        <v>185</v>
      </c>
    </row>
    <row r="864" spans="1:65" s="2" customFormat="1" ht="24.2" customHeight="1">
      <c r="A864" s="33"/>
      <c r="B864" s="155"/>
      <c r="C864" s="156" t="s">
        <v>1078</v>
      </c>
      <c r="D864" s="156" t="s">
        <v>188</v>
      </c>
      <c r="E864" s="157" t="s">
        <v>1079</v>
      </c>
      <c r="F864" s="158" t="s">
        <v>1080</v>
      </c>
      <c r="G864" s="159" t="s">
        <v>1046</v>
      </c>
      <c r="H864" s="213"/>
      <c r="I864" s="161"/>
      <c r="J864" s="162">
        <f>ROUND(I864*H864,2)</f>
        <v>0</v>
      </c>
      <c r="K864" s="163"/>
      <c r="L864" s="34"/>
      <c r="M864" s="164" t="s">
        <v>1</v>
      </c>
      <c r="N864" s="165" t="s">
        <v>41</v>
      </c>
      <c r="O864" s="62"/>
      <c r="P864" s="166">
        <f>O864*H864</f>
        <v>0</v>
      </c>
      <c r="Q864" s="166">
        <v>0</v>
      </c>
      <c r="R864" s="166">
        <f>Q864*H864</f>
        <v>0</v>
      </c>
      <c r="S864" s="166">
        <v>0</v>
      </c>
      <c r="T864" s="167">
        <f>S864*H864</f>
        <v>0</v>
      </c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R864" s="168" t="s">
        <v>351</v>
      </c>
      <c r="AT864" s="168" t="s">
        <v>188</v>
      </c>
      <c r="AU864" s="168" t="s">
        <v>89</v>
      </c>
      <c r="AY864" s="18" t="s">
        <v>185</v>
      </c>
      <c r="BE864" s="169">
        <f>IF(N864="základná",J864,0)</f>
        <v>0</v>
      </c>
      <c r="BF864" s="169">
        <f>IF(N864="znížená",J864,0)</f>
        <v>0</v>
      </c>
      <c r="BG864" s="169">
        <f>IF(N864="zákl. prenesená",J864,0)</f>
        <v>0</v>
      </c>
      <c r="BH864" s="169">
        <f>IF(N864="zníž. prenesená",J864,0)</f>
        <v>0</v>
      </c>
      <c r="BI864" s="169">
        <f>IF(N864="nulová",J864,0)</f>
        <v>0</v>
      </c>
      <c r="BJ864" s="18" t="s">
        <v>89</v>
      </c>
      <c r="BK864" s="169">
        <f>ROUND(I864*H864,2)</f>
        <v>0</v>
      </c>
      <c r="BL864" s="18" t="s">
        <v>351</v>
      </c>
      <c r="BM864" s="168" t="s">
        <v>1081</v>
      </c>
    </row>
    <row r="865" spans="1:65" s="12" customFormat="1" ht="22.9" customHeight="1">
      <c r="B865" s="142"/>
      <c r="D865" s="143" t="s">
        <v>74</v>
      </c>
      <c r="E865" s="153" t="s">
        <v>1082</v>
      </c>
      <c r="F865" s="153" t="s">
        <v>1083</v>
      </c>
      <c r="I865" s="145"/>
      <c r="J865" s="154">
        <f>BK865</f>
        <v>0</v>
      </c>
      <c r="L865" s="142"/>
      <c r="M865" s="147"/>
      <c r="N865" s="148"/>
      <c r="O865" s="148"/>
      <c r="P865" s="149">
        <f>SUM(P866:P867)</f>
        <v>0</v>
      </c>
      <c r="Q865" s="148"/>
      <c r="R865" s="149">
        <f>SUM(R866:R867)</f>
        <v>1.2539999999999999E-2</v>
      </c>
      <c r="S865" s="148"/>
      <c r="T865" s="150">
        <f>SUM(T866:T867)</f>
        <v>0</v>
      </c>
      <c r="AR865" s="143" t="s">
        <v>89</v>
      </c>
      <c r="AT865" s="151" t="s">
        <v>74</v>
      </c>
      <c r="AU865" s="151" t="s">
        <v>79</v>
      </c>
      <c r="AY865" s="143" t="s">
        <v>185</v>
      </c>
      <c r="BK865" s="152">
        <f>SUM(BK866:BK867)</f>
        <v>0</v>
      </c>
    </row>
    <row r="866" spans="1:65" s="2" customFormat="1" ht="24.2" customHeight="1">
      <c r="A866" s="33"/>
      <c r="B866" s="155"/>
      <c r="C866" s="156" t="s">
        <v>1084</v>
      </c>
      <c r="D866" s="156" t="s">
        <v>188</v>
      </c>
      <c r="E866" s="157" t="s">
        <v>1085</v>
      </c>
      <c r="F866" s="158" t="s">
        <v>1086</v>
      </c>
      <c r="G866" s="159" t="s">
        <v>782</v>
      </c>
      <c r="H866" s="160">
        <v>11</v>
      </c>
      <c r="I866" s="161"/>
      <c r="J866" s="162">
        <f>ROUND(I866*H866,2)</f>
        <v>0</v>
      </c>
      <c r="K866" s="163"/>
      <c r="L866" s="34"/>
      <c r="M866" s="164" t="s">
        <v>1</v>
      </c>
      <c r="N866" s="165" t="s">
        <v>41</v>
      </c>
      <c r="O866" s="62"/>
      <c r="P866" s="166">
        <f>O866*H866</f>
        <v>0</v>
      </c>
      <c r="Q866" s="166">
        <v>1.14E-3</v>
      </c>
      <c r="R866" s="166">
        <f>Q866*H866</f>
        <v>1.2539999999999999E-2</v>
      </c>
      <c r="S866" s="166">
        <v>0</v>
      </c>
      <c r="T866" s="167">
        <f>S866*H866</f>
        <v>0</v>
      </c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R866" s="168" t="s">
        <v>351</v>
      </c>
      <c r="AT866" s="168" t="s">
        <v>188</v>
      </c>
      <c r="AU866" s="168" t="s">
        <v>89</v>
      </c>
      <c r="AY866" s="18" t="s">
        <v>185</v>
      </c>
      <c r="BE866" s="169">
        <f>IF(N866="základná",J866,0)</f>
        <v>0</v>
      </c>
      <c r="BF866" s="169">
        <f>IF(N866="znížená",J866,0)</f>
        <v>0</v>
      </c>
      <c r="BG866" s="169">
        <f>IF(N866="zákl. prenesená",J866,0)</f>
        <v>0</v>
      </c>
      <c r="BH866" s="169">
        <f>IF(N866="zníž. prenesená",J866,0)</f>
        <v>0</v>
      </c>
      <c r="BI866" s="169">
        <f>IF(N866="nulová",J866,0)</f>
        <v>0</v>
      </c>
      <c r="BJ866" s="18" t="s">
        <v>89</v>
      </c>
      <c r="BK866" s="169">
        <f>ROUND(I866*H866,2)</f>
        <v>0</v>
      </c>
      <c r="BL866" s="18" t="s">
        <v>351</v>
      </c>
      <c r="BM866" s="168" t="s">
        <v>1087</v>
      </c>
    </row>
    <row r="867" spans="1:65" s="2" customFormat="1" ht="24.2" customHeight="1">
      <c r="A867" s="33"/>
      <c r="B867" s="155"/>
      <c r="C867" s="156" t="s">
        <v>1088</v>
      </c>
      <c r="D867" s="156" t="s">
        <v>188</v>
      </c>
      <c r="E867" s="157" t="s">
        <v>1089</v>
      </c>
      <c r="F867" s="158" t="s">
        <v>1090</v>
      </c>
      <c r="G867" s="159" t="s">
        <v>1046</v>
      </c>
      <c r="H867" s="213"/>
      <c r="I867" s="161"/>
      <c r="J867" s="162">
        <f>ROUND(I867*H867,2)</f>
        <v>0</v>
      </c>
      <c r="K867" s="163"/>
      <c r="L867" s="34"/>
      <c r="M867" s="164" t="s">
        <v>1</v>
      </c>
      <c r="N867" s="165" t="s">
        <v>41</v>
      </c>
      <c r="O867" s="62"/>
      <c r="P867" s="166">
        <f>O867*H867</f>
        <v>0</v>
      </c>
      <c r="Q867" s="166">
        <v>0</v>
      </c>
      <c r="R867" s="166">
        <f>Q867*H867</f>
        <v>0</v>
      </c>
      <c r="S867" s="166">
        <v>0</v>
      </c>
      <c r="T867" s="167">
        <f>S867*H867</f>
        <v>0</v>
      </c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R867" s="168" t="s">
        <v>351</v>
      </c>
      <c r="AT867" s="168" t="s">
        <v>188</v>
      </c>
      <c r="AU867" s="168" t="s">
        <v>89</v>
      </c>
      <c r="AY867" s="18" t="s">
        <v>185</v>
      </c>
      <c r="BE867" s="169">
        <f>IF(N867="základná",J867,0)</f>
        <v>0</v>
      </c>
      <c r="BF867" s="169">
        <f>IF(N867="znížená",J867,0)</f>
        <v>0</v>
      </c>
      <c r="BG867" s="169">
        <f>IF(N867="zákl. prenesená",J867,0)</f>
        <v>0</v>
      </c>
      <c r="BH867" s="169">
        <f>IF(N867="zníž. prenesená",J867,0)</f>
        <v>0</v>
      </c>
      <c r="BI867" s="169">
        <f>IF(N867="nulová",J867,0)</f>
        <v>0</v>
      </c>
      <c r="BJ867" s="18" t="s">
        <v>89</v>
      </c>
      <c r="BK867" s="169">
        <f>ROUND(I867*H867,2)</f>
        <v>0</v>
      </c>
      <c r="BL867" s="18" t="s">
        <v>351</v>
      </c>
      <c r="BM867" s="168" t="s">
        <v>1091</v>
      </c>
    </row>
    <row r="868" spans="1:65" s="12" customFormat="1" ht="22.9" customHeight="1">
      <c r="B868" s="142"/>
      <c r="D868" s="143" t="s">
        <v>74</v>
      </c>
      <c r="E868" s="153" t="s">
        <v>1092</v>
      </c>
      <c r="F868" s="153" t="s">
        <v>1093</v>
      </c>
      <c r="I868" s="145"/>
      <c r="J868" s="154">
        <f>BK868</f>
        <v>0</v>
      </c>
      <c r="L868" s="142"/>
      <c r="M868" s="147"/>
      <c r="N868" s="148"/>
      <c r="O868" s="148"/>
      <c r="P868" s="149">
        <f>SUM(P869:P873)</f>
        <v>0</v>
      </c>
      <c r="Q868" s="148"/>
      <c r="R868" s="149">
        <f>SUM(R869:R873)</f>
        <v>5.7231999999999998E-2</v>
      </c>
      <c r="S868" s="148"/>
      <c r="T868" s="150">
        <f>SUM(T869:T873)</f>
        <v>0</v>
      </c>
      <c r="AR868" s="143" t="s">
        <v>89</v>
      </c>
      <c r="AT868" s="151" t="s">
        <v>74</v>
      </c>
      <c r="AU868" s="151" t="s">
        <v>79</v>
      </c>
      <c r="AY868" s="143" t="s">
        <v>185</v>
      </c>
      <c r="BK868" s="152">
        <f>SUM(BK869:BK873)</f>
        <v>0</v>
      </c>
    </row>
    <row r="869" spans="1:65" s="2" customFormat="1" ht="24.2" customHeight="1">
      <c r="A869" s="33"/>
      <c r="B869" s="155"/>
      <c r="C869" s="156" t="s">
        <v>1094</v>
      </c>
      <c r="D869" s="156" t="s">
        <v>188</v>
      </c>
      <c r="E869" s="157" t="s">
        <v>1095</v>
      </c>
      <c r="F869" s="158" t="s">
        <v>1096</v>
      </c>
      <c r="G869" s="159" t="s">
        <v>283</v>
      </c>
      <c r="H869" s="160">
        <v>4.9000000000000004</v>
      </c>
      <c r="I869" s="161"/>
      <c r="J869" s="162">
        <f>ROUND(I869*H869,2)</f>
        <v>0</v>
      </c>
      <c r="K869" s="163"/>
      <c r="L869" s="34"/>
      <c r="M869" s="164" t="s">
        <v>1</v>
      </c>
      <c r="N869" s="165" t="s">
        <v>41</v>
      </c>
      <c r="O869" s="62"/>
      <c r="P869" s="166">
        <f>O869*H869</f>
        <v>0</v>
      </c>
      <c r="Q869" s="166">
        <v>1.1679999999999999E-2</v>
      </c>
      <c r="R869" s="166">
        <f>Q869*H869</f>
        <v>5.7231999999999998E-2</v>
      </c>
      <c r="S869" s="166">
        <v>0</v>
      </c>
      <c r="T869" s="167">
        <f>S869*H869</f>
        <v>0</v>
      </c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R869" s="168" t="s">
        <v>351</v>
      </c>
      <c r="AT869" s="168" t="s">
        <v>188</v>
      </c>
      <c r="AU869" s="168" t="s">
        <v>89</v>
      </c>
      <c r="AY869" s="18" t="s">
        <v>185</v>
      </c>
      <c r="BE869" s="169">
        <f>IF(N869="základná",J869,0)</f>
        <v>0</v>
      </c>
      <c r="BF869" s="169">
        <f>IF(N869="znížená",J869,0)</f>
        <v>0</v>
      </c>
      <c r="BG869" s="169">
        <f>IF(N869="zákl. prenesená",J869,0)</f>
        <v>0</v>
      </c>
      <c r="BH869" s="169">
        <f>IF(N869="zníž. prenesená",J869,0)</f>
        <v>0</v>
      </c>
      <c r="BI869" s="169">
        <f>IF(N869="nulová",J869,0)</f>
        <v>0</v>
      </c>
      <c r="BJ869" s="18" t="s">
        <v>89</v>
      </c>
      <c r="BK869" s="169">
        <f>ROUND(I869*H869,2)</f>
        <v>0</v>
      </c>
      <c r="BL869" s="18" t="s">
        <v>351</v>
      </c>
      <c r="BM869" s="168" t="s">
        <v>1097</v>
      </c>
    </row>
    <row r="870" spans="1:65" s="13" customFormat="1" ht="11.25">
      <c r="B870" s="170"/>
      <c r="D870" s="171" t="s">
        <v>193</v>
      </c>
      <c r="E870" s="172" t="s">
        <v>1</v>
      </c>
      <c r="F870" s="173" t="s">
        <v>1098</v>
      </c>
      <c r="H870" s="172" t="s">
        <v>1</v>
      </c>
      <c r="I870" s="174"/>
      <c r="L870" s="170"/>
      <c r="M870" s="175"/>
      <c r="N870" s="176"/>
      <c r="O870" s="176"/>
      <c r="P870" s="176"/>
      <c r="Q870" s="176"/>
      <c r="R870" s="176"/>
      <c r="S870" s="176"/>
      <c r="T870" s="177"/>
      <c r="AT870" s="172" t="s">
        <v>193</v>
      </c>
      <c r="AU870" s="172" t="s">
        <v>89</v>
      </c>
      <c r="AV870" s="13" t="s">
        <v>79</v>
      </c>
      <c r="AW870" s="13" t="s">
        <v>31</v>
      </c>
      <c r="AX870" s="13" t="s">
        <v>75</v>
      </c>
      <c r="AY870" s="172" t="s">
        <v>185</v>
      </c>
    </row>
    <row r="871" spans="1:65" s="14" customFormat="1" ht="11.25">
      <c r="B871" s="178"/>
      <c r="D871" s="171" t="s">
        <v>193</v>
      </c>
      <c r="E871" s="179" t="s">
        <v>1</v>
      </c>
      <c r="F871" s="180" t="s">
        <v>1099</v>
      </c>
      <c r="H871" s="181">
        <v>4.9000000000000004</v>
      </c>
      <c r="I871" s="182"/>
      <c r="L871" s="178"/>
      <c r="M871" s="183"/>
      <c r="N871" s="184"/>
      <c r="O871" s="184"/>
      <c r="P871" s="184"/>
      <c r="Q871" s="184"/>
      <c r="R871" s="184"/>
      <c r="S871" s="184"/>
      <c r="T871" s="185"/>
      <c r="AT871" s="179" t="s">
        <v>193</v>
      </c>
      <c r="AU871" s="179" t="s">
        <v>89</v>
      </c>
      <c r="AV871" s="14" t="s">
        <v>89</v>
      </c>
      <c r="AW871" s="14" t="s">
        <v>31</v>
      </c>
      <c r="AX871" s="14" t="s">
        <v>75</v>
      </c>
      <c r="AY871" s="179" t="s">
        <v>185</v>
      </c>
    </row>
    <row r="872" spans="1:65" s="16" customFormat="1" ht="11.25">
      <c r="B872" s="194"/>
      <c r="D872" s="171" t="s">
        <v>193</v>
      </c>
      <c r="E872" s="195" t="s">
        <v>1</v>
      </c>
      <c r="F872" s="196" t="s">
        <v>215</v>
      </c>
      <c r="H872" s="197">
        <v>4.9000000000000004</v>
      </c>
      <c r="I872" s="198"/>
      <c r="L872" s="194"/>
      <c r="M872" s="199"/>
      <c r="N872" s="200"/>
      <c r="O872" s="200"/>
      <c r="P872" s="200"/>
      <c r="Q872" s="200"/>
      <c r="R872" s="200"/>
      <c r="S872" s="200"/>
      <c r="T872" s="201"/>
      <c r="AT872" s="195" t="s">
        <v>193</v>
      </c>
      <c r="AU872" s="195" t="s">
        <v>89</v>
      </c>
      <c r="AV872" s="16" t="s">
        <v>91</v>
      </c>
      <c r="AW872" s="16" t="s">
        <v>31</v>
      </c>
      <c r="AX872" s="16" t="s">
        <v>79</v>
      </c>
      <c r="AY872" s="195" t="s">
        <v>185</v>
      </c>
    </row>
    <row r="873" spans="1:65" s="2" customFormat="1" ht="24.2" customHeight="1">
      <c r="A873" s="33"/>
      <c r="B873" s="155"/>
      <c r="C873" s="156" t="s">
        <v>1100</v>
      </c>
      <c r="D873" s="156" t="s">
        <v>188</v>
      </c>
      <c r="E873" s="157" t="s">
        <v>1101</v>
      </c>
      <c r="F873" s="158" t="s">
        <v>1102</v>
      </c>
      <c r="G873" s="159" t="s">
        <v>1046</v>
      </c>
      <c r="H873" s="213"/>
      <c r="I873" s="161"/>
      <c r="J873" s="162">
        <f>ROUND(I873*H873,2)</f>
        <v>0</v>
      </c>
      <c r="K873" s="163"/>
      <c r="L873" s="34"/>
      <c r="M873" s="164" t="s">
        <v>1</v>
      </c>
      <c r="N873" s="165" t="s">
        <v>41</v>
      </c>
      <c r="O873" s="62"/>
      <c r="P873" s="166">
        <f>O873*H873</f>
        <v>0</v>
      </c>
      <c r="Q873" s="166">
        <v>0</v>
      </c>
      <c r="R873" s="166">
        <f>Q873*H873</f>
        <v>0</v>
      </c>
      <c r="S873" s="166">
        <v>0</v>
      </c>
      <c r="T873" s="167">
        <f>S873*H873</f>
        <v>0</v>
      </c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R873" s="168" t="s">
        <v>351</v>
      </c>
      <c r="AT873" s="168" t="s">
        <v>188</v>
      </c>
      <c r="AU873" s="168" t="s">
        <v>89</v>
      </c>
      <c r="AY873" s="18" t="s">
        <v>185</v>
      </c>
      <c r="BE873" s="169">
        <f>IF(N873="základná",J873,0)</f>
        <v>0</v>
      </c>
      <c r="BF873" s="169">
        <f>IF(N873="znížená",J873,0)</f>
        <v>0</v>
      </c>
      <c r="BG873" s="169">
        <f>IF(N873="zákl. prenesená",J873,0)</f>
        <v>0</v>
      </c>
      <c r="BH873" s="169">
        <f>IF(N873="zníž. prenesená",J873,0)</f>
        <v>0</v>
      </c>
      <c r="BI873" s="169">
        <f>IF(N873="nulová",J873,0)</f>
        <v>0</v>
      </c>
      <c r="BJ873" s="18" t="s">
        <v>89</v>
      </c>
      <c r="BK873" s="169">
        <f>ROUND(I873*H873,2)</f>
        <v>0</v>
      </c>
      <c r="BL873" s="18" t="s">
        <v>351</v>
      </c>
      <c r="BM873" s="168" t="s">
        <v>1103</v>
      </c>
    </row>
    <row r="874" spans="1:65" s="12" customFormat="1" ht="22.9" customHeight="1">
      <c r="B874" s="142"/>
      <c r="D874" s="143" t="s">
        <v>74</v>
      </c>
      <c r="E874" s="153" t="s">
        <v>1104</v>
      </c>
      <c r="F874" s="153" t="s">
        <v>1105</v>
      </c>
      <c r="I874" s="145"/>
      <c r="J874" s="154">
        <f>BK874</f>
        <v>0</v>
      </c>
      <c r="L874" s="142"/>
      <c r="M874" s="147"/>
      <c r="N874" s="148"/>
      <c r="O874" s="148"/>
      <c r="P874" s="149">
        <f>SUM(P875:P907)</f>
        <v>0</v>
      </c>
      <c r="Q874" s="148"/>
      <c r="R874" s="149">
        <f>SUM(R875:R907)</f>
        <v>2.1196888199999999</v>
      </c>
      <c r="S874" s="148"/>
      <c r="T874" s="150">
        <f>SUM(T875:T907)</f>
        <v>0</v>
      </c>
      <c r="AR874" s="143" t="s">
        <v>89</v>
      </c>
      <c r="AT874" s="151" t="s">
        <v>74</v>
      </c>
      <c r="AU874" s="151" t="s">
        <v>79</v>
      </c>
      <c r="AY874" s="143" t="s">
        <v>185</v>
      </c>
      <c r="BK874" s="152">
        <f>SUM(BK875:BK907)</f>
        <v>0</v>
      </c>
    </row>
    <row r="875" spans="1:65" s="2" customFormat="1" ht="37.9" customHeight="1">
      <c r="A875" s="33"/>
      <c r="B875" s="155"/>
      <c r="C875" s="156" t="s">
        <v>1106</v>
      </c>
      <c r="D875" s="156" t="s">
        <v>188</v>
      </c>
      <c r="E875" s="157" t="s">
        <v>1107</v>
      </c>
      <c r="F875" s="158" t="s">
        <v>1108</v>
      </c>
      <c r="G875" s="159" t="s">
        <v>283</v>
      </c>
      <c r="H875" s="160">
        <v>68.317999999999998</v>
      </c>
      <c r="I875" s="161"/>
      <c r="J875" s="162">
        <f>ROUND(I875*H875,2)</f>
        <v>0</v>
      </c>
      <c r="K875" s="163"/>
      <c r="L875" s="34"/>
      <c r="M875" s="164" t="s">
        <v>1</v>
      </c>
      <c r="N875" s="165" t="s">
        <v>41</v>
      </c>
      <c r="O875" s="62"/>
      <c r="P875" s="166">
        <f>O875*H875</f>
        <v>0</v>
      </c>
      <c r="Q875" s="166">
        <v>2.3550000000000001E-2</v>
      </c>
      <c r="R875" s="166">
        <f>Q875*H875</f>
        <v>1.6088889</v>
      </c>
      <c r="S875" s="166">
        <v>0</v>
      </c>
      <c r="T875" s="167">
        <f>S875*H875</f>
        <v>0</v>
      </c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R875" s="168" t="s">
        <v>351</v>
      </c>
      <c r="AT875" s="168" t="s">
        <v>188</v>
      </c>
      <c r="AU875" s="168" t="s">
        <v>89</v>
      </c>
      <c r="AY875" s="18" t="s">
        <v>185</v>
      </c>
      <c r="BE875" s="169">
        <f>IF(N875="základná",J875,0)</f>
        <v>0</v>
      </c>
      <c r="BF875" s="169">
        <f>IF(N875="znížená",J875,0)</f>
        <v>0</v>
      </c>
      <c r="BG875" s="169">
        <f>IF(N875="zákl. prenesená",J875,0)</f>
        <v>0</v>
      </c>
      <c r="BH875" s="169">
        <f>IF(N875="zníž. prenesená",J875,0)</f>
        <v>0</v>
      </c>
      <c r="BI875" s="169">
        <f>IF(N875="nulová",J875,0)</f>
        <v>0</v>
      </c>
      <c r="BJ875" s="18" t="s">
        <v>89</v>
      </c>
      <c r="BK875" s="169">
        <f>ROUND(I875*H875,2)</f>
        <v>0</v>
      </c>
      <c r="BL875" s="18" t="s">
        <v>351</v>
      </c>
      <c r="BM875" s="168" t="s">
        <v>1109</v>
      </c>
    </row>
    <row r="876" spans="1:65" s="14" customFormat="1" ht="11.25">
      <c r="B876" s="178"/>
      <c r="D876" s="171" t="s">
        <v>193</v>
      </c>
      <c r="E876" s="179" t="s">
        <v>1</v>
      </c>
      <c r="F876" s="180" t="s">
        <v>1110</v>
      </c>
      <c r="H876" s="181">
        <v>8.8350000000000009</v>
      </c>
      <c r="I876" s="182"/>
      <c r="L876" s="178"/>
      <c r="M876" s="183"/>
      <c r="N876" s="184"/>
      <c r="O876" s="184"/>
      <c r="P876" s="184"/>
      <c r="Q876" s="184"/>
      <c r="R876" s="184"/>
      <c r="S876" s="184"/>
      <c r="T876" s="185"/>
      <c r="AT876" s="179" t="s">
        <v>193</v>
      </c>
      <c r="AU876" s="179" t="s">
        <v>89</v>
      </c>
      <c r="AV876" s="14" t="s">
        <v>89</v>
      </c>
      <c r="AW876" s="14" t="s">
        <v>31</v>
      </c>
      <c r="AX876" s="14" t="s">
        <v>75</v>
      </c>
      <c r="AY876" s="179" t="s">
        <v>185</v>
      </c>
    </row>
    <row r="877" spans="1:65" s="14" customFormat="1" ht="11.25">
      <c r="B877" s="178"/>
      <c r="D877" s="171" t="s">
        <v>193</v>
      </c>
      <c r="E877" s="179" t="s">
        <v>1</v>
      </c>
      <c r="F877" s="180" t="s">
        <v>1111</v>
      </c>
      <c r="H877" s="181">
        <v>23.26</v>
      </c>
      <c r="I877" s="182"/>
      <c r="L877" s="178"/>
      <c r="M877" s="183"/>
      <c r="N877" s="184"/>
      <c r="O877" s="184"/>
      <c r="P877" s="184"/>
      <c r="Q877" s="184"/>
      <c r="R877" s="184"/>
      <c r="S877" s="184"/>
      <c r="T877" s="185"/>
      <c r="AT877" s="179" t="s">
        <v>193</v>
      </c>
      <c r="AU877" s="179" t="s">
        <v>89</v>
      </c>
      <c r="AV877" s="14" t="s">
        <v>89</v>
      </c>
      <c r="AW877" s="14" t="s">
        <v>31</v>
      </c>
      <c r="AX877" s="14" t="s">
        <v>75</v>
      </c>
      <c r="AY877" s="179" t="s">
        <v>185</v>
      </c>
    </row>
    <row r="878" spans="1:65" s="14" customFormat="1" ht="11.25">
      <c r="B878" s="178"/>
      <c r="D878" s="171" t="s">
        <v>193</v>
      </c>
      <c r="E878" s="179" t="s">
        <v>1</v>
      </c>
      <c r="F878" s="180" t="s">
        <v>1112</v>
      </c>
      <c r="H878" s="181">
        <v>5.7409999999999997</v>
      </c>
      <c r="I878" s="182"/>
      <c r="L878" s="178"/>
      <c r="M878" s="183"/>
      <c r="N878" s="184"/>
      <c r="O878" s="184"/>
      <c r="P878" s="184"/>
      <c r="Q878" s="184"/>
      <c r="R878" s="184"/>
      <c r="S878" s="184"/>
      <c r="T878" s="185"/>
      <c r="AT878" s="179" t="s">
        <v>193</v>
      </c>
      <c r="AU878" s="179" t="s">
        <v>89</v>
      </c>
      <c r="AV878" s="14" t="s">
        <v>89</v>
      </c>
      <c r="AW878" s="14" t="s">
        <v>31</v>
      </c>
      <c r="AX878" s="14" t="s">
        <v>75</v>
      </c>
      <c r="AY878" s="179" t="s">
        <v>185</v>
      </c>
    </row>
    <row r="879" spans="1:65" s="14" customFormat="1" ht="11.25">
      <c r="B879" s="178"/>
      <c r="D879" s="171" t="s">
        <v>193</v>
      </c>
      <c r="E879" s="179" t="s">
        <v>1</v>
      </c>
      <c r="F879" s="180" t="s">
        <v>1113</v>
      </c>
      <c r="H879" s="181">
        <v>24.5</v>
      </c>
      <c r="I879" s="182"/>
      <c r="L879" s="178"/>
      <c r="M879" s="183"/>
      <c r="N879" s="184"/>
      <c r="O879" s="184"/>
      <c r="P879" s="184"/>
      <c r="Q879" s="184"/>
      <c r="R879" s="184"/>
      <c r="S879" s="184"/>
      <c r="T879" s="185"/>
      <c r="AT879" s="179" t="s">
        <v>193</v>
      </c>
      <c r="AU879" s="179" t="s">
        <v>89</v>
      </c>
      <c r="AV879" s="14" t="s">
        <v>89</v>
      </c>
      <c r="AW879" s="14" t="s">
        <v>31</v>
      </c>
      <c r="AX879" s="14" t="s">
        <v>75</v>
      </c>
      <c r="AY879" s="179" t="s">
        <v>185</v>
      </c>
    </row>
    <row r="880" spans="1:65" s="14" customFormat="1" ht="11.25">
      <c r="B880" s="178"/>
      <c r="D880" s="171" t="s">
        <v>193</v>
      </c>
      <c r="E880" s="179" t="s">
        <v>1</v>
      </c>
      <c r="F880" s="180" t="s">
        <v>1114</v>
      </c>
      <c r="H880" s="181">
        <v>5.9820000000000002</v>
      </c>
      <c r="I880" s="182"/>
      <c r="L880" s="178"/>
      <c r="M880" s="183"/>
      <c r="N880" s="184"/>
      <c r="O880" s="184"/>
      <c r="P880" s="184"/>
      <c r="Q880" s="184"/>
      <c r="R880" s="184"/>
      <c r="S880" s="184"/>
      <c r="T880" s="185"/>
      <c r="AT880" s="179" t="s">
        <v>193</v>
      </c>
      <c r="AU880" s="179" t="s">
        <v>89</v>
      </c>
      <c r="AV880" s="14" t="s">
        <v>89</v>
      </c>
      <c r="AW880" s="14" t="s">
        <v>31</v>
      </c>
      <c r="AX880" s="14" t="s">
        <v>75</v>
      </c>
      <c r="AY880" s="179" t="s">
        <v>185</v>
      </c>
    </row>
    <row r="881" spans="1:65" s="16" customFormat="1" ht="11.25">
      <c r="B881" s="194"/>
      <c r="D881" s="171" t="s">
        <v>193</v>
      </c>
      <c r="E881" s="195" t="s">
        <v>1</v>
      </c>
      <c r="F881" s="196" t="s">
        <v>215</v>
      </c>
      <c r="H881" s="197">
        <v>68.317999999999998</v>
      </c>
      <c r="I881" s="198"/>
      <c r="L881" s="194"/>
      <c r="M881" s="199"/>
      <c r="N881" s="200"/>
      <c r="O881" s="200"/>
      <c r="P881" s="200"/>
      <c r="Q881" s="200"/>
      <c r="R881" s="200"/>
      <c r="S881" s="200"/>
      <c r="T881" s="201"/>
      <c r="AT881" s="195" t="s">
        <v>193</v>
      </c>
      <c r="AU881" s="195" t="s">
        <v>89</v>
      </c>
      <c r="AV881" s="16" t="s">
        <v>91</v>
      </c>
      <c r="AW881" s="16" t="s">
        <v>31</v>
      </c>
      <c r="AX881" s="16" t="s">
        <v>79</v>
      </c>
      <c r="AY881" s="195" t="s">
        <v>185</v>
      </c>
    </row>
    <row r="882" spans="1:65" s="2" customFormat="1" ht="37.9" customHeight="1">
      <c r="A882" s="33"/>
      <c r="B882" s="155"/>
      <c r="C882" s="156" t="s">
        <v>1115</v>
      </c>
      <c r="D882" s="156" t="s">
        <v>188</v>
      </c>
      <c r="E882" s="157" t="s">
        <v>1116</v>
      </c>
      <c r="F882" s="158" t="s">
        <v>1117</v>
      </c>
      <c r="G882" s="159" t="s">
        <v>283</v>
      </c>
      <c r="H882" s="160">
        <v>3.863</v>
      </c>
      <c r="I882" s="161"/>
      <c r="J882" s="162">
        <f>ROUND(I882*H882,2)</f>
        <v>0</v>
      </c>
      <c r="K882" s="163"/>
      <c r="L882" s="34"/>
      <c r="M882" s="164" t="s">
        <v>1</v>
      </c>
      <c r="N882" s="165" t="s">
        <v>41</v>
      </c>
      <c r="O882" s="62"/>
      <c r="P882" s="166">
        <f>O882*H882</f>
        <v>0</v>
      </c>
      <c r="Q882" s="166">
        <v>1.1820000000000001E-2</v>
      </c>
      <c r="R882" s="166">
        <f>Q882*H882</f>
        <v>4.5660660000000006E-2</v>
      </c>
      <c r="S882" s="166">
        <v>0</v>
      </c>
      <c r="T882" s="167">
        <f>S882*H882</f>
        <v>0</v>
      </c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R882" s="168" t="s">
        <v>351</v>
      </c>
      <c r="AT882" s="168" t="s">
        <v>188</v>
      </c>
      <c r="AU882" s="168" t="s">
        <v>89</v>
      </c>
      <c r="AY882" s="18" t="s">
        <v>185</v>
      </c>
      <c r="BE882" s="169">
        <f>IF(N882="základná",J882,0)</f>
        <v>0</v>
      </c>
      <c r="BF882" s="169">
        <f>IF(N882="znížená",J882,0)</f>
        <v>0</v>
      </c>
      <c r="BG882" s="169">
        <f>IF(N882="zákl. prenesená",J882,0)</f>
        <v>0</v>
      </c>
      <c r="BH882" s="169">
        <f>IF(N882="zníž. prenesená",J882,0)</f>
        <v>0</v>
      </c>
      <c r="BI882" s="169">
        <f>IF(N882="nulová",J882,0)</f>
        <v>0</v>
      </c>
      <c r="BJ882" s="18" t="s">
        <v>89</v>
      </c>
      <c r="BK882" s="169">
        <f>ROUND(I882*H882,2)</f>
        <v>0</v>
      </c>
      <c r="BL882" s="18" t="s">
        <v>351</v>
      </c>
      <c r="BM882" s="168" t="s">
        <v>1118</v>
      </c>
    </row>
    <row r="883" spans="1:65" s="14" customFormat="1" ht="11.25">
      <c r="B883" s="178"/>
      <c r="D883" s="171" t="s">
        <v>193</v>
      </c>
      <c r="E883" s="179" t="s">
        <v>1</v>
      </c>
      <c r="F883" s="180" t="s">
        <v>1119</v>
      </c>
      <c r="H883" s="181">
        <v>3.863</v>
      </c>
      <c r="I883" s="182"/>
      <c r="L883" s="178"/>
      <c r="M883" s="183"/>
      <c r="N883" s="184"/>
      <c r="O883" s="184"/>
      <c r="P883" s="184"/>
      <c r="Q883" s="184"/>
      <c r="R883" s="184"/>
      <c r="S883" s="184"/>
      <c r="T883" s="185"/>
      <c r="AT883" s="179" t="s">
        <v>193</v>
      </c>
      <c r="AU883" s="179" t="s">
        <v>89</v>
      </c>
      <c r="AV883" s="14" t="s">
        <v>89</v>
      </c>
      <c r="AW883" s="14" t="s">
        <v>31</v>
      </c>
      <c r="AX883" s="14" t="s">
        <v>75</v>
      </c>
      <c r="AY883" s="179" t="s">
        <v>185</v>
      </c>
    </row>
    <row r="884" spans="1:65" s="16" customFormat="1" ht="11.25">
      <c r="B884" s="194"/>
      <c r="D884" s="171" t="s">
        <v>193</v>
      </c>
      <c r="E884" s="195" t="s">
        <v>1</v>
      </c>
      <c r="F884" s="196" t="s">
        <v>215</v>
      </c>
      <c r="H884" s="197">
        <v>3.863</v>
      </c>
      <c r="I884" s="198"/>
      <c r="L884" s="194"/>
      <c r="M884" s="199"/>
      <c r="N884" s="200"/>
      <c r="O884" s="200"/>
      <c r="P884" s="200"/>
      <c r="Q884" s="200"/>
      <c r="R884" s="200"/>
      <c r="S884" s="200"/>
      <c r="T884" s="201"/>
      <c r="AT884" s="195" t="s">
        <v>193</v>
      </c>
      <c r="AU884" s="195" t="s">
        <v>89</v>
      </c>
      <c r="AV884" s="16" t="s">
        <v>91</v>
      </c>
      <c r="AW884" s="16" t="s">
        <v>31</v>
      </c>
      <c r="AX884" s="16" t="s">
        <v>79</v>
      </c>
      <c r="AY884" s="195" t="s">
        <v>185</v>
      </c>
    </row>
    <row r="885" spans="1:65" s="2" customFormat="1" ht="37.9" customHeight="1">
      <c r="A885" s="33"/>
      <c r="B885" s="155"/>
      <c r="C885" s="156" t="s">
        <v>1120</v>
      </c>
      <c r="D885" s="156" t="s">
        <v>188</v>
      </c>
      <c r="E885" s="157" t="s">
        <v>1121</v>
      </c>
      <c r="F885" s="158" t="s">
        <v>1122</v>
      </c>
      <c r="G885" s="159" t="s">
        <v>283</v>
      </c>
      <c r="H885" s="160">
        <v>13.476000000000001</v>
      </c>
      <c r="I885" s="161"/>
      <c r="J885" s="162">
        <f>ROUND(I885*H885,2)</f>
        <v>0</v>
      </c>
      <c r="K885" s="163"/>
      <c r="L885" s="34"/>
      <c r="M885" s="164" t="s">
        <v>1</v>
      </c>
      <c r="N885" s="165" t="s">
        <v>41</v>
      </c>
      <c r="O885" s="62"/>
      <c r="P885" s="166">
        <f>O885*H885</f>
        <v>0</v>
      </c>
      <c r="Q885" s="166">
        <v>1.336E-2</v>
      </c>
      <c r="R885" s="166">
        <f>Q885*H885</f>
        <v>0.18003936000000001</v>
      </c>
      <c r="S885" s="166">
        <v>0</v>
      </c>
      <c r="T885" s="167">
        <f>S885*H885</f>
        <v>0</v>
      </c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R885" s="168" t="s">
        <v>351</v>
      </c>
      <c r="AT885" s="168" t="s">
        <v>188</v>
      </c>
      <c r="AU885" s="168" t="s">
        <v>89</v>
      </c>
      <c r="AY885" s="18" t="s">
        <v>185</v>
      </c>
      <c r="BE885" s="169">
        <f>IF(N885="základná",J885,0)</f>
        <v>0</v>
      </c>
      <c r="BF885" s="169">
        <f>IF(N885="znížená",J885,0)</f>
        <v>0</v>
      </c>
      <c r="BG885" s="169">
        <f>IF(N885="zákl. prenesená",J885,0)</f>
        <v>0</v>
      </c>
      <c r="BH885" s="169">
        <f>IF(N885="zníž. prenesená",J885,0)</f>
        <v>0</v>
      </c>
      <c r="BI885" s="169">
        <f>IF(N885="nulová",J885,0)</f>
        <v>0</v>
      </c>
      <c r="BJ885" s="18" t="s">
        <v>89</v>
      </c>
      <c r="BK885" s="169">
        <f>ROUND(I885*H885,2)</f>
        <v>0</v>
      </c>
      <c r="BL885" s="18" t="s">
        <v>351</v>
      </c>
      <c r="BM885" s="168" t="s">
        <v>1123</v>
      </c>
    </row>
    <row r="886" spans="1:65" s="14" customFormat="1" ht="11.25">
      <c r="B886" s="178"/>
      <c r="D886" s="171" t="s">
        <v>193</v>
      </c>
      <c r="E886" s="179" t="s">
        <v>1</v>
      </c>
      <c r="F886" s="180" t="s">
        <v>1124</v>
      </c>
      <c r="H886" s="181">
        <v>6.9550000000000001</v>
      </c>
      <c r="I886" s="182"/>
      <c r="L886" s="178"/>
      <c r="M886" s="183"/>
      <c r="N886" s="184"/>
      <c r="O886" s="184"/>
      <c r="P886" s="184"/>
      <c r="Q886" s="184"/>
      <c r="R886" s="184"/>
      <c r="S886" s="184"/>
      <c r="T886" s="185"/>
      <c r="AT886" s="179" t="s">
        <v>193</v>
      </c>
      <c r="AU886" s="179" t="s">
        <v>89</v>
      </c>
      <c r="AV886" s="14" t="s">
        <v>89</v>
      </c>
      <c r="AW886" s="14" t="s">
        <v>31</v>
      </c>
      <c r="AX886" s="14" t="s">
        <v>75</v>
      </c>
      <c r="AY886" s="179" t="s">
        <v>185</v>
      </c>
    </row>
    <row r="887" spans="1:65" s="14" customFormat="1" ht="11.25">
      <c r="B887" s="178"/>
      <c r="D887" s="171" t="s">
        <v>193</v>
      </c>
      <c r="E887" s="179" t="s">
        <v>1</v>
      </c>
      <c r="F887" s="180" t="s">
        <v>1125</v>
      </c>
      <c r="H887" s="181">
        <v>6.5209999999999999</v>
      </c>
      <c r="I887" s="182"/>
      <c r="L887" s="178"/>
      <c r="M887" s="183"/>
      <c r="N887" s="184"/>
      <c r="O887" s="184"/>
      <c r="P887" s="184"/>
      <c r="Q887" s="184"/>
      <c r="R887" s="184"/>
      <c r="S887" s="184"/>
      <c r="T887" s="185"/>
      <c r="AT887" s="179" t="s">
        <v>193</v>
      </c>
      <c r="AU887" s="179" t="s">
        <v>89</v>
      </c>
      <c r="AV887" s="14" t="s">
        <v>89</v>
      </c>
      <c r="AW887" s="14" t="s">
        <v>31</v>
      </c>
      <c r="AX887" s="14" t="s">
        <v>75</v>
      </c>
      <c r="AY887" s="179" t="s">
        <v>185</v>
      </c>
    </row>
    <row r="888" spans="1:65" s="16" customFormat="1" ht="11.25">
      <c r="B888" s="194"/>
      <c r="D888" s="171" t="s">
        <v>193</v>
      </c>
      <c r="E888" s="195" t="s">
        <v>1</v>
      </c>
      <c r="F888" s="196" t="s">
        <v>215</v>
      </c>
      <c r="H888" s="197">
        <v>13.475999999999999</v>
      </c>
      <c r="I888" s="198"/>
      <c r="L888" s="194"/>
      <c r="M888" s="199"/>
      <c r="N888" s="200"/>
      <c r="O888" s="200"/>
      <c r="P888" s="200"/>
      <c r="Q888" s="200"/>
      <c r="R888" s="200"/>
      <c r="S888" s="200"/>
      <c r="T888" s="201"/>
      <c r="AT888" s="195" t="s">
        <v>193</v>
      </c>
      <c r="AU888" s="195" t="s">
        <v>89</v>
      </c>
      <c r="AV888" s="16" t="s">
        <v>91</v>
      </c>
      <c r="AW888" s="16" t="s">
        <v>31</v>
      </c>
      <c r="AX888" s="16" t="s">
        <v>79</v>
      </c>
      <c r="AY888" s="195" t="s">
        <v>185</v>
      </c>
    </row>
    <row r="889" spans="1:65" s="2" customFormat="1" ht="37.9" customHeight="1">
      <c r="A889" s="33"/>
      <c r="B889" s="155"/>
      <c r="C889" s="156" t="s">
        <v>1126</v>
      </c>
      <c r="D889" s="156" t="s">
        <v>188</v>
      </c>
      <c r="E889" s="157" t="s">
        <v>1127</v>
      </c>
      <c r="F889" s="158" t="s">
        <v>1128</v>
      </c>
      <c r="G889" s="159" t="s">
        <v>283</v>
      </c>
      <c r="H889" s="160">
        <v>34.72</v>
      </c>
      <c r="I889" s="161"/>
      <c r="J889" s="162">
        <f>ROUND(I889*H889,2)</f>
        <v>0</v>
      </c>
      <c r="K889" s="163"/>
      <c r="L889" s="34"/>
      <c r="M889" s="164" t="s">
        <v>1</v>
      </c>
      <c r="N889" s="165" t="s">
        <v>41</v>
      </c>
      <c r="O889" s="62"/>
      <c r="P889" s="166">
        <f>O889*H889</f>
        <v>0</v>
      </c>
      <c r="Q889" s="166">
        <v>8.1200000000000005E-3</v>
      </c>
      <c r="R889" s="166">
        <f>Q889*H889</f>
        <v>0.28192640000000002</v>
      </c>
      <c r="S889" s="166">
        <v>0</v>
      </c>
      <c r="T889" s="167">
        <f>S889*H889</f>
        <v>0</v>
      </c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R889" s="168" t="s">
        <v>351</v>
      </c>
      <c r="AT889" s="168" t="s">
        <v>188</v>
      </c>
      <c r="AU889" s="168" t="s">
        <v>89</v>
      </c>
      <c r="AY889" s="18" t="s">
        <v>185</v>
      </c>
      <c r="BE889" s="169">
        <f>IF(N889="základná",J889,0)</f>
        <v>0</v>
      </c>
      <c r="BF889" s="169">
        <f>IF(N889="znížená",J889,0)</f>
        <v>0</v>
      </c>
      <c r="BG889" s="169">
        <f>IF(N889="zákl. prenesená",J889,0)</f>
        <v>0</v>
      </c>
      <c r="BH889" s="169">
        <f>IF(N889="zníž. prenesená",J889,0)</f>
        <v>0</v>
      </c>
      <c r="BI889" s="169">
        <f>IF(N889="nulová",J889,0)</f>
        <v>0</v>
      </c>
      <c r="BJ889" s="18" t="s">
        <v>89</v>
      </c>
      <c r="BK889" s="169">
        <f>ROUND(I889*H889,2)</f>
        <v>0</v>
      </c>
      <c r="BL889" s="18" t="s">
        <v>351</v>
      </c>
      <c r="BM889" s="168" t="s">
        <v>1129</v>
      </c>
    </row>
    <row r="890" spans="1:65" s="14" customFormat="1" ht="11.25">
      <c r="B890" s="178"/>
      <c r="D890" s="171" t="s">
        <v>193</v>
      </c>
      <c r="E890" s="179" t="s">
        <v>1</v>
      </c>
      <c r="F890" s="180" t="s">
        <v>853</v>
      </c>
      <c r="H890" s="181">
        <v>6.11</v>
      </c>
      <c r="I890" s="182"/>
      <c r="L890" s="178"/>
      <c r="M890" s="183"/>
      <c r="N890" s="184"/>
      <c r="O890" s="184"/>
      <c r="P890" s="184"/>
      <c r="Q890" s="184"/>
      <c r="R890" s="184"/>
      <c r="S890" s="184"/>
      <c r="T890" s="185"/>
      <c r="AT890" s="179" t="s">
        <v>193</v>
      </c>
      <c r="AU890" s="179" t="s">
        <v>89</v>
      </c>
      <c r="AV890" s="14" t="s">
        <v>89</v>
      </c>
      <c r="AW890" s="14" t="s">
        <v>31</v>
      </c>
      <c r="AX890" s="14" t="s">
        <v>75</v>
      </c>
      <c r="AY890" s="179" t="s">
        <v>185</v>
      </c>
    </row>
    <row r="891" spans="1:65" s="14" customFormat="1" ht="11.25">
      <c r="B891" s="178"/>
      <c r="D891" s="171" t="s">
        <v>193</v>
      </c>
      <c r="E891" s="179" t="s">
        <v>1</v>
      </c>
      <c r="F891" s="180" t="s">
        <v>854</v>
      </c>
      <c r="H891" s="181">
        <v>7.88</v>
      </c>
      <c r="I891" s="182"/>
      <c r="L891" s="178"/>
      <c r="M891" s="183"/>
      <c r="N891" s="184"/>
      <c r="O891" s="184"/>
      <c r="P891" s="184"/>
      <c r="Q891" s="184"/>
      <c r="R891" s="184"/>
      <c r="S891" s="184"/>
      <c r="T891" s="185"/>
      <c r="AT891" s="179" t="s">
        <v>193</v>
      </c>
      <c r="AU891" s="179" t="s">
        <v>89</v>
      </c>
      <c r="AV891" s="14" t="s">
        <v>89</v>
      </c>
      <c r="AW891" s="14" t="s">
        <v>31</v>
      </c>
      <c r="AX891" s="14" t="s">
        <v>75</v>
      </c>
      <c r="AY891" s="179" t="s">
        <v>185</v>
      </c>
    </row>
    <row r="892" spans="1:65" s="14" customFormat="1" ht="11.25">
      <c r="B892" s="178"/>
      <c r="D892" s="171" t="s">
        <v>193</v>
      </c>
      <c r="E892" s="179" t="s">
        <v>1</v>
      </c>
      <c r="F892" s="180" t="s">
        <v>855</v>
      </c>
      <c r="H892" s="181">
        <v>7.18</v>
      </c>
      <c r="I892" s="182"/>
      <c r="L892" s="178"/>
      <c r="M892" s="183"/>
      <c r="N892" s="184"/>
      <c r="O892" s="184"/>
      <c r="P892" s="184"/>
      <c r="Q892" s="184"/>
      <c r="R892" s="184"/>
      <c r="S892" s="184"/>
      <c r="T892" s="185"/>
      <c r="AT892" s="179" t="s">
        <v>193</v>
      </c>
      <c r="AU892" s="179" t="s">
        <v>89</v>
      </c>
      <c r="AV892" s="14" t="s">
        <v>89</v>
      </c>
      <c r="AW892" s="14" t="s">
        <v>31</v>
      </c>
      <c r="AX892" s="14" t="s">
        <v>75</v>
      </c>
      <c r="AY892" s="179" t="s">
        <v>185</v>
      </c>
    </row>
    <row r="893" spans="1:65" s="14" customFormat="1" ht="11.25">
      <c r="B893" s="178"/>
      <c r="D893" s="171" t="s">
        <v>193</v>
      </c>
      <c r="E893" s="179" t="s">
        <v>1</v>
      </c>
      <c r="F893" s="180" t="s">
        <v>856</v>
      </c>
      <c r="H893" s="181">
        <v>5.61</v>
      </c>
      <c r="I893" s="182"/>
      <c r="L893" s="178"/>
      <c r="M893" s="183"/>
      <c r="N893" s="184"/>
      <c r="O893" s="184"/>
      <c r="P893" s="184"/>
      <c r="Q893" s="184"/>
      <c r="R893" s="184"/>
      <c r="S893" s="184"/>
      <c r="T893" s="185"/>
      <c r="AT893" s="179" t="s">
        <v>193</v>
      </c>
      <c r="AU893" s="179" t="s">
        <v>89</v>
      </c>
      <c r="AV893" s="14" t="s">
        <v>89</v>
      </c>
      <c r="AW893" s="14" t="s">
        <v>31</v>
      </c>
      <c r="AX893" s="14" t="s">
        <v>75</v>
      </c>
      <c r="AY893" s="179" t="s">
        <v>185</v>
      </c>
    </row>
    <row r="894" spans="1:65" s="14" customFormat="1" ht="11.25">
      <c r="B894" s="178"/>
      <c r="D894" s="171" t="s">
        <v>193</v>
      </c>
      <c r="E894" s="179" t="s">
        <v>1</v>
      </c>
      <c r="F894" s="180" t="s">
        <v>857</v>
      </c>
      <c r="H894" s="181">
        <v>3.18</v>
      </c>
      <c r="I894" s="182"/>
      <c r="L894" s="178"/>
      <c r="M894" s="183"/>
      <c r="N894" s="184"/>
      <c r="O894" s="184"/>
      <c r="P894" s="184"/>
      <c r="Q894" s="184"/>
      <c r="R894" s="184"/>
      <c r="S894" s="184"/>
      <c r="T894" s="185"/>
      <c r="AT894" s="179" t="s">
        <v>193</v>
      </c>
      <c r="AU894" s="179" t="s">
        <v>89</v>
      </c>
      <c r="AV894" s="14" t="s">
        <v>89</v>
      </c>
      <c r="AW894" s="14" t="s">
        <v>31</v>
      </c>
      <c r="AX894" s="14" t="s">
        <v>75</v>
      </c>
      <c r="AY894" s="179" t="s">
        <v>185</v>
      </c>
    </row>
    <row r="895" spans="1:65" s="14" customFormat="1" ht="11.25">
      <c r="B895" s="178"/>
      <c r="D895" s="171" t="s">
        <v>193</v>
      </c>
      <c r="E895" s="179" t="s">
        <v>1</v>
      </c>
      <c r="F895" s="180" t="s">
        <v>858</v>
      </c>
      <c r="H895" s="181">
        <v>3.42</v>
      </c>
      <c r="I895" s="182"/>
      <c r="L895" s="178"/>
      <c r="M895" s="183"/>
      <c r="N895" s="184"/>
      <c r="O895" s="184"/>
      <c r="P895" s="184"/>
      <c r="Q895" s="184"/>
      <c r="R895" s="184"/>
      <c r="S895" s="184"/>
      <c r="T895" s="185"/>
      <c r="AT895" s="179" t="s">
        <v>193</v>
      </c>
      <c r="AU895" s="179" t="s">
        <v>89</v>
      </c>
      <c r="AV895" s="14" t="s">
        <v>89</v>
      </c>
      <c r="AW895" s="14" t="s">
        <v>31</v>
      </c>
      <c r="AX895" s="14" t="s">
        <v>75</v>
      </c>
      <c r="AY895" s="179" t="s">
        <v>185</v>
      </c>
    </row>
    <row r="896" spans="1:65" s="14" customFormat="1" ht="11.25">
      <c r="B896" s="178"/>
      <c r="D896" s="171" t="s">
        <v>193</v>
      </c>
      <c r="E896" s="179" t="s">
        <v>1</v>
      </c>
      <c r="F896" s="180" t="s">
        <v>859</v>
      </c>
      <c r="H896" s="181">
        <v>1.34</v>
      </c>
      <c r="I896" s="182"/>
      <c r="L896" s="178"/>
      <c r="M896" s="183"/>
      <c r="N896" s="184"/>
      <c r="O896" s="184"/>
      <c r="P896" s="184"/>
      <c r="Q896" s="184"/>
      <c r="R896" s="184"/>
      <c r="S896" s="184"/>
      <c r="T896" s="185"/>
      <c r="AT896" s="179" t="s">
        <v>193</v>
      </c>
      <c r="AU896" s="179" t="s">
        <v>89</v>
      </c>
      <c r="AV896" s="14" t="s">
        <v>89</v>
      </c>
      <c r="AW896" s="14" t="s">
        <v>31</v>
      </c>
      <c r="AX896" s="14" t="s">
        <v>75</v>
      </c>
      <c r="AY896" s="179" t="s">
        <v>185</v>
      </c>
    </row>
    <row r="897" spans="1:65" s="16" customFormat="1" ht="11.25">
      <c r="B897" s="194"/>
      <c r="D897" s="171" t="s">
        <v>193</v>
      </c>
      <c r="E897" s="195" t="s">
        <v>1</v>
      </c>
      <c r="F897" s="196" t="s">
        <v>215</v>
      </c>
      <c r="H897" s="197">
        <v>34.720000000000006</v>
      </c>
      <c r="I897" s="198"/>
      <c r="L897" s="194"/>
      <c r="M897" s="199"/>
      <c r="N897" s="200"/>
      <c r="O897" s="200"/>
      <c r="P897" s="200"/>
      <c r="Q897" s="200"/>
      <c r="R897" s="200"/>
      <c r="S897" s="200"/>
      <c r="T897" s="201"/>
      <c r="AT897" s="195" t="s">
        <v>193</v>
      </c>
      <c r="AU897" s="195" t="s">
        <v>89</v>
      </c>
      <c r="AV897" s="16" t="s">
        <v>91</v>
      </c>
      <c r="AW897" s="16" t="s">
        <v>31</v>
      </c>
      <c r="AX897" s="16" t="s">
        <v>79</v>
      </c>
      <c r="AY897" s="195" t="s">
        <v>185</v>
      </c>
    </row>
    <row r="898" spans="1:65" s="2" customFormat="1" ht="33" customHeight="1">
      <c r="A898" s="33"/>
      <c r="B898" s="155"/>
      <c r="C898" s="156" t="s">
        <v>1130</v>
      </c>
      <c r="D898" s="156" t="s">
        <v>188</v>
      </c>
      <c r="E898" s="157" t="s">
        <v>1131</v>
      </c>
      <c r="F898" s="158" t="s">
        <v>1132</v>
      </c>
      <c r="G898" s="159" t="s">
        <v>348</v>
      </c>
      <c r="H898" s="160">
        <v>63.47</v>
      </c>
      <c r="I898" s="161"/>
      <c r="J898" s="162">
        <f>ROUND(I898*H898,2)</f>
        <v>0</v>
      </c>
      <c r="K898" s="163"/>
      <c r="L898" s="34"/>
      <c r="M898" s="164" t="s">
        <v>1</v>
      </c>
      <c r="N898" s="165" t="s">
        <v>41</v>
      </c>
      <c r="O898" s="62"/>
      <c r="P898" s="166">
        <f>O898*H898</f>
        <v>0</v>
      </c>
      <c r="Q898" s="166">
        <v>5.0000000000000002E-5</v>
      </c>
      <c r="R898" s="166">
        <f>Q898*H898</f>
        <v>3.1735000000000001E-3</v>
      </c>
      <c r="S898" s="166">
        <v>0</v>
      </c>
      <c r="T898" s="167">
        <f>S898*H898</f>
        <v>0</v>
      </c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R898" s="168" t="s">
        <v>351</v>
      </c>
      <c r="AT898" s="168" t="s">
        <v>188</v>
      </c>
      <c r="AU898" s="168" t="s">
        <v>89</v>
      </c>
      <c r="AY898" s="18" t="s">
        <v>185</v>
      </c>
      <c r="BE898" s="169">
        <f>IF(N898="základná",J898,0)</f>
        <v>0</v>
      </c>
      <c r="BF898" s="169">
        <f>IF(N898="znížená",J898,0)</f>
        <v>0</v>
      </c>
      <c r="BG898" s="169">
        <f>IF(N898="zákl. prenesená",J898,0)</f>
        <v>0</v>
      </c>
      <c r="BH898" s="169">
        <f>IF(N898="zníž. prenesená",J898,0)</f>
        <v>0</v>
      </c>
      <c r="BI898" s="169">
        <f>IF(N898="nulová",J898,0)</f>
        <v>0</v>
      </c>
      <c r="BJ898" s="18" t="s">
        <v>89</v>
      </c>
      <c r="BK898" s="169">
        <f>ROUND(I898*H898,2)</f>
        <v>0</v>
      </c>
      <c r="BL898" s="18" t="s">
        <v>351</v>
      </c>
      <c r="BM898" s="168" t="s">
        <v>1133</v>
      </c>
    </row>
    <row r="899" spans="1:65" s="14" customFormat="1" ht="11.25">
      <c r="B899" s="178"/>
      <c r="D899" s="171" t="s">
        <v>193</v>
      </c>
      <c r="E899" s="179" t="s">
        <v>1</v>
      </c>
      <c r="F899" s="180" t="s">
        <v>1134</v>
      </c>
      <c r="H899" s="181">
        <v>10.72</v>
      </c>
      <c r="I899" s="182"/>
      <c r="L899" s="178"/>
      <c r="M899" s="183"/>
      <c r="N899" s="184"/>
      <c r="O899" s="184"/>
      <c r="P899" s="184"/>
      <c r="Q899" s="184"/>
      <c r="R899" s="184"/>
      <c r="S899" s="184"/>
      <c r="T899" s="185"/>
      <c r="AT899" s="179" t="s">
        <v>193</v>
      </c>
      <c r="AU899" s="179" t="s">
        <v>89</v>
      </c>
      <c r="AV899" s="14" t="s">
        <v>89</v>
      </c>
      <c r="AW899" s="14" t="s">
        <v>31</v>
      </c>
      <c r="AX899" s="14" t="s">
        <v>75</v>
      </c>
      <c r="AY899" s="179" t="s">
        <v>185</v>
      </c>
    </row>
    <row r="900" spans="1:65" s="14" customFormat="1" ht="11.25">
      <c r="B900" s="178"/>
      <c r="D900" s="171" t="s">
        <v>193</v>
      </c>
      <c r="E900" s="179" t="s">
        <v>1</v>
      </c>
      <c r="F900" s="180" t="s">
        <v>1135</v>
      </c>
      <c r="H900" s="181">
        <v>11.69</v>
      </c>
      <c r="I900" s="182"/>
      <c r="L900" s="178"/>
      <c r="M900" s="183"/>
      <c r="N900" s="184"/>
      <c r="O900" s="184"/>
      <c r="P900" s="184"/>
      <c r="Q900" s="184"/>
      <c r="R900" s="184"/>
      <c r="S900" s="184"/>
      <c r="T900" s="185"/>
      <c r="AT900" s="179" t="s">
        <v>193</v>
      </c>
      <c r="AU900" s="179" t="s">
        <v>89</v>
      </c>
      <c r="AV900" s="14" t="s">
        <v>89</v>
      </c>
      <c r="AW900" s="14" t="s">
        <v>31</v>
      </c>
      <c r="AX900" s="14" t="s">
        <v>75</v>
      </c>
      <c r="AY900" s="179" t="s">
        <v>185</v>
      </c>
    </row>
    <row r="901" spans="1:65" s="14" customFormat="1" ht="11.25">
      <c r="B901" s="178"/>
      <c r="D901" s="171" t="s">
        <v>193</v>
      </c>
      <c r="E901" s="179" t="s">
        <v>1</v>
      </c>
      <c r="F901" s="180" t="s">
        <v>1136</v>
      </c>
      <c r="H901" s="181">
        <v>11.25</v>
      </c>
      <c r="I901" s="182"/>
      <c r="L901" s="178"/>
      <c r="M901" s="183"/>
      <c r="N901" s="184"/>
      <c r="O901" s="184"/>
      <c r="P901" s="184"/>
      <c r="Q901" s="184"/>
      <c r="R901" s="184"/>
      <c r="S901" s="184"/>
      <c r="T901" s="185"/>
      <c r="AT901" s="179" t="s">
        <v>193</v>
      </c>
      <c r="AU901" s="179" t="s">
        <v>89</v>
      </c>
      <c r="AV901" s="14" t="s">
        <v>89</v>
      </c>
      <c r="AW901" s="14" t="s">
        <v>31</v>
      </c>
      <c r="AX901" s="14" t="s">
        <v>75</v>
      </c>
      <c r="AY901" s="179" t="s">
        <v>185</v>
      </c>
    </row>
    <row r="902" spans="1:65" s="14" customFormat="1" ht="11.25">
      <c r="B902" s="178"/>
      <c r="D902" s="171" t="s">
        <v>193</v>
      </c>
      <c r="E902" s="179" t="s">
        <v>1</v>
      </c>
      <c r="F902" s="180" t="s">
        <v>1137</v>
      </c>
      <c r="H902" s="181">
        <v>9.8800000000000008</v>
      </c>
      <c r="I902" s="182"/>
      <c r="L902" s="178"/>
      <c r="M902" s="183"/>
      <c r="N902" s="184"/>
      <c r="O902" s="184"/>
      <c r="P902" s="184"/>
      <c r="Q902" s="184"/>
      <c r="R902" s="184"/>
      <c r="S902" s="184"/>
      <c r="T902" s="185"/>
      <c r="AT902" s="179" t="s">
        <v>193</v>
      </c>
      <c r="AU902" s="179" t="s">
        <v>89</v>
      </c>
      <c r="AV902" s="14" t="s">
        <v>89</v>
      </c>
      <c r="AW902" s="14" t="s">
        <v>31</v>
      </c>
      <c r="AX902" s="14" t="s">
        <v>75</v>
      </c>
      <c r="AY902" s="179" t="s">
        <v>185</v>
      </c>
    </row>
    <row r="903" spans="1:65" s="14" customFormat="1" ht="11.25">
      <c r="B903" s="178"/>
      <c r="D903" s="171" t="s">
        <v>193</v>
      </c>
      <c r="E903" s="179" t="s">
        <v>1</v>
      </c>
      <c r="F903" s="180" t="s">
        <v>1138</v>
      </c>
      <c r="H903" s="181">
        <v>7.37</v>
      </c>
      <c r="I903" s="182"/>
      <c r="L903" s="178"/>
      <c r="M903" s="183"/>
      <c r="N903" s="184"/>
      <c r="O903" s="184"/>
      <c r="P903" s="184"/>
      <c r="Q903" s="184"/>
      <c r="R903" s="184"/>
      <c r="S903" s="184"/>
      <c r="T903" s="185"/>
      <c r="AT903" s="179" t="s">
        <v>193</v>
      </c>
      <c r="AU903" s="179" t="s">
        <v>89</v>
      </c>
      <c r="AV903" s="14" t="s">
        <v>89</v>
      </c>
      <c r="AW903" s="14" t="s">
        <v>31</v>
      </c>
      <c r="AX903" s="14" t="s">
        <v>75</v>
      </c>
      <c r="AY903" s="179" t="s">
        <v>185</v>
      </c>
    </row>
    <row r="904" spans="1:65" s="14" customFormat="1" ht="11.25">
      <c r="B904" s="178"/>
      <c r="D904" s="171" t="s">
        <v>193</v>
      </c>
      <c r="E904" s="179" t="s">
        <v>1</v>
      </c>
      <c r="F904" s="180" t="s">
        <v>1139</v>
      </c>
      <c r="H904" s="181">
        <v>7.6</v>
      </c>
      <c r="I904" s="182"/>
      <c r="L904" s="178"/>
      <c r="M904" s="183"/>
      <c r="N904" s="184"/>
      <c r="O904" s="184"/>
      <c r="P904" s="184"/>
      <c r="Q904" s="184"/>
      <c r="R904" s="184"/>
      <c r="S904" s="184"/>
      <c r="T904" s="185"/>
      <c r="AT904" s="179" t="s">
        <v>193</v>
      </c>
      <c r="AU904" s="179" t="s">
        <v>89</v>
      </c>
      <c r="AV904" s="14" t="s">
        <v>89</v>
      </c>
      <c r="AW904" s="14" t="s">
        <v>31</v>
      </c>
      <c r="AX904" s="14" t="s">
        <v>75</v>
      </c>
      <c r="AY904" s="179" t="s">
        <v>185</v>
      </c>
    </row>
    <row r="905" spans="1:65" s="14" customFormat="1" ht="11.25">
      <c r="B905" s="178"/>
      <c r="D905" s="171" t="s">
        <v>193</v>
      </c>
      <c r="E905" s="179" t="s">
        <v>1</v>
      </c>
      <c r="F905" s="180" t="s">
        <v>1140</v>
      </c>
      <c r="H905" s="181">
        <v>4.96</v>
      </c>
      <c r="I905" s="182"/>
      <c r="L905" s="178"/>
      <c r="M905" s="183"/>
      <c r="N905" s="184"/>
      <c r="O905" s="184"/>
      <c r="P905" s="184"/>
      <c r="Q905" s="184"/>
      <c r="R905" s="184"/>
      <c r="S905" s="184"/>
      <c r="T905" s="185"/>
      <c r="AT905" s="179" t="s">
        <v>193</v>
      </c>
      <c r="AU905" s="179" t="s">
        <v>89</v>
      </c>
      <c r="AV905" s="14" t="s">
        <v>89</v>
      </c>
      <c r="AW905" s="14" t="s">
        <v>31</v>
      </c>
      <c r="AX905" s="14" t="s">
        <v>75</v>
      </c>
      <c r="AY905" s="179" t="s">
        <v>185</v>
      </c>
    </row>
    <row r="906" spans="1:65" s="16" customFormat="1" ht="11.25">
      <c r="B906" s="194"/>
      <c r="D906" s="171" t="s">
        <v>193</v>
      </c>
      <c r="E906" s="195" t="s">
        <v>1</v>
      </c>
      <c r="F906" s="196" t="s">
        <v>215</v>
      </c>
      <c r="H906" s="197">
        <v>63.47</v>
      </c>
      <c r="I906" s="198"/>
      <c r="L906" s="194"/>
      <c r="M906" s="199"/>
      <c r="N906" s="200"/>
      <c r="O906" s="200"/>
      <c r="P906" s="200"/>
      <c r="Q906" s="200"/>
      <c r="R906" s="200"/>
      <c r="S906" s="200"/>
      <c r="T906" s="201"/>
      <c r="AT906" s="195" t="s">
        <v>193</v>
      </c>
      <c r="AU906" s="195" t="s">
        <v>89</v>
      </c>
      <c r="AV906" s="16" t="s">
        <v>91</v>
      </c>
      <c r="AW906" s="16" t="s">
        <v>31</v>
      </c>
      <c r="AX906" s="16" t="s">
        <v>79</v>
      </c>
      <c r="AY906" s="195" t="s">
        <v>185</v>
      </c>
    </row>
    <row r="907" spans="1:65" s="2" customFormat="1" ht="24.2" customHeight="1">
      <c r="A907" s="33"/>
      <c r="B907" s="155"/>
      <c r="C907" s="156" t="s">
        <v>1141</v>
      </c>
      <c r="D907" s="156" t="s">
        <v>188</v>
      </c>
      <c r="E907" s="157" t="s">
        <v>1142</v>
      </c>
      <c r="F907" s="158" t="s">
        <v>1143</v>
      </c>
      <c r="G907" s="159" t="s">
        <v>1046</v>
      </c>
      <c r="H907" s="213"/>
      <c r="I907" s="161"/>
      <c r="J907" s="162">
        <f>ROUND(I907*H907,2)</f>
        <v>0</v>
      </c>
      <c r="K907" s="163"/>
      <c r="L907" s="34"/>
      <c r="M907" s="164" t="s">
        <v>1</v>
      </c>
      <c r="N907" s="165" t="s">
        <v>41</v>
      </c>
      <c r="O907" s="62"/>
      <c r="P907" s="166">
        <f>O907*H907</f>
        <v>0</v>
      </c>
      <c r="Q907" s="166">
        <v>0</v>
      </c>
      <c r="R907" s="166">
        <f>Q907*H907</f>
        <v>0</v>
      </c>
      <c r="S907" s="166">
        <v>0</v>
      </c>
      <c r="T907" s="167">
        <f>S907*H907</f>
        <v>0</v>
      </c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R907" s="168" t="s">
        <v>351</v>
      </c>
      <c r="AT907" s="168" t="s">
        <v>188</v>
      </c>
      <c r="AU907" s="168" t="s">
        <v>89</v>
      </c>
      <c r="AY907" s="18" t="s">
        <v>185</v>
      </c>
      <c r="BE907" s="169">
        <f>IF(N907="základná",J907,0)</f>
        <v>0</v>
      </c>
      <c r="BF907" s="169">
        <f>IF(N907="znížená",J907,0)</f>
        <v>0</v>
      </c>
      <c r="BG907" s="169">
        <f>IF(N907="zákl. prenesená",J907,0)</f>
        <v>0</v>
      </c>
      <c r="BH907" s="169">
        <f>IF(N907="zníž. prenesená",J907,0)</f>
        <v>0</v>
      </c>
      <c r="BI907" s="169">
        <f>IF(N907="nulová",J907,0)</f>
        <v>0</v>
      </c>
      <c r="BJ907" s="18" t="s">
        <v>89</v>
      </c>
      <c r="BK907" s="169">
        <f>ROUND(I907*H907,2)</f>
        <v>0</v>
      </c>
      <c r="BL907" s="18" t="s">
        <v>351</v>
      </c>
      <c r="BM907" s="168" t="s">
        <v>1144</v>
      </c>
    </row>
    <row r="908" spans="1:65" s="12" customFormat="1" ht="22.9" customHeight="1">
      <c r="B908" s="142"/>
      <c r="D908" s="143" t="s">
        <v>74</v>
      </c>
      <c r="E908" s="153" t="s">
        <v>1145</v>
      </c>
      <c r="F908" s="153" t="s">
        <v>1146</v>
      </c>
      <c r="I908" s="145"/>
      <c r="J908" s="154">
        <f>BK908</f>
        <v>0</v>
      </c>
      <c r="L908" s="142"/>
      <c r="M908" s="147"/>
      <c r="N908" s="148"/>
      <c r="O908" s="148"/>
      <c r="P908" s="149">
        <f>SUM(P909:P928)</f>
        <v>0</v>
      </c>
      <c r="Q908" s="148"/>
      <c r="R908" s="149">
        <f>SUM(R909:R928)</f>
        <v>3.7339250000000002</v>
      </c>
      <c r="S908" s="148"/>
      <c r="T908" s="150">
        <f>SUM(T909:T928)</f>
        <v>0</v>
      </c>
      <c r="AR908" s="143" t="s">
        <v>89</v>
      </c>
      <c r="AT908" s="151" t="s">
        <v>74</v>
      </c>
      <c r="AU908" s="151" t="s">
        <v>79</v>
      </c>
      <c r="AY908" s="143" t="s">
        <v>185</v>
      </c>
      <c r="BK908" s="152">
        <f>SUM(BK909:BK928)</f>
        <v>0</v>
      </c>
    </row>
    <row r="909" spans="1:65" s="2" customFormat="1" ht="33" customHeight="1">
      <c r="A909" s="33"/>
      <c r="B909" s="155"/>
      <c r="C909" s="156" t="s">
        <v>1147</v>
      </c>
      <c r="D909" s="156" t="s">
        <v>188</v>
      </c>
      <c r="E909" s="157" t="s">
        <v>1148</v>
      </c>
      <c r="F909" s="158" t="s">
        <v>1149</v>
      </c>
      <c r="G909" s="159" t="s">
        <v>348</v>
      </c>
      <c r="H909" s="160">
        <v>87.2</v>
      </c>
      <c r="I909" s="161"/>
      <c r="J909" s="162">
        <f>ROUND(I909*H909,2)</f>
        <v>0</v>
      </c>
      <c r="K909" s="163"/>
      <c r="L909" s="34"/>
      <c r="M909" s="164" t="s">
        <v>1</v>
      </c>
      <c r="N909" s="165" t="s">
        <v>41</v>
      </c>
      <c r="O909" s="62"/>
      <c r="P909" s="166">
        <f>O909*H909</f>
        <v>0</v>
      </c>
      <c r="Q909" s="166">
        <v>1.8E-3</v>
      </c>
      <c r="R909" s="166">
        <f>Q909*H909</f>
        <v>0.15695999999999999</v>
      </c>
      <c r="S909" s="166">
        <v>0</v>
      </c>
      <c r="T909" s="167">
        <f>S909*H909</f>
        <v>0</v>
      </c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R909" s="168" t="s">
        <v>351</v>
      </c>
      <c r="AT909" s="168" t="s">
        <v>188</v>
      </c>
      <c r="AU909" s="168" t="s">
        <v>89</v>
      </c>
      <c r="AY909" s="18" t="s">
        <v>185</v>
      </c>
      <c r="BE909" s="169">
        <f>IF(N909="základná",J909,0)</f>
        <v>0</v>
      </c>
      <c r="BF909" s="169">
        <f>IF(N909="znížená",J909,0)</f>
        <v>0</v>
      </c>
      <c r="BG909" s="169">
        <f>IF(N909="zákl. prenesená",J909,0)</f>
        <v>0</v>
      </c>
      <c r="BH909" s="169">
        <f>IF(N909="zníž. prenesená",J909,0)</f>
        <v>0</v>
      </c>
      <c r="BI909" s="169">
        <f>IF(N909="nulová",J909,0)</f>
        <v>0</v>
      </c>
      <c r="BJ909" s="18" t="s">
        <v>89</v>
      </c>
      <c r="BK909" s="169">
        <f>ROUND(I909*H909,2)</f>
        <v>0</v>
      </c>
      <c r="BL909" s="18" t="s">
        <v>351</v>
      </c>
      <c r="BM909" s="168" t="s">
        <v>1150</v>
      </c>
    </row>
    <row r="910" spans="1:65" s="2" customFormat="1" ht="24.2" customHeight="1">
      <c r="A910" s="33"/>
      <c r="B910" s="155"/>
      <c r="C910" s="156" t="s">
        <v>1151</v>
      </c>
      <c r="D910" s="156" t="s">
        <v>188</v>
      </c>
      <c r="E910" s="157" t="s">
        <v>1152</v>
      </c>
      <c r="F910" s="158" t="s">
        <v>1153</v>
      </c>
      <c r="G910" s="159" t="s">
        <v>348</v>
      </c>
      <c r="H910" s="160">
        <v>225.08</v>
      </c>
      <c r="I910" s="161"/>
      <c r="J910" s="162">
        <f>ROUND(I910*H910,2)</f>
        <v>0</v>
      </c>
      <c r="K910" s="163"/>
      <c r="L910" s="34"/>
      <c r="M910" s="164" t="s">
        <v>1</v>
      </c>
      <c r="N910" s="165" t="s">
        <v>41</v>
      </c>
      <c r="O910" s="62"/>
      <c r="P910" s="166">
        <f>O910*H910</f>
        <v>0</v>
      </c>
      <c r="Q910" s="166">
        <v>1.8E-3</v>
      </c>
      <c r="R910" s="166">
        <f>Q910*H910</f>
        <v>0.405144</v>
      </c>
      <c r="S910" s="166">
        <v>0</v>
      </c>
      <c r="T910" s="167">
        <f>S910*H910</f>
        <v>0</v>
      </c>
      <c r="U910" s="33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  <c r="AR910" s="168" t="s">
        <v>351</v>
      </c>
      <c r="AT910" s="168" t="s">
        <v>188</v>
      </c>
      <c r="AU910" s="168" t="s">
        <v>89</v>
      </c>
      <c r="AY910" s="18" t="s">
        <v>185</v>
      </c>
      <c r="BE910" s="169">
        <f>IF(N910="základná",J910,0)</f>
        <v>0</v>
      </c>
      <c r="BF910" s="169">
        <f>IF(N910="znížená",J910,0)</f>
        <v>0</v>
      </c>
      <c r="BG910" s="169">
        <f>IF(N910="zákl. prenesená",J910,0)</f>
        <v>0</v>
      </c>
      <c r="BH910" s="169">
        <f>IF(N910="zníž. prenesená",J910,0)</f>
        <v>0</v>
      </c>
      <c r="BI910" s="169">
        <f>IF(N910="nulová",J910,0)</f>
        <v>0</v>
      </c>
      <c r="BJ910" s="18" t="s">
        <v>89</v>
      </c>
      <c r="BK910" s="169">
        <f>ROUND(I910*H910,2)</f>
        <v>0</v>
      </c>
      <c r="BL910" s="18" t="s">
        <v>351</v>
      </c>
      <c r="BM910" s="168" t="s">
        <v>1154</v>
      </c>
    </row>
    <row r="911" spans="1:65" s="2" customFormat="1" ht="33" customHeight="1">
      <c r="A911" s="33"/>
      <c r="B911" s="155"/>
      <c r="C911" s="156" t="s">
        <v>1155</v>
      </c>
      <c r="D911" s="156" t="s">
        <v>188</v>
      </c>
      <c r="E911" s="157" t="s">
        <v>1156</v>
      </c>
      <c r="F911" s="158" t="s">
        <v>1157</v>
      </c>
      <c r="G911" s="159" t="s">
        <v>348</v>
      </c>
      <c r="H911" s="160">
        <v>87.2</v>
      </c>
      <c r="I911" s="161"/>
      <c r="J911" s="162">
        <f>ROUND(I911*H911,2)</f>
        <v>0</v>
      </c>
      <c r="K911" s="163"/>
      <c r="L911" s="34"/>
      <c r="M911" s="164" t="s">
        <v>1</v>
      </c>
      <c r="N911" s="165" t="s">
        <v>41</v>
      </c>
      <c r="O911" s="62"/>
      <c r="P911" s="166">
        <f>O911*H911</f>
        <v>0</v>
      </c>
      <c r="Q911" s="166">
        <v>1.8E-3</v>
      </c>
      <c r="R911" s="166">
        <f>Q911*H911</f>
        <v>0.15695999999999999</v>
      </c>
      <c r="S911" s="166">
        <v>0</v>
      </c>
      <c r="T911" s="167">
        <f>S911*H911</f>
        <v>0</v>
      </c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R911" s="168" t="s">
        <v>351</v>
      </c>
      <c r="AT911" s="168" t="s">
        <v>188</v>
      </c>
      <c r="AU911" s="168" t="s">
        <v>89</v>
      </c>
      <c r="AY911" s="18" t="s">
        <v>185</v>
      </c>
      <c r="BE911" s="169">
        <f>IF(N911="základná",J911,0)</f>
        <v>0</v>
      </c>
      <c r="BF911" s="169">
        <f>IF(N911="znížená",J911,0)</f>
        <v>0</v>
      </c>
      <c r="BG911" s="169">
        <f>IF(N911="zákl. prenesená",J911,0)</f>
        <v>0</v>
      </c>
      <c r="BH911" s="169">
        <f>IF(N911="zníž. prenesená",J911,0)</f>
        <v>0</v>
      </c>
      <c r="BI911" s="169">
        <f>IF(N911="nulová",J911,0)</f>
        <v>0</v>
      </c>
      <c r="BJ911" s="18" t="s">
        <v>89</v>
      </c>
      <c r="BK911" s="169">
        <f>ROUND(I911*H911,2)</f>
        <v>0</v>
      </c>
      <c r="BL911" s="18" t="s">
        <v>351</v>
      </c>
      <c r="BM911" s="168" t="s">
        <v>1158</v>
      </c>
    </row>
    <row r="912" spans="1:65" s="2" customFormat="1" ht="21.75" customHeight="1">
      <c r="A912" s="33"/>
      <c r="B912" s="155"/>
      <c r="C912" s="156" t="s">
        <v>1159</v>
      </c>
      <c r="D912" s="156" t="s">
        <v>188</v>
      </c>
      <c r="E912" s="157" t="s">
        <v>1160</v>
      </c>
      <c r="F912" s="158" t="s">
        <v>1161</v>
      </c>
      <c r="G912" s="159" t="s">
        <v>348</v>
      </c>
      <c r="H912" s="160">
        <v>193.3</v>
      </c>
      <c r="I912" s="161"/>
      <c r="J912" s="162">
        <f>ROUND(I912*H912,2)</f>
        <v>0</v>
      </c>
      <c r="K912" s="163"/>
      <c r="L912" s="34"/>
      <c r="M912" s="164" t="s">
        <v>1</v>
      </c>
      <c r="N912" s="165" t="s">
        <v>41</v>
      </c>
      <c r="O912" s="62"/>
      <c r="P912" s="166">
        <f>O912*H912</f>
        <v>0</v>
      </c>
      <c r="Q912" s="166">
        <v>3.3300000000000001E-3</v>
      </c>
      <c r="R912" s="166">
        <f>Q912*H912</f>
        <v>0.64368900000000007</v>
      </c>
      <c r="S912" s="166">
        <v>0</v>
      </c>
      <c r="T912" s="167">
        <f>S912*H912</f>
        <v>0</v>
      </c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R912" s="168" t="s">
        <v>351</v>
      </c>
      <c r="AT912" s="168" t="s">
        <v>188</v>
      </c>
      <c r="AU912" s="168" t="s">
        <v>89</v>
      </c>
      <c r="AY912" s="18" t="s">
        <v>185</v>
      </c>
      <c r="BE912" s="169">
        <f>IF(N912="základná",J912,0)</f>
        <v>0</v>
      </c>
      <c r="BF912" s="169">
        <f>IF(N912="znížená",J912,0)</f>
        <v>0</v>
      </c>
      <c r="BG912" s="169">
        <f>IF(N912="zákl. prenesená",J912,0)</f>
        <v>0</v>
      </c>
      <c r="BH912" s="169">
        <f>IF(N912="zníž. prenesená",J912,0)</f>
        <v>0</v>
      </c>
      <c r="BI912" s="169">
        <f>IF(N912="nulová",J912,0)</f>
        <v>0</v>
      </c>
      <c r="BJ912" s="18" t="s">
        <v>89</v>
      </c>
      <c r="BK912" s="169">
        <f>ROUND(I912*H912,2)</f>
        <v>0</v>
      </c>
      <c r="BL912" s="18" t="s">
        <v>351</v>
      </c>
      <c r="BM912" s="168" t="s">
        <v>1162</v>
      </c>
    </row>
    <row r="913" spans="1:65" s="14" customFormat="1" ht="22.5">
      <c r="B913" s="178"/>
      <c r="D913" s="171" t="s">
        <v>193</v>
      </c>
      <c r="E913" s="179" t="s">
        <v>1</v>
      </c>
      <c r="F913" s="180" t="s">
        <v>1163</v>
      </c>
      <c r="H913" s="181">
        <v>193.3</v>
      </c>
      <c r="I913" s="182"/>
      <c r="L913" s="178"/>
      <c r="M913" s="183"/>
      <c r="N913" s="184"/>
      <c r="O913" s="184"/>
      <c r="P913" s="184"/>
      <c r="Q913" s="184"/>
      <c r="R913" s="184"/>
      <c r="S913" s="184"/>
      <c r="T913" s="185"/>
      <c r="AT913" s="179" t="s">
        <v>193</v>
      </c>
      <c r="AU913" s="179" t="s">
        <v>89</v>
      </c>
      <c r="AV913" s="14" t="s">
        <v>89</v>
      </c>
      <c r="AW913" s="14" t="s">
        <v>31</v>
      </c>
      <c r="AX913" s="14" t="s">
        <v>79</v>
      </c>
      <c r="AY913" s="179" t="s">
        <v>185</v>
      </c>
    </row>
    <row r="914" spans="1:65" s="2" customFormat="1" ht="37.9" customHeight="1">
      <c r="A914" s="33"/>
      <c r="B914" s="155"/>
      <c r="C914" s="156" t="s">
        <v>1164</v>
      </c>
      <c r="D914" s="156" t="s">
        <v>188</v>
      </c>
      <c r="E914" s="157" t="s">
        <v>1165</v>
      </c>
      <c r="F914" s="158" t="s">
        <v>1166</v>
      </c>
      <c r="G914" s="159" t="s">
        <v>348</v>
      </c>
      <c r="H914" s="160">
        <v>165.27500000000001</v>
      </c>
      <c r="I914" s="161"/>
      <c r="J914" s="162">
        <f>ROUND(I914*H914,2)</f>
        <v>0</v>
      </c>
      <c r="K914" s="163"/>
      <c r="L914" s="34"/>
      <c r="M914" s="164" t="s">
        <v>1</v>
      </c>
      <c r="N914" s="165" t="s">
        <v>41</v>
      </c>
      <c r="O914" s="62"/>
      <c r="P914" s="166">
        <f>O914*H914</f>
        <v>0</v>
      </c>
      <c r="Q914" s="166">
        <v>2.0899999999999998E-3</v>
      </c>
      <c r="R914" s="166">
        <f>Q914*H914</f>
        <v>0.34542475</v>
      </c>
      <c r="S914" s="166">
        <v>0</v>
      </c>
      <c r="T914" s="167">
        <f>S914*H914</f>
        <v>0</v>
      </c>
      <c r="U914" s="33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  <c r="AR914" s="168" t="s">
        <v>351</v>
      </c>
      <c r="AT914" s="168" t="s">
        <v>188</v>
      </c>
      <c r="AU914" s="168" t="s">
        <v>89</v>
      </c>
      <c r="AY914" s="18" t="s">
        <v>185</v>
      </c>
      <c r="BE914" s="169">
        <f>IF(N914="základná",J914,0)</f>
        <v>0</v>
      </c>
      <c r="BF914" s="169">
        <f>IF(N914="znížená",J914,0)</f>
        <v>0</v>
      </c>
      <c r="BG914" s="169">
        <f>IF(N914="zákl. prenesená",J914,0)</f>
        <v>0</v>
      </c>
      <c r="BH914" s="169">
        <f>IF(N914="zníž. prenesená",J914,0)</f>
        <v>0</v>
      </c>
      <c r="BI914" s="169">
        <f>IF(N914="nulová",J914,0)</f>
        <v>0</v>
      </c>
      <c r="BJ914" s="18" t="s">
        <v>89</v>
      </c>
      <c r="BK914" s="169">
        <f>ROUND(I914*H914,2)</f>
        <v>0</v>
      </c>
      <c r="BL914" s="18" t="s">
        <v>351</v>
      </c>
      <c r="BM914" s="168" t="s">
        <v>1167</v>
      </c>
    </row>
    <row r="915" spans="1:65" s="2" customFormat="1" ht="37.9" customHeight="1">
      <c r="A915" s="33"/>
      <c r="B915" s="155"/>
      <c r="C915" s="156" t="s">
        <v>1168</v>
      </c>
      <c r="D915" s="156" t="s">
        <v>188</v>
      </c>
      <c r="E915" s="157" t="s">
        <v>1169</v>
      </c>
      <c r="F915" s="158" t="s">
        <v>1170</v>
      </c>
      <c r="G915" s="159" t="s">
        <v>348</v>
      </c>
      <c r="H915" s="160">
        <v>165.27500000000001</v>
      </c>
      <c r="I915" s="161"/>
      <c r="J915" s="162">
        <f>ROUND(I915*H915,2)</f>
        <v>0</v>
      </c>
      <c r="K915" s="163"/>
      <c r="L915" s="34"/>
      <c r="M915" s="164" t="s">
        <v>1</v>
      </c>
      <c r="N915" s="165" t="s">
        <v>41</v>
      </c>
      <c r="O915" s="62"/>
      <c r="P915" s="166">
        <f>O915*H915</f>
        <v>0</v>
      </c>
      <c r="Q915" s="166">
        <v>2.0899999999999998E-3</v>
      </c>
      <c r="R915" s="166">
        <f>Q915*H915</f>
        <v>0.34542475</v>
      </c>
      <c r="S915" s="166">
        <v>0</v>
      </c>
      <c r="T915" s="167">
        <f>S915*H915</f>
        <v>0</v>
      </c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R915" s="168" t="s">
        <v>351</v>
      </c>
      <c r="AT915" s="168" t="s">
        <v>188</v>
      </c>
      <c r="AU915" s="168" t="s">
        <v>89</v>
      </c>
      <c r="AY915" s="18" t="s">
        <v>185</v>
      </c>
      <c r="BE915" s="169">
        <f>IF(N915="základná",J915,0)</f>
        <v>0</v>
      </c>
      <c r="BF915" s="169">
        <f>IF(N915="znížená",J915,0)</f>
        <v>0</v>
      </c>
      <c r="BG915" s="169">
        <f>IF(N915="zákl. prenesená",J915,0)</f>
        <v>0</v>
      </c>
      <c r="BH915" s="169">
        <f>IF(N915="zníž. prenesená",J915,0)</f>
        <v>0</v>
      </c>
      <c r="BI915" s="169">
        <f>IF(N915="nulová",J915,0)</f>
        <v>0</v>
      </c>
      <c r="BJ915" s="18" t="s">
        <v>89</v>
      </c>
      <c r="BK915" s="169">
        <f>ROUND(I915*H915,2)</f>
        <v>0</v>
      </c>
      <c r="BL915" s="18" t="s">
        <v>351</v>
      </c>
      <c r="BM915" s="168" t="s">
        <v>1171</v>
      </c>
    </row>
    <row r="916" spans="1:65" s="2" customFormat="1" ht="24.2" customHeight="1">
      <c r="A916" s="33"/>
      <c r="B916" s="155"/>
      <c r="C916" s="156" t="s">
        <v>1172</v>
      </c>
      <c r="D916" s="156" t="s">
        <v>188</v>
      </c>
      <c r="E916" s="157" t="s">
        <v>1173</v>
      </c>
      <c r="F916" s="158" t="s">
        <v>1174</v>
      </c>
      <c r="G916" s="159" t="s">
        <v>1175</v>
      </c>
      <c r="H916" s="160">
        <v>3</v>
      </c>
      <c r="I916" s="161"/>
      <c r="J916" s="162">
        <f>ROUND(I916*H916,2)</f>
        <v>0</v>
      </c>
      <c r="K916" s="163"/>
      <c r="L916" s="34"/>
      <c r="M916" s="164" t="s">
        <v>1</v>
      </c>
      <c r="N916" s="165" t="s">
        <v>41</v>
      </c>
      <c r="O916" s="62"/>
      <c r="P916" s="166">
        <f>O916*H916</f>
        <v>0</v>
      </c>
      <c r="Q916" s="166">
        <v>7.0200000000000002E-3</v>
      </c>
      <c r="R916" s="166">
        <f>Q916*H916</f>
        <v>2.1060000000000002E-2</v>
      </c>
      <c r="S916" s="166">
        <v>0</v>
      </c>
      <c r="T916" s="167">
        <f>S916*H916</f>
        <v>0</v>
      </c>
      <c r="U916" s="33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  <c r="AR916" s="168" t="s">
        <v>351</v>
      </c>
      <c r="AT916" s="168" t="s">
        <v>188</v>
      </c>
      <c r="AU916" s="168" t="s">
        <v>89</v>
      </c>
      <c r="AY916" s="18" t="s">
        <v>185</v>
      </c>
      <c r="BE916" s="169">
        <f>IF(N916="základná",J916,0)</f>
        <v>0</v>
      </c>
      <c r="BF916" s="169">
        <f>IF(N916="znížená",J916,0)</f>
        <v>0</v>
      </c>
      <c r="BG916" s="169">
        <f>IF(N916="zákl. prenesená",J916,0)</f>
        <v>0</v>
      </c>
      <c r="BH916" s="169">
        <f>IF(N916="zníž. prenesená",J916,0)</f>
        <v>0</v>
      </c>
      <c r="BI916" s="169">
        <f>IF(N916="nulová",J916,0)</f>
        <v>0</v>
      </c>
      <c r="BJ916" s="18" t="s">
        <v>89</v>
      </c>
      <c r="BK916" s="169">
        <f>ROUND(I916*H916,2)</f>
        <v>0</v>
      </c>
      <c r="BL916" s="18" t="s">
        <v>351</v>
      </c>
      <c r="BM916" s="168" t="s">
        <v>1176</v>
      </c>
    </row>
    <row r="917" spans="1:65" s="14" customFormat="1" ht="22.5">
      <c r="B917" s="178"/>
      <c r="D917" s="171" t="s">
        <v>193</v>
      </c>
      <c r="E917" s="179" t="s">
        <v>1</v>
      </c>
      <c r="F917" s="180" t="s">
        <v>1177</v>
      </c>
      <c r="H917" s="181">
        <v>3</v>
      </c>
      <c r="I917" s="182"/>
      <c r="L917" s="178"/>
      <c r="M917" s="183"/>
      <c r="N917" s="184"/>
      <c r="O917" s="184"/>
      <c r="P917" s="184"/>
      <c r="Q917" s="184"/>
      <c r="R917" s="184"/>
      <c r="S917" s="184"/>
      <c r="T917" s="185"/>
      <c r="AT917" s="179" t="s">
        <v>193</v>
      </c>
      <c r="AU917" s="179" t="s">
        <v>89</v>
      </c>
      <c r="AV917" s="14" t="s">
        <v>89</v>
      </c>
      <c r="AW917" s="14" t="s">
        <v>31</v>
      </c>
      <c r="AX917" s="14" t="s">
        <v>79</v>
      </c>
      <c r="AY917" s="179" t="s">
        <v>185</v>
      </c>
    </row>
    <row r="918" spans="1:65" s="2" customFormat="1" ht="33" customHeight="1">
      <c r="A918" s="33"/>
      <c r="B918" s="155"/>
      <c r="C918" s="156" t="s">
        <v>1178</v>
      </c>
      <c r="D918" s="156" t="s">
        <v>188</v>
      </c>
      <c r="E918" s="157" t="s">
        <v>1179</v>
      </c>
      <c r="F918" s="158" t="s">
        <v>1180</v>
      </c>
      <c r="G918" s="159" t="s">
        <v>348</v>
      </c>
      <c r="H918" s="160">
        <v>193.3</v>
      </c>
      <c r="I918" s="161"/>
      <c r="J918" s="162">
        <f>ROUND(I918*H918,2)</f>
        <v>0</v>
      </c>
      <c r="K918" s="163"/>
      <c r="L918" s="34"/>
      <c r="M918" s="164" t="s">
        <v>1</v>
      </c>
      <c r="N918" s="165" t="s">
        <v>41</v>
      </c>
      <c r="O918" s="62"/>
      <c r="P918" s="166">
        <f>O918*H918</f>
        <v>0</v>
      </c>
      <c r="Q918" s="166">
        <v>2.7100000000000002E-3</v>
      </c>
      <c r="R918" s="166">
        <f>Q918*H918</f>
        <v>0.52384300000000006</v>
      </c>
      <c r="S918" s="166">
        <v>0</v>
      </c>
      <c r="T918" s="167">
        <f>S918*H918</f>
        <v>0</v>
      </c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R918" s="168" t="s">
        <v>351</v>
      </c>
      <c r="AT918" s="168" t="s">
        <v>188</v>
      </c>
      <c r="AU918" s="168" t="s">
        <v>89</v>
      </c>
      <c r="AY918" s="18" t="s">
        <v>185</v>
      </c>
      <c r="BE918" s="169">
        <f>IF(N918="základná",J918,0)</f>
        <v>0</v>
      </c>
      <c r="BF918" s="169">
        <f>IF(N918="znížená",J918,0)</f>
        <v>0</v>
      </c>
      <c r="BG918" s="169">
        <f>IF(N918="zákl. prenesená",J918,0)</f>
        <v>0</v>
      </c>
      <c r="BH918" s="169">
        <f>IF(N918="zníž. prenesená",J918,0)</f>
        <v>0</v>
      </c>
      <c r="BI918" s="169">
        <f>IF(N918="nulová",J918,0)</f>
        <v>0</v>
      </c>
      <c r="BJ918" s="18" t="s">
        <v>89</v>
      </c>
      <c r="BK918" s="169">
        <f>ROUND(I918*H918,2)</f>
        <v>0</v>
      </c>
      <c r="BL918" s="18" t="s">
        <v>351</v>
      </c>
      <c r="BM918" s="168" t="s">
        <v>1181</v>
      </c>
    </row>
    <row r="919" spans="1:65" s="2" customFormat="1" ht="33" customHeight="1">
      <c r="A919" s="33"/>
      <c r="B919" s="155"/>
      <c r="C919" s="156" t="s">
        <v>1182</v>
      </c>
      <c r="D919" s="156" t="s">
        <v>188</v>
      </c>
      <c r="E919" s="157" t="s">
        <v>1183</v>
      </c>
      <c r="F919" s="158" t="s">
        <v>1184</v>
      </c>
      <c r="G919" s="159" t="s">
        <v>782</v>
      </c>
      <c r="H919" s="160">
        <v>11</v>
      </c>
      <c r="I919" s="161"/>
      <c r="J919" s="162">
        <f>ROUND(I919*H919,2)</f>
        <v>0</v>
      </c>
      <c r="K919" s="163"/>
      <c r="L919" s="34"/>
      <c r="M919" s="164" t="s">
        <v>1</v>
      </c>
      <c r="N919" s="165" t="s">
        <v>41</v>
      </c>
      <c r="O919" s="62"/>
      <c r="P919" s="166">
        <f>O919*H919</f>
        <v>0</v>
      </c>
      <c r="Q919" s="166">
        <v>1.58E-3</v>
      </c>
      <c r="R919" s="166">
        <f>Q919*H919</f>
        <v>1.738E-2</v>
      </c>
      <c r="S919" s="166">
        <v>0</v>
      </c>
      <c r="T919" s="167">
        <f>S919*H919</f>
        <v>0</v>
      </c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R919" s="168" t="s">
        <v>351</v>
      </c>
      <c r="AT919" s="168" t="s">
        <v>188</v>
      </c>
      <c r="AU919" s="168" t="s">
        <v>89</v>
      </c>
      <c r="AY919" s="18" t="s">
        <v>185</v>
      </c>
      <c r="BE919" s="169">
        <f>IF(N919="základná",J919,0)</f>
        <v>0</v>
      </c>
      <c r="BF919" s="169">
        <f>IF(N919="znížená",J919,0)</f>
        <v>0</v>
      </c>
      <c r="BG919" s="169">
        <f>IF(N919="zákl. prenesená",J919,0)</f>
        <v>0</v>
      </c>
      <c r="BH919" s="169">
        <f>IF(N919="zníž. prenesená",J919,0)</f>
        <v>0</v>
      </c>
      <c r="BI919" s="169">
        <f>IF(N919="nulová",J919,0)</f>
        <v>0</v>
      </c>
      <c r="BJ919" s="18" t="s">
        <v>89</v>
      </c>
      <c r="BK919" s="169">
        <f>ROUND(I919*H919,2)</f>
        <v>0</v>
      </c>
      <c r="BL919" s="18" t="s">
        <v>351</v>
      </c>
      <c r="BM919" s="168" t="s">
        <v>1185</v>
      </c>
    </row>
    <row r="920" spans="1:65" s="2" customFormat="1" ht="24.2" customHeight="1">
      <c r="A920" s="33"/>
      <c r="B920" s="155"/>
      <c r="C920" s="156" t="s">
        <v>1186</v>
      </c>
      <c r="D920" s="156" t="s">
        <v>188</v>
      </c>
      <c r="E920" s="157" t="s">
        <v>1187</v>
      </c>
      <c r="F920" s="158" t="s">
        <v>1188</v>
      </c>
      <c r="G920" s="159" t="s">
        <v>348</v>
      </c>
      <c r="H920" s="160">
        <v>73.349999999999994</v>
      </c>
      <c r="I920" s="161"/>
      <c r="J920" s="162">
        <f>ROUND(I920*H920,2)</f>
        <v>0</v>
      </c>
      <c r="K920" s="163"/>
      <c r="L920" s="34"/>
      <c r="M920" s="164" t="s">
        <v>1</v>
      </c>
      <c r="N920" s="165" t="s">
        <v>41</v>
      </c>
      <c r="O920" s="62"/>
      <c r="P920" s="166">
        <f>O920*H920</f>
        <v>0</v>
      </c>
      <c r="Q920" s="166">
        <v>3.4099999999999998E-3</v>
      </c>
      <c r="R920" s="166">
        <f>Q920*H920</f>
        <v>0.25012349999999994</v>
      </c>
      <c r="S920" s="166">
        <v>0</v>
      </c>
      <c r="T920" s="167">
        <f>S920*H920</f>
        <v>0</v>
      </c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R920" s="168" t="s">
        <v>351</v>
      </c>
      <c r="AT920" s="168" t="s">
        <v>188</v>
      </c>
      <c r="AU920" s="168" t="s">
        <v>89</v>
      </c>
      <c r="AY920" s="18" t="s">
        <v>185</v>
      </c>
      <c r="BE920" s="169">
        <f>IF(N920="základná",J920,0)</f>
        <v>0</v>
      </c>
      <c r="BF920" s="169">
        <f>IF(N920="znížená",J920,0)</f>
        <v>0</v>
      </c>
      <c r="BG920" s="169">
        <f>IF(N920="zákl. prenesená",J920,0)</f>
        <v>0</v>
      </c>
      <c r="BH920" s="169">
        <f>IF(N920="zníž. prenesená",J920,0)</f>
        <v>0</v>
      </c>
      <c r="BI920" s="169">
        <f>IF(N920="nulová",J920,0)</f>
        <v>0</v>
      </c>
      <c r="BJ920" s="18" t="s">
        <v>89</v>
      </c>
      <c r="BK920" s="169">
        <f>ROUND(I920*H920,2)</f>
        <v>0</v>
      </c>
      <c r="BL920" s="18" t="s">
        <v>351</v>
      </c>
      <c r="BM920" s="168" t="s">
        <v>1189</v>
      </c>
    </row>
    <row r="921" spans="1:65" s="2" customFormat="1" ht="24.2" customHeight="1">
      <c r="A921" s="33"/>
      <c r="B921" s="155"/>
      <c r="C921" s="156" t="s">
        <v>1190</v>
      </c>
      <c r="D921" s="156" t="s">
        <v>188</v>
      </c>
      <c r="E921" s="157" t="s">
        <v>1191</v>
      </c>
      <c r="F921" s="158" t="s">
        <v>1192</v>
      </c>
      <c r="G921" s="159" t="s">
        <v>348</v>
      </c>
      <c r="H921" s="160">
        <v>87</v>
      </c>
      <c r="I921" s="161"/>
      <c r="J921" s="162">
        <f>ROUND(I921*H921,2)</f>
        <v>0</v>
      </c>
      <c r="K921" s="163"/>
      <c r="L921" s="34"/>
      <c r="M921" s="164" t="s">
        <v>1</v>
      </c>
      <c r="N921" s="165" t="s">
        <v>41</v>
      </c>
      <c r="O921" s="62"/>
      <c r="P921" s="166">
        <f>O921*H921</f>
        <v>0</v>
      </c>
      <c r="Q921" s="166">
        <v>2.8500000000000001E-3</v>
      </c>
      <c r="R921" s="166">
        <f>Q921*H921</f>
        <v>0.24795</v>
      </c>
      <c r="S921" s="166">
        <v>0</v>
      </c>
      <c r="T921" s="167">
        <f>S921*H921</f>
        <v>0</v>
      </c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R921" s="168" t="s">
        <v>351</v>
      </c>
      <c r="AT921" s="168" t="s">
        <v>188</v>
      </c>
      <c r="AU921" s="168" t="s">
        <v>89</v>
      </c>
      <c r="AY921" s="18" t="s">
        <v>185</v>
      </c>
      <c r="BE921" s="169">
        <f>IF(N921="základná",J921,0)</f>
        <v>0</v>
      </c>
      <c r="BF921" s="169">
        <f>IF(N921="znížená",J921,0)</f>
        <v>0</v>
      </c>
      <c r="BG921" s="169">
        <f>IF(N921="zákl. prenesená",J921,0)</f>
        <v>0</v>
      </c>
      <c r="BH921" s="169">
        <f>IF(N921="zníž. prenesená",J921,0)</f>
        <v>0</v>
      </c>
      <c r="BI921" s="169">
        <f>IF(N921="nulová",J921,0)</f>
        <v>0</v>
      </c>
      <c r="BJ921" s="18" t="s">
        <v>89</v>
      </c>
      <c r="BK921" s="169">
        <f>ROUND(I921*H921,2)</f>
        <v>0</v>
      </c>
      <c r="BL921" s="18" t="s">
        <v>351</v>
      </c>
      <c r="BM921" s="168" t="s">
        <v>1193</v>
      </c>
    </row>
    <row r="922" spans="1:65" s="14" customFormat="1" ht="22.5">
      <c r="B922" s="178"/>
      <c r="D922" s="171" t="s">
        <v>193</v>
      </c>
      <c r="E922" s="179" t="s">
        <v>1</v>
      </c>
      <c r="F922" s="180" t="s">
        <v>1194</v>
      </c>
      <c r="H922" s="181">
        <v>87</v>
      </c>
      <c r="I922" s="182"/>
      <c r="L922" s="178"/>
      <c r="M922" s="183"/>
      <c r="N922" s="184"/>
      <c r="O922" s="184"/>
      <c r="P922" s="184"/>
      <c r="Q922" s="184"/>
      <c r="R922" s="184"/>
      <c r="S922" s="184"/>
      <c r="T922" s="185"/>
      <c r="AT922" s="179" t="s">
        <v>193</v>
      </c>
      <c r="AU922" s="179" t="s">
        <v>89</v>
      </c>
      <c r="AV922" s="14" t="s">
        <v>89</v>
      </c>
      <c r="AW922" s="14" t="s">
        <v>31</v>
      </c>
      <c r="AX922" s="14" t="s">
        <v>75</v>
      </c>
      <c r="AY922" s="179" t="s">
        <v>185</v>
      </c>
    </row>
    <row r="923" spans="1:65" s="16" customFormat="1" ht="11.25">
      <c r="B923" s="194"/>
      <c r="D923" s="171" t="s">
        <v>193</v>
      </c>
      <c r="E923" s="195" t="s">
        <v>1</v>
      </c>
      <c r="F923" s="196" t="s">
        <v>215</v>
      </c>
      <c r="H923" s="197">
        <v>87</v>
      </c>
      <c r="I923" s="198"/>
      <c r="L923" s="194"/>
      <c r="M923" s="199"/>
      <c r="N923" s="200"/>
      <c r="O923" s="200"/>
      <c r="P923" s="200"/>
      <c r="Q923" s="200"/>
      <c r="R923" s="200"/>
      <c r="S923" s="200"/>
      <c r="T923" s="201"/>
      <c r="AT923" s="195" t="s">
        <v>193</v>
      </c>
      <c r="AU923" s="195" t="s">
        <v>89</v>
      </c>
      <c r="AV923" s="16" t="s">
        <v>91</v>
      </c>
      <c r="AW923" s="16" t="s">
        <v>31</v>
      </c>
      <c r="AX923" s="16" t="s">
        <v>79</v>
      </c>
      <c r="AY923" s="195" t="s">
        <v>185</v>
      </c>
    </row>
    <row r="924" spans="1:65" s="2" customFormat="1" ht="24.2" customHeight="1">
      <c r="A924" s="33"/>
      <c r="B924" s="155"/>
      <c r="C924" s="156" t="s">
        <v>1195</v>
      </c>
      <c r="D924" s="156" t="s">
        <v>188</v>
      </c>
      <c r="E924" s="157" t="s">
        <v>1196</v>
      </c>
      <c r="F924" s="158" t="s">
        <v>1197</v>
      </c>
      <c r="G924" s="159" t="s">
        <v>348</v>
      </c>
      <c r="H924" s="160">
        <v>88.12</v>
      </c>
      <c r="I924" s="161"/>
      <c r="J924" s="162">
        <f>ROUND(I924*H924,2)</f>
        <v>0</v>
      </c>
      <c r="K924" s="163"/>
      <c r="L924" s="34"/>
      <c r="M924" s="164" t="s">
        <v>1</v>
      </c>
      <c r="N924" s="165" t="s">
        <v>41</v>
      </c>
      <c r="O924" s="62"/>
      <c r="P924" s="166">
        <f>O924*H924</f>
        <v>0</v>
      </c>
      <c r="Q924" s="166">
        <v>5.5500000000000002E-3</v>
      </c>
      <c r="R924" s="166">
        <f>Q924*H924</f>
        <v>0.48906600000000006</v>
      </c>
      <c r="S924" s="166">
        <v>0</v>
      </c>
      <c r="T924" s="167">
        <f>S924*H924</f>
        <v>0</v>
      </c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R924" s="168" t="s">
        <v>351</v>
      </c>
      <c r="AT924" s="168" t="s">
        <v>188</v>
      </c>
      <c r="AU924" s="168" t="s">
        <v>89</v>
      </c>
      <c r="AY924" s="18" t="s">
        <v>185</v>
      </c>
      <c r="BE924" s="169">
        <f>IF(N924="základná",J924,0)</f>
        <v>0</v>
      </c>
      <c r="BF924" s="169">
        <f>IF(N924="znížená",J924,0)</f>
        <v>0</v>
      </c>
      <c r="BG924" s="169">
        <f>IF(N924="zákl. prenesená",J924,0)</f>
        <v>0</v>
      </c>
      <c r="BH924" s="169">
        <f>IF(N924="zníž. prenesená",J924,0)</f>
        <v>0</v>
      </c>
      <c r="BI924" s="169">
        <f>IF(N924="nulová",J924,0)</f>
        <v>0</v>
      </c>
      <c r="BJ924" s="18" t="s">
        <v>89</v>
      </c>
      <c r="BK924" s="169">
        <f>ROUND(I924*H924,2)</f>
        <v>0</v>
      </c>
      <c r="BL924" s="18" t="s">
        <v>351</v>
      </c>
      <c r="BM924" s="168" t="s">
        <v>1198</v>
      </c>
    </row>
    <row r="925" spans="1:65" s="2" customFormat="1" ht="24.2" customHeight="1">
      <c r="A925" s="33"/>
      <c r="B925" s="155"/>
      <c r="C925" s="156" t="s">
        <v>1199</v>
      </c>
      <c r="D925" s="156" t="s">
        <v>188</v>
      </c>
      <c r="E925" s="157" t="s">
        <v>1200</v>
      </c>
      <c r="F925" s="158" t="s">
        <v>1201</v>
      </c>
      <c r="G925" s="159" t="s">
        <v>348</v>
      </c>
      <c r="H925" s="160">
        <v>46.75</v>
      </c>
      <c r="I925" s="161"/>
      <c r="J925" s="162">
        <f>ROUND(I925*H925,2)</f>
        <v>0</v>
      </c>
      <c r="K925" s="163"/>
      <c r="L925" s="34"/>
      <c r="M925" s="164" t="s">
        <v>1</v>
      </c>
      <c r="N925" s="165" t="s">
        <v>41</v>
      </c>
      <c r="O925" s="62"/>
      <c r="P925" s="166">
        <f>O925*H925</f>
        <v>0</v>
      </c>
      <c r="Q925" s="166">
        <v>2.8E-3</v>
      </c>
      <c r="R925" s="166">
        <f>Q925*H925</f>
        <v>0.13089999999999999</v>
      </c>
      <c r="S925" s="166">
        <v>0</v>
      </c>
      <c r="T925" s="167">
        <f>S925*H925</f>
        <v>0</v>
      </c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R925" s="168" t="s">
        <v>351</v>
      </c>
      <c r="AT925" s="168" t="s">
        <v>188</v>
      </c>
      <c r="AU925" s="168" t="s">
        <v>89</v>
      </c>
      <c r="AY925" s="18" t="s">
        <v>185</v>
      </c>
      <c r="BE925" s="169">
        <f>IF(N925="základná",J925,0)</f>
        <v>0</v>
      </c>
      <c r="BF925" s="169">
        <f>IF(N925="znížená",J925,0)</f>
        <v>0</v>
      </c>
      <c r="BG925" s="169">
        <f>IF(N925="zákl. prenesená",J925,0)</f>
        <v>0</v>
      </c>
      <c r="BH925" s="169">
        <f>IF(N925="zníž. prenesená",J925,0)</f>
        <v>0</v>
      </c>
      <c r="BI925" s="169">
        <f>IF(N925="nulová",J925,0)</f>
        <v>0</v>
      </c>
      <c r="BJ925" s="18" t="s">
        <v>89</v>
      </c>
      <c r="BK925" s="169">
        <f>ROUND(I925*H925,2)</f>
        <v>0</v>
      </c>
      <c r="BL925" s="18" t="s">
        <v>351</v>
      </c>
      <c r="BM925" s="168" t="s">
        <v>1202</v>
      </c>
    </row>
    <row r="926" spans="1:65" s="14" customFormat="1" ht="11.25">
      <c r="B926" s="178"/>
      <c r="D926" s="171" t="s">
        <v>193</v>
      </c>
      <c r="E926" s="179" t="s">
        <v>1</v>
      </c>
      <c r="F926" s="180" t="s">
        <v>1203</v>
      </c>
      <c r="H926" s="181">
        <v>46.75</v>
      </c>
      <c r="I926" s="182"/>
      <c r="L926" s="178"/>
      <c r="M926" s="183"/>
      <c r="N926" s="184"/>
      <c r="O926" s="184"/>
      <c r="P926" s="184"/>
      <c r="Q926" s="184"/>
      <c r="R926" s="184"/>
      <c r="S926" s="184"/>
      <c r="T926" s="185"/>
      <c r="AT926" s="179" t="s">
        <v>193</v>
      </c>
      <c r="AU926" s="179" t="s">
        <v>89</v>
      </c>
      <c r="AV926" s="14" t="s">
        <v>89</v>
      </c>
      <c r="AW926" s="14" t="s">
        <v>31</v>
      </c>
      <c r="AX926" s="14" t="s">
        <v>75</v>
      </c>
      <c r="AY926" s="179" t="s">
        <v>185</v>
      </c>
    </row>
    <row r="927" spans="1:65" s="16" customFormat="1" ht="11.25">
      <c r="B927" s="194"/>
      <c r="D927" s="171" t="s">
        <v>193</v>
      </c>
      <c r="E927" s="195" t="s">
        <v>1</v>
      </c>
      <c r="F927" s="196" t="s">
        <v>215</v>
      </c>
      <c r="H927" s="197">
        <v>46.75</v>
      </c>
      <c r="I927" s="198"/>
      <c r="L927" s="194"/>
      <c r="M927" s="199"/>
      <c r="N927" s="200"/>
      <c r="O927" s="200"/>
      <c r="P927" s="200"/>
      <c r="Q927" s="200"/>
      <c r="R927" s="200"/>
      <c r="S927" s="200"/>
      <c r="T927" s="201"/>
      <c r="AT927" s="195" t="s">
        <v>193</v>
      </c>
      <c r="AU927" s="195" t="s">
        <v>89</v>
      </c>
      <c r="AV927" s="16" t="s">
        <v>91</v>
      </c>
      <c r="AW927" s="16" t="s">
        <v>31</v>
      </c>
      <c r="AX927" s="16" t="s">
        <v>79</v>
      </c>
      <c r="AY927" s="195" t="s">
        <v>185</v>
      </c>
    </row>
    <row r="928" spans="1:65" s="2" customFormat="1" ht="24.2" customHeight="1">
      <c r="A928" s="33"/>
      <c r="B928" s="155"/>
      <c r="C928" s="156" t="s">
        <v>1204</v>
      </c>
      <c r="D928" s="156" t="s">
        <v>188</v>
      </c>
      <c r="E928" s="157" t="s">
        <v>1205</v>
      </c>
      <c r="F928" s="158" t="s">
        <v>1206</v>
      </c>
      <c r="G928" s="159" t="s">
        <v>1046</v>
      </c>
      <c r="H928" s="213"/>
      <c r="I928" s="161"/>
      <c r="J928" s="162">
        <f>ROUND(I928*H928,2)</f>
        <v>0</v>
      </c>
      <c r="K928" s="163"/>
      <c r="L928" s="34"/>
      <c r="M928" s="164" t="s">
        <v>1</v>
      </c>
      <c r="N928" s="165" t="s">
        <v>41</v>
      </c>
      <c r="O928" s="62"/>
      <c r="P928" s="166">
        <f>O928*H928</f>
        <v>0</v>
      </c>
      <c r="Q928" s="166">
        <v>0</v>
      </c>
      <c r="R928" s="166">
        <f>Q928*H928</f>
        <v>0</v>
      </c>
      <c r="S928" s="166">
        <v>0</v>
      </c>
      <c r="T928" s="167">
        <f>S928*H928</f>
        <v>0</v>
      </c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R928" s="168" t="s">
        <v>351</v>
      </c>
      <c r="AT928" s="168" t="s">
        <v>188</v>
      </c>
      <c r="AU928" s="168" t="s">
        <v>89</v>
      </c>
      <c r="AY928" s="18" t="s">
        <v>185</v>
      </c>
      <c r="BE928" s="169">
        <f>IF(N928="základná",J928,0)</f>
        <v>0</v>
      </c>
      <c r="BF928" s="169">
        <f>IF(N928="znížená",J928,0)</f>
        <v>0</v>
      </c>
      <c r="BG928" s="169">
        <f>IF(N928="zákl. prenesená",J928,0)</f>
        <v>0</v>
      </c>
      <c r="BH928" s="169">
        <f>IF(N928="zníž. prenesená",J928,0)</f>
        <v>0</v>
      </c>
      <c r="BI928" s="169">
        <f>IF(N928="nulová",J928,0)</f>
        <v>0</v>
      </c>
      <c r="BJ928" s="18" t="s">
        <v>89</v>
      </c>
      <c r="BK928" s="169">
        <f>ROUND(I928*H928,2)</f>
        <v>0</v>
      </c>
      <c r="BL928" s="18" t="s">
        <v>351</v>
      </c>
      <c r="BM928" s="168" t="s">
        <v>1207</v>
      </c>
    </row>
    <row r="929" spans="1:65" s="12" customFormat="1" ht="22.9" customHeight="1">
      <c r="B929" s="142"/>
      <c r="D929" s="143" t="s">
        <v>74</v>
      </c>
      <c r="E929" s="153" t="s">
        <v>1208</v>
      </c>
      <c r="F929" s="153" t="s">
        <v>1209</v>
      </c>
      <c r="I929" s="145"/>
      <c r="J929" s="154">
        <f>BK929</f>
        <v>0</v>
      </c>
      <c r="L929" s="142"/>
      <c r="M929" s="147"/>
      <c r="N929" s="148"/>
      <c r="O929" s="148"/>
      <c r="P929" s="149">
        <f>SUM(P930:P939)</f>
        <v>0</v>
      </c>
      <c r="Q929" s="148"/>
      <c r="R929" s="149">
        <f>SUM(R930:R939)</f>
        <v>0.16799999999999998</v>
      </c>
      <c r="S929" s="148"/>
      <c r="T929" s="150">
        <f>SUM(T930:T939)</f>
        <v>0</v>
      </c>
      <c r="AR929" s="143" t="s">
        <v>89</v>
      </c>
      <c r="AT929" s="151" t="s">
        <v>74</v>
      </c>
      <c r="AU929" s="151" t="s">
        <v>79</v>
      </c>
      <c r="AY929" s="143" t="s">
        <v>185</v>
      </c>
      <c r="BK929" s="152">
        <f>SUM(BK930:BK939)</f>
        <v>0</v>
      </c>
    </row>
    <row r="930" spans="1:65" s="2" customFormat="1" ht="24.2" customHeight="1">
      <c r="A930" s="33"/>
      <c r="B930" s="155"/>
      <c r="C930" s="156" t="s">
        <v>1210</v>
      </c>
      <c r="D930" s="156" t="s">
        <v>188</v>
      </c>
      <c r="E930" s="157" t="s">
        <v>1211</v>
      </c>
      <c r="F930" s="158" t="s">
        <v>1212</v>
      </c>
      <c r="G930" s="159" t="s">
        <v>348</v>
      </c>
      <c r="H930" s="160">
        <v>11</v>
      </c>
      <c r="I930" s="161"/>
      <c r="J930" s="162">
        <f>ROUND(I930*H930,2)</f>
        <v>0</v>
      </c>
      <c r="K930" s="163"/>
      <c r="L930" s="34"/>
      <c r="M930" s="164" t="s">
        <v>1</v>
      </c>
      <c r="N930" s="165" t="s">
        <v>41</v>
      </c>
      <c r="O930" s="62"/>
      <c r="P930" s="166">
        <f>O930*H930</f>
        <v>0</v>
      </c>
      <c r="Q930" s="166">
        <v>0</v>
      </c>
      <c r="R930" s="166">
        <f>Q930*H930</f>
        <v>0</v>
      </c>
      <c r="S930" s="166">
        <v>0</v>
      </c>
      <c r="T930" s="167">
        <f>S930*H930</f>
        <v>0</v>
      </c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R930" s="168" t="s">
        <v>351</v>
      </c>
      <c r="AT930" s="168" t="s">
        <v>188</v>
      </c>
      <c r="AU930" s="168" t="s">
        <v>89</v>
      </c>
      <c r="AY930" s="18" t="s">
        <v>185</v>
      </c>
      <c r="BE930" s="169">
        <f>IF(N930="základná",J930,0)</f>
        <v>0</v>
      </c>
      <c r="BF930" s="169">
        <f>IF(N930="znížená",J930,0)</f>
        <v>0</v>
      </c>
      <c r="BG930" s="169">
        <f>IF(N930="zákl. prenesená",J930,0)</f>
        <v>0</v>
      </c>
      <c r="BH930" s="169">
        <f>IF(N930="zníž. prenesená",J930,0)</f>
        <v>0</v>
      </c>
      <c r="BI930" s="169">
        <f>IF(N930="nulová",J930,0)</f>
        <v>0</v>
      </c>
      <c r="BJ930" s="18" t="s">
        <v>89</v>
      </c>
      <c r="BK930" s="169">
        <f>ROUND(I930*H930,2)</f>
        <v>0</v>
      </c>
      <c r="BL930" s="18" t="s">
        <v>351</v>
      </c>
      <c r="BM930" s="168" t="s">
        <v>1213</v>
      </c>
    </row>
    <row r="931" spans="1:65" s="14" customFormat="1" ht="11.25">
      <c r="B931" s="178"/>
      <c r="D931" s="171" t="s">
        <v>193</v>
      </c>
      <c r="E931" s="179" t="s">
        <v>1</v>
      </c>
      <c r="F931" s="180" t="s">
        <v>1214</v>
      </c>
      <c r="H931" s="181">
        <v>6</v>
      </c>
      <c r="I931" s="182"/>
      <c r="L931" s="178"/>
      <c r="M931" s="183"/>
      <c r="N931" s="184"/>
      <c r="O931" s="184"/>
      <c r="P931" s="184"/>
      <c r="Q931" s="184"/>
      <c r="R931" s="184"/>
      <c r="S931" s="184"/>
      <c r="T931" s="185"/>
      <c r="AT931" s="179" t="s">
        <v>193</v>
      </c>
      <c r="AU931" s="179" t="s">
        <v>89</v>
      </c>
      <c r="AV931" s="14" t="s">
        <v>89</v>
      </c>
      <c r="AW931" s="14" t="s">
        <v>31</v>
      </c>
      <c r="AX931" s="14" t="s">
        <v>75</v>
      </c>
      <c r="AY931" s="179" t="s">
        <v>185</v>
      </c>
    </row>
    <row r="932" spans="1:65" s="14" customFormat="1" ht="11.25">
      <c r="B932" s="178"/>
      <c r="D932" s="171" t="s">
        <v>193</v>
      </c>
      <c r="E932" s="179" t="s">
        <v>1</v>
      </c>
      <c r="F932" s="180" t="s">
        <v>1215</v>
      </c>
      <c r="H932" s="181">
        <v>5</v>
      </c>
      <c r="I932" s="182"/>
      <c r="L932" s="178"/>
      <c r="M932" s="183"/>
      <c r="N932" s="184"/>
      <c r="O932" s="184"/>
      <c r="P932" s="184"/>
      <c r="Q932" s="184"/>
      <c r="R932" s="184"/>
      <c r="S932" s="184"/>
      <c r="T932" s="185"/>
      <c r="AT932" s="179" t="s">
        <v>193</v>
      </c>
      <c r="AU932" s="179" t="s">
        <v>89</v>
      </c>
      <c r="AV932" s="14" t="s">
        <v>89</v>
      </c>
      <c r="AW932" s="14" t="s">
        <v>31</v>
      </c>
      <c r="AX932" s="14" t="s">
        <v>75</v>
      </c>
      <c r="AY932" s="179" t="s">
        <v>185</v>
      </c>
    </row>
    <row r="933" spans="1:65" s="16" customFormat="1" ht="11.25">
      <c r="B933" s="194"/>
      <c r="D933" s="171" t="s">
        <v>193</v>
      </c>
      <c r="E933" s="195" t="s">
        <v>1</v>
      </c>
      <c r="F933" s="196" t="s">
        <v>215</v>
      </c>
      <c r="H933" s="197">
        <v>11</v>
      </c>
      <c r="I933" s="198"/>
      <c r="L933" s="194"/>
      <c r="M933" s="199"/>
      <c r="N933" s="200"/>
      <c r="O933" s="200"/>
      <c r="P933" s="200"/>
      <c r="Q933" s="200"/>
      <c r="R933" s="200"/>
      <c r="S933" s="200"/>
      <c r="T933" s="201"/>
      <c r="AT933" s="195" t="s">
        <v>193</v>
      </c>
      <c r="AU933" s="195" t="s">
        <v>89</v>
      </c>
      <c r="AV933" s="16" t="s">
        <v>91</v>
      </c>
      <c r="AW933" s="16" t="s">
        <v>31</v>
      </c>
      <c r="AX933" s="16" t="s">
        <v>79</v>
      </c>
      <c r="AY933" s="195" t="s">
        <v>185</v>
      </c>
    </row>
    <row r="934" spans="1:65" s="2" customFormat="1" ht="37.9" customHeight="1">
      <c r="A934" s="33"/>
      <c r="B934" s="155"/>
      <c r="C934" s="202" t="s">
        <v>1216</v>
      </c>
      <c r="D934" s="202" t="s">
        <v>339</v>
      </c>
      <c r="E934" s="203" t="s">
        <v>1217</v>
      </c>
      <c r="F934" s="204" t="s">
        <v>1218</v>
      </c>
      <c r="G934" s="205" t="s">
        <v>348</v>
      </c>
      <c r="H934" s="206">
        <v>11.55</v>
      </c>
      <c r="I934" s="207"/>
      <c r="J934" s="208">
        <f>ROUND(I934*H934,2)</f>
        <v>0</v>
      </c>
      <c r="K934" s="209"/>
      <c r="L934" s="210"/>
      <c r="M934" s="211" t="s">
        <v>1</v>
      </c>
      <c r="N934" s="212" t="s">
        <v>41</v>
      </c>
      <c r="O934" s="62"/>
      <c r="P934" s="166">
        <f>O934*H934</f>
        <v>0</v>
      </c>
      <c r="Q934" s="166">
        <v>0</v>
      </c>
      <c r="R934" s="166">
        <f>Q934*H934</f>
        <v>0</v>
      </c>
      <c r="S934" s="166">
        <v>0</v>
      </c>
      <c r="T934" s="167">
        <f>S934*H934</f>
        <v>0</v>
      </c>
      <c r="U934" s="33"/>
      <c r="V934" s="33"/>
      <c r="W934" s="33"/>
      <c r="X934" s="33"/>
      <c r="Y934" s="33"/>
      <c r="Z934" s="33"/>
      <c r="AA934" s="33"/>
      <c r="AB934" s="33"/>
      <c r="AC934" s="33"/>
      <c r="AD934" s="33"/>
      <c r="AE934" s="33"/>
      <c r="AR934" s="168" t="s">
        <v>505</v>
      </c>
      <c r="AT934" s="168" t="s">
        <v>339</v>
      </c>
      <c r="AU934" s="168" t="s">
        <v>89</v>
      </c>
      <c r="AY934" s="18" t="s">
        <v>185</v>
      </c>
      <c r="BE934" s="169">
        <f>IF(N934="základná",J934,0)</f>
        <v>0</v>
      </c>
      <c r="BF934" s="169">
        <f>IF(N934="znížená",J934,0)</f>
        <v>0</v>
      </c>
      <c r="BG934" s="169">
        <f>IF(N934="zákl. prenesená",J934,0)</f>
        <v>0</v>
      </c>
      <c r="BH934" s="169">
        <f>IF(N934="zníž. prenesená",J934,0)</f>
        <v>0</v>
      </c>
      <c r="BI934" s="169">
        <f>IF(N934="nulová",J934,0)</f>
        <v>0</v>
      </c>
      <c r="BJ934" s="18" t="s">
        <v>89</v>
      </c>
      <c r="BK934" s="169">
        <f>ROUND(I934*H934,2)</f>
        <v>0</v>
      </c>
      <c r="BL934" s="18" t="s">
        <v>351</v>
      </c>
      <c r="BM934" s="168" t="s">
        <v>1219</v>
      </c>
    </row>
    <row r="935" spans="1:65" s="14" customFormat="1" ht="11.25">
      <c r="B935" s="178"/>
      <c r="D935" s="171" t="s">
        <v>193</v>
      </c>
      <c r="E935" s="179" t="s">
        <v>1</v>
      </c>
      <c r="F935" s="180" t="s">
        <v>1220</v>
      </c>
      <c r="H935" s="181">
        <v>11.55</v>
      </c>
      <c r="I935" s="182"/>
      <c r="L935" s="178"/>
      <c r="M935" s="183"/>
      <c r="N935" s="184"/>
      <c r="O935" s="184"/>
      <c r="P935" s="184"/>
      <c r="Q935" s="184"/>
      <c r="R935" s="184"/>
      <c r="S935" s="184"/>
      <c r="T935" s="185"/>
      <c r="AT935" s="179" t="s">
        <v>193</v>
      </c>
      <c r="AU935" s="179" t="s">
        <v>89</v>
      </c>
      <c r="AV935" s="14" t="s">
        <v>89</v>
      </c>
      <c r="AW935" s="14" t="s">
        <v>31</v>
      </c>
      <c r="AX935" s="14" t="s">
        <v>79</v>
      </c>
      <c r="AY935" s="179" t="s">
        <v>185</v>
      </c>
    </row>
    <row r="936" spans="1:65" s="2" customFormat="1" ht="37.9" customHeight="1">
      <c r="A936" s="33"/>
      <c r="B936" s="155"/>
      <c r="C936" s="202" t="s">
        <v>1221</v>
      </c>
      <c r="D936" s="202" t="s">
        <v>339</v>
      </c>
      <c r="E936" s="203" t="s">
        <v>1222</v>
      </c>
      <c r="F936" s="204" t="s">
        <v>1223</v>
      </c>
      <c r="G936" s="205" t="s">
        <v>348</v>
      </c>
      <c r="H936" s="206">
        <v>11.55</v>
      </c>
      <c r="I936" s="207"/>
      <c r="J936" s="208">
        <f>ROUND(I936*H936,2)</f>
        <v>0</v>
      </c>
      <c r="K936" s="209"/>
      <c r="L936" s="210"/>
      <c r="M936" s="211" t="s">
        <v>1</v>
      </c>
      <c r="N936" s="212" t="s">
        <v>41</v>
      </c>
      <c r="O936" s="62"/>
      <c r="P936" s="166">
        <f>O936*H936</f>
        <v>0</v>
      </c>
      <c r="Q936" s="166">
        <v>0</v>
      </c>
      <c r="R936" s="166">
        <f>Q936*H936</f>
        <v>0</v>
      </c>
      <c r="S936" s="166">
        <v>0</v>
      </c>
      <c r="T936" s="167">
        <f>S936*H936</f>
        <v>0</v>
      </c>
      <c r="U936" s="33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  <c r="AR936" s="168" t="s">
        <v>505</v>
      </c>
      <c r="AT936" s="168" t="s">
        <v>339</v>
      </c>
      <c r="AU936" s="168" t="s">
        <v>89</v>
      </c>
      <c r="AY936" s="18" t="s">
        <v>185</v>
      </c>
      <c r="BE936" s="169">
        <f>IF(N936="základná",J936,0)</f>
        <v>0</v>
      </c>
      <c r="BF936" s="169">
        <f>IF(N936="znížená",J936,0)</f>
        <v>0</v>
      </c>
      <c r="BG936" s="169">
        <f>IF(N936="zákl. prenesená",J936,0)</f>
        <v>0</v>
      </c>
      <c r="BH936" s="169">
        <f>IF(N936="zníž. prenesená",J936,0)</f>
        <v>0</v>
      </c>
      <c r="BI936" s="169">
        <f>IF(N936="nulová",J936,0)</f>
        <v>0</v>
      </c>
      <c r="BJ936" s="18" t="s">
        <v>89</v>
      </c>
      <c r="BK936" s="169">
        <f>ROUND(I936*H936,2)</f>
        <v>0</v>
      </c>
      <c r="BL936" s="18" t="s">
        <v>351</v>
      </c>
      <c r="BM936" s="168" t="s">
        <v>1224</v>
      </c>
    </row>
    <row r="937" spans="1:65" s="2" customFormat="1" ht="33" customHeight="1">
      <c r="A937" s="33"/>
      <c r="B937" s="155"/>
      <c r="C937" s="202" t="s">
        <v>1225</v>
      </c>
      <c r="D937" s="202" t="s">
        <v>339</v>
      </c>
      <c r="E937" s="203" t="s">
        <v>1226</v>
      </c>
      <c r="F937" s="204" t="s">
        <v>1227</v>
      </c>
      <c r="G937" s="205" t="s">
        <v>782</v>
      </c>
      <c r="H937" s="206">
        <v>1</v>
      </c>
      <c r="I937" s="207"/>
      <c r="J937" s="208">
        <f>ROUND(I937*H937,2)</f>
        <v>0</v>
      </c>
      <c r="K937" s="209"/>
      <c r="L937" s="210"/>
      <c r="M937" s="211" t="s">
        <v>1</v>
      </c>
      <c r="N937" s="212" t="s">
        <v>41</v>
      </c>
      <c r="O937" s="62"/>
      <c r="P937" s="166">
        <f>O937*H937</f>
        <v>0</v>
      </c>
      <c r="Q937" s="166">
        <v>9.1999999999999998E-2</v>
      </c>
      <c r="R937" s="166">
        <f>Q937*H937</f>
        <v>9.1999999999999998E-2</v>
      </c>
      <c r="S937" s="166">
        <v>0</v>
      </c>
      <c r="T937" s="167">
        <f>S937*H937</f>
        <v>0</v>
      </c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R937" s="168" t="s">
        <v>505</v>
      </c>
      <c r="AT937" s="168" t="s">
        <v>339</v>
      </c>
      <c r="AU937" s="168" t="s">
        <v>89</v>
      </c>
      <c r="AY937" s="18" t="s">
        <v>185</v>
      </c>
      <c r="BE937" s="169">
        <f>IF(N937="základná",J937,0)</f>
        <v>0</v>
      </c>
      <c r="BF937" s="169">
        <f>IF(N937="znížená",J937,0)</f>
        <v>0</v>
      </c>
      <c r="BG937" s="169">
        <f>IF(N937="zákl. prenesená",J937,0)</f>
        <v>0</v>
      </c>
      <c r="BH937" s="169">
        <f>IF(N937="zníž. prenesená",J937,0)</f>
        <v>0</v>
      </c>
      <c r="BI937" s="169">
        <f>IF(N937="nulová",J937,0)</f>
        <v>0</v>
      </c>
      <c r="BJ937" s="18" t="s">
        <v>89</v>
      </c>
      <c r="BK937" s="169">
        <f>ROUND(I937*H937,2)</f>
        <v>0</v>
      </c>
      <c r="BL937" s="18" t="s">
        <v>351</v>
      </c>
      <c r="BM937" s="168" t="s">
        <v>1228</v>
      </c>
    </row>
    <row r="938" spans="1:65" s="2" customFormat="1" ht="33" customHeight="1">
      <c r="A938" s="33"/>
      <c r="B938" s="155"/>
      <c r="C938" s="202" t="s">
        <v>1229</v>
      </c>
      <c r="D938" s="202" t="s">
        <v>339</v>
      </c>
      <c r="E938" s="203" t="s">
        <v>1230</v>
      </c>
      <c r="F938" s="204" t="s">
        <v>1231</v>
      </c>
      <c r="G938" s="205" t="s">
        <v>782</v>
      </c>
      <c r="H938" s="206">
        <v>1</v>
      </c>
      <c r="I938" s="207"/>
      <c r="J938" s="208">
        <f>ROUND(I938*H938,2)</f>
        <v>0</v>
      </c>
      <c r="K938" s="209"/>
      <c r="L938" s="210"/>
      <c r="M938" s="211" t="s">
        <v>1</v>
      </c>
      <c r="N938" s="212" t="s">
        <v>41</v>
      </c>
      <c r="O938" s="62"/>
      <c r="P938" s="166">
        <f>O938*H938</f>
        <v>0</v>
      </c>
      <c r="Q938" s="166">
        <v>7.5999999999999998E-2</v>
      </c>
      <c r="R938" s="166">
        <f>Q938*H938</f>
        <v>7.5999999999999998E-2</v>
      </c>
      <c r="S938" s="166">
        <v>0</v>
      </c>
      <c r="T938" s="167">
        <f>S938*H938</f>
        <v>0</v>
      </c>
      <c r="U938" s="33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  <c r="AR938" s="168" t="s">
        <v>505</v>
      </c>
      <c r="AT938" s="168" t="s">
        <v>339</v>
      </c>
      <c r="AU938" s="168" t="s">
        <v>89</v>
      </c>
      <c r="AY938" s="18" t="s">
        <v>185</v>
      </c>
      <c r="BE938" s="169">
        <f>IF(N938="základná",J938,0)</f>
        <v>0</v>
      </c>
      <c r="BF938" s="169">
        <f>IF(N938="znížená",J938,0)</f>
        <v>0</v>
      </c>
      <c r="BG938" s="169">
        <f>IF(N938="zákl. prenesená",J938,0)</f>
        <v>0</v>
      </c>
      <c r="BH938" s="169">
        <f>IF(N938="zníž. prenesená",J938,0)</f>
        <v>0</v>
      </c>
      <c r="BI938" s="169">
        <f>IF(N938="nulová",J938,0)</f>
        <v>0</v>
      </c>
      <c r="BJ938" s="18" t="s">
        <v>89</v>
      </c>
      <c r="BK938" s="169">
        <f>ROUND(I938*H938,2)</f>
        <v>0</v>
      </c>
      <c r="BL938" s="18" t="s">
        <v>351</v>
      </c>
      <c r="BM938" s="168" t="s">
        <v>1232</v>
      </c>
    </row>
    <row r="939" spans="1:65" s="2" customFormat="1" ht="24.2" customHeight="1">
      <c r="A939" s="33"/>
      <c r="B939" s="155"/>
      <c r="C939" s="156" t="s">
        <v>1233</v>
      </c>
      <c r="D939" s="156" t="s">
        <v>188</v>
      </c>
      <c r="E939" s="157" t="s">
        <v>1234</v>
      </c>
      <c r="F939" s="158" t="s">
        <v>1235</v>
      </c>
      <c r="G939" s="159" t="s">
        <v>1046</v>
      </c>
      <c r="H939" s="213"/>
      <c r="I939" s="161"/>
      <c r="J939" s="162">
        <f>ROUND(I939*H939,2)</f>
        <v>0</v>
      </c>
      <c r="K939" s="163"/>
      <c r="L939" s="34"/>
      <c r="M939" s="164" t="s">
        <v>1</v>
      </c>
      <c r="N939" s="165" t="s">
        <v>41</v>
      </c>
      <c r="O939" s="62"/>
      <c r="P939" s="166">
        <f>O939*H939</f>
        <v>0</v>
      </c>
      <c r="Q939" s="166">
        <v>0</v>
      </c>
      <c r="R939" s="166">
        <f>Q939*H939</f>
        <v>0</v>
      </c>
      <c r="S939" s="166">
        <v>0</v>
      </c>
      <c r="T939" s="167">
        <f>S939*H939</f>
        <v>0</v>
      </c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R939" s="168" t="s">
        <v>351</v>
      </c>
      <c r="AT939" s="168" t="s">
        <v>188</v>
      </c>
      <c r="AU939" s="168" t="s">
        <v>89</v>
      </c>
      <c r="AY939" s="18" t="s">
        <v>185</v>
      </c>
      <c r="BE939" s="169">
        <f>IF(N939="základná",J939,0)</f>
        <v>0</v>
      </c>
      <c r="BF939" s="169">
        <f>IF(N939="znížená",J939,0)</f>
        <v>0</v>
      </c>
      <c r="BG939" s="169">
        <f>IF(N939="zákl. prenesená",J939,0)</f>
        <v>0</v>
      </c>
      <c r="BH939" s="169">
        <f>IF(N939="zníž. prenesená",J939,0)</f>
        <v>0</v>
      </c>
      <c r="BI939" s="169">
        <f>IF(N939="nulová",J939,0)</f>
        <v>0</v>
      </c>
      <c r="BJ939" s="18" t="s">
        <v>89</v>
      </c>
      <c r="BK939" s="169">
        <f>ROUND(I939*H939,2)</f>
        <v>0</v>
      </c>
      <c r="BL939" s="18" t="s">
        <v>351</v>
      </c>
      <c r="BM939" s="168" t="s">
        <v>1236</v>
      </c>
    </row>
    <row r="940" spans="1:65" s="12" customFormat="1" ht="22.9" customHeight="1">
      <c r="B940" s="142"/>
      <c r="D940" s="143" t="s">
        <v>74</v>
      </c>
      <c r="E940" s="153" t="s">
        <v>1237</v>
      </c>
      <c r="F940" s="153" t="s">
        <v>1238</v>
      </c>
      <c r="I940" s="145"/>
      <c r="J940" s="154">
        <f>BK940</f>
        <v>0</v>
      </c>
      <c r="L940" s="142"/>
      <c r="M940" s="147"/>
      <c r="N940" s="148"/>
      <c r="O940" s="148"/>
      <c r="P940" s="149">
        <f>SUM(P941:P1225)</f>
        <v>0</v>
      </c>
      <c r="Q940" s="148"/>
      <c r="R940" s="149">
        <f>SUM(R941:R1225)</f>
        <v>218.13167229000004</v>
      </c>
      <c r="S940" s="148"/>
      <c r="T940" s="150">
        <f>SUM(T941:T1225)</f>
        <v>0</v>
      </c>
      <c r="AR940" s="143" t="s">
        <v>89</v>
      </c>
      <c r="AT940" s="151" t="s">
        <v>74</v>
      </c>
      <c r="AU940" s="151" t="s">
        <v>79</v>
      </c>
      <c r="AY940" s="143" t="s">
        <v>185</v>
      </c>
      <c r="BK940" s="152">
        <f>SUM(BK941:BK1225)</f>
        <v>0</v>
      </c>
    </row>
    <row r="941" spans="1:65" s="2" customFormat="1" ht="24.2" customHeight="1">
      <c r="A941" s="33"/>
      <c r="B941" s="155"/>
      <c r="C941" s="156" t="s">
        <v>1239</v>
      </c>
      <c r="D941" s="156" t="s">
        <v>188</v>
      </c>
      <c r="E941" s="157" t="s">
        <v>1240</v>
      </c>
      <c r="F941" s="158" t="s">
        <v>1241</v>
      </c>
      <c r="G941" s="159" t="s">
        <v>348</v>
      </c>
      <c r="H941" s="160">
        <v>3.6819999999999999</v>
      </c>
      <c r="I941" s="161"/>
      <c r="J941" s="162">
        <f>ROUND(I941*H941,2)</f>
        <v>0</v>
      </c>
      <c r="K941" s="163"/>
      <c r="L941" s="34"/>
      <c r="M941" s="164" t="s">
        <v>1</v>
      </c>
      <c r="N941" s="165" t="s">
        <v>41</v>
      </c>
      <c r="O941" s="62"/>
      <c r="P941" s="166">
        <f>O941*H941</f>
        <v>0</v>
      </c>
      <c r="Q941" s="166">
        <v>5.0000000000000002E-5</v>
      </c>
      <c r="R941" s="166">
        <f>Q941*H941</f>
        <v>1.841E-4</v>
      </c>
      <c r="S941" s="166">
        <v>0</v>
      </c>
      <c r="T941" s="167">
        <f>S941*H941</f>
        <v>0</v>
      </c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R941" s="168" t="s">
        <v>351</v>
      </c>
      <c r="AT941" s="168" t="s">
        <v>188</v>
      </c>
      <c r="AU941" s="168" t="s">
        <v>89</v>
      </c>
      <c r="AY941" s="18" t="s">
        <v>185</v>
      </c>
      <c r="BE941" s="169">
        <f>IF(N941="základná",J941,0)</f>
        <v>0</v>
      </c>
      <c r="BF941" s="169">
        <f>IF(N941="znížená",J941,0)</f>
        <v>0</v>
      </c>
      <c r="BG941" s="169">
        <f>IF(N941="zákl. prenesená",J941,0)</f>
        <v>0</v>
      </c>
      <c r="BH941" s="169">
        <f>IF(N941="zníž. prenesená",J941,0)</f>
        <v>0</v>
      </c>
      <c r="BI941" s="169">
        <f>IF(N941="nulová",J941,0)</f>
        <v>0</v>
      </c>
      <c r="BJ941" s="18" t="s">
        <v>89</v>
      </c>
      <c r="BK941" s="169">
        <f>ROUND(I941*H941,2)</f>
        <v>0</v>
      </c>
      <c r="BL941" s="18" t="s">
        <v>351</v>
      </c>
      <c r="BM941" s="168" t="s">
        <v>1242</v>
      </c>
    </row>
    <row r="942" spans="1:65" s="13" customFormat="1" ht="11.25">
      <c r="B942" s="170"/>
      <c r="D942" s="171" t="s">
        <v>193</v>
      </c>
      <c r="E942" s="172" t="s">
        <v>1</v>
      </c>
      <c r="F942" s="173" t="s">
        <v>1243</v>
      </c>
      <c r="H942" s="172" t="s">
        <v>1</v>
      </c>
      <c r="I942" s="174"/>
      <c r="L942" s="170"/>
      <c r="M942" s="175"/>
      <c r="N942" s="176"/>
      <c r="O942" s="176"/>
      <c r="P942" s="176"/>
      <c r="Q942" s="176"/>
      <c r="R942" s="176"/>
      <c r="S942" s="176"/>
      <c r="T942" s="177"/>
      <c r="AT942" s="172" t="s">
        <v>193</v>
      </c>
      <c r="AU942" s="172" t="s">
        <v>89</v>
      </c>
      <c r="AV942" s="13" t="s">
        <v>79</v>
      </c>
      <c r="AW942" s="13" t="s">
        <v>31</v>
      </c>
      <c r="AX942" s="13" t="s">
        <v>75</v>
      </c>
      <c r="AY942" s="172" t="s">
        <v>185</v>
      </c>
    </row>
    <row r="943" spans="1:65" s="14" customFormat="1" ht="11.25">
      <c r="B943" s="178"/>
      <c r="D943" s="171" t="s">
        <v>193</v>
      </c>
      <c r="E943" s="179" t="s">
        <v>1</v>
      </c>
      <c r="F943" s="180" t="s">
        <v>1244</v>
      </c>
      <c r="H943" s="181">
        <v>3.6819999999999999</v>
      </c>
      <c r="I943" s="182"/>
      <c r="L943" s="178"/>
      <c r="M943" s="183"/>
      <c r="N943" s="184"/>
      <c r="O943" s="184"/>
      <c r="P943" s="184"/>
      <c r="Q943" s="184"/>
      <c r="R943" s="184"/>
      <c r="S943" s="184"/>
      <c r="T943" s="185"/>
      <c r="AT943" s="179" t="s">
        <v>193</v>
      </c>
      <c r="AU943" s="179" t="s">
        <v>89</v>
      </c>
      <c r="AV943" s="14" t="s">
        <v>89</v>
      </c>
      <c r="AW943" s="14" t="s">
        <v>31</v>
      </c>
      <c r="AX943" s="14" t="s">
        <v>79</v>
      </c>
      <c r="AY943" s="179" t="s">
        <v>185</v>
      </c>
    </row>
    <row r="944" spans="1:65" s="2" customFormat="1" ht="21.75" customHeight="1">
      <c r="A944" s="33"/>
      <c r="B944" s="155"/>
      <c r="C944" s="156" t="s">
        <v>1245</v>
      </c>
      <c r="D944" s="156" t="s">
        <v>188</v>
      </c>
      <c r="E944" s="157" t="s">
        <v>1246</v>
      </c>
      <c r="F944" s="158" t="s">
        <v>1247</v>
      </c>
      <c r="G944" s="159" t="s">
        <v>283</v>
      </c>
      <c r="H944" s="160">
        <v>2755.2170000000001</v>
      </c>
      <c r="I944" s="161"/>
      <c r="J944" s="162">
        <f>ROUND(I944*H944,2)</f>
        <v>0</v>
      </c>
      <c r="K944" s="163"/>
      <c r="L944" s="34"/>
      <c r="M944" s="164" t="s">
        <v>1</v>
      </c>
      <c r="N944" s="165" t="s">
        <v>41</v>
      </c>
      <c r="O944" s="62"/>
      <c r="P944" s="166">
        <f>O944*H944</f>
        <v>0</v>
      </c>
      <c r="Q944" s="166">
        <v>1.4300000000000001E-3</v>
      </c>
      <c r="R944" s="166">
        <f>Q944*H944</f>
        <v>3.9399603100000005</v>
      </c>
      <c r="S944" s="166">
        <v>0</v>
      </c>
      <c r="T944" s="167">
        <f>S944*H944</f>
        <v>0</v>
      </c>
      <c r="U944" s="33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  <c r="AR944" s="168" t="s">
        <v>351</v>
      </c>
      <c r="AT944" s="168" t="s">
        <v>188</v>
      </c>
      <c r="AU944" s="168" t="s">
        <v>89</v>
      </c>
      <c r="AY944" s="18" t="s">
        <v>185</v>
      </c>
      <c r="BE944" s="169">
        <f>IF(N944="základná",J944,0)</f>
        <v>0</v>
      </c>
      <c r="BF944" s="169">
        <f>IF(N944="znížená",J944,0)</f>
        <v>0</v>
      </c>
      <c r="BG944" s="169">
        <f>IF(N944="zákl. prenesená",J944,0)</f>
        <v>0</v>
      </c>
      <c r="BH944" s="169">
        <f>IF(N944="zníž. prenesená",J944,0)</f>
        <v>0</v>
      </c>
      <c r="BI944" s="169">
        <f>IF(N944="nulová",J944,0)</f>
        <v>0</v>
      </c>
      <c r="BJ944" s="18" t="s">
        <v>89</v>
      </c>
      <c r="BK944" s="169">
        <f>ROUND(I944*H944,2)</f>
        <v>0</v>
      </c>
      <c r="BL944" s="18" t="s">
        <v>351</v>
      </c>
      <c r="BM944" s="168" t="s">
        <v>1248</v>
      </c>
    </row>
    <row r="945" spans="1:65" s="13" customFormat="1" ht="11.25">
      <c r="B945" s="170"/>
      <c r="D945" s="171" t="s">
        <v>193</v>
      </c>
      <c r="E945" s="172" t="s">
        <v>1</v>
      </c>
      <c r="F945" s="173" t="s">
        <v>1249</v>
      </c>
      <c r="H945" s="172" t="s">
        <v>1</v>
      </c>
      <c r="I945" s="174"/>
      <c r="L945" s="170"/>
      <c r="M945" s="175"/>
      <c r="N945" s="176"/>
      <c r="O945" s="176"/>
      <c r="P945" s="176"/>
      <c r="Q945" s="176"/>
      <c r="R945" s="176"/>
      <c r="S945" s="176"/>
      <c r="T945" s="177"/>
      <c r="AT945" s="172" t="s">
        <v>193</v>
      </c>
      <c r="AU945" s="172" t="s">
        <v>89</v>
      </c>
      <c r="AV945" s="13" t="s">
        <v>79</v>
      </c>
      <c r="AW945" s="13" t="s">
        <v>31</v>
      </c>
      <c r="AX945" s="13" t="s">
        <v>75</v>
      </c>
      <c r="AY945" s="172" t="s">
        <v>185</v>
      </c>
    </row>
    <row r="946" spans="1:65" s="14" customFormat="1" ht="11.25">
      <c r="B946" s="178"/>
      <c r="D946" s="171" t="s">
        <v>193</v>
      </c>
      <c r="E946" s="179" t="s">
        <v>1</v>
      </c>
      <c r="F946" s="180" t="s">
        <v>1099</v>
      </c>
      <c r="H946" s="181">
        <v>4.9000000000000004</v>
      </c>
      <c r="I946" s="182"/>
      <c r="L946" s="178"/>
      <c r="M946" s="183"/>
      <c r="N946" s="184"/>
      <c r="O946" s="184"/>
      <c r="P946" s="184"/>
      <c r="Q946" s="184"/>
      <c r="R946" s="184"/>
      <c r="S946" s="184"/>
      <c r="T946" s="185"/>
      <c r="AT946" s="179" t="s">
        <v>193</v>
      </c>
      <c r="AU946" s="179" t="s">
        <v>89</v>
      </c>
      <c r="AV946" s="14" t="s">
        <v>89</v>
      </c>
      <c r="AW946" s="14" t="s">
        <v>31</v>
      </c>
      <c r="AX946" s="14" t="s">
        <v>75</v>
      </c>
      <c r="AY946" s="179" t="s">
        <v>185</v>
      </c>
    </row>
    <row r="947" spans="1:65" s="13" customFormat="1" ht="11.25">
      <c r="B947" s="170"/>
      <c r="D947" s="171" t="s">
        <v>193</v>
      </c>
      <c r="E947" s="172" t="s">
        <v>1</v>
      </c>
      <c r="F947" s="173" t="s">
        <v>1250</v>
      </c>
      <c r="H947" s="172" t="s">
        <v>1</v>
      </c>
      <c r="I947" s="174"/>
      <c r="L947" s="170"/>
      <c r="M947" s="175"/>
      <c r="N947" s="176"/>
      <c r="O947" s="176"/>
      <c r="P947" s="176"/>
      <c r="Q947" s="176"/>
      <c r="R947" s="176"/>
      <c r="S947" s="176"/>
      <c r="T947" s="177"/>
      <c r="AT947" s="172" t="s">
        <v>193</v>
      </c>
      <c r="AU947" s="172" t="s">
        <v>89</v>
      </c>
      <c r="AV947" s="13" t="s">
        <v>79</v>
      </c>
      <c r="AW947" s="13" t="s">
        <v>31</v>
      </c>
      <c r="AX947" s="13" t="s">
        <v>75</v>
      </c>
      <c r="AY947" s="172" t="s">
        <v>185</v>
      </c>
    </row>
    <row r="948" spans="1:65" s="14" customFormat="1" ht="11.25">
      <c r="B948" s="178"/>
      <c r="D948" s="171" t="s">
        <v>193</v>
      </c>
      <c r="E948" s="179" t="s">
        <v>1</v>
      </c>
      <c r="F948" s="180" t="s">
        <v>1251</v>
      </c>
      <c r="H948" s="181">
        <v>2750.317</v>
      </c>
      <c r="I948" s="182"/>
      <c r="L948" s="178"/>
      <c r="M948" s="183"/>
      <c r="N948" s="184"/>
      <c r="O948" s="184"/>
      <c r="P948" s="184"/>
      <c r="Q948" s="184"/>
      <c r="R948" s="184"/>
      <c r="S948" s="184"/>
      <c r="T948" s="185"/>
      <c r="AT948" s="179" t="s">
        <v>193</v>
      </c>
      <c r="AU948" s="179" t="s">
        <v>89</v>
      </c>
      <c r="AV948" s="14" t="s">
        <v>89</v>
      </c>
      <c r="AW948" s="14" t="s">
        <v>31</v>
      </c>
      <c r="AX948" s="14" t="s">
        <v>75</v>
      </c>
      <c r="AY948" s="179" t="s">
        <v>185</v>
      </c>
    </row>
    <row r="949" spans="1:65" s="16" customFormat="1" ht="11.25">
      <c r="B949" s="194"/>
      <c r="D949" s="171" t="s">
        <v>193</v>
      </c>
      <c r="E949" s="195" t="s">
        <v>1</v>
      </c>
      <c r="F949" s="196" t="s">
        <v>215</v>
      </c>
      <c r="H949" s="197">
        <v>2755.2170000000001</v>
      </c>
      <c r="I949" s="198"/>
      <c r="L949" s="194"/>
      <c r="M949" s="199"/>
      <c r="N949" s="200"/>
      <c r="O949" s="200"/>
      <c r="P949" s="200"/>
      <c r="Q949" s="200"/>
      <c r="R949" s="200"/>
      <c r="S949" s="200"/>
      <c r="T949" s="201"/>
      <c r="AT949" s="195" t="s">
        <v>193</v>
      </c>
      <c r="AU949" s="195" t="s">
        <v>89</v>
      </c>
      <c r="AV949" s="16" t="s">
        <v>91</v>
      </c>
      <c r="AW949" s="16" t="s">
        <v>31</v>
      </c>
      <c r="AX949" s="16" t="s">
        <v>79</v>
      </c>
      <c r="AY949" s="195" t="s">
        <v>185</v>
      </c>
    </row>
    <row r="950" spans="1:65" s="2" customFormat="1" ht="21.75" customHeight="1">
      <c r="A950" s="33"/>
      <c r="B950" s="155"/>
      <c r="C950" s="202" t="s">
        <v>1252</v>
      </c>
      <c r="D950" s="202" t="s">
        <v>339</v>
      </c>
      <c r="E950" s="203" t="s">
        <v>1253</v>
      </c>
      <c r="F950" s="204" t="s">
        <v>1254</v>
      </c>
      <c r="G950" s="205" t="s">
        <v>283</v>
      </c>
      <c r="H950" s="206">
        <v>5.39</v>
      </c>
      <c r="I950" s="207"/>
      <c r="J950" s="208">
        <f>ROUND(I950*H950,2)</f>
        <v>0</v>
      </c>
      <c r="K950" s="209"/>
      <c r="L950" s="210"/>
      <c r="M950" s="211" t="s">
        <v>1</v>
      </c>
      <c r="N950" s="212" t="s">
        <v>41</v>
      </c>
      <c r="O950" s="62"/>
      <c r="P950" s="166">
        <f>O950*H950</f>
        <v>0</v>
      </c>
      <c r="Q950" s="166">
        <v>6.6499999999999997E-3</v>
      </c>
      <c r="R950" s="166">
        <f>Q950*H950</f>
        <v>3.5843499999999993E-2</v>
      </c>
      <c r="S950" s="166">
        <v>0</v>
      </c>
      <c r="T950" s="167">
        <f>S950*H950</f>
        <v>0</v>
      </c>
      <c r="U950" s="33"/>
      <c r="V950" s="33"/>
      <c r="W950" s="33"/>
      <c r="X950" s="33"/>
      <c r="Y950" s="33"/>
      <c r="Z950" s="33"/>
      <c r="AA950" s="33"/>
      <c r="AB950" s="33"/>
      <c r="AC950" s="33"/>
      <c r="AD950" s="33"/>
      <c r="AE950" s="33"/>
      <c r="AR950" s="168" t="s">
        <v>505</v>
      </c>
      <c r="AT950" s="168" t="s">
        <v>339</v>
      </c>
      <c r="AU950" s="168" t="s">
        <v>89</v>
      </c>
      <c r="AY950" s="18" t="s">
        <v>185</v>
      </c>
      <c r="BE950" s="169">
        <f>IF(N950="základná",J950,0)</f>
        <v>0</v>
      </c>
      <c r="BF950" s="169">
        <f>IF(N950="znížená",J950,0)</f>
        <v>0</v>
      </c>
      <c r="BG950" s="169">
        <f>IF(N950="zákl. prenesená",J950,0)</f>
        <v>0</v>
      </c>
      <c r="BH950" s="169">
        <f>IF(N950="zníž. prenesená",J950,0)</f>
        <v>0</v>
      </c>
      <c r="BI950" s="169">
        <f>IF(N950="nulová",J950,0)</f>
        <v>0</v>
      </c>
      <c r="BJ950" s="18" t="s">
        <v>89</v>
      </c>
      <c r="BK950" s="169">
        <f>ROUND(I950*H950,2)</f>
        <v>0</v>
      </c>
      <c r="BL950" s="18" t="s">
        <v>351</v>
      </c>
      <c r="BM950" s="168" t="s">
        <v>1255</v>
      </c>
    </row>
    <row r="951" spans="1:65" s="14" customFormat="1" ht="11.25">
      <c r="B951" s="178"/>
      <c r="D951" s="171" t="s">
        <v>193</v>
      </c>
      <c r="E951" s="179" t="s">
        <v>1</v>
      </c>
      <c r="F951" s="180" t="s">
        <v>1256</v>
      </c>
      <c r="H951" s="181">
        <v>5.39</v>
      </c>
      <c r="I951" s="182"/>
      <c r="L951" s="178"/>
      <c r="M951" s="183"/>
      <c r="N951" s="184"/>
      <c r="O951" s="184"/>
      <c r="P951" s="184"/>
      <c r="Q951" s="184"/>
      <c r="R951" s="184"/>
      <c r="S951" s="184"/>
      <c r="T951" s="185"/>
      <c r="AT951" s="179" t="s">
        <v>193</v>
      </c>
      <c r="AU951" s="179" t="s">
        <v>89</v>
      </c>
      <c r="AV951" s="14" t="s">
        <v>89</v>
      </c>
      <c r="AW951" s="14" t="s">
        <v>31</v>
      </c>
      <c r="AX951" s="14" t="s">
        <v>79</v>
      </c>
      <c r="AY951" s="179" t="s">
        <v>185</v>
      </c>
    </row>
    <row r="952" spans="1:65" s="2" customFormat="1" ht="33" customHeight="1">
      <c r="A952" s="33"/>
      <c r="B952" s="155"/>
      <c r="C952" s="202" t="s">
        <v>1257</v>
      </c>
      <c r="D952" s="202" t="s">
        <v>339</v>
      </c>
      <c r="E952" s="203" t="s">
        <v>1258</v>
      </c>
      <c r="F952" s="204" t="s">
        <v>1259</v>
      </c>
      <c r="G952" s="205" t="s">
        <v>283</v>
      </c>
      <c r="H952" s="206">
        <v>3025.3490000000002</v>
      </c>
      <c r="I952" s="207"/>
      <c r="J952" s="208">
        <f>ROUND(I952*H952,2)</f>
        <v>0</v>
      </c>
      <c r="K952" s="209"/>
      <c r="L952" s="210"/>
      <c r="M952" s="211" t="s">
        <v>1</v>
      </c>
      <c r="N952" s="212" t="s">
        <v>41</v>
      </c>
      <c r="O952" s="62"/>
      <c r="P952" s="166">
        <f>O952*H952</f>
        <v>0</v>
      </c>
      <c r="Q952" s="166">
        <v>1.052E-2</v>
      </c>
      <c r="R952" s="166">
        <f>Q952*H952</f>
        <v>31.826671480000002</v>
      </c>
      <c r="S952" s="166">
        <v>0</v>
      </c>
      <c r="T952" s="167">
        <f>S952*H952</f>
        <v>0</v>
      </c>
      <c r="U952" s="33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  <c r="AR952" s="168" t="s">
        <v>505</v>
      </c>
      <c r="AT952" s="168" t="s">
        <v>339</v>
      </c>
      <c r="AU952" s="168" t="s">
        <v>89</v>
      </c>
      <c r="AY952" s="18" t="s">
        <v>185</v>
      </c>
      <c r="BE952" s="169">
        <f>IF(N952="základná",J952,0)</f>
        <v>0</v>
      </c>
      <c r="BF952" s="169">
        <f>IF(N952="znížená",J952,0)</f>
        <v>0</v>
      </c>
      <c r="BG952" s="169">
        <f>IF(N952="zákl. prenesená",J952,0)</f>
        <v>0</v>
      </c>
      <c r="BH952" s="169">
        <f>IF(N952="zníž. prenesená",J952,0)</f>
        <v>0</v>
      </c>
      <c r="BI952" s="169">
        <f>IF(N952="nulová",J952,0)</f>
        <v>0</v>
      </c>
      <c r="BJ952" s="18" t="s">
        <v>89</v>
      </c>
      <c r="BK952" s="169">
        <f>ROUND(I952*H952,2)</f>
        <v>0</v>
      </c>
      <c r="BL952" s="18" t="s">
        <v>351</v>
      </c>
      <c r="BM952" s="168" t="s">
        <v>1260</v>
      </c>
    </row>
    <row r="953" spans="1:65" s="14" customFormat="1" ht="11.25">
      <c r="B953" s="178"/>
      <c r="D953" s="171" t="s">
        <v>193</v>
      </c>
      <c r="E953" s="179" t="s">
        <v>1</v>
      </c>
      <c r="F953" s="180" t="s">
        <v>1261</v>
      </c>
      <c r="H953" s="181">
        <v>3025.3490000000002</v>
      </c>
      <c r="I953" s="182"/>
      <c r="L953" s="178"/>
      <c r="M953" s="183"/>
      <c r="N953" s="184"/>
      <c r="O953" s="184"/>
      <c r="P953" s="184"/>
      <c r="Q953" s="184"/>
      <c r="R953" s="184"/>
      <c r="S953" s="184"/>
      <c r="T953" s="185"/>
      <c r="AT953" s="179" t="s">
        <v>193</v>
      </c>
      <c r="AU953" s="179" t="s">
        <v>89</v>
      </c>
      <c r="AV953" s="14" t="s">
        <v>89</v>
      </c>
      <c r="AW953" s="14" t="s">
        <v>31</v>
      </c>
      <c r="AX953" s="14" t="s">
        <v>79</v>
      </c>
      <c r="AY953" s="179" t="s">
        <v>185</v>
      </c>
    </row>
    <row r="954" spans="1:65" s="2" customFormat="1" ht="33" customHeight="1">
      <c r="A954" s="33"/>
      <c r="B954" s="155"/>
      <c r="C954" s="156" t="s">
        <v>1262</v>
      </c>
      <c r="D954" s="156" t="s">
        <v>188</v>
      </c>
      <c r="E954" s="157" t="s">
        <v>1263</v>
      </c>
      <c r="F954" s="158" t="s">
        <v>1264</v>
      </c>
      <c r="G954" s="159" t="s">
        <v>283</v>
      </c>
      <c r="H954" s="160">
        <v>3199.5059999999999</v>
      </c>
      <c r="I954" s="161"/>
      <c r="J954" s="162">
        <f>ROUND(I954*H954,2)</f>
        <v>0</v>
      </c>
      <c r="K954" s="163"/>
      <c r="L954" s="34"/>
      <c r="M954" s="164" t="s">
        <v>1</v>
      </c>
      <c r="N954" s="165" t="s">
        <v>41</v>
      </c>
      <c r="O954" s="62"/>
      <c r="P954" s="166">
        <f>O954*H954</f>
        <v>0</v>
      </c>
      <c r="Q954" s="166">
        <v>4.0000000000000002E-4</v>
      </c>
      <c r="R954" s="166">
        <f>Q954*H954</f>
        <v>1.2798023999999999</v>
      </c>
      <c r="S954" s="166">
        <v>0</v>
      </c>
      <c r="T954" s="167">
        <f>S954*H954</f>
        <v>0</v>
      </c>
      <c r="U954" s="33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  <c r="AR954" s="168" t="s">
        <v>351</v>
      </c>
      <c r="AT954" s="168" t="s">
        <v>188</v>
      </c>
      <c r="AU954" s="168" t="s">
        <v>89</v>
      </c>
      <c r="AY954" s="18" t="s">
        <v>185</v>
      </c>
      <c r="BE954" s="169">
        <f>IF(N954="základná",J954,0)</f>
        <v>0</v>
      </c>
      <c r="BF954" s="169">
        <f>IF(N954="znížená",J954,0)</f>
        <v>0</v>
      </c>
      <c r="BG954" s="169">
        <f>IF(N954="zákl. prenesená",J954,0)</f>
        <v>0</v>
      </c>
      <c r="BH954" s="169">
        <f>IF(N954="zníž. prenesená",J954,0)</f>
        <v>0</v>
      </c>
      <c r="BI954" s="169">
        <f>IF(N954="nulová",J954,0)</f>
        <v>0</v>
      </c>
      <c r="BJ954" s="18" t="s">
        <v>89</v>
      </c>
      <c r="BK954" s="169">
        <f>ROUND(I954*H954,2)</f>
        <v>0</v>
      </c>
      <c r="BL954" s="18" t="s">
        <v>351</v>
      </c>
      <c r="BM954" s="168" t="s">
        <v>1265</v>
      </c>
    </row>
    <row r="955" spans="1:65" s="13" customFormat="1" ht="11.25">
      <c r="B955" s="170"/>
      <c r="D955" s="171" t="s">
        <v>193</v>
      </c>
      <c r="E955" s="172" t="s">
        <v>1</v>
      </c>
      <c r="F955" s="173" t="s">
        <v>1266</v>
      </c>
      <c r="H955" s="172" t="s">
        <v>1</v>
      </c>
      <c r="I955" s="174"/>
      <c r="L955" s="170"/>
      <c r="M955" s="175"/>
      <c r="N955" s="176"/>
      <c r="O955" s="176"/>
      <c r="P955" s="176"/>
      <c r="Q955" s="176"/>
      <c r="R955" s="176"/>
      <c r="S955" s="176"/>
      <c r="T955" s="177"/>
      <c r="AT955" s="172" t="s">
        <v>193</v>
      </c>
      <c r="AU955" s="172" t="s">
        <v>89</v>
      </c>
      <c r="AV955" s="13" t="s">
        <v>79</v>
      </c>
      <c r="AW955" s="13" t="s">
        <v>31</v>
      </c>
      <c r="AX955" s="13" t="s">
        <v>75</v>
      </c>
      <c r="AY955" s="172" t="s">
        <v>185</v>
      </c>
    </row>
    <row r="956" spans="1:65" s="13" customFormat="1" ht="11.25">
      <c r="B956" s="170"/>
      <c r="D956" s="171" t="s">
        <v>193</v>
      </c>
      <c r="E956" s="172" t="s">
        <v>1</v>
      </c>
      <c r="F956" s="173" t="s">
        <v>674</v>
      </c>
      <c r="H956" s="172" t="s">
        <v>1</v>
      </c>
      <c r="I956" s="174"/>
      <c r="L956" s="170"/>
      <c r="M956" s="175"/>
      <c r="N956" s="176"/>
      <c r="O956" s="176"/>
      <c r="P956" s="176"/>
      <c r="Q956" s="176"/>
      <c r="R956" s="176"/>
      <c r="S956" s="176"/>
      <c r="T956" s="177"/>
      <c r="AT956" s="172" t="s">
        <v>193</v>
      </c>
      <c r="AU956" s="172" t="s">
        <v>89</v>
      </c>
      <c r="AV956" s="13" t="s">
        <v>79</v>
      </c>
      <c r="AW956" s="13" t="s">
        <v>31</v>
      </c>
      <c r="AX956" s="13" t="s">
        <v>75</v>
      </c>
      <c r="AY956" s="172" t="s">
        <v>185</v>
      </c>
    </row>
    <row r="957" spans="1:65" s="14" customFormat="1" ht="11.25">
      <c r="B957" s="178"/>
      <c r="D957" s="171" t="s">
        <v>193</v>
      </c>
      <c r="E957" s="179" t="s">
        <v>1</v>
      </c>
      <c r="F957" s="180" t="s">
        <v>1267</v>
      </c>
      <c r="H957" s="181">
        <v>22.751999999999999</v>
      </c>
      <c r="I957" s="182"/>
      <c r="L957" s="178"/>
      <c r="M957" s="183"/>
      <c r="N957" s="184"/>
      <c r="O957" s="184"/>
      <c r="P957" s="184"/>
      <c r="Q957" s="184"/>
      <c r="R957" s="184"/>
      <c r="S957" s="184"/>
      <c r="T957" s="185"/>
      <c r="AT957" s="179" t="s">
        <v>193</v>
      </c>
      <c r="AU957" s="179" t="s">
        <v>89</v>
      </c>
      <c r="AV957" s="14" t="s">
        <v>89</v>
      </c>
      <c r="AW957" s="14" t="s">
        <v>31</v>
      </c>
      <c r="AX957" s="14" t="s">
        <v>75</v>
      </c>
      <c r="AY957" s="179" t="s">
        <v>185</v>
      </c>
    </row>
    <row r="958" spans="1:65" s="13" customFormat="1" ht="11.25">
      <c r="B958" s="170"/>
      <c r="D958" s="171" t="s">
        <v>193</v>
      </c>
      <c r="E958" s="172" t="s">
        <v>1</v>
      </c>
      <c r="F958" s="173" t="s">
        <v>1268</v>
      </c>
      <c r="H958" s="172" t="s">
        <v>1</v>
      </c>
      <c r="I958" s="174"/>
      <c r="L958" s="170"/>
      <c r="M958" s="175"/>
      <c r="N958" s="176"/>
      <c r="O958" s="176"/>
      <c r="P958" s="176"/>
      <c r="Q958" s="176"/>
      <c r="R958" s="176"/>
      <c r="S958" s="176"/>
      <c r="T958" s="177"/>
      <c r="AT958" s="172" t="s">
        <v>193</v>
      </c>
      <c r="AU958" s="172" t="s">
        <v>89</v>
      </c>
      <c r="AV958" s="13" t="s">
        <v>79</v>
      </c>
      <c r="AW958" s="13" t="s">
        <v>31</v>
      </c>
      <c r="AX958" s="13" t="s">
        <v>75</v>
      </c>
      <c r="AY958" s="172" t="s">
        <v>185</v>
      </c>
    </row>
    <row r="959" spans="1:65" s="14" customFormat="1" ht="11.25">
      <c r="B959" s="178"/>
      <c r="D959" s="171" t="s">
        <v>193</v>
      </c>
      <c r="E959" s="179" t="s">
        <v>1</v>
      </c>
      <c r="F959" s="180" t="s">
        <v>1269</v>
      </c>
      <c r="H959" s="181">
        <v>31.045000000000002</v>
      </c>
      <c r="I959" s="182"/>
      <c r="L959" s="178"/>
      <c r="M959" s="183"/>
      <c r="N959" s="184"/>
      <c r="O959" s="184"/>
      <c r="P959" s="184"/>
      <c r="Q959" s="184"/>
      <c r="R959" s="184"/>
      <c r="S959" s="184"/>
      <c r="T959" s="185"/>
      <c r="AT959" s="179" t="s">
        <v>193</v>
      </c>
      <c r="AU959" s="179" t="s">
        <v>89</v>
      </c>
      <c r="AV959" s="14" t="s">
        <v>89</v>
      </c>
      <c r="AW959" s="14" t="s">
        <v>31</v>
      </c>
      <c r="AX959" s="14" t="s">
        <v>75</v>
      </c>
      <c r="AY959" s="179" t="s">
        <v>185</v>
      </c>
    </row>
    <row r="960" spans="1:65" s="13" customFormat="1" ht="11.25">
      <c r="B960" s="170"/>
      <c r="D960" s="171" t="s">
        <v>193</v>
      </c>
      <c r="E960" s="172" t="s">
        <v>1</v>
      </c>
      <c r="F960" s="173" t="s">
        <v>1270</v>
      </c>
      <c r="H960" s="172" t="s">
        <v>1</v>
      </c>
      <c r="I960" s="174"/>
      <c r="L960" s="170"/>
      <c r="M960" s="175"/>
      <c r="N960" s="176"/>
      <c r="O960" s="176"/>
      <c r="P960" s="176"/>
      <c r="Q960" s="176"/>
      <c r="R960" s="176"/>
      <c r="S960" s="176"/>
      <c r="T960" s="177"/>
      <c r="AT960" s="172" t="s">
        <v>193</v>
      </c>
      <c r="AU960" s="172" t="s">
        <v>89</v>
      </c>
      <c r="AV960" s="13" t="s">
        <v>79</v>
      </c>
      <c r="AW960" s="13" t="s">
        <v>31</v>
      </c>
      <c r="AX960" s="13" t="s">
        <v>75</v>
      </c>
      <c r="AY960" s="172" t="s">
        <v>185</v>
      </c>
    </row>
    <row r="961" spans="2:51" s="14" customFormat="1" ht="11.25">
      <c r="B961" s="178"/>
      <c r="D961" s="171" t="s">
        <v>193</v>
      </c>
      <c r="E961" s="179" t="s">
        <v>1</v>
      </c>
      <c r="F961" s="180" t="s">
        <v>1271</v>
      </c>
      <c r="H961" s="181">
        <v>24.097999999999999</v>
      </c>
      <c r="I961" s="182"/>
      <c r="L961" s="178"/>
      <c r="M961" s="183"/>
      <c r="N961" s="184"/>
      <c r="O961" s="184"/>
      <c r="P961" s="184"/>
      <c r="Q961" s="184"/>
      <c r="R961" s="184"/>
      <c r="S961" s="184"/>
      <c r="T961" s="185"/>
      <c r="AT961" s="179" t="s">
        <v>193</v>
      </c>
      <c r="AU961" s="179" t="s">
        <v>89</v>
      </c>
      <c r="AV961" s="14" t="s">
        <v>89</v>
      </c>
      <c r="AW961" s="14" t="s">
        <v>31</v>
      </c>
      <c r="AX961" s="14" t="s">
        <v>75</v>
      </c>
      <c r="AY961" s="179" t="s">
        <v>185</v>
      </c>
    </row>
    <row r="962" spans="2:51" s="13" customFormat="1" ht="11.25">
      <c r="B962" s="170"/>
      <c r="D962" s="171" t="s">
        <v>193</v>
      </c>
      <c r="E962" s="172" t="s">
        <v>1</v>
      </c>
      <c r="F962" s="173" t="s">
        <v>1272</v>
      </c>
      <c r="H962" s="172" t="s">
        <v>1</v>
      </c>
      <c r="I962" s="174"/>
      <c r="L962" s="170"/>
      <c r="M962" s="175"/>
      <c r="N962" s="176"/>
      <c r="O962" s="176"/>
      <c r="P962" s="176"/>
      <c r="Q962" s="176"/>
      <c r="R962" s="176"/>
      <c r="S962" s="176"/>
      <c r="T962" s="177"/>
      <c r="AT962" s="172" t="s">
        <v>193</v>
      </c>
      <c r="AU962" s="172" t="s">
        <v>89</v>
      </c>
      <c r="AV962" s="13" t="s">
        <v>79</v>
      </c>
      <c r="AW962" s="13" t="s">
        <v>31</v>
      </c>
      <c r="AX962" s="13" t="s">
        <v>75</v>
      </c>
      <c r="AY962" s="172" t="s">
        <v>185</v>
      </c>
    </row>
    <row r="963" spans="2:51" s="14" customFormat="1" ht="11.25">
      <c r="B963" s="178"/>
      <c r="D963" s="171" t="s">
        <v>193</v>
      </c>
      <c r="E963" s="179" t="s">
        <v>1</v>
      </c>
      <c r="F963" s="180" t="s">
        <v>1273</v>
      </c>
      <c r="H963" s="181">
        <v>24.920999999999999</v>
      </c>
      <c r="I963" s="182"/>
      <c r="L963" s="178"/>
      <c r="M963" s="183"/>
      <c r="N963" s="184"/>
      <c r="O963" s="184"/>
      <c r="P963" s="184"/>
      <c r="Q963" s="184"/>
      <c r="R963" s="184"/>
      <c r="S963" s="184"/>
      <c r="T963" s="185"/>
      <c r="AT963" s="179" t="s">
        <v>193</v>
      </c>
      <c r="AU963" s="179" t="s">
        <v>89</v>
      </c>
      <c r="AV963" s="14" t="s">
        <v>89</v>
      </c>
      <c r="AW963" s="14" t="s">
        <v>31</v>
      </c>
      <c r="AX963" s="14" t="s">
        <v>75</v>
      </c>
      <c r="AY963" s="179" t="s">
        <v>185</v>
      </c>
    </row>
    <row r="964" spans="2:51" s="14" customFormat="1" ht="11.25">
      <c r="B964" s="178"/>
      <c r="D964" s="171" t="s">
        <v>193</v>
      </c>
      <c r="E964" s="179" t="s">
        <v>1</v>
      </c>
      <c r="F964" s="180" t="s">
        <v>1274</v>
      </c>
      <c r="H964" s="181">
        <v>83.051000000000002</v>
      </c>
      <c r="I964" s="182"/>
      <c r="L964" s="178"/>
      <c r="M964" s="183"/>
      <c r="N964" s="184"/>
      <c r="O964" s="184"/>
      <c r="P964" s="184"/>
      <c r="Q964" s="184"/>
      <c r="R964" s="184"/>
      <c r="S964" s="184"/>
      <c r="T964" s="185"/>
      <c r="AT964" s="179" t="s">
        <v>193</v>
      </c>
      <c r="AU964" s="179" t="s">
        <v>89</v>
      </c>
      <c r="AV964" s="14" t="s">
        <v>89</v>
      </c>
      <c r="AW964" s="14" t="s">
        <v>31</v>
      </c>
      <c r="AX964" s="14" t="s">
        <v>75</v>
      </c>
      <c r="AY964" s="179" t="s">
        <v>185</v>
      </c>
    </row>
    <row r="965" spans="2:51" s="14" customFormat="1" ht="11.25">
      <c r="B965" s="178"/>
      <c r="D965" s="171" t="s">
        <v>193</v>
      </c>
      <c r="E965" s="179" t="s">
        <v>1</v>
      </c>
      <c r="F965" s="180" t="s">
        <v>1275</v>
      </c>
      <c r="H965" s="181">
        <v>70.025999999999996</v>
      </c>
      <c r="I965" s="182"/>
      <c r="L965" s="178"/>
      <c r="M965" s="183"/>
      <c r="N965" s="184"/>
      <c r="O965" s="184"/>
      <c r="P965" s="184"/>
      <c r="Q965" s="184"/>
      <c r="R965" s="184"/>
      <c r="S965" s="184"/>
      <c r="T965" s="185"/>
      <c r="AT965" s="179" t="s">
        <v>193</v>
      </c>
      <c r="AU965" s="179" t="s">
        <v>89</v>
      </c>
      <c r="AV965" s="14" t="s">
        <v>89</v>
      </c>
      <c r="AW965" s="14" t="s">
        <v>31</v>
      </c>
      <c r="AX965" s="14" t="s">
        <v>75</v>
      </c>
      <c r="AY965" s="179" t="s">
        <v>185</v>
      </c>
    </row>
    <row r="966" spans="2:51" s="14" customFormat="1" ht="11.25">
      <c r="B966" s="178"/>
      <c r="D966" s="171" t="s">
        <v>193</v>
      </c>
      <c r="E966" s="179" t="s">
        <v>1</v>
      </c>
      <c r="F966" s="180" t="s">
        <v>1276</v>
      </c>
      <c r="H966" s="181">
        <v>19.058</v>
      </c>
      <c r="I966" s="182"/>
      <c r="L966" s="178"/>
      <c r="M966" s="183"/>
      <c r="N966" s="184"/>
      <c r="O966" s="184"/>
      <c r="P966" s="184"/>
      <c r="Q966" s="184"/>
      <c r="R966" s="184"/>
      <c r="S966" s="184"/>
      <c r="T966" s="185"/>
      <c r="AT966" s="179" t="s">
        <v>193</v>
      </c>
      <c r="AU966" s="179" t="s">
        <v>89</v>
      </c>
      <c r="AV966" s="14" t="s">
        <v>89</v>
      </c>
      <c r="AW966" s="14" t="s">
        <v>31</v>
      </c>
      <c r="AX966" s="14" t="s">
        <v>75</v>
      </c>
      <c r="AY966" s="179" t="s">
        <v>185</v>
      </c>
    </row>
    <row r="967" spans="2:51" s="14" customFormat="1" ht="22.5">
      <c r="B967" s="178"/>
      <c r="D967" s="171" t="s">
        <v>193</v>
      </c>
      <c r="E967" s="179" t="s">
        <v>1</v>
      </c>
      <c r="F967" s="180" t="s">
        <v>1277</v>
      </c>
      <c r="H967" s="181">
        <v>149.29499999999999</v>
      </c>
      <c r="I967" s="182"/>
      <c r="L967" s="178"/>
      <c r="M967" s="183"/>
      <c r="N967" s="184"/>
      <c r="O967" s="184"/>
      <c r="P967" s="184"/>
      <c r="Q967" s="184"/>
      <c r="R967" s="184"/>
      <c r="S967" s="184"/>
      <c r="T967" s="185"/>
      <c r="AT967" s="179" t="s">
        <v>193</v>
      </c>
      <c r="AU967" s="179" t="s">
        <v>89</v>
      </c>
      <c r="AV967" s="14" t="s">
        <v>89</v>
      </c>
      <c r="AW967" s="14" t="s">
        <v>31</v>
      </c>
      <c r="AX967" s="14" t="s">
        <v>75</v>
      </c>
      <c r="AY967" s="179" t="s">
        <v>185</v>
      </c>
    </row>
    <row r="968" spans="2:51" s="14" customFormat="1" ht="22.5">
      <c r="B968" s="178"/>
      <c r="D968" s="171" t="s">
        <v>193</v>
      </c>
      <c r="E968" s="179" t="s">
        <v>1</v>
      </c>
      <c r="F968" s="180" t="s">
        <v>1278</v>
      </c>
      <c r="H968" s="181">
        <v>37.037999999999997</v>
      </c>
      <c r="I968" s="182"/>
      <c r="L968" s="178"/>
      <c r="M968" s="183"/>
      <c r="N968" s="184"/>
      <c r="O968" s="184"/>
      <c r="P968" s="184"/>
      <c r="Q968" s="184"/>
      <c r="R968" s="184"/>
      <c r="S968" s="184"/>
      <c r="T968" s="185"/>
      <c r="AT968" s="179" t="s">
        <v>193</v>
      </c>
      <c r="AU968" s="179" t="s">
        <v>89</v>
      </c>
      <c r="AV968" s="14" t="s">
        <v>89</v>
      </c>
      <c r="AW968" s="14" t="s">
        <v>31</v>
      </c>
      <c r="AX968" s="14" t="s">
        <v>75</v>
      </c>
      <c r="AY968" s="179" t="s">
        <v>185</v>
      </c>
    </row>
    <row r="969" spans="2:51" s="14" customFormat="1" ht="22.5">
      <c r="B969" s="178"/>
      <c r="D969" s="171" t="s">
        <v>193</v>
      </c>
      <c r="E969" s="179" t="s">
        <v>1</v>
      </c>
      <c r="F969" s="180" t="s">
        <v>1279</v>
      </c>
      <c r="H969" s="181">
        <v>33.131999999999998</v>
      </c>
      <c r="I969" s="182"/>
      <c r="L969" s="178"/>
      <c r="M969" s="183"/>
      <c r="N969" s="184"/>
      <c r="O969" s="184"/>
      <c r="P969" s="184"/>
      <c r="Q969" s="184"/>
      <c r="R969" s="184"/>
      <c r="S969" s="184"/>
      <c r="T969" s="185"/>
      <c r="AT969" s="179" t="s">
        <v>193</v>
      </c>
      <c r="AU969" s="179" t="s">
        <v>89</v>
      </c>
      <c r="AV969" s="14" t="s">
        <v>89</v>
      </c>
      <c r="AW969" s="14" t="s">
        <v>31</v>
      </c>
      <c r="AX969" s="14" t="s">
        <v>75</v>
      </c>
      <c r="AY969" s="179" t="s">
        <v>185</v>
      </c>
    </row>
    <row r="970" spans="2:51" s="14" customFormat="1" ht="22.5">
      <c r="B970" s="178"/>
      <c r="D970" s="171" t="s">
        <v>193</v>
      </c>
      <c r="E970" s="179" t="s">
        <v>1</v>
      </c>
      <c r="F970" s="180" t="s">
        <v>1280</v>
      </c>
      <c r="H970" s="181">
        <v>145.398</v>
      </c>
      <c r="I970" s="182"/>
      <c r="L970" s="178"/>
      <c r="M970" s="183"/>
      <c r="N970" s="184"/>
      <c r="O970" s="184"/>
      <c r="P970" s="184"/>
      <c r="Q970" s="184"/>
      <c r="R970" s="184"/>
      <c r="S970" s="184"/>
      <c r="T970" s="185"/>
      <c r="AT970" s="179" t="s">
        <v>193</v>
      </c>
      <c r="AU970" s="179" t="s">
        <v>89</v>
      </c>
      <c r="AV970" s="14" t="s">
        <v>89</v>
      </c>
      <c r="AW970" s="14" t="s">
        <v>31</v>
      </c>
      <c r="AX970" s="14" t="s">
        <v>75</v>
      </c>
      <c r="AY970" s="179" t="s">
        <v>185</v>
      </c>
    </row>
    <row r="971" spans="2:51" s="14" customFormat="1" ht="22.5">
      <c r="B971" s="178"/>
      <c r="D971" s="171" t="s">
        <v>193</v>
      </c>
      <c r="E971" s="179" t="s">
        <v>1</v>
      </c>
      <c r="F971" s="180" t="s">
        <v>1281</v>
      </c>
      <c r="H971" s="181">
        <v>152.636</v>
      </c>
      <c r="I971" s="182"/>
      <c r="L971" s="178"/>
      <c r="M971" s="183"/>
      <c r="N971" s="184"/>
      <c r="O971" s="184"/>
      <c r="P971" s="184"/>
      <c r="Q971" s="184"/>
      <c r="R971" s="184"/>
      <c r="S971" s="184"/>
      <c r="T971" s="185"/>
      <c r="AT971" s="179" t="s">
        <v>193</v>
      </c>
      <c r="AU971" s="179" t="s">
        <v>89</v>
      </c>
      <c r="AV971" s="14" t="s">
        <v>89</v>
      </c>
      <c r="AW971" s="14" t="s">
        <v>31</v>
      </c>
      <c r="AX971" s="14" t="s">
        <v>75</v>
      </c>
      <c r="AY971" s="179" t="s">
        <v>185</v>
      </c>
    </row>
    <row r="972" spans="2:51" s="14" customFormat="1" ht="11.25">
      <c r="B972" s="178"/>
      <c r="D972" s="171" t="s">
        <v>193</v>
      </c>
      <c r="E972" s="179" t="s">
        <v>1</v>
      </c>
      <c r="F972" s="180" t="s">
        <v>1282</v>
      </c>
      <c r="H972" s="181">
        <v>548.96699999999998</v>
      </c>
      <c r="I972" s="182"/>
      <c r="L972" s="178"/>
      <c r="M972" s="183"/>
      <c r="N972" s="184"/>
      <c r="O972" s="184"/>
      <c r="P972" s="184"/>
      <c r="Q972" s="184"/>
      <c r="R972" s="184"/>
      <c r="S972" s="184"/>
      <c r="T972" s="185"/>
      <c r="AT972" s="179" t="s">
        <v>193</v>
      </c>
      <c r="AU972" s="179" t="s">
        <v>89</v>
      </c>
      <c r="AV972" s="14" t="s">
        <v>89</v>
      </c>
      <c r="AW972" s="14" t="s">
        <v>31</v>
      </c>
      <c r="AX972" s="14" t="s">
        <v>75</v>
      </c>
      <c r="AY972" s="179" t="s">
        <v>185</v>
      </c>
    </row>
    <row r="973" spans="2:51" s="15" customFormat="1" ht="11.25">
      <c r="B973" s="186"/>
      <c r="D973" s="171" t="s">
        <v>193</v>
      </c>
      <c r="E973" s="187" t="s">
        <v>1</v>
      </c>
      <c r="F973" s="188" t="s">
        <v>199</v>
      </c>
      <c r="H973" s="189">
        <v>1341.4169999999999</v>
      </c>
      <c r="I973" s="190"/>
      <c r="L973" s="186"/>
      <c r="M973" s="191"/>
      <c r="N973" s="192"/>
      <c r="O973" s="192"/>
      <c r="P973" s="192"/>
      <c r="Q973" s="192"/>
      <c r="R973" s="192"/>
      <c r="S973" s="192"/>
      <c r="T973" s="193"/>
      <c r="AT973" s="187" t="s">
        <v>193</v>
      </c>
      <c r="AU973" s="187" t="s">
        <v>89</v>
      </c>
      <c r="AV973" s="15" t="s">
        <v>132</v>
      </c>
      <c r="AW973" s="15" t="s">
        <v>31</v>
      </c>
      <c r="AX973" s="15" t="s">
        <v>75</v>
      </c>
      <c r="AY973" s="187" t="s">
        <v>185</v>
      </c>
    </row>
    <row r="974" spans="2:51" s="13" customFormat="1" ht="11.25">
      <c r="B974" s="170"/>
      <c r="D974" s="171" t="s">
        <v>193</v>
      </c>
      <c r="E974" s="172" t="s">
        <v>1</v>
      </c>
      <c r="F974" s="173" t="s">
        <v>1283</v>
      </c>
      <c r="H974" s="172" t="s">
        <v>1</v>
      </c>
      <c r="I974" s="174"/>
      <c r="L974" s="170"/>
      <c r="M974" s="175"/>
      <c r="N974" s="176"/>
      <c r="O974" s="176"/>
      <c r="P974" s="176"/>
      <c r="Q974" s="176"/>
      <c r="R974" s="176"/>
      <c r="S974" s="176"/>
      <c r="T974" s="177"/>
      <c r="AT974" s="172" t="s">
        <v>193</v>
      </c>
      <c r="AU974" s="172" t="s">
        <v>89</v>
      </c>
      <c r="AV974" s="13" t="s">
        <v>79</v>
      </c>
      <c r="AW974" s="13" t="s">
        <v>31</v>
      </c>
      <c r="AX974" s="13" t="s">
        <v>75</v>
      </c>
      <c r="AY974" s="172" t="s">
        <v>185</v>
      </c>
    </row>
    <row r="975" spans="2:51" s="14" customFormat="1" ht="11.25">
      <c r="B975" s="178"/>
      <c r="D975" s="171" t="s">
        <v>193</v>
      </c>
      <c r="E975" s="179" t="s">
        <v>1</v>
      </c>
      <c r="F975" s="180" t="s">
        <v>1284</v>
      </c>
      <c r="H975" s="181">
        <v>184.94</v>
      </c>
      <c r="I975" s="182"/>
      <c r="L975" s="178"/>
      <c r="M975" s="183"/>
      <c r="N975" s="184"/>
      <c r="O975" s="184"/>
      <c r="P975" s="184"/>
      <c r="Q975" s="184"/>
      <c r="R975" s="184"/>
      <c r="S975" s="184"/>
      <c r="T975" s="185"/>
      <c r="AT975" s="179" t="s">
        <v>193</v>
      </c>
      <c r="AU975" s="179" t="s">
        <v>89</v>
      </c>
      <c r="AV975" s="14" t="s">
        <v>89</v>
      </c>
      <c r="AW975" s="14" t="s">
        <v>31</v>
      </c>
      <c r="AX975" s="14" t="s">
        <v>75</v>
      </c>
      <c r="AY975" s="179" t="s">
        <v>185</v>
      </c>
    </row>
    <row r="976" spans="2:51" s="14" customFormat="1" ht="11.25">
      <c r="B976" s="178"/>
      <c r="D976" s="171" t="s">
        <v>193</v>
      </c>
      <c r="E976" s="179" t="s">
        <v>1</v>
      </c>
      <c r="F976" s="180" t="s">
        <v>1285</v>
      </c>
      <c r="H976" s="181">
        <v>66.221999999999994</v>
      </c>
      <c r="I976" s="182"/>
      <c r="L976" s="178"/>
      <c r="M976" s="183"/>
      <c r="N976" s="184"/>
      <c r="O976" s="184"/>
      <c r="P976" s="184"/>
      <c r="Q976" s="184"/>
      <c r="R976" s="184"/>
      <c r="S976" s="184"/>
      <c r="T976" s="185"/>
      <c r="AT976" s="179" t="s">
        <v>193</v>
      </c>
      <c r="AU976" s="179" t="s">
        <v>89</v>
      </c>
      <c r="AV976" s="14" t="s">
        <v>89</v>
      </c>
      <c r="AW976" s="14" t="s">
        <v>31</v>
      </c>
      <c r="AX976" s="14" t="s">
        <v>75</v>
      </c>
      <c r="AY976" s="179" t="s">
        <v>185</v>
      </c>
    </row>
    <row r="977" spans="1:65" s="14" customFormat="1" ht="11.25">
      <c r="B977" s="178"/>
      <c r="D977" s="171" t="s">
        <v>193</v>
      </c>
      <c r="E977" s="179" t="s">
        <v>1</v>
      </c>
      <c r="F977" s="180" t="s">
        <v>1286</v>
      </c>
      <c r="H977" s="181">
        <v>1581.127</v>
      </c>
      <c r="I977" s="182"/>
      <c r="L977" s="178"/>
      <c r="M977" s="183"/>
      <c r="N977" s="184"/>
      <c r="O977" s="184"/>
      <c r="P977" s="184"/>
      <c r="Q977" s="184"/>
      <c r="R977" s="184"/>
      <c r="S977" s="184"/>
      <c r="T977" s="185"/>
      <c r="AT977" s="179" t="s">
        <v>193</v>
      </c>
      <c r="AU977" s="179" t="s">
        <v>89</v>
      </c>
      <c r="AV977" s="14" t="s">
        <v>89</v>
      </c>
      <c r="AW977" s="14" t="s">
        <v>31</v>
      </c>
      <c r="AX977" s="14" t="s">
        <v>75</v>
      </c>
      <c r="AY977" s="179" t="s">
        <v>185</v>
      </c>
    </row>
    <row r="978" spans="1:65" s="14" customFormat="1" ht="11.25">
      <c r="B978" s="178"/>
      <c r="D978" s="171" t="s">
        <v>193</v>
      </c>
      <c r="E978" s="179" t="s">
        <v>1</v>
      </c>
      <c r="F978" s="180" t="s">
        <v>1287</v>
      </c>
      <c r="H978" s="181">
        <v>25.8</v>
      </c>
      <c r="I978" s="182"/>
      <c r="L978" s="178"/>
      <c r="M978" s="183"/>
      <c r="N978" s="184"/>
      <c r="O978" s="184"/>
      <c r="P978" s="184"/>
      <c r="Q978" s="184"/>
      <c r="R978" s="184"/>
      <c r="S978" s="184"/>
      <c r="T978" s="185"/>
      <c r="AT978" s="179" t="s">
        <v>193</v>
      </c>
      <c r="AU978" s="179" t="s">
        <v>89</v>
      </c>
      <c r="AV978" s="14" t="s">
        <v>89</v>
      </c>
      <c r="AW978" s="14" t="s">
        <v>31</v>
      </c>
      <c r="AX978" s="14" t="s">
        <v>75</v>
      </c>
      <c r="AY978" s="179" t="s">
        <v>185</v>
      </c>
    </row>
    <row r="979" spans="1:65" s="16" customFormat="1" ht="11.25">
      <c r="B979" s="194"/>
      <c r="D979" s="171" t="s">
        <v>193</v>
      </c>
      <c r="E979" s="195" t="s">
        <v>1</v>
      </c>
      <c r="F979" s="196" t="s">
        <v>215</v>
      </c>
      <c r="H979" s="197">
        <v>3199.5060000000003</v>
      </c>
      <c r="I979" s="198"/>
      <c r="L979" s="194"/>
      <c r="M979" s="199"/>
      <c r="N979" s="200"/>
      <c r="O979" s="200"/>
      <c r="P979" s="200"/>
      <c r="Q979" s="200"/>
      <c r="R979" s="200"/>
      <c r="S979" s="200"/>
      <c r="T979" s="201"/>
      <c r="AT979" s="195" t="s">
        <v>193</v>
      </c>
      <c r="AU979" s="195" t="s">
        <v>89</v>
      </c>
      <c r="AV979" s="16" t="s">
        <v>91</v>
      </c>
      <c r="AW979" s="16" t="s">
        <v>31</v>
      </c>
      <c r="AX979" s="16" t="s">
        <v>79</v>
      </c>
      <c r="AY979" s="195" t="s">
        <v>185</v>
      </c>
    </row>
    <row r="980" spans="1:65" s="2" customFormat="1" ht="24.2" customHeight="1">
      <c r="A980" s="33"/>
      <c r="B980" s="155"/>
      <c r="C980" s="202" t="s">
        <v>1288</v>
      </c>
      <c r="D980" s="202" t="s">
        <v>339</v>
      </c>
      <c r="E980" s="203" t="s">
        <v>1289</v>
      </c>
      <c r="F980" s="204" t="s">
        <v>1290</v>
      </c>
      <c r="G980" s="205" t="s">
        <v>283</v>
      </c>
      <c r="H980" s="206">
        <v>3519.4569999999999</v>
      </c>
      <c r="I980" s="207"/>
      <c r="J980" s="208">
        <f>ROUND(I980*H980,2)</f>
        <v>0</v>
      </c>
      <c r="K980" s="209"/>
      <c r="L980" s="210"/>
      <c r="M980" s="211" t="s">
        <v>1</v>
      </c>
      <c r="N980" s="212" t="s">
        <v>41</v>
      </c>
      <c r="O980" s="62"/>
      <c r="P980" s="166">
        <f>O980*H980</f>
        <v>0</v>
      </c>
      <c r="Q980" s="166">
        <v>1.26E-2</v>
      </c>
      <c r="R980" s="166">
        <f>Q980*H980</f>
        <v>44.3451582</v>
      </c>
      <c r="S980" s="166">
        <v>0</v>
      </c>
      <c r="T980" s="167">
        <f>S980*H980</f>
        <v>0</v>
      </c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  <c r="AR980" s="168" t="s">
        <v>505</v>
      </c>
      <c r="AT980" s="168" t="s">
        <v>339</v>
      </c>
      <c r="AU980" s="168" t="s">
        <v>89</v>
      </c>
      <c r="AY980" s="18" t="s">
        <v>185</v>
      </c>
      <c r="BE980" s="169">
        <f>IF(N980="základná",J980,0)</f>
        <v>0</v>
      </c>
      <c r="BF980" s="169">
        <f>IF(N980="znížená",J980,0)</f>
        <v>0</v>
      </c>
      <c r="BG980" s="169">
        <f>IF(N980="zákl. prenesená",J980,0)</f>
        <v>0</v>
      </c>
      <c r="BH980" s="169">
        <f>IF(N980="zníž. prenesená",J980,0)</f>
        <v>0</v>
      </c>
      <c r="BI980" s="169">
        <f>IF(N980="nulová",J980,0)</f>
        <v>0</v>
      </c>
      <c r="BJ980" s="18" t="s">
        <v>89</v>
      </c>
      <c r="BK980" s="169">
        <f>ROUND(I980*H980,2)</f>
        <v>0</v>
      </c>
      <c r="BL980" s="18" t="s">
        <v>351</v>
      </c>
      <c r="BM980" s="168" t="s">
        <v>1291</v>
      </c>
    </row>
    <row r="981" spans="1:65" s="14" customFormat="1" ht="11.25">
      <c r="B981" s="178"/>
      <c r="D981" s="171" t="s">
        <v>193</v>
      </c>
      <c r="E981" s="179" t="s">
        <v>1</v>
      </c>
      <c r="F981" s="180" t="s">
        <v>1292</v>
      </c>
      <c r="H981" s="181">
        <v>3519.4569999999999</v>
      </c>
      <c r="I981" s="182"/>
      <c r="L981" s="178"/>
      <c r="M981" s="183"/>
      <c r="N981" s="184"/>
      <c r="O981" s="184"/>
      <c r="P981" s="184"/>
      <c r="Q981" s="184"/>
      <c r="R981" s="184"/>
      <c r="S981" s="184"/>
      <c r="T981" s="185"/>
      <c r="AT981" s="179" t="s">
        <v>193</v>
      </c>
      <c r="AU981" s="179" t="s">
        <v>89</v>
      </c>
      <c r="AV981" s="14" t="s">
        <v>89</v>
      </c>
      <c r="AW981" s="14" t="s">
        <v>31</v>
      </c>
      <c r="AX981" s="14" t="s">
        <v>79</v>
      </c>
      <c r="AY981" s="179" t="s">
        <v>185</v>
      </c>
    </row>
    <row r="982" spans="1:65" s="2" customFormat="1" ht="16.5" customHeight="1">
      <c r="A982" s="33"/>
      <c r="B982" s="155"/>
      <c r="C982" s="202" t="s">
        <v>1293</v>
      </c>
      <c r="D982" s="202" t="s">
        <v>339</v>
      </c>
      <c r="E982" s="203" t="s">
        <v>1294</v>
      </c>
      <c r="F982" s="204" t="s">
        <v>1295</v>
      </c>
      <c r="G982" s="205" t="s">
        <v>283</v>
      </c>
      <c r="H982" s="206">
        <v>3199.5059999999999</v>
      </c>
      <c r="I982" s="207"/>
      <c r="J982" s="208">
        <f>ROUND(I982*H982,2)</f>
        <v>0</v>
      </c>
      <c r="K982" s="209"/>
      <c r="L982" s="210"/>
      <c r="M982" s="211" t="s">
        <v>1</v>
      </c>
      <c r="N982" s="212" t="s">
        <v>41</v>
      </c>
      <c r="O982" s="62"/>
      <c r="P982" s="166">
        <f>O982*H982</f>
        <v>0</v>
      </c>
      <c r="Q982" s="166">
        <v>0</v>
      </c>
      <c r="R982" s="166">
        <f>Q982*H982</f>
        <v>0</v>
      </c>
      <c r="S982" s="166">
        <v>0</v>
      </c>
      <c r="T982" s="167">
        <f>S982*H982</f>
        <v>0</v>
      </c>
      <c r="U982" s="33"/>
      <c r="V982" s="33"/>
      <c r="W982" s="33"/>
      <c r="X982" s="33"/>
      <c r="Y982" s="33"/>
      <c r="Z982" s="33"/>
      <c r="AA982" s="33"/>
      <c r="AB982" s="33"/>
      <c r="AC982" s="33"/>
      <c r="AD982" s="33"/>
      <c r="AE982" s="33"/>
      <c r="AR982" s="168" t="s">
        <v>505</v>
      </c>
      <c r="AT982" s="168" t="s">
        <v>339</v>
      </c>
      <c r="AU982" s="168" t="s">
        <v>89</v>
      </c>
      <c r="AY982" s="18" t="s">
        <v>185</v>
      </c>
      <c r="BE982" s="169">
        <f>IF(N982="základná",J982,0)</f>
        <v>0</v>
      </c>
      <c r="BF982" s="169">
        <f>IF(N982="znížená",J982,0)</f>
        <v>0</v>
      </c>
      <c r="BG982" s="169">
        <f>IF(N982="zákl. prenesená",J982,0)</f>
        <v>0</v>
      </c>
      <c r="BH982" s="169">
        <f>IF(N982="zníž. prenesená",J982,0)</f>
        <v>0</v>
      </c>
      <c r="BI982" s="169">
        <f>IF(N982="nulová",J982,0)</f>
        <v>0</v>
      </c>
      <c r="BJ982" s="18" t="s">
        <v>89</v>
      </c>
      <c r="BK982" s="169">
        <f>ROUND(I982*H982,2)</f>
        <v>0</v>
      </c>
      <c r="BL982" s="18" t="s">
        <v>351</v>
      </c>
      <c r="BM982" s="168" t="s">
        <v>1296</v>
      </c>
    </row>
    <row r="983" spans="1:65" s="13" customFormat="1" ht="11.25">
      <c r="B983" s="170"/>
      <c r="D983" s="171" t="s">
        <v>193</v>
      </c>
      <c r="E983" s="172" t="s">
        <v>1</v>
      </c>
      <c r="F983" s="173" t="s">
        <v>1297</v>
      </c>
      <c r="H983" s="172" t="s">
        <v>1</v>
      </c>
      <c r="I983" s="174"/>
      <c r="L983" s="170"/>
      <c r="M983" s="175"/>
      <c r="N983" s="176"/>
      <c r="O983" s="176"/>
      <c r="P983" s="176"/>
      <c r="Q983" s="176"/>
      <c r="R983" s="176"/>
      <c r="S983" s="176"/>
      <c r="T983" s="177"/>
      <c r="AT983" s="172" t="s">
        <v>193</v>
      </c>
      <c r="AU983" s="172" t="s">
        <v>89</v>
      </c>
      <c r="AV983" s="13" t="s">
        <v>79</v>
      </c>
      <c r="AW983" s="13" t="s">
        <v>31</v>
      </c>
      <c r="AX983" s="13" t="s">
        <v>75</v>
      </c>
      <c r="AY983" s="172" t="s">
        <v>185</v>
      </c>
    </row>
    <row r="984" spans="1:65" s="14" customFormat="1" ht="22.5">
      <c r="B984" s="178"/>
      <c r="D984" s="171" t="s">
        <v>193</v>
      </c>
      <c r="E984" s="179" t="s">
        <v>1</v>
      </c>
      <c r="F984" s="180" t="s">
        <v>1298</v>
      </c>
      <c r="H984" s="181">
        <v>3199.5059999999999</v>
      </c>
      <c r="I984" s="182"/>
      <c r="L984" s="178"/>
      <c r="M984" s="183"/>
      <c r="N984" s="184"/>
      <c r="O984" s="184"/>
      <c r="P984" s="184"/>
      <c r="Q984" s="184"/>
      <c r="R984" s="184"/>
      <c r="S984" s="184"/>
      <c r="T984" s="185"/>
      <c r="AT984" s="179" t="s">
        <v>193</v>
      </c>
      <c r="AU984" s="179" t="s">
        <v>89</v>
      </c>
      <c r="AV984" s="14" t="s">
        <v>89</v>
      </c>
      <c r="AW984" s="14" t="s">
        <v>31</v>
      </c>
      <c r="AX984" s="14" t="s">
        <v>79</v>
      </c>
      <c r="AY984" s="179" t="s">
        <v>185</v>
      </c>
    </row>
    <row r="985" spans="1:65" s="2" customFormat="1" ht="16.5" customHeight="1">
      <c r="A985" s="33"/>
      <c r="B985" s="155"/>
      <c r="C985" s="156" t="s">
        <v>1299</v>
      </c>
      <c r="D985" s="156" t="s">
        <v>188</v>
      </c>
      <c r="E985" s="157" t="s">
        <v>1300</v>
      </c>
      <c r="F985" s="158" t="s">
        <v>1301</v>
      </c>
      <c r="G985" s="159" t="s">
        <v>1302</v>
      </c>
      <c r="H985" s="160">
        <v>1909.973</v>
      </c>
      <c r="I985" s="161"/>
      <c r="J985" s="162">
        <f>ROUND(I985*H985,2)</f>
        <v>0</v>
      </c>
      <c r="K985" s="163"/>
      <c r="L985" s="34"/>
      <c r="M985" s="164" t="s">
        <v>1</v>
      </c>
      <c r="N985" s="165" t="s">
        <v>41</v>
      </c>
      <c r="O985" s="62"/>
      <c r="P985" s="166">
        <f>O985*H985</f>
        <v>0</v>
      </c>
      <c r="Q985" s="166">
        <v>5.0000000000000002E-5</v>
      </c>
      <c r="R985" s="166">
        <f>Q985*H985</f>
        <v>9.5498650000000004E-2</v>
      </c>
      <c r="S985" s="166">
        <v>0</v>
      </c>
      <c r="T985" s="167">
        <f>S985*H985</f>
        <v>0</v>
      </c>
      <c r="U985" s="33"/>
      <c r="V985" s="33"/>
      <c r="W985" s="33"/>
      <c r="X985" s="33"/>
      <c r="Y985" s="33"/>
      <c r="Z985" s="33"/>
      <c r="AA985" s="33"/>
      <c r="AB985" s="33"/>
      <c r="AC985" s="33"/>
      <c r="AD985" s="33"/>
      <c r="AE985" s="33"/>
      <c r="AR985" s="168" t="s">
        <v>91</v>
      </c>
      <c r="AT985" s="168" t="s">
        <v>188</v>
      </c>
      <c r="AU985" s="168" t="s">
        <v>89</v>
      </c>
      <c r="AY985" s="18" t="s">
        <v>185</v>
      </c>
      <c r="BE985" s="169">
        <f>IF(N985="základná",J985,0)</f>
        <v>0</v>
      </c>
      <c r="BF985" s="169">
        <f>IF(N985="znížená",J985,0)</f>
        <v>0</v>
      </c>
      <c r="BG985" s="169">
        <f>IF(N985="zákl. prenesená",J985,0)</f>
        <v>0</v>
      </c>
      <c r="BH985" s="169">
        <f>IF(N985="zníž. prenesená",J985,0)</f>
        <v>0</v>
      </c>
      <c r="BI985" s="169">
        <f>IF(N985="nulová",J985,0)</f>
        <v>0</v>
      </c>
      <c r="BJ985" s="18" t="s">
        <v>89</v>
      </c>
      <c r="BK985" s="169">
        <f>ROUND(I985*H985,2)</f>
        <v>0</v>
      </c>
      <c r="BL985" s="18" t="s">
        <v>91</v>
      </c>
      <c r="BM985" s="168" t="s">
        <v>1303</v>
      </c>
    </row>
    <row r="986" spans="1:65" s="13" customFormat="1" ht="11.25">
      <c r="B986" s="170"/>
      <c r="D986" s="171" t="s">
        <v>193</v>
      </c>
      <c r="E986" s="172" t="s">
        <v>1</v>
      </c>
      <c r="F986" s="173" t="s">
        <v>1304</v>
      </c>
      <c r="H986" s="172" t="s">
        <v>1</v>
      </c>
      <c r="I986" s="174"/>
      <c r="L986" s="170"/>
      <c r="M986" s="175"/>
      <c r="N986" s="176"/>
      <c r="O986" s="176"/>
      <c r="P986" s="176"/>
      <c r="Q986" s="176"/>
      <c r="R986" s="176"/>
      <c r="S986" s="176"/>
      <c r="T986" s="177"/>
      <c r="AT986" s="172" t="s">
        <v>193</v>
      </c>
      <c r="AU986" s="172" t="s">
        <v>89</v>
      </c>
      <c r="AV986" s="13" t="s">
        <v>79</v>
      </c>
      <c r="AW986" s="13" t="s">
        <v>31</v>
      </c>
      <c r="AX986" s="13" t="s">
        <v>75</v>
      </c>
      <c r="AY986" s="172" t="s">
        <v>185</v>
      </c>
    </row>
    <row r="987" spans="1:65" s="14" customFormat="1" ht="11.25">
      <c r="B987" s="178"/>
      <c r="D987" s="171" t="s">
        <v>193</v>
      </c>
      <c r="E987" s="179" t="s">
        <v>1</v>
      </c>
      <c r="F987" s="180" t="s">
        <v>1305</v>
      </c>
      <c r="H987" s="181">
        <v>25.92</v>
      </c>
      <c r="I987" s="182"/>
      <c r="L987" s="178"/>
      <c r="M987" s="183"/>
      <c r="N987" s="184"/>
      <c r="O987" s="184"/>
      <c r="P987" s="184"/>
      <c r="Q987" s="184"/>
      <c r="R987" s="184"/>
      <c r="S987" s="184"/>
      <c r="T987" s="185"/>
      <c r="AT987" s="179" t="s">
        <v>193</v>
      </c>
      <c r="AU987" s="179" t="s">
        <v>89</v>
      </c>
      <c r="AV987" s="14" t="s">
        <v>89</v>
      </c>
      <c r="AW987" s="14" t="s">
        <v>31</v>
      </c>
      <c r="AX987" s="14" t="s">
        <v>75</v>
      </c>
      <c r="AY987" s="179" t="s">
        <v>185</v>
      </c>
    </row>
    <row r="988" spans="1:65" s="14" customFormat="1" ht="11.25">
      <c r="B988" s="178"/>
      <c r="D988" s="171" t="s">
        <v>193</v>
      </c>
      <c r="E988" s="179" t="s">
        <v>1</v>
      </c>
      <c r="F988" s="180" t="s">
        <v>1306</v>
      </c>
      <c r="H988" s="181">
        <v>6.48</v>
      </c>
      <c r="I988" s="182"/>
      <c r="L988" s="178"/>
      <c r="M988" s="183"/>
      <c r="N988" s="184"/>
      <c r="O988" s="184"/>
      <c r="P988" s="184"/>
      <c r="Q988" s="184"/>
      <c r="R988" s="184"/>
      <c r="S988" s="184"/>
      <c r="T988" s="185"/>
      <c r="AT988" s="179" t="s">
        <v>193</v>
      </c>
      <c r="AU988" s="179" t="s">
        <v>89</v>
      </c>
      <c r="AV988" s="14" t="s">
        <v>89</v>
      </c>
      <c r="AW988" s="14" t="s">
        <v>31</v>
      </c>
      <c r="AX988" s="14" t="s">
        <v>75</v>
      </c>
      <c r="AY988" s="179" t="s">
        <v>185</v>
      </c>
    </row>
    <row r="989" spans="1:65" s="15" customFormat="1" ht="11.25">
      <c r="B989" s="186"/>
      <c r="D989" s="171" t="s">
        <v>193</v>
      </c>
      <c r="E989" s="187" t="s">
        <v>1</v>
      </c>
      <c r="F989" s="188" t="s">
        <v>199</v>
      </c>
      <c r="H989" s="189">
        <v>32.400000000000006</v>
      </c>
      <c r="I989" s="190"/>
      <c r="L989" s="186"/>
      <c r="M989" s="191"/>
      <c r="N989" s="192"/>
      <c r="O989" s="192"/>
      <c r="P989" s="192"/>
      <c r="Q989" s="192"/>
      <c r="R989" s="192"/>
      <c r="S989" s="192"/>
      <c r="T989" s="193"/>
      <c r="AT989" s="187" t="s">
        <v>193</v>
      </c>
      <c r="AU989" s="187" t="s">
        <v>89</v>
      </c>
      <c r="AV989" s="15" t="s">
        <v>132</v>
      </c>
      <c r="AW989" s="15" t="s">
        <v>31</v>
      </c>
      <c r="AX989" s="15" t="s">
        <v>75</v>
      </c>
      <c r="AY989" s="187" t="s">
        <v>185</v>
      </c>
    </row>
    <row r="990" spans="1:65" s="13" customFormat="1" ht="11.25">
      <c r="B990" s="170"/>
      <c r="D990" s="171" t="s">
        <v>193</v>
      </c>
      <c r="E990" s="172" t="s">
        <v>1</v>
      </c>
      <c r="F990" s="173" t="s">
        <v>1307</v>
      </c>
      <c r="H990" s="172" t="s">
        <v>1</v>
      </c>
      <c r="I990" s="174"/>
      <c r="L990" s="170"/>
      <c r="M990" s="175"/>
      <c r="N990" s="176"/>
      <c r="O990" s="176"/>
      <c r="P990" s="176"/>
      <c r="Q990" s="176"/>
      <c r="R990" s="176"/>
      <c r="S990" s="176"/>
      <c r="T990" s="177"/>
      <c r="AT990" s="172" t="s">
        <v>193</v>
      </c>
      <c r="AU990" s="172" t="s">
        <v>89</v>
      </c>
      <c r="AV990" s="13" t="s">
        <v>79</v>
      </c>
      <c r="AW990" s="13" t="s">
        <v>31</v>
      </c>
      <c r="AX990" s="13" t="s">
        <v>75</v>
      </c>
      <c r="AY990" s="172" t="s">
        <v>185</v>
      </c>
    </row>
    <row r="991" spans="1:65" s="14" customFormat="1" ht="11.25">
      <c r="B991" s="178"/>
      <c r="D991" s="171" t="s">
        <v>193</v>
      </c>
      <c r="E991" s="179" t="s">
        <v>1</v>
      </c>
      <c r="F991" s="180" t="s">
        <v>1308</v>
      </c>
      <c r="H991" s="181">
        <v>393.26</v>
      </c>
      <c r="I991" s="182"/>
      <c r="L991" s="178"/>
      <c r="M991" s="183"/>
      <c r="N991" s="184"/>
      <c r="O991" s="184"/>
      <c r="P991" s="184"/>
      <c r="Q991" s="184"/>
      <c r="R991" s="184"/>
      <c r="S991" s="184"/>
      <c r="T991" s="185"/>
      <c r="AT991" s="179" t="s">
        <v>193</v>
      </c>
      <c r="AU991" s="179" t="s">
        <v>89</v>
      </c>
      <c r="AV991" s="14" t="s">
        <v>89</v>
      </c>
      <c r="AW991" s="14" t="s">
        <v>31</v>
      </c>
      <c r="AX991" s="14" t="s">
        <v>75</v>
      </c>
      <c r="AY991" s="179" t="s">
        <v>185</v>
      </c>
    </row>
    <row r="992" spans="1:65" s="14" customFormat="1" ht="11.25">
      <c r="B992" s="178"/>
      <c r="D992" s="171" t="s">
        <v>193</v>
      </c>
      <c r="E992" s="179" t="s">
        <v>1</v>
      </c>
      <c r="F992" s="180" t="s">
        <v>1309</v>
      </c>
      <c r="H992" s="181">
        <v>76.62</v>
      </c>
      <c r="I992" s="182"/>
      <c r="L992" s="178"/>
      <c r="M992" s="183"/>
      <c r="N992" s="184"/>
      <c r="O992" s="184"/>
      <c r="P992" s="184"/>
      <c r="Q992" s="184"/>
      <c r="R992" s="184"/>
      <c r="S992" s="184"/>
      <c r="T992" s="185"/>
      <c r="AT992" s="179" t="s">
        <v>193</v>
      </c>
      <c r="AU992" s="179" t="s">
        <v>89</v>
      </c>
      <c r="AV992" s="14" t="s">
        <v>89</v>
      </c>
      <c r="AW992" s="14" t="s">
        <v>31</v>
      </c>
      <c r="AX992" s="14" t="s">
        <v>75</v>
      </c>
      <c r="AY992" s="179" t="s">
        <v>185</v>
      </c>
    </row>
    <row r="993" spans="2:51" s="14" customFormat="1" ht="11.25">
      <c r="B993" s="178"/>
      <c r="D993" s="171" t="s">
        <v>193</v>
      </c>
      <c r="E993" s="179" t="s">
        <v>1</v>
      </c>
      <c r="F993" s="180" t="s">
        <v>1310</v>
      </c>
      <c r="H993" s="181">
        <v>76.599999999999994</v>
      </c>
      <c r="I993" s="182"/>
      <c r="L993" s="178"/>
      <c r="M993" s="183"/>
      <c r="N993" s="184"/>
      <c r="O993" s="184"/>
      <c r="P993" s="184"/>
      <c r="Q993" s="184"/>
      <c r="R993" s="184"/>
      <c r="S993" s="184"/>
      <c r="T993" s="185"/>
      <c r="AT993" s="179" t="s">
        <v>193</v>
      </c>
      <c r="AU993" s="179" t="s">
        <v>89</v>
      </c>
      <c r="AV993" s="14" t="s">
        <v>89</v>
      </c>
      <c r="AW993" s="14" t="s">
        <v>31</v>
      </c>
      <c r="AX993" s="14" t="s">
        <v>75</v>
      </c>
      <c r="AY993" s="179" t="s">
        <v>185</v>
      </c>
    </row>
    <row r="994" spans="2:51" s="14" customFormat="1" ht="11.25">
      <c r="B994" s="178"/>
      <c r="D994" s="171" t="s">
        <v>193</v>
      </c>
      <c r="E994" s="179" t="s">
        <v>1</v>
      </c>
      <c r="F994" s="180" t="s">
        <v>1311</v>
      </c>
      <c r="H994" s="181">
        <v>99.68</v>
      </c>
      <c r="I994" s="182"/>
      <c r="L994" s="178"/>
      <c r="M994" s="183"/>
      <c r="N994" s="184"/>
      <c r="O994" s="184"/>
      <c r="P994" s="184"/>
      <c r="Q994" s="184"/>
      <c r="R994" s="184"/>
      <c r="S994" s="184"/>
      <c r="T994" s="185"/>
      <c r="AT994" s="179" t="s">
        <v>193</v>
      </c>
      <c r="AU994" s="179" t="s">
        <v>89</v>
      </c>
      <c r="AV994" s="14" t="s">
        <v>89</v>
      </c>
      <c r="AW994" s="14" t="s">
        <v>31</v>
      </c>
      <c r="AX994" s="14" t="s">
        <v>75</v>
      </c>
      <c r="AY994" s="179" t="s">
        <v>185</v>
      </c>
    </row>
    <row r="995" spans="2:51" s="14" customFormat="1" ht="11.25">
      <c r="B995" s="178"/>
      <c r="D995" s="171" t="s">
        <v>193</v>
      </c>
      <c r="E995" s="179" t="s">
        <v>1</v>
      </c>
      <c r="F995" s="180" t="s">
        <v>1312</v>
      </c>
      <c r="H995" s="181">
        <v>49.26</v>
      </c>
      <c r="I995" s="182"/>
      <c r="L995" s="178"/>
      <c r="M995" s="183"/>
      <c r="N995" s="184"/>
      <c r="O995" s="184"/>
      <c r="P995" s="184"/>
      <c r="Q995" s="184"/>
      <c r="R995" s="184"/>
      <c r="S995" s="184"/>
      <c r="T995" s="185"/>
      <c r="AT995" s="179" t="s">
        <v>193</v>
      </c>
      <c r="AU995" s="179" t="s">
        <v>89</v>
      </c>
      <c r="AV995" s="14" t="s">
        <v>89</v>
      </c>
      <c r="AW995" s="14" t="s">
        <v>31</v>
      </c>
      <c r="AX995" s="14" t="s">
        <v>75</v>
      </c>
      <c r="AY995" s="179" t="s">
        <v>185</v>
      </c>
    </row>
    <row r="996" spans="2:51" s="14" customFormat="1" ht="11.25">
      <c r="B996" s="178"/>
      <c r="D996" s="171" t="s">
        <v>193</v>
      </c>
      <c r="E996" s="179" t="s">
        <v>1</v>
      </c>
      <c r="F996" s="180" t="s">
        <v>1313</v>
      </c>
      <c r="H996" s="181">
        <v>31.81</v>
      </c>
      <c r="I996" s="182"/>
      <c r="L996" s="178"/>
      <c r="M996" s="183"/>
      <c r="N996" s="184"/>
      <c r="O996" s="184"/>
      <c r="P996" s="184"/>
      <c r="Q996" s="184"/>
      <c r="R996" s="184"/>
      <c r="S996" s="184"/>
      <c r="T996" s="185"/>
      <c r="AT996" s="179" t="s">
        <v>193</v>
      </c>
      <c r="AU996" s="179" t="s">
        <v>89</v>
      </c>
      <c r="AV996" s="14" t="s">
        <v>89</v>
      </c>
      <c r="AW996" s="14" t="s">
        <v>31</v>
      </c>
      <c r="AX996" s="14" t="s">
        <v>75</v>
      </c>
      <c r="AY996" s="179" t="s">
        <v>185</v>
      </c>
    </row>
    <row r="997" spans="2:51" s="14" customFormat="1" ht="11.25">
      <c r="B997" s="178"/>
      <c r="D997" s="171" t="s">
        <v>193</v>
      </c>
      <c r="E997" s="179" t="s">
        <v>1</v>
      </c>
      <c r="F997" s="180" t="s">
        <v>1314</v>
      </c>
      <c r="H997" s="181">
        <v>118.41</v>
      </c>
      <c r="I997" s="182"/>
      <c r="L997" s="178"/>
      <c r="M997" s="183"/>
      <c r="N997" s="184"/>
      <c r="O997" s="184"/>
      <c r="P997" s="184"/>
      <c r="Q997" s="184"/>
      <c r="R997" s="184"/>
      <c r="S997" s="184"/>
      <c r="T997" s="185"/>
      <c r="AT997" s="179" t="s">
        <v>193</v>
      </c>
      <c r="AU997" s="179" t="s">
        <v>89</v>
      </c>
      <c r="AV997" s="14" t="s">
        <v>89</v>
      </c>
      <c r="AW997" s="14" t="s">
        <v>31</v>
      </c>
      <c r="AX997" s="14" t="s">
        <v>75</v>
      </c>
      <c r="AY997" s="179" t="s">
        <v>185</v>
      </c>
    </row>
    <row r="998" spans="2:51" s="14" customFormat="1" ht="11.25">
      <c r="B998" s="178"/>
      <c r="D998" s="171" t="s">
        <v>193</v>
      </c>
      <c r="E998" s="179" t="s">
        <v>1</v>
      </c>
      <c r="F998" s="180" t="s">
        <v>1315</v>
      </c>
      <c r="H998" s="181">
        <v>229.86</v>
      </c>
      <c r="I998" s="182"/>
      <c r="L998" s="178"/>
      <c r="M998" s="183"/>
      <c r="N998" s="184"/>
      <c r="O998" s="184"/>
      <c r="P998" s="184"/>
      <c r="Q998" s="184"/>
      <c r="R998" s="184"/>
      <c r="S998" s="184"/>
      <c r="T998" s="185"/>
      <c r="AT998" s="179" t="s">
        <v>193</v>
      </c>
      <c r="AU998" s="179" t="s">
        <v>89</v>
      </c>
      <c r="AV998" s="14" t="s">
        <v>89</v>
      </c>
      <c r="AW998" s="14" t="s">
        <v>31</v>
      </c>
      <c r="AX998" s="14" t="s">
        <v>75</v>
      </c>
      <c r="AY998" s="179" t="s">
        <v>185</v>
      </c>
    </row>
    <row r="999" spans="2:51" s="14" customFormat="1" ht="11.25">
      <c r="B999" s="178"/>
      <c r="D999" s="171" t="s">
        <v>193</v>
      </c>
      <c r="E999" s="179" t="s">
        <v>1</v>
      </c>
      <c r="F999" s="180" t="s">
        <v>1316</v>
      </c>
      <c r="H999" s="181">
        <v>14.1</v>
      </c>
      <c r="I999" s="182"/>
      <c r="L999" s="178"/>
      <c r="M999" s="183"/>
      <c r="N999" s="184"/>
      <c r="O999" s="184"/>
      <c r="P999" s="184"/>
      <c r="Q999" s="184"/>
      <c r="R999" s="184"/>
      <c r="S999" s="184"/>
      <c r="T999" s="185"/>
      <c r="AT999" s="179" t="s">
        <v>193</v>
      </c>
      <c r="AU999" s="179" t="s">
        <v>89</v>
      </c>
      <c r="AV999" s="14" t="s">
        <v>89</v>
      </c>
      <c r="AW999" s="14" t="s">
        <v>31</v>
      </c>
      <c r="AX999" s="14" t="s">
        <v>75</v>
      </c>
      <c r="AY999" s="179" t="s">
        <v>185</v>
      </c>
    </row>
    <row r="1000" spans="2:51" s="14" customFormat="1" ht="11.25">
      <c r="B1000" s="178"/>
      <c r="D1000" s="171" t="s">
        <v>193</v>
      </c>
      <c r="E1000" s="179" t="s">
        <v>1</v>
      </c>
      <c r="F1000" s="180" t="s">
        <v>1317</v>
      </c>
      <c r="H1000" s="181">
        <v>28.1</v>
      </c>
      <c r="I1000" s="182"/>
      <c r="L1000" s="178"/>
      <c r="M1000" s="183"/>
      <c r="N1000" s="184"/>
      <c r="O1000" s="184"/>
      <c r="P1000" s="184"/>
      <c r="Q1000" s="184"/>
      <c r="R1000" s="184"/>
      <c r="S1000" s="184"/>
      <c r="T1000" s="185"/>
      <c r="AT1000" s="179" t="s">
        <v>193</v>
      </c>
      <c r="AU1000" s="179" t="s">
        <v>89</v>
      </c>
      <c r="AV1000" s="14" t="s">
        <v>89</v>
      </c>
      <c r="AW1000" s="14" t="s">
        <v>31</v>
      </c>
      <c r="AX1000" s="14" t="s">
        <v>75</v>
      </c>
      <c r="AY1000" s="179" t="s">
        <v>185</v>
      </c>
    </row>
    <row r="1001" spans="2:51" s="14" customFormat="1" ht="11.25">
      <c r="B1001" s="178"/>
      <c r="D1001" s="171" t="s">
        <v>193</v>
      </c>
      <c r="E1001" s="179" t="s">
        <v>1</v>
      </c>
      <c r="F1001" s="180" t="s">
        <v>1318</v>
      </c>
      <c r="H1001" s="181">
        <v>30.64</v>
      </c>
      <c r="I1001" s="182"/>
      <c r="L1001" s="178"/>
      <c r="M1001" s="183"/>
      <c r="N1001" s="184"/>
      <c r="O1001" s="184"/>
      <c r="P1001" s="184"/>
      <c r="Q1001" s="184"/>
      <c r="R1001" s="184"/>
      <c r="S1001" s="184"/>
      <c r="T1001" s="185"/>
      <c r="AT1001" s="179" t="s">
        <v>193</v>
      </c>
      <c r="AU1001" s="179" t="s">
        <v>89</v>
      </c>
      <c r="AV1001" s="14" t="s">
        <v>89</v>
      </c>
      <c r="AW1001" s="14" t="s">
        <v>31</v>
      </c>
      <c r="AX1001" s="14" t="s">
        <v>75</v>
      </c>
      <c r="AY1001" s="179" t="s">
        <v>185</v>
      </c>
    </row>
    <row r="1002" spans="2:51" s="15" customFormat="1" ht="11.25">
      <c r="B1002" s="186"/>
      <c r="D1002" s="171" t="s">
        <v>193</v>
      </c>
      <c r="E1002" s="187" t="s">
        <v>1</v>
      </c>
      <c r="F1002" s="188" t="s">
        <v>199</v>
      </c>
      <c r="H1002" s="189">
        <v>1148.3399999999999</v>
      </c>
      <c r="I1002" s="190"/>
      <c r="L1002" s="186"/>
      <c r="M1002" s="191"/>
      <c r="N1002" s="192"/>
      <c r="O1002" s="192"/>
      <c r="P1002" s="192"/>
      <c r="Q1002" s="192"/>
      <c r="R1002" s="192"/>
      <c r="S1002" s="192"/>
      <c r="T1002" s="193"/>
      <c r="AT1002" s="187" t="s">
        <v>193</v>
      </c>
      <c r="AU1002" s="187" t="s">
        <v>89</v>
      </c>
      <c r="AV1002" s="15" t="s">
        <v>132</v>
      </c>
      <c r="AW1002" s="15" t="s">
        <v>31</v>
      </c>
      <c r="AX1002" s="15" t="s">
        <v>75</v>
      </c>
      <c r="AY1002" s="187" t="s">
        <v>185</v>
      </c>
    </row>
    <row r="1003" spans="2:51" s="13" customFormat="1" ht="11.25">
      <c r="B1003" s="170"/>
      <c r="D1003" s="171" t="s">
        <v>193</v>
      </c>
      <c r="E1003" s="172" t="s">
        <v>1</v>
      </c>
      <c r="F1003" s="173" t="s">
        <v>1319</v>
      </c>
      <c r="H1003" s="172" t="s">
        <v>1</v>
      </c>
      <c r="I1003" s="174"/>
      <c r="L1003" s="170"/>
      <c r="M1003" s="175"/>
      <c r="N1003" s="176"/>
      <c r="O1003" s="176"/>
      <c r="P1003" s="176"/>
      <c r="Q1003" s="176"/>
      <c r="R1003" s="176"/>
      <c r="S1003" s="176"/>
      <c r="T1003" s="177"/>
      <c r="AT1003" s="172" t="s">
        <v>193</v>
      </c>
      <c r="AU1003" s="172" t="s">
        <v>89</v>
      </c>
      <c r="AV1003" s="13" t="s">
        <v>79</v>
      </c>
      <c r="AW1003" s="13" t="s">
        <v>31</v>
      </c>
      <c r="AX1003" s="13" t="s">
        <v>75</v>
      </c>
      <c r="AY1003" s="172" t="s">
        <v>185</v>
      </c>
    </row>
    <row r="1004" spans="2:51" s="14" customFormat="1" ht="11.25">
      <c r="B1004" s="178"/>
      <c r="D1004" s="171" t="s">
        <v>193</v>
      </c>
      <c r="E1004" s="179" t="s">
        <v>1</v>
      </c>
      <c r="F1004" s="180" t="s">
        <v>1320</v>
      </c>
      <c r="H1004" s="181">
        <v>486.09</v>
      </c>
      <c r="I1004" s="182"/>
      <c r="L1004" s="178"/>
      <c r="M1004" s="183"/>
      <c r="N1004" s="184"/>
      <c r="O1004" s="184"/>
      <c r="P1004" s="184"/>
      <c r="Q1004" s="184"/>
      <c r="R1004" s="184"/>
      <c r="S1004" s="184"/>
      <c r="T1004" s="185"/>
      <c r="AT1004" s="179" t="s">
        <v>193</v>
      </c>
      <c r="AU1004" s="179" t="s">
        <v>89</v>
      </c>
      <c r="AV1004" s="14" t="s">
        <v>89</v>
      </c>
      <c r="AW1004" s="14" t="s">
        <v>31</v>
      </c>
      <c r="AX1004" s="14" t="s">
        <v>75</v>
      </c>
      <c r="AY1004" s="179" t="s">
        <v>185</v>
      </c>
    </row>
    <row r="1005" spans="2:51" s="14" customFormat="1" ht="11.25">
      <c r="B1005" s="178"/>
      <c r="D1005" s="171" t="s">
        <v>193</v>
      </c>
      <c r="E1005" s="179" t="s">
        <v>1</v>
      </c>
      <c r="F1005" s="180" t="s">
        <v>1321</v>
      </c>
      <c r="H1005" s="181">
        <v>72.275000000000006</v>
      </c>
      <c r="I1005" s="182"/>
      <c r="L1005" s="178"/>
      <c r="M1005" s="183"/>
      <c r="N1005" s="184"/>
      <c r="O1005" s="184"/>
      <c r="P1005" s="184"/>
      <c r="Q1005" s="184"/>
      <c r="R1005" s="184"/>
      <c r="S1005" s="184"/>
      <c r="T1005" s="185"/>
      <c r="AT1005" s="179" t="s">
        <v>193</v>
      </c>
      <c r="AU1005" s="179" t="s">
        <v>89</v>
      </c>
      <c r="AV1005" s="14" t="s">
        <v>89</v>
      </c>
      <c r="AW1005" s="14" t="s">
        <v>31</v>
      </c>
      <c r="AX1005" s="14" t="s">
        <v>75</v>
      </c>
      <c r="AY1005" s="179" t="s">
        <v>185</v>
      </c>
    </row>
    <row r="1006" spans="2:51" s="14" customFormat="1" ht="11.25">
      <c r="B1006" s="178"/>
      <c r="D1006" s="171" t="s">
        <v>193</v>
      </c>
      <c r="E1006" s="179" t="s">
        <v>1</v>
      </c>
      <c r="F1006" s="180" t="s">
        <v>1322</v>
      </c>
      <c r="H1006" s="181">
        <v>23.568000000000001</v>
      </c>
      <c r="I1006" s="182"/>
      <c r="L1006" s="178"/>
      <c r="M1006" s="183"/>
      <c r="N1006" s="184"/>
      <c r="O1006" s="184"/>
      <c r="P1006" s="184"/>
      <c r="Q1006" s="184"/>
      <c r="R1006" s="184"/>
      <c r="S1006" s="184"/>
      <c r="T1006" s="185"/>
      <c r="AT1006" s="179" t="s">
        <v>193</v>
      </c>
      <c r="AU1006" s="179" t="s">
        <v>89</v>
      </c>
      <c r="AV1006" s="14" t="s">
        <v>89</v>
      </c>
      <c r="AW1006" s="14" t="s">
        <v>31</v>
      </c>
      <c r="AX1006" s="14" t="s">
        <v>75</v>
      </c>
      <c r="AY1006" s="179" t="s">
        <v>185</v>
      </c>
    </row>
    <row r="1007" spans="2:51" s="14" customFormat="1" ht="11.25">
      <c r="B1007" s="178"/>
      <c r="D1007" s="171" t="s">
        <v>193</v>
      </c>
      <c r="E1007" s="179" t="s">
        <v>1</v>
      </c>
      <c r="F1007" s="180" t="s">
        <v>1323</v>
      </c>
      <c r="H1007" s="181">
        <v>117.84</v>
      </c>
      <c r="I1007" s="182"/>
      <c r="L1007" s="178"/>
      <c r="M1007" s="183"/>
      <c r="N1007" s="184"/>
      <c r="O1007" s="184"/>
      <c r="P1007" s="184"/>
      <c r="Q1007" s="184"/>
      <c r="R1007" s="184"/>
      <c r="S1007" s="184"/>
      <c r="T1007" s="185"/>
      <c r="AT1007" s="179" t="s">
        <v>193</v>
      </c>
      <c r="AU1007" s="179" t="s">
        <v>89</v>
      </c>
      <c r="AV1007" s="14" t="s">
        <v>89</v>
      </c>
      <c r="AW1007" s="14" t="s">
        <v>31</v>
      </c>
      <c r="AX1007" s="14" t="s">
        <v>75</v>
      </c>
      <c r="AY1007" s="179" t="s">
        <v>185</v>
      </c>
    </row>
    <row r="1008" spans="2:51" s="14" customFormat="1" ht="11.25">
      <c r="B1008" s="178"/>
      <c r="D1008" s="171" t="s">
        <v>193</v>
      </c>
      <c r="E1008" s="179" t="s">
        <v>1</v>
      </c>
      <c r="F1008" s="180" t="s">
        <v>1324</v>
      </c>
      <c r="H1008" s="181">
        <v>29.46</v>
      </c>
      <c r="I1008" s="182"/>
      <c r="L1008" s="178"/>
      <c r="M1008" s="183"/>
      <c r="N1008" s="184"/>
      <c r="O1008" s="184"/>
      <c r="P1008" s="184"/>
      <c r="Q1008" s="184"/>
      <c r="R1008" s="184"/>
      <c r="S1008" s="184"/>
      <c r="T1008" s="185"/>
      <c r="AT1008" s="179" t="s">
        <v>193</v>
      </c>
      <c r="AU1008" s="179" t="s">
        <v>89</v>
      </c>
      <c r="AV1008" s="14" t="s">
        <v>89</v>
      </c>
      <c r="AW1008" s="14" t="s">
        <v>31</v>
      </c>
      <c r="AX1008" s="14" t="s">
        <v>75</v>
      </c>
      <c r="AY1008" s="179" t="s">
        <v>185</v>
      </c>
    </row>
    <row r="1009" spans="1:65" s="15" customFormat="1" ht="11.25">
      <c r="B1009" s="186"/>
      <c r="D1009" s="171" t="s">
        <v>193</v>
      </c>
      <c r="E1009" s="187" t="s">
        <v>1</v>
      </c>
      <c r="F1009" s="188" t="s">
        <v>199</v>
      </c>
      <c r="H1009" s="189">
        <v>729.23300000000006</v>
      </c>
      <c r="I1009" s="190"/>
      <c r="L1009" s="186"/>
      <c r="M1009" s="191"/>
      <c r="N1009" s="192"/>
      <c r="O1009" s="192"/>
      <c r="P1009" s="192"/>
      <c r="Q1009" s="192"/>
      <c r="R1009" s="192"/>
      <c r="S1009" s="192"/>
      <c r="T1009" s="193"/>
      <c r="AT1009" s="187" t="s">
        <v>193</v>
      </c>
      <c r="AU1009" s="187" t="s">
        <v>89</v>
      </c>
      <c r="AV1009" s="15" t="s">
        <v>132</v>
      </c>
      <c r="AW1009" s="15" t="s">
        <v>31</v>
      </c>
      <c r="AX1009" s="15" t="s">
        <v>75</v>
      </c>
      <c r="AY1009" s="187" t="s">
        <v>185</v>
      </c>
    </row>
    <row r="1010" spans="1:65" s="16" customFormat="1" ht="11.25">
      <c r="B1010" s="194"/>
      <c r="D1010" s="171" t="s">
        <v>193</v>
      </c>
      <c r="E1010" s="195" t="s">
        <v>1</v>
      </c>
      <c r="F1010" s="196" t="s">
        <v>215</v>
      </c>
      <c r="H1010" s="197">
        <v>1909.9729999999997</v>
      </c>
      <c r="I1010" s="198"/>
      <c r="L1010" s="194"/>
      <c r="M1010" s="199"/>
      <c r="N1010" s="200"/>
      <c r="O1010" s="200"/>
      <c r="P1010" s="200"/>
      <c r="Q1010" s="200"/>
      <c r="R1010" s="200"/>
      <c r="S1010" s="200"/>
      <c r="T1010" s="201"/>
      <c r="AT1010" s="195" t="s">
        <v>193</v>
      </c>
      <c r="AU1010" s="195" t="s">
        <v>89</v>
      </c>
      <c r="AV1010" s="16" t="s">
        <v>91</v>
      </c>
      <c r="AW1010" s="16" t="s">
        <v>31</v>
      </c>
      <c r="AX1010" s="16" t="s">
        <v>79</v>
      </c>
      <c r="AY1010" s="195" t="s">
        <v>185</v>
      </c>
    </row>
    <row r="1011" spans="1:65" s="2" customFormat="1" ht="16.5" customHeight="1">
      <c r="A1011" s="33"/>
      <c r="B1011" s="155"/>
      <c r="C1011" s="202" t="s">
        <v>1325</v>
      </c>
      <c r="D1011" s="202" t="s">
        <v>339</v>
      </c>
      <c r="E1011" s="203" t="s">
        <v>1326</v>
      </c>
      <c r="F1011" s="204" t="s">
        <v>1327</v>
      </c>
      <c r="G1011" s="205" t="s">
        <v>1302</v>
      </c>
      <c r="H1011" s="206">
        <v>37.26</v>
      </c>
      <c r="I1011" s="207"/>
      <c r="J1011" s="208">
        <f>ROUND(I1011*H1011,2)</f>
        <v>0</v>
      </c>
      <c r="K1011" s="209"/>
      <c r="L1011" s="210"/>
      <c r="M1011" s="211" t="s">
        <v>1</v>
      </c>
      <c r="N1011" s="212" t="s">
        <v>41</v>
      </c>
      <c r="O1011" s="62"/>
      <c r="P1011" s="166">
        <f>O1011*H1011</f>
        <v>0</v>
      </c>
      <c r="Q1011" s="166">
        <v>1E-3</v>
      </c>
      <c r="R1011" s="166">
        <f>Q1011*H1011</f>
        <v>3.7260000000000001E-2</v>
      </c>
      <c r="S1011" s="166">
        <v>0</v>
      </c>
      <c r="T1011" s="167">
        <f>S1011*H1011</f>
        <v>0</v>
      </c>
      <c r="U1011" s="33"/>
      <c r="V1011" s="33"/>
      <c r="W1011" s="33"/>
      <c r="X1011" s="33"/>
      <c r="Y1011" s="33"/>
      <c r="Z1011" s="33"/>
      <c r="AA1011" s="33"/>
      <c r="AB1011" s="33"/>
      <c r="AC1011" s="33"/>
      <c r="AD1011" s="33"/>
      <c r="AE1011" s="33"/>
      <c r="AR1011" s="168" t="s">
        <v>342</v>
      </c>
      <c r="AT1011" s="168" t="s">
        <v>339</v>
      </c>
      <c r="AU1011" s="168" t="s">
        <v>89</v>
      </c>
      <c r="AY1011" s="18" t="s">
        <v>185</v>
      </c>
      <c r="BE1011" s="169">
        <f>IF(N1011="základná",J1011,0)</f>
        <v>0</v>
      </c>
      <c r="BF1011" s="169">
        <f>IF(N1011="znížená",J1011,0)</f>
        <v>0</v>
      </c>
      <c r="BG1011" s="169">
        <f>IF(N1011="zákl. prenesená",J1011,0)</f>
        <v>0</v>
      </c>
      <c r="BH1011" s="169">
        <f>IF(N1011="zníž. prenesená",J1011,0)</f>
        <v>0</v>
      </c>
      <c r="BI1011" s="169">
        <f>IF(N1011="nulová",J1011,0)</f>
        <v>0</v>
      </c>
      <c r="BJ1011" s="18" t="s">
        <v>89</v>
      </c>
      <c r="BK1011" s="169">
        <f>ROUND(I1011*H1011,2)</f>
        <v>0</v>
      </c>
      <c r="BL1011" s="18" t="s">
        <v>91</v>
      </c>
      <c r="BM1011" s="168" t="s">
        <v>1328</v>
      </c>
    </row>
    <row r="1012" spans="1:65" s="14" customFormat="1" ht="11.25">
      <c r="B1012" s="178"/>
      <c r="D1012" s="171" t="s">
        <v>193</v>
      </c>
      <c r="E1012" s="179" t="s">
        <v>1</v>
      </c>
      <c r="F1012" s="180" t="s">
        <v>1329</v>
      </c>
      <c r="H1012" s="181">
        <v>37.26</v>
      </c>
      <c r="I1012" s="182"/>
      <c r="L1012" s="178"/>
      <c r="M1012" s="183"/>
      <c r="N1012" s="184"/>
      <c r="O1012" s="184"/>
      <c r="P1012" s="184"/>
      <c r="Q1012" s="184"/>
      <c r="R1012" s="184"/>
      <c r="S1012" s="184"/>
      <c r="T1012" s="185"/>
      <c r="AT1012" s="179" t="s">
        <v>193</v>
      </c>
      <c r="AU1012" s="179" t="s">
        <v>89</v>
      </c>
      <c r="AV1012" s="14" t="s">
        <v>89</v>
      </c>
      <c r="AW1012" s="14" t="s">
        <v>31</v>
      </c>
      <c r="AX1012" s="14" t="s">
        <v>75</v>
      </c>
      <c r="AY1012" s="179" t="s">
        <v>185</v>
      </c>
    </row>
    <row r="1013" spans="1:65" s="16" customFormat="1" ht="11.25">
      <c r="B1013" s="194"/>
      <c r="D1013" s="171" t="s">
        <v>193</v>
      </c>
      <c r="E1013" s="195" t="s">
        <v>1</v>
      </c>
      <c r="F1013" s="196" t="s">
        <v>215</v>
      </c>
      <c r="H1013" s="197">
        <v>37.26</v>
      </c>
      <c r="I1013" s="198"/>
      <c r="L1013" s="194"/>
      <c r="M1013" s="199"/>
      <c r="N1013" s="200"/>
      <c r="O1013" s="200"/>
      <c r="P1013" s="200"/>
      <c r="Q1013" s="200"/>
      <c r="R1013" s="200"/>
      <c r="S1013" s="200"/>
      <c r="T1013" s="201"/>
      <c r="AT1013" s="195" t="s">
        <v>193</v>
      </c>
      <c r="AU1013" s="195" t="s">
        <v>89</v>
      </c>
      <c r="AV1013" s="16" t="s">
        <v>91</v>
      </c>
      <c r="AW1013" s="16" t="s">
        <v>31</v>
      </c>
      <c r="AX1013" s="16" t="s">
        <v>79</v>
      </c>
      <c r="AY1013" s="195" t="s">
        <v>185</v>
      </c>
    </row>
    <row r="1014" spans="1:65" s="2" customFormat="1" ht="16.5" customHeight="1">
      <c r="A1014" s="33"/>
      <c r="B1014" s="155"/>
      <c r="C1014" s="202" t="s">
        <v>1330</v>
      </c>
      <c r="D1014" s="202" t="s">
        <v>339</v>
      </c>
      <c r="E1014" s="203" t="s">
        <v>1331</v>
      </c>
      <c r="F1014" s="204" t="s">
        <v>1332</v>
      </c>
      <c r="G1014" s="205" t="s">
        <v>1302</v>
      </c>
      <c r="H1014" s="206">
        <v>1263.174</v>
      </c>
      <c r="I1014" s="207"/>
      <c r="J1014" s="208">
        <f>ROUND(I1014*H1014,2)</f>
        <v>0</v>
      </c>
      <c r="K1014" s="209"/>
      <c r="L1014" s="210"/>
      <c r="M1014" s="211" t="s">
        <v>1</v>
      </c>
      <c r="N1014" s="212" t="s">
        <v>41</v>
      </c>
      <c r="O1014" s="62"/>
      <c r="P1014" s="166">
        <f>O1014*H1014</f>
        <v>0</v>
      </c>
      <c r="Q1014" s="166">
        <v>1E-3</v>
      </c>
      <c r="R1014" s="166">
        <f>Q1014*H1014</f>
        <v>1.263174</v>
      </c>
      <c r="S1014" s="166">
        <v>0</v>
      </c>
      <c r="T1014" s="167">
        <f>S1014*H1014</f>
        <v>0</v>
      </c>
      <c r="U1014" s="33"/>
      <c r="V1014" s="33"/>
      <c r="W1014" s="33"/>
      <c r="X1014" s="33"/>
      <c r="Y1014" s="33"/>
      <c r="Z1014" s="33"/>
      <c r="AA1014" s="33"/>
      <c r="AB1014" s="33"/>
      <c r="AC1014" s="33"/>
      <c r="AD1014" s="33"/>
      <c r="AE1014" s="33"/>
      <c r="AR1014" s="168" t="s">
        <v>342</v>
      </c>
      <c r="AT1014" s="168" t="s">
        <v>339</v>
      </c>
      <c r="AU1014" s="168" t="s">
        <v>89</v>
      </c>
      <c r="AY1014" s="18" t="s">
        <v>185</v>
      </c>
      <c r="BE1014" s="169">
        <f>IF(N1014="základná",J1014,0)</f>
        <v>0</v>
      </c>
      <c r="BF1014" s="169">
        <f>IF(N1014="znížená",J1014,0)</f>
        <v>0</v>
      </c>
      <c r="BG1014" s="169">
        <f>IF(N1014="zákl. prenesená",J1014,0)</f>
        <v>0</v>
      </c>
      <c r="BH1014" s="169">
        <f>IF(N1014="zníž. prenesená",J1014,0)</f>
        <v>0</v>
      </c>
      <c r="BI1014" s="169">
        <f>IF(N1014="nulová",J1014,0)</f>
        <v>0</v>
      </c>
      <c r="BJ1014" s="18" t="s">
        <v>89</v>
      </c>
      <c r="BK1014" s="169">
        <f>ROUND(I1014*H1014,2)</f>
        <v>0</v>
      </c>
      <c r="BL1014" s="18" t="s">
        <v>91</v>
      </c>
      <c r="BM1014" s="168" t="s">
        <v>1333</v>
      </c>
    </row>
    <row r="1015" spans="1:65" s="14" customFormat="1" ht="11.25">
      <c r="B1015" s="178"/>
      <c r="D1015" s="171" t="s">
        <v>193</v>
      </c>
      <c r="E1015" s="179" t="s">
        <v>1</v>
      </c>
      <c r="F1015" s="180" t="s">
        <v>1334</v>
      </c>
      <c r="H1015" s="181">
        <v>1263.174</v>
      </c>
      <c r="I1015" s="182"/>
      <c r="L1015" s="178"/>
      <c r="M1015" s="183"/>
      <c r="N1015" s="184"/>
      <c r="O1015" s="184"/>
      <c r="P1015" s="184"/>
      <c r="Q1015" s="184"/>
      <c r="R1015" s="184"/>
      <c r="S1015" s="184"/>
      <c r="T1015" s="185"/>
      <c r="AT1015" s="179" t="s">
        <v>193</v>
      </c>
      <c r="AU1015" s="179" t="s">
        <v>89</v>
      </c>
      <c r="AV1015" s="14" t="s">
        <v>89</v>
      </c>
      <c r="AW1015" s="14" t="s">
        <v>31</v>
      </c>
      <c r="AX1015" s="14" t="s">
        <v>75</v>
      </c>
      <c r="AY1015" s="179" t="s">
        <v>185</v>
      </c>
    </row>
    <row r="1016" spans="1:65" s="16" customFormat="1" ht="11.25">
      <c r="B1016" s="194"/>
      <c r="D1016" s="171" t="s">
        <v>193</v>
      </c>
      <c r="E1016" s="195" t="s">
        <v>1</v>
      </c>
      <c r="F1016" s="196" t="s">
        <v>215</v>
      </c>
      <c r="H1016" s="197">
        <v>1263.174</v>
      </c>
      <c r="I1016" s="198"/>
      <c r="L1016" s="194"/>
      <c r="M1016" s="199"/>
      <c r="N1016" s="200"/>
      <c r="O1016" s="200"/>
      <c r="P1016" s="200"/>
      <c r="Q1016" s="200"/>
      <c r="R1016" s="200"/>
      <c r="S1016" s="200"/>
      <c r="T1016" s="201"/>
      <c r="AT1016" s="195" t="s">
        <v>193</v>
      </c>
      <c r="AU1016" s="195" t="s">
        <v>89</v>
      </c>
      <c r="AV1016" s="16" t="s">
        <v>91</v>
      </c>
      <c r="AW1016" s="16" t="s">
        <v>31</v>
      </c>
      <c r="AX1016" s="16" t="s">
        <v>79</v>
      </c>
      <c r="AY1016" s="195" t="s">
        <v>185</v>
      </c>
    </row>
    <row r="1017" spans="1:65" s="2" customFormat="1" ht="24.2" customHeight="1">
      <c r="A1017" s="33"/>
      <c r="B1017" s="155"/>
      <c r="C1017" s="202" t="s">
        <v>1335</v>
      </c>
      <c r="D1017" s="202" t="s">
        <v>339</v>
      </c>
      <c r="E1017" s="203" t="s">
        <v>1336</v>
      </c>
      <c r="F1017" s="204" t="s">
        <v>1337</v>
      </c>
      <c r="G1017" s="205" t="s">
        <v>1302</v>
      </c>
      <c r="H1017" s="206">
        <v>838.61800000000005</v>
      </c>
      <c r="I1017" s="207"/>
      <c r="J1017" s="208">
        <f>ROUND(I1017*H1017,2)</f>
        <v>0</v>
      </c>
      <c r="K1017" s="209"/>
      <c r="L1017" s="210"/>
      <c r="M1017" s="211" t="s">
        <v>1</v>
      </c>
      <c r="N1017" s="212" t="s">
        <v>41</v>
      </c>
      <c r="O1017" s="62"/>
      <c r="P1017" s="166">
        <f>O1017*H1017</f>
        <v>0</v>
      </c>
      <c r="Q1017" s="166">
        <v>1E-3</v>
      </c>
      <c r="R1017" s="166">
        <f>Q1017*H1017</f>
        <v>0.83861800000000009</v>
      </c>
      <c r="S1017" s="166">
        <v>0</v>
      </c>
      <c r="T1017" s="167">
        <f>S1017*H1017</f>
        <v>0</v>
      </c>
      <c r="U1017" s="33"/>
      <c r="V1017" s="33"/>
      <c r="W1017" s="33"/>
      <c r="X1017" s="33"/>
      <c r="Y1017" s="33"/>
      <c r="Z1017" s="33"/>
      <c r="AA1017" s="33"/>
      <c r="AB1017" s="33"/>
      <c r="AC1017" s="33"/>
      <c r="AD1017" s="33"/>
      <c r="AE1017" s="33"/>
      <c r="AR1017" s="168" t="s">
        <v>342</v>
      </c>
      <c r="AT1017" s="168" t="s">
        <v>339</v>
      </c>
      <c r="AU1017" s="168" t="s">
        <v>89</v>
      </c>
      <c r="AY1017" s="18" t="s">
        <v>185</v>
      </c>
      <c r="BE1017" s="169">
        <f>IF(N1017="základná",J1017,0)</f>
        <v>0</v>
      </c>
      <c r="BF1017" s="169">
        <f>IF(N1017="znížená",J1017,0)</f>
        <v>0</v>
      </c>
      <c r="BG1017" s="169">
        <f>IF(N1017="zákl. prenesená",J1017,0)</f>
        <v>0</v>
      </c>
      <c r="BH1017" s="169">
        <f>IF(N1017="zníž. prenesená",J1017,0)</f>
        <v>0</v>
      </c>
      <c r="BI1017" s="169">
        <f>IF(N1017="nulová",J1017,0)</f>
        <v>0</v>
      </c>
      <c r="BJ1017" s="18" t="s">
        <v>89</v>
      </c>
      <c r="BK1017" s="169">
        <f>ROUND(I1017*H1017,2)</f>
        <v>0</v>
      </c>
      <c r="BL1017" s="18" t="s">
        <v>91</v>
      </c>
      <c r="BM1017" s="168" t="s">
        <v>1338</v>
      </c>
    </row>
    <row r="1018" spans="1:65" s="14" customFormat="1" ht="11.25">
      <c r="B1018" s="178"/>
      <c r="D1018" s="171" t="s">
        <v>193</v>
      </c>
      <c r="E1018" s="179" t="s">
        <v>1</v>
      </c>
      <c r="F1018" s="180" t="s">
        <v>1339</v>
      </c>
      <c r="H1018" s="181">
        <v>838.61800000000005</v>
      </c>
      <c r="I1018" s="182"/>
      <c r="L1018" s="178"/>
      <c r="M1018" s="183"/>
      <c r="N1018" s="184"/>
      <c r="O1018" s="184"/>
      <c r="P1018" s="184"/>
      <c r="Q1018" s="184"/>
      <c r="R1018" s="184"/>
      <c r="S1018" s="184"/>
      <c r="T1018" s="185"/>
      <c r="AT1018" s="179" t="s">
        <v>193</v>
      </c>
      <c r="AU1018" s="179" t="s">
        <v>89</v>
      </c>
      <c r="AV1018" s="14" t="s">
        <v>89</v>
      </c>
      <c r="AW1018" s="14" t="s">
        <v>31</v>
      </c>
      <c r="AX1018" s="14" t="s">
        <v>75</v>
      </c>
      <c r="AY1018" s="179" t="s">
        <v>185</v>
      </c>
    </row>
    <row r="1019" spans="1:65" s="16" customFormat="1" ht="11.25">
      <c r="B1019" s="194"/>
      <c r="D1019" s="171" t="s">
        <v>193</v>
      </c>
      <c r="E1019" s="195" t="s">
        <v>1</v>
      </c>
      <c r="F1019" s="196" t="s">
        <v>215</v>
      </c>
      <c r="H1019" s="197">
        <v>838.61800000000005</v>
      </c>
      <c r="I1019" s="198"/>
      <c r="L1019" s="194"/>
      <c r="M1019" s="199"/>
      <c r="N1019" s="200"/>
      <c r="O1019" s="200"/>
      <c r="P1019" s="200"/>
      <c r="Q1019" s="200"/>
      <c r="R1019" s="200"/>
      <c r="S1019" s="200"/>
      <c r="T1019" s="201"/>
      <c r="AT1019" s="195" t="s">
        <v>193</v>
      </c>
      <c r="AU1019" s="195" t="s">
        <v>89</v>
      </c>
      <c r="AV1019" s="16" t="s">
        <v>91</v>
      </c>
      <c r="AW1019" s="16" t="s">
        <v>31</v>
      </c>
      <c r="AX1019" s="16" t="s">
        <v>79</v>
      </c>
      <c r="AY1019" s="195" t="s">
        <v>185</v>
      </c>
    </row>
    <row r="1020" spans="1:65" s="2" customFormat="1" ht="33" customHeight="1">
      <c r="A1020" s="33"/>
      <c r="B1020" s="155"/>
      <c r="C1020" s="156" t="s">
        <v>1340</v>
      </c>
      <c r="D1020" s="156" t="s">
        <v>188</v>
      </c>
      <c r="E1020" s="157" t="s">
        <v>1341</v>
      </c>
      <c r="F1020" s="158" t="s">
        <v>1342</v>
      </c>
      <c r="G1020" s="159" t="s">
        <v>782</v>
      </c>
      <c r="H1020" s="160">
        <v>12</v>
      </c>
      <c r="I1020" s="161"/>
      <c r="J1020" s="162">
        <f t="shared" ref="J1020:J1035" si="10">ROUND(I1020*H1020,2)</f>
        <v>0</v>
      </c>
      <c r="K1020" s="163"/>
      <c r="L1020" s="34"/>
      <c r="M1020" s="164" t="s">
        <v>1</v>
      </c>
      <c r="N1020" s="165" t="s">
        <v>41</v>
      </c>
      <c r="O1020" s="62"/>
      <c r="P1020" s="166">
        <f t="shared" ref="P1020:P1035" si="11">O1020*H1020</f>
        <v>0</v>
      </c>
      <c r="Q1020" s="166">
        <v>0</v>
      </c>
      <c r="R1020" s="166">
        <f t="shared" ref="R1020:R1035" si="12">Q1020*H1020</f>
        <v>0</v>
      </c>
      <c r="S1020" s="166">
        <v>0</v>
      </c>
      <c r="T1020" s="167">
        <f t="shared" ref="T1020:T1035" si="13">S1020*H1020</f>
        <v>0</v>
      </c>
      <c r="U1020" s="33"/>
      <c r="V1020" s="33"/>
      <c r="W1020" s="33"/>
      <c r="X1020" s="33"/>
      <c r="Y1020" s="33"/>
      <c r="Z1020" s="33"/>
      <c r="AA1020" s="33"/>
      <c r="AB1020" s="33"/>
      <c r="AC1020" s="33"/>
      <c r="AD1020" s="33"/>
      <c r="AE1020" s="33"/>
      <c r="AR1020" s="168" t="s">
        <v>351</v>
      </c>
      <c r="AT1020" s="168" t="s">
        <v>188</v>
      </c>
      <c r="AU1020" s="168" t="s">
        <v>89</v>
      </c>
      <c r="AY1020" s="18" t="s">
        <v>185</v>
      </c>
      <c r="BE1020" s="169">
        <f t="shared" ref="BE1020:BE1035" si="14">IF(N1020="základná",J1020,0)</f>
        <v>0</v>
      </c>
      <c r="BF1020" s="169">
        <f t="shared" ref="BF1020:BF1035" si="15">IF(N1020="znížená",J1020,0)</f>
        <v>0</v>
      </c>
      <c r="BG1020" s="169">
        <f t="shared" ref="BG1020:BG1035" si="16">IF(N1020="zákl. prenesená",J1020,0)</f>
        <v>0</v>
      </c>
      <c r="BH1020" s="169">
        <f t="shared" ref="BH1020:BH1035" si="17">IF(N1020="zníž. prenesená",J1020,0)</f>
        <v>0</v>
      </c>
      <c r="BI1020" s="169">
        <f t="shared" ref="BI1020:BI1035" si="18">IF(N1020="nulová",J1020,0)</f>
        <v>0</v>
      </c>
      <c r="BJ1020" s="18" t="s">
        <v>89</v>
      </c>
      <c r="BK1020" s="169">
        <f t="shared" ref="BK1020:BK1035" si="19">ROUND(I1020*H1020,2)</f>
        <v>0</v>
      </c>
      <c r="BL1020" s="18" t="s">
        <v>351</v>
      </c>
      <c r="BM1020" s="168" t="s">
        <v>1343</v>
      </c>
    </row>
    <row r="1021" spans="1:65" s="2" customFormat="1" ht="24.2" customHeight="1">
      <c r="A1021" s="33"/>
      <c r="B1021" s="155"/>
      <c r="C1021" s="202" t="s">
        <v>1344</v>
      </c>
      <c r="D1021" s="202" t="s">
        <v>339</v>
      </c>
      <c r="E1021" s="203" t="s">
        <v>1345</v>
      </c>
      <c r="F1021" s="204" t="s">
        <v>1346</v>
      </c>
      <c r="G1021" s="205" t="s">
        <v>782</v>
      </c>
      <c r="H1021" s="206">
        <v>12</v>
      </c>
      <c r="I1021" s="207"/>
      <c r="J1021" s="208">
        <f t="shared" si="10"/>
        <v>0</v>
      </c>
      <c r="K1021" s="209"/>
      <c r="L1021" s="210"/>
      <c r="M1021" s="211" t="s">
        <v>1</v>
      </c>
      <c r="N1021" s="212" t="s">
        <v>41</v>
      </c>
      <c r="O1021" s="62"/>
      <c r="P1021" s="166">
        <f t="shared" si="11"/>
        <v>0</v>
      </c>
      <c r="Q1021" s="166">
        <v>1E-3</v>
      </c>
      <c r="R1021" s="166">
        <f t="shared" si="12"/>
        <v>1.2E-2</v>
      </c>
      <c r="S1021" s="166">
        <v>0</v>
      </c>
      <c r="T1021" s="167">
        <f t="shared" si="13"/>
        <v>0</v>
      </c>
      <c r="U1021" s="33"/>
      <c r="V1021" s="33"/>
      <c r="W1021" s="33"/>
      <c r="X1021" s="33"/>
      <c r="Y1021" s="33"/>
      <c r="Z1021" s="33"/>
      <c r="AA1021" s="33"/>
      <c r="AB1021" s="33"/>
      <c r="AC1021" s="33"/>
      <c r="AD1021" s="33"/>
      <c r="AE1021" s="33"/>
      <c r="AR1021" s="168" t="s">
        <v>505</v>
      </c>
      <c r="AT1021" s="168" t="s">
        <v>339</v>
      </c>
      <c r="AU1021" s="168" t="s">
        <v>89</v>
      </c>
      <c r="AY1021" s="18" t="s">
        <v>185</v>
      </c>
      <c r="BE1021" s="169">
        <f t="shared" si="14"/>
        <v>0</v>
      </c>
      <c r="BF1021" s="169">
        <f t="shared" si="15"/>
        <v>0</v>
      </c>
      <c r="BG1021" s="169">
        <f t="shared" si="16"/>
        <v>0</v>
      </c>
      <c r="BH1021" s="169">
        <f t="shared" si="17"/>
        <v>0</v>
      </c>
      <c r="BI1021" s="169">
        <f t="shared" si="18"/>
        <v>0</v>
      </c>
      <c r="BJ1021" s="18" t="s">
        <v>89</v>
      </c>
      <c r="BK1021" s="169">
        <f t="shared" si="19"/>
        <v>0</v>
      </c>
      <c r="BL1021" s="18" t="s">
        <v>351</v>
      </c>
      <c r="BM1021" s="168" t="s">
        <v>1347</v>
      </c>
    </row>
    <row r="1022" spans="1:65" s="2" customFormat="1" ht="37.9" customHeight="1">
      <c r="A1022" s="33"/>
      <c r="B1022" s="155"/>
      <c r="C1022" s="202" t="s">
        <v>1348</v>
      </c>
      <c r="D1022" s="202" t="s">
        <v>339</v>
      </c>
      <c r="E1022" s="203" t="s">
        <v>1349</v>
      </c>
      <c r="F1022" s="204" t="s">
        <v>1350</v>
      </c>
      <c r="G1022" s="205" t="s">
        <v>782</v>
      </c>
      <c r="H1022" s="206">
        <v>2</v>
      </c>
      <c r="I1022" s="207"/>
      <c r="J1022" s="208">
        <f t="shared" si="10"/>
        <v>0</v>
      </c>
      <c r="K1022" s="209"/>
      <c r="L1022" s="210"/>
      <c r="M1022" s="211" t="s">
        <v>1</v>
      </c>
      <c r="N1022" s="212" t="s">
        <v>41</v>
      </c>
      <c r="O1022" s="62"/>
      <c r="P1022" s="166">
        <f t="shared" si="11"/>
        <v>0</v>
      </c>
      <c r="Q1022" s="166">
        <v>2.5000000000000001E-2</v>
      </c>
      <c r="R1022" s="166">
        <f t="shared" si="12"/>
        <v>0.05</v>
      </c>
      <c r="S1022" s="166">
        <v>0</v>
      </c>
      <c r="T1022" s="167">
        <f t="shared" si="13"/>
        <v>0</v>
      </c>
      <c r="U1022" s="33"/>
      <c r="V1022" s="33"/>
      <c r="W1022" s="33"/>
      <c r="X1022" s="33"/>
      <c r="Y1022" s="33"/>
      <c r="Z1022" s="33"/>
      <c r="AA1022" s="33"/>
      <c r="AB1022" s="33"/>
      <c r="AC1022" s="33"/>
      <c r="AD1022" s="33"/>
      <c r="AE1022" s="33"/>
      <c r="AR1022" s="168" t="s">
        <v>505</v>
      </c>
      <c r="AT1022" s="168" t="s">
        <v>339</v>
      </c>
      <c r="AU1022" s="168" t="s">
        <v>89</v>
      </c>
      <c r="AY1022" s="18" t="s">
        <v>185</v>
      </c>
      <c r="BE1022" s="169">
        <f t="shared" si="14"/>
        <v>0</v>
      </c>
      <c r="BF1022" s="169">
        <f t="shared" si="15"/>
        <v>0</v>
      </c>
      <c r="BG1022" s="169">
        <f t="shared" si="16"/>
        <v>0</v>
      </c>
      <c r="BH1022" s="169">
        <f t="shared" si="17"/>
        <v>0</v>
      </c>
      <c r="BI1022" s="169">
        <f t="shared" si="18"/>
        <v>0</v>
      </c>
      <c r="BJ1022" s="18" t="s">
        <v>89</v>
      </c>
      <c r="BK1022" s="169">
        <f t="shared" si="19"/>
        <v>0</v>
      </c>
      <c r="BL1022" s="18" t="s">
        <v>351</v>
      </c>
      <c r="BM1022" s="168" t="s">
        <v>1351</v>
      </c>
    </row>
    <row r="1023" spans="1:65" s="2" customFormat="1" ht="37.9" customHeight="1">
      <c r="A1023" s="33"/>
      <c r="B1023" s="155"/>
      <c r="C1023" s="202" t="s">
        <v>1352</v>
      </c>
      <c r="D1023" s="202" t="s">
        <v>339</v>
      </c>
      <c r="E1023" s="203" t="s">
        <v>1353</v>
      </c>
      <c r="F1023" s="204" t="s">
        <v>1354</v>
      </c>
      <c r="G1023" s="205" t="s">
        <v>782</v>
      </c>
      <c r="H1023" s="206">
        <v>3</v>
      </c>
      <c r="I1023" s="207"/>
      <c r="J1023" s="208">
        <f t="shared" si="10"/>
        <v>0</v>
      </c>
      <c r="K1023" s="209"/>
      <c r="L1023" s="210"/>
      <c r="M1023" s="211" t="s">
        <v>1</v>
      </c>
      <c r="N1023" s="212" t="s">
        <v>41</v>
      </c>
      <c r="O1023" s="62"/>
      <c r="P1023" s="166">
        <f t="shared" si="11"/>
        <v>0</v>
      </c>
      <c r="Q1023" s="166">
        <v>2.5000000000000001E-2</v>
      </c>
      <c r="R1023" s="166">
        <f t="shared" si="12"/>
        <v>7.5000000000000011E-2</v>
      </c>
      <c r="S1023" s="166">
        <v>0</v>
      </c>
      <c r="T1023" s="167">
        <f t="shared" si="13"/>
        <v>0</v>
      </c>
      <c r="U1023" s="33"/>
      <c r="V1023" s="33"/>
      <c r="W1023" s="33"/>
      <c r="X1023" s="33"/>
      <c r="Y1023" s="33"/>
      <c r="Z1023" s="33"/>
      <c r="AA1023" s="33"/>
      <c r="AB1023" s="33"/>
      <c r="AC1023" s="33"/>
      <c r="AD1023" s="33"/>
      <c r="AE1023" s="33"/>
      <c r="AR1023" s="168" t="s">
        <v>505</v>
      </c>
      <c r="AT1023" s="168" t="s">
        <v>339</v>
      </c>
      <c r="AU1023" s="168" t="s">
        <v>89</v>
      </c>
      <c r="AY1023" s="18" t="s">
        <v>185</v>
      </c>
      <c r="BE1023" s="169">
        <f t="shared" si="14"/>
        <v>0</v>
      </c>
      <c r="BF1023" s="169">
        <f t="shared" si="15"/>
        <v>0</v>
      </c>
      <c r="BG1023" s="169">
        <f t="shared" si="16"/>
        <v>0</v>
      </c>
      <c r="BH1023" s="169">
        <f t="shared" si="17"/>
        <v>0</v>
      </c>
      <c r="BI1023" s="169">
        <f t="shared" si="18"/>
        <v>0</v>
      </c>
      <c r="BJ1023" s="18" t="s">
        <v>89</v>
      </c>
      <c r="BK1023" s="169">
        <f t="shared" si="19"/>
        <v>0</v>
      </c>
      <c r="BL1023" s="18" t="s">
        <v>351</v>
      </c>
      <c r="BM1023" s="168" t="s">
        <v>1355</v>
      </c>
    </row>
    <row r="1024" spans="1:65" s="2" customFormat="1" ht="37.9" customHeight="1">
      <c r="A1024" s="33"/>
      <c r="B1024" s="155"/>
      <c r="C1024" s="202" t="s">
        <v>1356</v>
      </c>
      <c r="D1024" s="202" t="s">
        <v>339</v>
      </c>
      <c r="E1024" s="203" t="s">
        <v>1357</v>
      </c>
      <c r="F1024" s="204" t="s">
        <v>1358</v>
      </c>
      <c r="G1024" s="205" t="s">
        <v>782</v>
      </c>
      <c r="H1024" s="206">
        <v>5</v>
      </c>
      <c r="I1024" s="207"/>
      <c r="J1024" s="208">
        <f t="shared" si="10"/>
        <v>0</v>
      </c>
      <c r="K1024" s="209"/>
      <c r="L1024" s="210"/>
      <c r="M1024" s="211" t="s">
        <v>1</v>
      </c>
      <c r="N1024" s="212" t="s">
        <v>41</v>
      </c>
      <c r="O1024" s="62"/>
      <c r="P1024" s="166">
        <f t="shared" si="11"/>
        <v>0</v>
      </c>
      <c r="Q1024" s="166">
        <v>2.5000000000000001E-2</v>
      </c>
      <c r="R1024" s="166">
        <f t="shared" si="12"/>
        <v>0.125</v>
      </c>
      <c r="S1024" s="166">
        <v>0</v>
      </c>
      <c r="T1024" s="167">
        <f t="shared" si="13"/>
        <v>0</v>
      </c>
      <c r="U1024" s="33"/>
      <c r="V1024" s="33"/>
      <c r="W1024" s="33"/>
      <c r="X1024" s="33"/>
      <c r="Y1024" s="33"/>
      <c r="Z1024" s="33"/>
      <c r="AA1024" s="33"/>
      <c r="AB1024" s="33"/>
      <c r="AC1024" s="33"/>
      <c r="AD1024" s="33"/>
      <c r="AE1024" s="33"/>
      <c r="AR1024" s="168" t="s">
        <v>505</v>
      </c>
      <c r="AT1024" s="168" t="s">
        <v>339</v>
      </c>
      <c r="AU1024" s="168" t="s">
        <v>89</v>
      </c>
      <c r="AY1024" s="18" t="s">
        <v>185</v>
      </c>
      <c r="BE1024" s="169">
        <f t="shared" si="14"/>
        <v>0</v>
      </c>
      <c r="BF1024" s="169">
        <f t="shared" si="15"/>
        <v>0</v>
      </c>
      <c r="BG1024" s="169">
        <f t="shared" si="16"/>
        <v>0</v>
      </c>
      <c r="BH1024" s="169">
        <f t="shared" si="17"/>
        <v>0</v>
      </c>
      <c r="BI1024" s="169">
        <f t="shared" si="18"/>
        <v>0</v>
      </c>
      <c r="BJ1024" s="18" t="s">
        <v>89</v>
      </c>
      <c r="BK1024" s="169">
        <f t="shared" si="19"/>
        <v>0</v>
      </c>
      <c r="BL1024" s="18" t="s">
        <v>351</v>
      </c>
      <c r="BM1024" s="168" t="s">
        <v>1359</v>
      </c>
    </row>
    <row r="1025" spans="1:65" s="2" customFormat="1" ht="44.25" customHeight="1">
      <c r="A1025" s="33"/>
      <c r="B1025" s="155"/>
      <c r="C1025" s="202" t="s">
        <v>1360</v>
      </c>
      <c r="D1025" s="202" t="s">
        <v>339</v>
      </c>
      <c r="E1025" s="203" t="s">
        <v>1361</v>
      </c>
      <c r="F1025" s="204" t="s">
        <v>1362</v>
      </c>
      <c r="G1025" s="205" t="s">
        <v>782</v>
      </c>
      <c r="H1025" s="206">
        <v>2</v>
      </c>
      <c r="I1025" s="207"/>
      <c r="J1025" s="208">
        <f t="shared" si="10"/>
        <v>0</v>
      </c>
      <c r="K1025" s="209"/>
      <c r="L1025" s="210"/>
      <c r="M1025" s="211" t="s">
        <v>1</v>
      </c>
      <c r="N1025" s="212" t="s">
        <v>41</v>
      </c>
      <c r="O1025" s="62"/>
      <c r="P1025" s="166">
        <f t="shared" si="11"/>
        <v>0</v>
      </c>
      <c r="Q1025" s="166">
        <v>2.5000000000000001E-2</v>
      </c>
      <c r="R1025" s="166">
        <f t="shared" si="12"/>
        <v>0.05</v>
      </c>
      <c r="S1025" s="166">
        <v>0</v>
      </c>
      <c r="T1025" s="167">
        <f t="shared" si="13"/>
        <v>0</v>
      </c>
      <c r="U1025" s="33"/>
      <c r="V1025" s="33"/>
      <c r="W1025" s="33"/>
      <c r="X1025" s="33"/>
      <c r="Y1025" s="33"/>
      <c r="Z1025" s="33"/>
      <c r="AA1025" s="33"/>
      <c r="AB1025" s="33"/>
      <c r="AC1025" s="33"/>
      <c r="AD1025" s="33"/>
      <c r="AE1025" s="33"/>
      <c r="AR1025" s="168" t="s">
        <v>505</v>
      </c>
      <c r="AT1025" s="168" t="s">
        <v>339</v>
      </c>
      <c r="AU1025" s="168" t="s">
        <v>89</v>
      </c>
      <c r="AY1025" s="18" t="s">
        <v>185</v>
      </c>
      <c r="BE1025" s="169">
        <f t="shared" si="14"/>
        <v>0</v>
      </c>
      <c r="BF1025" s="169">
        <f t="shared" si="15"/>
        <v>0</v>
      </c>
      <c r="BG1025" s="169">
        <f t="shared" si="16"/>
        <v>0</v>
      </c>
      <c r="BH1025" s="169">
        <f t="shared" si="17"/>
        <v>0</v>
      </c>
      <c r="BI1025" s="169">
        <f t="shared" si="18"/>
        <v>0</v>
      </c>
      <c r="BJ1025" s="18" t="s">
        <v>89</v>
      </c>
      <c r="BK1025" s="169">
        <f t="shared" si="19"/>
        <v>0</v>
      </c>
      <c r="BL1025" s="18" t="s">
        <v>351</v>
      </c>
      <c r="BM1025" s="168" t="s">
        <v>1363</v>
      </c>
    </row>
    <row r="1026" spans="1:65" s="2" customFormat="1" ht="24.2" customHeight="1">
      <c r="A1026" s="33"/>
      <c r="B1026" s="155"/>
      <c r="C1026" s="156" t="s">
        <v>1364</v>
      </c>
      <c r="D1026" s="156" t="s">
        <v>188</v>
      </c>
      <c r="E1026" s="157" t="s">
        <v>1365</v>
      </c>
      <c r="F1026" s="158" t="s">
        <v>1366</v>
      </c>
      <c r="G1026" s="159" t="s">
        <v>782</v>
      </c>
      <c r="H1026" s="160">
        <v>9</v>
      </c>
      <c r="I1026" s="161"/>
      <c r="J1026" s="162">
        <f t="shared" si="10"/>
        <v>0</v>
      </c>
      <c r="K1026" s="163"/>
      <c r="L1026" s="34"/>
      <c r="M1026" s="164" t="s">
        <v>1</v>
      </c>
      <c r="N1026" s="165" t="s">
        <v>41</v>
      </c>
      <c r="O1026" s="62"/>
      <c r="P1026" s="166">
        <f t="shared" si="11"/>
        <v>0</v>
      </c>
      <c r="Q1026" s="166">
        <v>0</v>
      </c>
      <c r="R1026" s="166">
        <f t="shared" si="12"/>
        <v>0</v>
      </c>
      <c r="S1026" s="166">
        <v>0</v>
      </c>
      <c r="T1026" s="167">
        <f t="shared" si="13"/>
        <v>0</v>
      </c>
      <c r="U1026" s="33"/>
      <c r="V1026" s="33"/>
      <c r="W1026" s="33"/>
      <c r="X1026" s="33"/>
      <c r="Y1026" s="33"/>
      <c r="Z1026" s="33"/>
      <c r="AA1026" s="33"/>
      <c r="AB1026" s="33"/>
      <c r="AC1026" s="33"/>
      <c r="AD1026" s="33"/>
      <c r="AE1026" s="33"/>
      <c r="AR1026" s="168" t="s">
        <v>351</v>
      </c>
      <c r="AT1026" s="168" t="s">
        <v>188</v>
      </c>
      <c r="AU1026" s="168" t="s">
        <v>89</v>
      </c>
      <c r="AY1026" s="18" t="s">
        <v>185</v>
      </c>
      <c r="BE1026" s="169">
        <f t="shared" si="14"/>
        <v>0</v>
      </c>
      <c r="BF1026" s="169">
        <f t="shared" si="15"/>
        <v>0</v>
      </c>
      <c r="BG1026" s="169">
        <f t="shared" si="16"/>
        <v>0</v>
      </c>
      <c r="BH1026" s="169">
        <f t="shared" si="17"/>
        <v>0</v>
      </c>
      <c r="BI1026" s="169">
        <f t="shared" si="18"/>
        <v>0</v>
      </c>
      <c r="BJ1026" s="18" t="s">
        <v>89</v>
      </c>
      <c r="BK1026" s="169">
        <f t="shared" si="19"/>
        <v>0</v>
      </c>
      <c r="BL1026" s="18" t="s">
        <v>351</v>
      </c>
      <c r="BM1026" s="168" t="s">
        <v>1367</v>
      </c>
    </row>
    <row r="1027" spans="1:65" s="2" customFormat="1" ht="37.9" customHeight="1">
      <c r="A1027" s="33"/>
      <c r="B1027" s="155"/>
      <c r="C1027" s="202" t="s">
        <v>1368</v>
      </c>
      <c r="D1027" s="202" t="s">
        <v>339</v>
      </c>
      <c r="E1027" s="203" t="s">
        <v>1369</v>
      </c>
      <c r="F1027" s="204" t="s">
        <v>1370</v>
      </c>
      <c r="G1027" s="205" t="s">
        <v>782</v>
      </c>
      <c r="H1027" s="206">
        <v>2</v>
      </c>
      <c r="I1027" s="207"/>
      <c r="J1027" s="208">
        <f t="shared" si="10"/>
        <v>0</v>
      </c>
      <c r="K1027" s="209"/>
      <c r="L1027" s="210"/>
      <c r="M1027" s="211" t="s">
        <v>1</v>
      </c>
      <c r="N1027" s="212" t="s">
        <v>41</v>
      </c>
      <c r="O1027" s="62"/>
      <c r="P1027" s="166">
        <f t="shared" si="11"/>
        <v>0</v>
      </c>
      <c r="Q1027" s="166">
        <v>0.13</v>
      </c>
      <c r="R1027" s="166">
        <f t="shared" si="12"/>
        <v>0.26</v>
      </c>
      <c r="S1027" s="166">
        <v>0</v>
      </c>
      <c r="T1027" s="167">
        <f t="shared" si="13"/>
        <v>0</v>
      </c>
      <c r="U1027" s="33"/>
      <c r="V1027" s="33"/>
      <c r="W1027" s="33"/>
      <c r="X1027" s="33"/>
      <c r="Y1027" s="33"/>
      <c r="Z1027" s="33"/>
      <c r="AA1027" s="33"/>
      <c r="AB1027" s="33"/>
      <c r="AC1027" s="33"/>
      <c r="AD1027" s="33"/>
      <c r="AE1027" s="33"/>
      <c r="AR1027" s="168" t="s">
        <v>505</v>
      </c>
      <c r="AT1027" s="168" t="s">
        <v>339</v>
      </c>
      <c r="AU1027" s="168" t="s">
        <v>89</v>
      </c>
      <c r="AY1027" s="18" t="s">
        <v>185</v>
      </c>
      <c r="BE1027" s="169">
        <f t="shared" si="14"/>
        <v>0</v>
      </c>
      <c r="BF1027" s="169">
        <f t="shared" si="15"/>
        <v>0</v>
      </c>
      <c r="BG1027" s="169">
        <f t="shared" si="16"/>
        <v>0</v>
      </c>
      <c r="BH1027" s="169">
        <f t="shared" si="17"/>
        <v>0</v>
      </c>
      <c r="BI1027" s="169">
        <f t="shared" si="18"/>
        <v>0</v>
      </c>
      <c r="BJ1027" s="18" t="s">
        <v>89</v>
      </c>
      <c r="BK1027" s="169">
        <f t="shared" si="19"/>
        <v>0</v>
      </c>
      <c r="BL1027" s="18" t="s">
        <v>351</v>
      </c>
      <c r="BM1027" s="168" t="s">
        <v>1371</v>
      </c>
    </row>
    <row r="1028" spans="1:65" s="2" customFormat="1" ht="33" customHeight="1">
      <c r="A1028" s="33"/>
      <c r="B1028" s="155"/>
      <c r="C1028" s="202" t="s">
        <v>1372</v>
      </c>
      <c r="D1028" s="202" t="s">
        <v>339</v>
      </c>
      <c r="E1028" s="203" t="s">
        <v>1373</v>
      </c>
      <c r="F1028" s="204" t="s">
        <v>1374</v>
      </c>
      <c r="G1028" s="205" t="s">
        <v>782</v>
      </c>
      <c r="H1028" s="206">
        <v>5</v>
      </c>
      <c r="I1028" s="207"/>
      <c r="J1028" s="208">
        <f t="shared" si="10"/>
        <v>0</v>
      </c>
      <c r="K1028" s="209"/>
      <c r="L1028" s="210"/>
      <c r="M1028" s="211" t="s">
        <v>1</v>
      </c>
      <c r="N1028" s="212" t="s">
        <v>41</v>
      </c>
      <c r="O1028" s="62"/>
      <c r="P1028" s="166">
        <f t="shared" si="11"/>
        <v>0</v>
      </c>
      <c r="Q1028" s="166">
        <v>0.13</v>
      </c>
      <c r="R1028" s="166">
        <f t="shared" si="12"/>
        <v>0.65</v>
      </c>
      <c r="S1028" s="166">
        <v>0</v>
      </c>
      <c r="T1028" s="167">
        <f t="shared" si="13"/>
        <v>0</v>
      </c>
      <c r="U1028" s="33"/>
      <c r="V1028" s="33"/>
      <c r="W1028" s="33"/>
      <c r="X1028" s="33"/>
      <c r="Y1028" s="33"/>
      <c r="Z1028" s="33"/>
      <c r="AA1028" s="33"/>
      <c r="AB1028" s="33"/>
      <c r="AC1028" s="33"/>
      <c r="AD1028" s="33"/>
      <c r="AE1028" s="33"/>
      <c r="AR1028" s="168" t="s">
        <v>505</v>
      </c>
      <c r="AT1028" s="168" t="s">
        <v>339</v>
      </c>
      <c r="AU1028" s="168" t="s">
        <v>89</v>
      </c>
      <c r="AY1028" s="18" t="s">
        <v>185</v>
      </c>
      <c r="BE1028" s="169">
        <f t="shared" si="14"/>
        <v>0</v>
      </c>
      <c r="BF1028" s="169">
        <f t="shared" si="15"/>
        <v>0</v>
      </c>
      <c r="BG1028" s="169">
        <f t="shared" si="16"/>
        <v>0</v>
      </c>
      <c r="BH1028" s="169">
        <f t="shared" si="17"/>
        <v>0</v>
      </c>
      <c r="BI1028" s="169">
        <f t="shared" si="18"/>
        <v>0</v>
      </c>
      <c r="BJ1028" s="18" t="s">
        <v>89</v>
      </c>
      <c r="BK1028" s="169">
        <f t="shared" si="19"/>
        <v>0</v>
      </c>
      <c r="BL1028" s="18" t="s">
        <v>351</v>
      </c>
      <c r="BM1028" s="168" t="s">
        <v>1375</v>
      </c>
    </row>
    <row r="1029" spans="1:65" s="2" customFormat="1" ht="37.9" customHeight="1">
      <c r="A1029" s="33"/>
      <c r="B1029" s="155"/>
      <c r="C1029" s="202" t="s">
        <v>1376</v>
      </c>
      <c r="D1029" s="202" t="s">
        <v>339</v>
      </c>
      <c r="E1029" s="203" t="s">
        <v>1377</v>
      </c>
      <c r="F1029" s="204" t="s">
        <v>1378</v>
      </c>
      <c r="G1029" s="205" t="s">
        <v>782</v>
      </c>
      <c r="H1029" s="206">
        <v>2</v>
      </c>
      <c r="I1029" s="207"/>
      <c r="J1029" s="208">
        <f t="shared" si="10"/>
        <v>0</v>
      </c>
      <c r="K1029" s="209"/>
      <c r="L1029" s="210"/>
      <c r="M1029" s="211" t="s">
        <v>1</v>
      </c>
      <c r="N1029" s="212" t="s">
        <v>41</v>
      </c>
      <c r="O1029" s="62"/>
      <c r="P1029" s="166">
        <f t="shared" si="11"/>
        <v>0</v>
      </c>
      <c r="Q1029" s="166">
        <v>0.13</v>
      </c>
      <c r="R1029" s="166">
        <f t="shared" si="12"/>
        <v>0.26</v>
      </c>
      <c r="S1029" s="166">
        <v>0</v>
      </c>
      <c r="T1029" s="167">
        <f t="shared" si="13"/>
        <v>0</v>
      </c>
      <c r="U1029" s="33"/>
      <c r="V1029" s="33"/>
      <c r="W1029" s="33"/>
      <c r="X1029" s="33"/>
      <c r="Y1029" s="33"/>
      <c r="Z1029" s="33"/>
      <c r="AA1029" s="33"/>
      <c r="AB1029" s="33"/>
      <c r="AC1029" s="33"/>
      <c r="AD1029" s="33"/>
      <c r="AE1029" s="33"/>
      <c r="AR1029" s="168" t="s">
        <v>505</v>
      </c>
      <c r="AT1029" s="168" t="s">
        <v>339</v>
      </c>
      <c r="AU1029" s="168" t="s">
        <v>89</v>
      </c>
      <c r="AY1029" s="18" t="s">
        <v>185</v>
      </c>
      <c r="BE1029" s="169">
        <f t="shared" si="14"/>
        <v>0</v>
      </c>
      <c r="BF1029" s="169">
        <f t="shared" si="15"/>
        <v>0</v>
      </c>
      <c r="BG1029" s="169">
        <f t="shared" si="16"/>
        <v>0</v>
      </c>
      <c r="BH1029" s="169">
        <f t="shared" si="17"/>
        <v>0</v>
      </c>
      <c r="BI1029" s="169">
        <f t="shared" si="18"/>
        <v>0</v>
      </c>
      <c r="BJ1029" s="18" t="s">
        <v>89</v>
      </c>
      <c r="BK1029" s="169">
        <f t="shared" si="19"/>
        <v>0</v>
      </c>
      <c r="BL1029" s="18" t="s">
        <v>351</v>
      </c>
      <c r="BM1029" s="168" t="s">
        <v>1379</v>
      </c>
    </row>
    <row r="1030" spans="1:65" s="2" customFormat="1" ht="24.2" customHeight="1">
      <c r="A1030" s="33"/>
      <c r="B1030" s="155"/>
      <c r="C1030" s="156" t="s">
        <v>1380</v>
      </c>
      <c r="D1030" s="156" t="s">
        <v>188</v>
      </c>
      <c r="E1030" s="157" t="s">
        <v>1381</v>
      </c>
      <c r="F1030" s="158" t="s">
        <v>1382</v>
      </c>
      <c r="G1030" s="159" t="s">
        <v>782</v>
      </c>
      <c r="H1030" s="160">
        <v>4</v>
      </c>
      <c r="I1030" s="161"/>
      <c r="J1030" s="162">
        <f t="shared" si="10"/>
        <v>0</v>
      </c>
      <c r="K1030" s="163"/>
      <c r="L1030" s="34"/>
      <c r="M1030" s="164" t="s">
        <v>1</v>
      </c>
      <c r="N1030" s="165" t="s">
        <v>41</v>
      </c>
      <c r="O1030" s="62"/>
      <c r="P1030" s="166">
        <f t="shared" si="11"/>
        <v>0</v>
      </c>
      <c r="Q1030" s="166">
        <v>0</v>
      </c>
      <c r="R1030" s="166">
        <f t="shared" si="12"/>
        <v>0</v>
      </c>
      <c r="S1030" s="166">
        <v>0</v>
      </c>
      <c r="T1030" s="167">
        <f t="shared" si="13"/>
        <v>0</v>
      </c>
      <c r="U1030" s="33"/>
      <c r="V1030" s="33"/>
      <c r="W1030" s="33"/>
      <c r="X1030" s="33"/>
      <c r="Y1030" s="33"/>
      <c r="Z1030" s="33"/>
      <c r="AA1030" s="33"/>
      <c r="AB1030" s="33"/>
      <c r="AC1030" s="33"/>
      <c r="AD1030" s="33"/>
      <c r="AE1030" s="33"/>
      <c r="AR1030" s="168" t="s">
        <v>351</v>
      </c>
      <c r="AT1030" s="168" t="s">
        <v>188</v>
      </c>
      <c r="AU1030" s="168" t="s">
        <v>89</v>
      </c>
      <c r="AY1030" s="18" t="s">
        <v>185</v>
      </c>
      <c r="BE1030" s="169">
        <f t="shared" si="14"/>
        <v>0</v>
      </c>
      <c r="BF1030" s="169">
        <f t="shared" si="15"/>
        <v>0</v>
      </c>
      <c r="BG1030" s="169">
        <f t="shared" si="16"/>
        <v>0</v>
      </c>
      <c r="BH1030" s="169">
        <f t="shared" si="17"/>
        <v>0</v>
      </c>
      <c r="BI1030" s="169">
        <f t="shared" si="18"/>
        <v>0</v>
      </c>
      <c r="BJ1030" s="18" t="s">
        <v>89</v>
      </c>
      <c r="BK1030" s="169">
        <f t="shared" si="19"/>
        <v>0</v>
      </c>
      <c r="BL1030" s="18" t="s">
        <v>351</v>
      </c>
      <c r="BM1030" s="168" t="s">
        <v>1383</v>
      </c>
    </row>
    <row r="1031" spans="1:65" s="2" customFormat="1" ht="33" customHeight="1">
      <c r="A1031" s="33"/>
      <c r="B1031" s="155"/>
      <c r="C1031" s="202" t="s">
        <v>1384</v>
      </c>
      <c r="D1031" s="202" t="s">
        <v>339</v>
      </c>
      <c r="E1031" s="203" t="s">
        <v>1385</v>
      </c>
      <c r="F1031" s="204" t="s">
        <v>1386</v>
      </c>
      <c r="G1031" s="205" t="s">
        <v>782</v>
      </c>
      <c r="H1031" s="206">
        <v>4</v>
      </c>
      <c r="I1031" s="207"/>
      <c r="J1031" s="208">
        <f t="shared" si="10"/>
        <v>0</v>
      </c>
      <c r="K1031" s="209"/>
      <c r="L1031" s="210"/>
      <c r="M1031" s="211" t="s">
        <v>1</v>
      </c>
      <c r="N1031" s="212" t="s">
        <v>41</v>
      </c>
      <c r="O1031" s="62"/>
      <c r="P1031" s="166">
        <f t="shared" si="11"/>
        <v>0</v>
      </c>
      <c r="Q1031" s="166">
        <v>4.2700000000000002E-2</v>
      </c>
      <c r="R1031" s="166">
        <f t="shared" si="12"/>
        <v>0.17080000000000001</v>
      </c>
      <c r="S1031" s="166">
        <v>0</v>
      </c>
      <c r="T1031" s="167">
        <f t="shared" si="13"/>
        <v>0</v>
      </c>
      <c r="U1031" s="33"/>
      <c r="V1031" s="33"/>
      <c r="W1031" s="33"/>
      <c r="X1031" s="33"/>
      <c r="Y1031" s="33"/>
      <c r="Z1031" s="33"/>
      <c r="AA1031" s="33"/>
      <c r="AB1031" s="33"/>
      <c r="AC1031" s="33"/>
      <c r="AD1031" s="33"/>
      <c r="AE1031" s="33"/>
      <c r="AR1031" s="168" t="s">
        <v>505</v>
      </c>
      <c r="AT1031" s="168" t="s">
        <v>339</v>
      </c>
      <c r="AU1031" s="168" t="s">
        <v>89</v>
      </c>
      <c r="AY1031" s="18" t="s">
        <v>185</v>
      </c>
      <c r="BE1031" s="169">
        <f t="shared" si="14"/>
        <v>0</v>
      </c>
      <c r="BF1031" s="169">
        <f t="shared" si="15"/>
        <v>0</v>
      </c>
      <c r="BG1031" s="169">
        <f t="shared" si="16"/>
        <v>0</v>
      </c>
      <c r="BH1031" s="169">
        <f t="shared" si="17"/>
        <v>0</v>
      </c>
      <c r="BI1031" s="169">
        <f t="shared" si="18"/>
        <v>0</v>
      </c>
      <c r="BJ1031" s="18" t="s">
        <v>89</v>
      </c>
      <c r="BK1031" s="169">
        <f t="shared" si="19"/>
        <v>0</v>
      </c>
      <c r="BL1031" s="18" t="s">
        <v>351</v>
      </c>
      <c r="BM1031" s="168" t="s">
        <v>1387</v>
      </c>
    </row>
    <row r="1032" spans="1:65" s="2" customFormat="1" ht="16.5" customHeight="1">
      <c r="A1032" s="33"/>
      <c r="B1032" s="155"/>
      <c r="C1032" s="202" t="s">
        <v>1388</v>
      </c>
      <c r="D1032" s="202" t="s">
        <v>339</v>
      </c>
      <c r="E1032" s="203" t="s">
        <v>1389</v>
      </c>
      <c r="F1032" s="204" t="s">
        <v>1390</v>
      </c>
      <c r="G1032" s="205" t="s">
        <v>1391</v>
      </c>
      <c r="H1032" s="206">
        <v>460</v>
      </c>
      <c r="I1032" s="207"/>
      <c r="J1032" s="208">
        <f t="shared" si="10"/>
        <v>0</v>
      </c>
      <c r="K1032" s="209"/>
      <c r="L1032" s="210"/>
      <c r="M1032" s="211" t="s">
        <v>1</v>
      </c>
      <c r="N1032" s="212" t="s">
        <v>41</v>
      </c>
      <c r="O1032" s="62"/>
      <c r="P1032" s="166">
        <f t="shared" si="11"/>
        <v>0</v>
      </c>
      <c r="Q1032" s="166">
        <v>0</v>
      </c>
      <c r="R1032" s="166">
        <f t="shared" si="12"/>
        <v>0</v>
      </c>
      <c r="S1032" s="166">
        <v>0</v>
      </c>
      <c r="T1032" s="167">
        <f t="shared" si="13"/>
        <v>0</v>
      </c>
      <c r="U1032" s="33"/>
      <c r="V1032" s="33"/>
      <c r="W1032" s="33"/>
      <c r="X1032" s="33"/>
      <c r="Y1032" s="33"/>
      <c r="Z1032" s="33"/>
      <c r="AA1032" s="33"/>
      <c r="AB1032" s="33"/>
      <c r="AC1032" s="33"/>
      <c r="AD1032" s="33"/>
      <c r="AE1032" s="33"/>
      <c r="AR1032" s="168" t="s">
        <v>505</v>
      </c>
      <c r="AT1032" s="168" t="s">
        <v>339</v>
      </c>
      <c r="AU1032" s="168" t="s">
        <v>89</v>
      </c>
      <c r="AY1032" s="18" t="s">
        <v>185</v>
      </c>
      <c r="BE1032" s="169">
        <f t="shared" si="14"/>
        <v>0</v>
      </c>
      <c r="BF1032" s="169">
        <f t="shared" si="15"/>
        <v>0</v>
      </c>
      <c r="BG1032" s="169">
        <f t="shared" si="16"/>
        <v>0</v>
      </c>
      <c r="BH1032" s="169">
        <f t="shared" si="17"/>
        <v>0</v>
      </c>
      <c r="BI1032" s="169">
        <f t="shared" si="18"/>
        <v>0</v>
      </c>
      <c r="BJ1032" s="18" t="s">
        <v>89</v>
      </c>
      <c r="BK1032" s="169">
        <f t="shared" si="19"/>
        <v>0</v>
      </c>
      <c r="BL1032" s="18" t="s">
        <v>351</v>
      </c>
      <c r="BM1032" s="168" t="s">
        <v>1392</v>
      </c>
    </row>
    <row r="1033" spans="1:65" s="2" customFormat="1" ht="24.2" customHeight="1">
      <c r="A1033" s="33"/>
      <c r="B1033" s="155"/>
      <c r="C1033" s="156" t="s">
        <v>1393</v>
      </c>
      <c r="D1033" s="156" t="s">
        <v>188</v>
      </c>
      <c r="E1033" s="157" t="s">
        <v>1394</v>
      </c>
      <c r="F1033" s="158" t="s">
        <v>1395</v>
      </c>
      <c r="G1033" s="159" t="s">
        <v>782</v>
      </c>
      <c r="H1033" s="160">
        <v>2</v>
      </c>
      <c r="I1033" s="161"/>
      <c r="J1033" s="162">
        <f t="shared" si="10"/>
        <v>0</v>
      </c>
      <c r="K1033" s="163"/>
      <c r="L1033" s="34"/>
      <c r="M1033" s="164" t="s">
        <v>1</v>
      </c>
      <c r="N1033" s="165" t="s">
        <v>41</v>
      </c>
      <c r="O1033" s="62"/>
      <c r="P1033" s="166">
        <f t="shared" si="11"/>
        <v>0</v>
      </c>
      <c r="Q1033" s="166">
        <v>0</v>
      </c>
      <c r="R1033" s="166">
        <f t="shared" si="12"/>
        <v>0</v>
      </c>
      <c r="S1033" s="166">
        <v>0</v>
      </c>
      <c r="T1033" s="167">
        <f t="shared" si="13"/>
        <v>0</v>
      </c>
      <c r="U1033" s="33"/>
      <c r="V1033" s="33"/>
      <c r="W1033" s="33"/>
      <c r="X1033" s="33"/>
      <c r="Y1033" s="33"/>
      <c r="Z1033" s="33"/>
      <c r="AA1033" s="33"/>
      <c r="AB1033" s="33"/>
      <c r="AC1033" s="33"/>
      <c r="AD1033" s="33"/>
      <c r="AE1033" s="33"/>
      <c r="AR1033" s="168" t="s">
        <v>351</v>
      </c>
      <c r="AT1033" s="168" t="s">
        <v>188</v>
      </c>
      <c r="AU1033" s="168" t="s">
        <v>89</v>
      </c>
      <c r="AY1033" s="18" t="s">
        <v>185</v>
      </c>
      <c r="BE1033" s="169">
        <f t="shared" si="14"/>
        <v>0</v>
      </c>
      <c r="BF1033" s="169">
        <f t="shared" si="15"/>
        <v>0</v>
      </c>
      <c r="BG1033" s="169">
        <f t="shared" si="16"/>
        <v>0</v>
      </c>
      <c r="BH1033" s="169">
        <f t="shared" si="17"/>
        <v>0</v>
      </c>
      <c r="BI1033" s="169">
        <f t="shared" si="18"/>
        <v>0</v>
      </c>
      <c r="BJ1033" s="18" t="s">
        <v>89</v>
      </c>
      <c r="BK1033" s="169">
        <f t="shared" si="19"/>
        <v>0</v>
      </c>
      <c r="BL1033" s="18" t="s">
        <v>351</v>
      </c>
      <c r="BM1033" s="168" t="s">
        <v>1396</v>
      </c>
    </row>
    <row r="1034" spans="1:65" s="2" customFormat="1" ht="37.9" customHeight="1">
      <c r="A1034" s="33"/>
      <c r="B1034" s="155"/>
      <c r="C1034" s="202" t="s">
        <v>1397</v>
      </c>
      <c r="D1034" s="202" t="s">
        <v>339</v>
      </c>
      <c r="E1034" s="203" t="s">
        <v>1398</v>
      </c>
      <c r="F1034" s="204" t="s">
        <v>1399</v>
      </c>
      <c r="G1034" s="205" t="s">
        <v>782</v>
      </c>
      <c r="H1034" s="206">
        <v>2</v>
      </c>
      <c r="I1034" s="207"/>
      <c r="J1034" s="208">
        <f t="shared" si="10"/>
        <v>0</v>
      </c>
      <c r="K1034" s="209"/>
      <c r="L1034" s="210"/>
      <c r="M1034" s="211" t="s">
        <v>1</v>
      </c>
      <c r="N1034" s="212" t="s">
        <v>41</v>
      </c>
      <c r="O1034" s="62"/>
      <c r="P1034" s="166">
        <f t="shared" si="11"/>
        <v>0</v>
      </c>
      <c r="Q1034" s="166">
        <v>0.253</v>
      </c>
      <c r="R1034" s="166">
        <f t="shared" si="12"/>
        <v>0.50600000000000001</v>
      </c>
      <c r="S1034" s="166">
        <v>0</v>
      </c>
      <c r="T1034" s="167">
        <f t="shared" si="13"/>
        <v>0</v>
      </c>
      <c r="U1034" s="33"/>
      <c r="V1034" s="33"/>
      <c r="W1034" s="33"/>
      <c r="X1034" s="33"/>
      <c r="Y1034" s="33"/>
      <c r="Z1034" s="33"/>
      <c r="AA1034" s="33"/>
      <c r="AB1034" s="33"/>
      <c r="AC1034" s="33"/>
      <c r="AD1034" s="33"/>
      <c r="AE1034" s="33"/>
      <c r="AR1034" s="168" t="s">
        <v>505</v>
      </c>
      <c r="AT1034" s="168" t="s">
        <v>339</v>
      </c>
      <c r="AU1034" s="168" t="s">
        <v>89</v>
      </c>
      <c r="AY1034" s="18" t="s">
        <v>185</v>
      </c>
      <c r="BE1034" s="169">
        <f t="shared" si="14"/>
        <v>0</v>
      </c>
      <c r="BF1034" s="169">
        <f t="shared" si="15"/>
        <v>0</v>
      </c>
      <c r="BG1034" s="169">
        <f t="shared" si="16"/>
        <v>0</v>
      </c>
      <c r="BH1034" s="169">
        <f t="shared" si="17"/>
        <v>0</v>
      </c>
      <c r="BI1034" s="169">
        <f t="shared" si="18"/>
        <v>0</v>
      </c>
      <c r="BJ1034" s="18" t="s">
        <v>89</v>
      </c>
      <c r="BK1034" s="169">
        <f t="shared" si="19"/>
        <v>0</v>
      </c>
      <c r="BL1034" s="18" t="s">
        <v>351</v>
      </c>
      <c r="BM1034" s="168" t="s">
        <v>1400</v>
      </c>
    </row>
    <row r="1035" spans="1:65" s="2" customFormat="1" ht="24.2" customHeight="1">
      <c r="A1035" s="33"/>
      <c r="B1035" s="155"/>
      <c r="C1035" s="156" t="s">
        <v>1401</v>
      </c>
      <c r="D1035" s="156" t="s">
        <v>188</v>
      </c>
      <c r="E1035" s="157" t="s">
        <v>1402</v>
      </c>
      <c r="F1035" s="158" t="s">
        <v>1403</v>
      </c>
      <c r="G1035" s="159" t="s">
        <v>283</v>
      </c>
      <c r="H1035" s="160">
        <v>469.05</v>
      </c>
      <c r="I1035" s="161"/>
      <c r="J1035" s="162">
        <f t="shared" si="10"/>
        <v>0</v>
      </c>
      <c r="K1035" s="163"/>
      <c r="L1035" s="34"/>
      <c r="M1035" s="164" t="s">
        <v>1</v>
      </c>
      <c r="N1035" s="165" t="s">
        <v>41</v>
      </c>
      <c r="O1035" s="62"/>
      <c r="P1035" s="166">
        <f t="shared" si="11"/>
        <v>0</v>
      </c>
      <c r="Q1035" s="166">
        <v>0</v>
      </c>
      <c r="R1035" s="166">
        <f t="shared" si="12"/>
        <v>0</v>
      </c>
      <c r="S1035" s="166">
        <v>0</v>
      </c>
      <c r="T1035" s="167">
        <f t="shared" si="13"/>
        <v>0</v>
      </c>
      <c r="U1035" s="33"/>
      <c r="V1035" s="33"/>
      <c r="W1035" s="33"/>
      <c r="X1035" s="33"/>
      <c r="Y1035" s="33"/>
      <c r="Z1035" s="33"/>
      <c r="AA1035" s="33"/>
      <c r="AB1035" s="33"/>
      <c r="AC1035" s="33"/>
      <c r="AD1035" s="33"/>
      <c r="AE1035" s="33"/>
      <c r="AR1035" s="168" t="s">
        <v>351</v>
      </c>
      <c r="AT1035" s="168" t="s">
        <v>188</v>
      </c>
      <c r="AU1035" s="168" t="s">
        <v>89</v>
      </c>
      <c r="AY1035" s="18" t="s">
        <v>185</v>
      </c>
      <c r="BE1035" s="169">
        <f t="shared" si="14"/>
        <v>0</v>
      </c>
      <c r="BF1035" s="169">
        <f t="shared" si="15"/>
        <v>0</v>
      </c>
      <c r="BG1035" s="169">
        <f t="shared" si="16"/>
        <v>0</v>
      </c>
      <c r="BH1035" s="169">
        <f t="shared" si="17"/>
        <v>0</v>
      </c>
      <c r="BI1035" s="169">
        <f t="shared" si="18"/>
        <v>0</v>
      </c>
      <c r="BJ1035" s="18" t="s">
        <v>89</v>
      </c>
      <c r="BK1035" s="169">
        <f t="shared" si="19"/>
        <v>0</v>
      </c>
      <c r="BL1035" s="18" t="s">
        <v>351</v>
      </c>
      <c r="BM1035" s="168" t="s">
        <v>1404</v>
      </c>
    </row>
    <row r="1036" spans="1:65" s="13" customFormat="1" ht="22.5">
      <c r="B1036" s="170"/>
      <c r="D1036" s="171" t="s">
        <v>193</v>
      </c>
      <c r="E1036" s="172" t="s">
        <v>1</v>
      </c>
      <c r="F1036" s="173" t="s">
        <v>1405</v>
      </c>
      <c r="H1036" s="172" t="s">
        <v>1</v>
      </c>
      <c r="I1036" s="174"/>
      <c r="L1036" s="170"/>
      <c r="M1036" s="175"/>
      <c r="N1036" s="176"/>
      <c r="O1036" s="176"/>
      <c r="P1036" s="176"/>
      <c r="Q1036" s="176"/>
      <c r="R1036" s="176"/>
      <c r="S1036" s="176"/>
      <c r="T1036" s="177"/>
      <c r="AT1036" s="172" t="s">
        <v>193</v>
      </c>
      <c r="AU1036" s="172" t="s">
        <v>89</v>
      </c>
      <c r="AV1036" s="13" t="s">
        <v>79</v>
      </c>
      <c r="AW1036" s="13" t="s">
        <v>31</v>
      </c>
      <c r="AX1036" s="13" t="s">
        <v>75</v>
      </c>
      <c r="AY1036" s="172" t="s">
        <v>185</v>
      </c>
    </row>
    <row r="1037" spans="1:65" s="14" customFormat="1" ht="11.25">
      <c r="B1037" s="178"/>
      <c r="D1037" s="171" t="s">
        <v>193</v>
      </c>
      <c r="E1037" s="179" t="s">
        <v>1</v>
      </c>
      <c r="F1037" s="180" t="s">
        <v>1406</v>
      </c>
      <c r="H1037" s="181">
        <v>469.05</v>
      </c>
      <c r="I1037" s="182"/>
      <c r="L1037" s="178"/>
      <c r="M1037" s="183"/>
      <c r="N1037" s="184"/>
      <c r="O1037" s="184"/>
      <c r="P1037" s="184"/>
      <c r="Q1037" s="184"/>
      <c r="R1037" s="184"/>
      <c r="S1037" s="184"/>
      <c r="T1037" s="185"/>
      <c r="AT1037" s="179" t="s">
        <v>193</v>
      </c>
      <c r="AU1037" s="179" t="s">
        <v>89</v>
      </c>
      <c r="AV1037" s="14" t="s">
        <v>89</v>
      </c>
      <c r="AW1037" s="14" t="s">
        <v>31</v>
      </c>
      <c r="AX1037" s="14" t="s">
        <v>75</v>
      </c>
      <c r="AY1037" s="179" t="s">
        <v>185</v>
      </c>
    </row>
    <row r="1038" spans="1:65" s="16" customFormat="1" ht="11.25">
      <c r="B1038" s="194"/>
      <c r="D1038" s="171" t="s">
        <v>193</v>
      </c>
      <c r="E1038" s="195" t="s">
        <v>1</v>
      </c>
      <c r="F1038" s="196" t="s">
        <v>215</v>
      </c>
      <c r="H1038" s="197">
        <v>469.05</v>
      </c>
      <c r="I1038" s="198"/>
      <c r="L1038" s="194"/>
      <c r="M1038" s="199"/>
      <c r="N1038" s="200"/>
      <c r="O1038" s="200"/>
      <c r="P1038" s="200"/>
      <c r="Q1038" s="200"/>
      <c r="R1038" s="200"/>
      <c r="S1038" s="200"/>
      <c r="T1038" s="201"/>
      <c r="AT1038" s="195" t="s">
        <v>193</v>
      </c>
      <c r="AU1038" s="195" t="s">
        <v>89</v>
      </c>
      <c r="AV1038" s="16" t="s">
        <v>91</v>
      </c>
      <c r="AW1038" s="16" t="s">
        <v>31</v>
      </c>
      <c r="AX1038" s="16" t="s">
        <v>79</v>
      </c>
      <c r="AY1038" s="195" t="s">
        <v>185</v>
      </c>
    </row>
    <row r="1039" spans="1:65" s="2" customFormat="1" ht="24.2" customHeight="1">
      <c r="A1039" s="33"/>
      <c r="B1039" s="155"/>
      <c r="C1039" s="156" t="s">
        <v>1407</v>
      </c>
      <c r="D1039" s="156" t="s">
        <v>188</v>
      </c>
      <c r="E1039" s="157" t="s">
        <v>1408</v>
      </c>
      <c r="F1039" s="158" t="s">
        <v>1409</v>
      </c>
      <c r="G1039" s="159" t="s">
        <v>1302</v>
      </c>
      <c r="H1039" s="160">
        <v>8824.0949999999993</v>
      </c>
      <c r="I1039" s="161"/>
      <c r="J1039" s="162">
        <f>ROUND(I1039*H1039,2)</f>
        <v>0</v>
      </c>
      <c r="K1039" s="163"/>
      <c r="L1039" s="34"/>
      <c r="M1039" s="164" t="s">
        <v>1</v>
      </c>
      <c r="N1039" s="165" t="s">
        <v>41</v>
      </c>
      <c r="O1039" s="62"/>
      <c r="P1039" s="166">
        <f>O1039*H1039</f>
        <v>0</v>
      </c>
      <c r="Q1039" s="166">
        <v>8.0000000000000007E-5</v>
      </c>
      <c r="R1039" s="166">
        <f>Q1039*H1039</f>
        <v>0.70592759999999999</v>
      </c>
      <c r="S1039" s="166">
        <v>0</v>
      </c>
      <c r="T1039" s="167">
        <f>S1039*H1039</f>
        <v>0</v>
      </c>
      <c r="U1039" s="33"/>
      <c r="V1039" s="33"/>
      <c r="W1039" s="33"/>
      <c r="X1039" s="33"/>
      <c r="Y1039" s="33"/>
      <c r="Z1039" s="33"/>
      <c r="AA1039" s="33"/>
      <c r="AB1039" s="33"/>
      <c r="AC1039" s="33"/>
      <c r="AD1039" s="33"/>
      <c r="AE1039" s="33"/>
      <c r="AR1039" s="168" t="s">
        <v>351</v>
      </c>
      <c r="AT1039" s="168" t="s">
        <v>188</v>
      </c>
      <c r="AU1039" s="168" t="s">
        <v>89</v>
      </c>
      <c r="AY1039" s="18" t="s">
        <v>185</v>
      </c>
      <c r="BE1039" s="169">
        <f>IF(N1039="základná",J1039,0)</f>
        <v>0</v>
      </c>
      <c r="BF1039" s="169">
        <f>IF(N1039="znížená",J1039,0)</f>
        <v>0</v>
      </c>
      <c r="BG1039" s="169">
        <f>IF(N1039="zákl. prenesená",J1039,0)</f>
        <v>0</v>
      </c>
      <c r="BH1039" s="169">
        <f>IF(N1039="zníž. prenesená",J1039,0)</f>
        <v>0</v>
      </c>
      <c r="BI1039" s="169">
        <f>IF(N1039="nulová",J1039,0)</f>
        <v>0</v>
      </c>
      <c r="BJ1039" s="18" t="s">
        <v>89</v>
      </c>
      <c r="BK1039" s="169">
        <f>ROUND(I1039*H1039,2)</f>
        <v>0</v>
      </c>
      <c r="BL1039" s="18" t="s">
        <v>351</v>
      </c>
      <c r="BM1039" s="168" t="s">
        <v>1410</v>
      </c>
    </row>
    <row r="1040" spans="1:65" s="14" customFormat="1" ht="11.25">
      <c r="B1040" s="178"/>
      <c r="D1040" s="171" t="s">
        <v>193</v>
      </c>
      <c r="E1040" s="179" t="s">
        <v>1</v>
      </c>
      <c r="F1040" s="180" t="s">
        <v>1411</v>
      </c>
      <c r="H1040" s="181">
        <v>391.4</v>
      </c>
      <c r="I1040" s="182"/>
      <c r="L1040" s="178"/>
      <c r="M1040" s="183"/>
      <c r="N1040" s="184"/>
      <c r="O1040" s="184"/>
      <c r="P1040" s="184"/>
      <c r="Q1040" s="184"/>
      <c r="R1040" s="184"/>
      <c r="S1040" s="184"/>
      <c r="T1040" s="185"/>
      <c r="AT1040" s="179" t="s">
        <v>193</v>
      </c>
      <c r="AU1040" s="179" t="s">
        <v>89</v>
      </c>
      <c r="AV1040" s="14" t="s">
        <v>89</v>
      </c>
      <c r="AW1040" s="14" t="s">
        <v>31</v>
      </c>
      <c r="AX1040" s="14" t="s">
        <v>75</v>
      </c>
      <c r="AY1040" s="179" t="s">
        <v>185</v>
      </c>
    </row>
    <row r="1041" spans="2:51" s="14" customFormat="1" ht="11.25">
      <c r="B1041" s="178"/>
      <c r="D1041" s="171" t="s">
        <v>193</v>
      </c>
      <c r="E1041" s="179" t="s">
        <v>1</v>
      </c>
      <c r="F1041" s="180" t="s">
        <v>1412</v>
      </c>
      <c r="H1041" s="181">
        <v>12</v>
      </c>
      <c r="I1041" s="182"/>
      <c r="L1041" s="178"/>
      <c r="M1041" s="183"/>
      <c r="N1041" s="184"/>
      <c r="O1041" s="184"/>
      <c r="P1041" s="184"/>
      <c r="Q1041" s="184"/>
      <c r="R1041" s="184"/>
      <c r="S1041" s="184"/>
      <c r="T1041" s="185"/>
      <c r="AT1041" s="179" t="s">
        <v>193</v>
      </c>
      <c r="AU1041" s="179" t="s">
        <v>89</v>
      </c>
      <c r="AV1041" s="14" t="s">
        <v>89</v>
      </c>
      <c r="AW1041" s="14" t="s">
        <v>31</v>
      </c>
      <c r="AX1041" s="14" t="s">
        <v>75</v>
      </c>
      <c r="AY1041" s="179" t="s">
        <v>185</v>
      </c>
    </row>
    <row r="1042" spans="2:51" s="14" customFormat="1" ht="11.25">
      <c r="B1042" s="178"/>
      <c r="D1042" s="171" t="s">
        <v>193</v>
      </c>
      <c r="E1042" s="179" t="s">
        <v>1</v>
      </c>
      <c r="F1042" s="180" t="s">
        <v>1413</v>
      </c>
      <c r="H1042" s="181">
        <v>67.8</v>
      </c>
      <c r="I1042" s="182"/>
      <c r="L1042" s="178"/>
      <c r="M1042" s="183"/>
      <c r="N1042" s="184"/>
      <c r="O1042" s="184"/>
      <c r="P1042" s="184"/>
      <c r="Q1042" s="184"/>
      <c r="R1042" s="184"/>
      <c r="S1042" s="184"/>
      <c r="T1042" s="185"/>
      <c r="AT1042" s="179" t="s">
        <v>193</v>
      </c>
      <c r="AU1042" s="179" t="s">
        <v>89</v>
      </c>
      <c r="AV1042" s="14" t="s">
        <v>89</v>
      </c>
      <c r="AW1042" s="14" t="s">
        <v>31</v>
      </c>
      <c r="AX1042" s="14" t="s">
        <v>75</v>
      </c>
      <c r="AY1042" s="179" t="s">
        <v>185</v>
      </c>
    </row>
    <row r="1043" spans="2:51" s="14" customFormat="1" ht="11.25">
      <c r="B1043" s="178"/>
      <c r="D1043" s="171" t="s">
        <v>193</v>
      </c>
      <c r="E1043" s="179" t="s">
        <v>1</v>
      </c>
      <c r="F1043" s="180" t="s">
        <v>1414</v>
      </c>
      <c r="H1043" s="181">
        <v>345.7</v>
      </c>
      <c r="I1043" s="182"/>
      <c r="L1043" s="178"/>
      <c r="M1043" s="183"/>
      <c r="N1043" s="184"/>
      <c r="O1043" s="184"/>
      <c r="P1043" s="184"/>
      <c r="Q1043" s="184"/>
      <c r="R1043" s="184"/>
      <c r="S1043" s="184"/>
      <c r="T1043" s="185"/>
      <c r="AT1043" s="179" t="s">
        <v>193</v>
      </c>
      <c r="AU1043" s="179" t="s">
        <v>89</v>
      </c>
      <c r="AV1043" s="14" t="s">
        <v>89</v>
      </c>
      <c r="AW1043" s="14" t="s">
        <v>31</v>
      </c>
      <c r="AX1043" s="14" t="s">
        <v>75</v>
      </c>
      <c r="AY1043" s="179" t="s">
        <v>185</v>
      </c>
    </row>
    <row r="1044" spans="2:51" s="14" customFormat="1" ht="11.25">
      <c r="B1044" s="178"/>
      <c r="D1044" s="171" t="s">
        <v>193</v>
      </c>
      <c r="E1044" s="179" t="s">
        <v>1</v>
      </c>
      <c r="F1044" s="180" t="s">
        <v>1415</v>
      </c>
      <c r="H1044" s="181">
        <v>228.8</v>
      </c>
      <c r="I1044" s="182"/>
      <c r="L1044" s="178"/>
      <c r="M1044" s="183"/>
      <c r="N1044" s="184"/>
      <c r="O1044" s="184"/>
      <c r="P1044" s="184"/>
      <c r="Q1044" s="184"/>
      <c r="R1044" s="184"/>
      <c r="S1044" s="184"/>
      <c r="T1044" s="185"/>
      <c r="AT1044" s="179" t="s">
        <v>193</v>
      </c>
      <c r="AU1044" s="179" t="s">
        <v>89</v>
      </c>
      <c r="AV1044" s="14" t="s">
        <v>89</v>
      </c>
      <c r="AW1044" s="14" t="s">
        <v>31</v>
      </c>
      <c r="AX1044" s="14" t="s">
        <v>75</v>
      </c>
      <c r="AY1044" s="179" t="s">
        <v>185</v>
      </c>
    </row>
    <row r="1045" spans="2:51" s="14" customFormat="1" ht="11.25">
      <c r="B1045" s="178"/>
      <c r="D1045" s="171" t="s">
        <v>193</v>
      </c>
      <c r="E1045" s="179" t="s">
        <v>1</v>
      </c>
      <c r="F1045" s="180" t="s">
        <v>1416</v>
      </c>
      <c r="H1045" s="181">
        <v>56.5</v>
      </c>
      <c r="I1045" s="182"/>
      <c r="L1045" s="178"/>
      <c r="M1045" s="183"/>
      <c r="N1045" s="184"/>
      <c r="O1045" s="184"/>
      <c r="P1045" s="184"/>
      <c r="Q1045" s="184"/>
      <c r="R1045" s="184"/>
      <c r="S1045" s="184"/>
      <c r="T1045" s="185"/>
      <c r="AT1045" s="179" t="s">
        <v>193</v>
      </c>
      <c r="AU1045" s="179" t="s">
        <v>89</v>
      </c>
      <c r="AV1045" s="14" t="s">
        <v>89</v>
      </c>
      <c r="AW1045" s="14" t="s">
        <v>31</v>
      </c>
      <c r="AX1045" s="14" t="s">
        <v>75</v>
      </c>
      <c r="AY1045" s="179" t="s">
        <v>185</v>
      </c>
    </row>
    <row r="1046" spans="2:51" s="14" customFormat="1" ht="11.25">
      <c r="B1046" s="178"/>
      <c r="D1046" s="171" t="s">
        <v>193</v>
      </c>
      <c r="E1046" s="179" t="s">
        <v>1</v>
      </c>
      <c r="F1046" s="180" t="s">
        <v>1417</v>
      </c>
      <c r="H1046" s="181">
        <v>281.39999999999998</v>
      </c>
      <c r="I1046" s="182"/>
      <c r="L1046" s="178"/>
      <c r="M1046" s="183"/>
      <c r="N1046" s="184"/>
      <c r="O1046" s="184"/>
      <c r="P1046" s="184"/>
      <c r="Q1046" s="184"/>
      <c r="R1046" s="184"/>
      <c r="S1046" s="184"/>
      <c r="T1046" s="185"/>
      <c r="AT1046" s="179" t="s">
        <v>193</v>
      </c>
      <c r="AU1046" s="179" t="s">
        <v>89</v>
      </c>
      <c r="AV1046" s="14" t="s">
        <v>89</v>
      </c>
      <c r="AW1046" s="14" t="s">
        <v>31</v>
      </c>
      <c r="AX1046" s="14" t="s">
        <v>75</v>
      </c>
      <c r="AY1046" s="179" t="s">
        <v>185</v>
      </c>
    </row>
    <row r="1047" spans="2:51" s="14" customFormat="1" ht="11.25">
      <c r="B1047" s="178"/>
      <c r="D1047" s="171" t="s">
        <v>193</v>
      </c>
      <c r="E1047" s="179" t="s">
        <v>1</v>
      </c>
      <c r="F1047" s="180" t="s">
        <v>1418</v>
      </c>
      <c r="H1047" s="181">
        <v>301.7</v>
      </c>
      <c r="I1047" s="182"/>
      <c r="L1047" s="178"/>
      <c r="M1047" s="183"/>
      <c r="N1047" s="184"/>
      <c r="O1047" s="184"/>
      <c r="P1047" s="184"/>
      <c r="Q1047" s="184"/>
      <c r="R1047" s="184"/>
      <c r="S1047" s="184"/>
      <c r="T1047" s="185"/>
      <c r="AT1047" s="179" t="s">
        <v>193</v>
      </c>
      <c r="AU1047" s="179" t="s">
        <v>89</v>
      </c>
      <c r="AV1047" s="14" t="s">
        <v>89</v>
      </c>
      <c r="AW1047" s="14" t="s">
        <v>31</v>
      </c>
      <c r="AX1047" s="14" t="s">
        <v>75</v>
      </c>
      <c r="AY1047" s="179" t="s">
        <v>185</v>
      </c>
    </row>
    <row r="1048" spans="2:51" s="14" customFormat="1" ht="11.25">
      <c r="B1048" s="178"/>
      <c r="D1048" s="171" t="s">
        <v>193</v>
      </c>
      <c r="E1048" s="179" t="s">
        <v>1</v>
      </c>
      <c r="F1048" s="180" t="s">
        <v>1419</v>
      </c>
      <c r="H1048" s="181">
        <v>5561.6</v>
      </c>
      <c r="I1048" s="182"/>
      <c r="L1048" s="178"/>
      <c r="M1048" s="183"/>
      <c r="N1048" s="184"/>
      <c r="O1048" s="184"/>
      <c r="P1048" s="184"/>
      <c r="Q1048" s="184"/>
      <c r="R1048" s="184"/>
      <c r="S1048" s="184"/>
      <c r="T1048" s="185"/>
      <c r="AT1048" s="179" t="s">
        <v>193</v>
      </c>
      <c r="AU1048" s="179" t="s">
        <v>89</v>
      </c>
      <c r="AV1048" s="14" t="s">
        <v>89</v>
      </c>
      <c r="AW1048" s="14" t="s">
        <v>31</v>
      </c>
      <c r="AX1048" s="14" t="s">
        <v>75</v>
      </c>
      <c r="AY1048" s="179" t="s">
        <v>185</v>
      </c>
    </row>
    <row r="1049" spans="2:51" s="14" customFormat="1" ht="11.25">
      <c r="B1049" s="178"/>
      <c r="D1049" s="171" t="s">
        <v>193</v>
      </c>
      <c r="E1049" s="179" t="s">
        <v>1</v>
      </c>
      <c r="F1049" s="180" t="s">
        <v>1420</v>
      </c>
      <c r="H1049" s="181">
        <v>266.10000000000002</v>
      </c>
      <c r="I1049" s="182"/>
      <c r="L1049" s="178"/>
      <c r="M1049" s="183"/>
      <c r="N1049" s="184"/>
      <c r="O1049" s="184"/>
      <c r="P1049" s="184"/>
      <c r="Q1049" s="184"/>
      <c r="R1049" s="184"/>
      <c r="S1049" s="184"/>
      <c r="T1049" s="185"/>
      <c r="AT1049" s="179" t="s">
        <v>193</v>
      </c>
      <c r="AU1049" s="179" t="s">
        <v>89</v>
      </c>
      <c r="AV1049" s="14" t="s">
        <v>89</v>
      </c>
      <c r="AW1049" s="14" t="s">
        <v>31</v>
      </c>
      <c r="AX1049" s="14" t="s">
        <v>75</v>
      </c>
      <c r="AY1049" s="179" t="s">
        <v>185</v>
      </c>
    </row>
    <row r="1050" spans="2:51" s="14" customFormat="1" ht="11.25">
      <c r="B1050" s="178"/>
      <c r="D1050" s="171" t="s">
        <v>193</v>
      </c>
      <c r="E1050" s="179" t="s">
        <v>1</v>
      </c>
      <c r="F1050" s="180" t="s">
        <v>1421</v>
      </c>
      <c r="H1050" s="181">
        <v>325.8</v>
      </c>
      <c r="I1050" s="182"/>
      <c r="L1050" s="178"/>
      <c r="M1050" s="183"/>
      <c r="N1050" s="184"/>
      <c r="O1050" s="184"/>
      <c r="P1050" s="184"/>
      <c r="Q1050" s="184"/>
      <c r="R1050" s="184"/>
      <c r="S1050" s="184"/>
      <c r="T1050" s="185"/>
      <c r="AT1050" s="179" t="s">
        <v>193</v>
      </c>
      <c r="AU1050" s="179" t="s">
        <v>89</v>
      </c>
      <c r="AV1050" s="14" t="s">
        <v>89</v>
      </c>
      <c r="AW1050" s="14" t="s">
        <v>31</v>
      </c>
      <c r="AX1050" s="14" t="s">
        <v>75</v>
      </c>
      <c r="AY1050" s="179" t="s">
        <v>185</v>
      </c>
    </row>
    <row r="1051" spans="2:51" s="14" customFormat="1" ht="11.25">
      <c r="B1051" s="178"/>
      <c r="D1051" s="171" t="s">
        <v>193</v>
      </c>
      <c r="E1051" s="179" t="s">
        <v>1</v>
      </c>
      <c r="F1051" s="180" t="s">
        <v>1422</v>
      </c>
      <c r="H1051" s="181">
        <v>245.4</v>
      </c>
      <c r="I1051" s="182"/>
      <c r="L1051" s="178"/>
      <c r="M1051" s="183"/>
      <c r="N1051" s="184"/>
      <c r="O1051" s="184"/>
      <c r="P1051" s="184"/>
      <c r="Q1051" s="184"/>
      <c r="R1051" s="184"/>
      <c r="S1051" s="184"/>
      <c r="T1051" s="185"/>
      <c r="AT1051" s="179" t="s">
        <v>193</v>
      </c>
      <c r="AU1051" s="179" t="s">
        <v>89</v>
      </c>
      <c r="AV1051" s="14" t="s">
        <v>89</v>
      </c>
      <c r="AW1051" s="14" t="s">
        <v>31</v>
      </c>
      <c r="AX1051" s="14" t="s">
        <v>75</v>
      </c>
      <c r="AY1051" s="179" t="s">
        <v>185</v>
      </c>
    </row>
    <row r="1052" spans="2:51" s="14" customFormat="1" ht="11.25">
      <c r="B1052" s="178"/>
      <c r="D1052" s="171" t="s">
        <v>193</v>
      </c>
      <c r="E1052" s="179" t="s">
        <v>1</v>
      </c>
      <c r="F1052" s="180" t="s">
        <v>1423</v>
      </c>
      <c r="H1052" s="181">
        <v>0.7</v>
      </c>
      <c r="I1052" s="182"/>
      <c r="L1052" s="178"/>
      <c r="M1052" s="183"/>
      <c r="N1052" s="184"/>
      <c r="O1052" s="184"/>
      <c r="P1052" s="184"/>
      <c r="Q1052" s="184"/>
      <c r="R1052" s="184"/>
      <c r="S1052" s="184"/>
      <c r="T1052" s="185"/>
      <c r="AT1052" s="179" t="s">
        <v>193</v>
      </c>
      <c r="AU1052" s="179" t="s">
        <v>89</v>
      </c>
      <c r="AV1052" s="14" t="s">
        <v>89</v>
      </c>
      <c r="AW1052" s="14" t="s">
        <v>31</v>
      </c>
      <c r="AX1052" s="14" t="s">
        <v>75</v>
      </c>
      <c r="AY1052" s="179" t="s">
        <v>185</v>
      </c>
    </row>
    <row r="1053" spans="2:51" s="14" customFormat="1" ht="11.25">
      <c r="B1053" s="178"/>
      <c r="D1053" s="171" t="s">
        <v>193</v>
      </c>
      <c r="E1053" s="179" t="s">
        <v>1</v>
      </c>
      <c r="F1053" s="180" t="s">
        <v>1424</v>
      </c>
      <c r="H1053" s="181">
        <v>0.4</v>
      </c>
      <c r="I1053" s="182"/>
      <c r="L1053" s="178"/>
      <c r="M1053" s="183"/>
      <c r="N1053" s="184"/>
      <c r="O1053" s="184"/>
      <c r="P1053" s="184"/>
      <c r="Q1053" s="184"/>
      <c r="R1053" s="184"/>
      <c r="S1053" s="184"/>
      <c r="T1053" s="185"/>
      <c r="AT1053" s="179" t="s">
        <v>193</v>
      </c>
      <c r="AU1053" s="179" t="s">
        <v>89</v>
      </c>
      <c r="AV1053" s="14" t="s">
        <v>89</v>
      </c>
      <c r="AW1053" s="14" t="s">
        <v>31</v>
      </c>
      <c r="AX1053" s="14" t="s">
        <v>75</v>
      </c>
      <c r="AY1053" s="179" t="s">
        <v>185</v>
      </c>
    </row>
    <row r="1054" spans="2:51" s="14" customFormat="1" ht="11.25">
      <c r="B1054" s="178"/>
      <c r="D1054" s="171" t="s">
        <v>193</v>
      </c>
      <c r="E1054" s="179" t="s">
        <v>1</v>
      </c>
      <c r="F1054" s="180" t="s">
        <v>1425</v>
      </c>
      <c r="H1054" s="181">
        <v>3.7</v>
      </c>
      <c r="I1054" s="182"/>
      <c r="L1054" s="178"/>
      <c r="M1054" s="183"/>
      <c r="N1054" s="184"/>
      <c r="O1054" s="184"/>
      <c r="P1054" s="184"/>
      <c r="Q1054" s="184"/>
      <c r="R1054" s="184"/>
      <c r="S1054" s="184"/>
      <c r="T1054" s="185"/>
      <c r="AT1054" s="179" t="s">
        <v>193</v>
      </c>
      <c r="AU1054" s="179" t="s">
        <v>89</v>
      </c>
      <c r="AV1054" s="14" t="s">
        <v>89</v>
      </c>
      <c r="AW1054" s="14" t="s">
        <v>31</v>
      </c>
      <c r="AX1054" s="14" t="s">
        <v>75</v>
      </c>
      <c r="AY1054" s="179" t="s">
        <v>185</v>
      </c>
    </row>
    <row r="1055" spans="2:51" s="14" customFormat="1" ht="11.25">
      <c r="B1055" s="178"/>
      <c r="D1055" s="171" t="s">
        <v>193</v>
      </c>
      <c r="E1055" s="179" t="s">
        <v>1</v>
      </c>
      <c r="F1055" s="180" t="s">
        <v>1426</v>
      </c>
      <c r="H1055" s="181">
        <v>152.19999999999999</v>
      </c>
      <c r="I1055" s="182"/>
      <c r="L1055" s="178"/>
      <c r="M1055" s="183"/>
      <c r="N1055" s="184"/>
      <c r="O1055" s="184"/>
      <c r="P1055" s="184"/>
      <c r="Q1055" s="184"/>
      <c r="R1055" s="184"/>
      <c r="S1055" s="184"/>
      <c r="T1055" s="185"/>
      <c r="AT1055" s="179" t="s">
        <v>193</v>
      </c>
      <c r="AU1055" s="179" t="s">
        <v>89</v>
      </c>
      <c r="AV1055" s="14" t="s">
        <v>89</v>
      </c>
      <c r="AW1055" s="14" t="s">
        <v>31</v>
      </c>
      <c r="AX1055" s="14" t="s">
        <v>75</v>
      </c>
      <c r="AY1055" s="179" t="s">
        <v>185</v>
      </c>
    </row>
    <row r="1056" spans="2:51" s="14" customFormat="1" ht="11.25">
      <c r="B1056" s="178"/>
      <c r="D1056" s="171" t="s">
        <v>193</v>
      </c>
      <c r="E1056" s="179" t="s">
        <v>1</v>
      </c>
      <c r="F1056" s="180" t="s">
        <v>1427</v>
      </c>
      <c r="H1056" s="181">
        <v>15.2</v>
      </c>
      <c r="I1056" s="182"/>
      <c r="L1056" s="178"/>
      <c r="M1056" s="183"/>
      <c r="N1056" s="184"/>
      <c r="O1056" s="184"/>
      <c r="P1056" s="184"/>
      <c r="Q1056" s="184"/>
      <c r="R1056" s="184"/>
      <c r="S1056" s="184"/>
      <c r="T1056" s="185"/>
      <c r="AT1056" s="179" t="s">
        <v>193</v>
      </c>
      <c r="AU1056" s="179" t="s">
        <v>89</v>
      </c>
      <c r="AV1056" s="14" t="s">
        <v>89</v>
      </c>
      <c r="AW1056" s="14" t="s">
        <v>31</v>
      </c>
      <c r="AX1056" s="14" t="s">
        <v>75</v>
      </c>
      <c r="AY1056" s="179" t="s">
        <v>185</v>
      </c>
    </row>
    <row r="1057" spans="1:65" s="14" customFormat="1" ht="11.25">
      <c r="B1057" s="178"/>
      <c r="D1057" s="171" t="s">
        <v>193</v>
      </c>
      <c r="E1057" s="179" t="s">
        <v>1</v>
      </c>
      <c r="F1057" s="180" t="s">
        <v>1428</v>
      </c>
      <c r="H1057" s="181">
        <v>6.9</v>
      </c>
      <c r="I1057" s="182"/>
      <c r="L1057" s="178"/>
      <c r="M1057" s="183"/>
      <c r="N1057" s="184"/>
      <c r="O1057" s="184"/>
      <c r="P1057" s="184"/>
      <c r="Q1057" s="184"/>
      <c r="R1057" s="184"/>
      <c r="S1057" s="184"/>
      <c r="T1057" s="185"/>
      <c r="AT1057" s="179" t="s">
        <v>193</v>
      </c>
      <c r="AU1057" s="179" t="s">
        <v>89</v>
      </c>
      <c r="AV1057" s="14" t="s">
        <v>89</v>
      </c>
      <c r="AW1057" s="14" t="s">
        <v>31</v>
      </c>
      <c r="AX1057" s="14" t="s">
        <v>75</v>
      </c>
      <c r="AY1057" s="179" t="s">
        <v>185</v>
      </c>
    </row>
    <row r="1058" spans="1:65" s="14" customFormat="1" ht="11.25">
      <c r="B1058" s="178"/>
      <c r="D1058" s="171" t="s">
        <v>193</v>
      </c>
      <c r="E1058" s="179" t="s">
        <v>1</v>
      </c>
      <c r="F1058" s="180" t="s">
        <v>1429</v>
      </c>
      <c r="H1058" s="181">
        <v>0.5</v>
      </c>
      <c r="I1058" s="182"/>
      <c r="L1058" s="178"/>
      <c r="M1058" s="183"/>
      <c r="N1058" s="184"/>
      <c r="O1058" s="184"/>
      <c r="P1058" s="184"/>
      <c r="Q1058" s="184"/>
      <c r="R1058" s="184"/>
      <c r="S1058" s="184"/>
      <c r="T1058" s="185"/>
      <c r="AT1058" s="179" t="s">
        <v>193</v>
      </c>
      <c r="AU1058" s="179" t="s">
        <v>89</v>
      </c>
      <c r="AV1058" s="14" t="s">
        <v>89</v>
      </c>
      <c r="AW1058" s="14" t="s">
        <v>31</v>
      </c>
      <c r="AX1058" s="14" t="s">
        <v>75</v>
      </c>
      <c r="AY1058" s="179" t="s">
        <v>185</v>
      </c>
    </row>
    <row r="1059" spans="1:65" s="14" customFormat="1" ht="11.25">
      <c r="B1059" s="178"/>
      <c r="D1059" s="171" t="s">
        <v>193</v>
      </c>
      <c r="E1059" s="179" t="s">
        <v>1</v>
      </c>
      <c r="F1059" s="180" t="s">
        <v>1430</v>
      </c>
      <c r="H1059" s="181">
        <v>9.4</v>
      </c>
      <c r="I1059" s="182"/>
      <c r="L1059" s="178"/>
      <c r="M1059" s="183"/>
      <c r="N1059" s="184"/>
      <c r="O1059" s="184"/>
      <c r="P1059" s="184"/>
      <c r="Q1059" s="184"/>
      <c r="R1059" s="184"/>
      <c r="S1059" s="184"/>
      <c r="T1059" s="185"/>
      <c r="AT1059" s="179" t="s">
        <v>193</v>
      </c>
      <c r="AU1059" s="179" t="s">
        <v>89</v>
      </c>
      <c r="AV1059" s="14" t="s">
        <v>89</v>
      </c>
      <c r="AW1059" s="14" t="s">
        <v>31</v>
      </c>
      <c r="AX1059" s="14" t="s">
        <v>75</v>
      </c>
      <c r="AY1059" s="179" t="s">
        <v>185</v>
      </c>
    </row>
    <row r="1060" spans="1:65" s="14" customFormat="1" ht="11.25">
      <c r="B1060" s="178"/>
      <c r="D1060" s="171" t="s">
        <v>193</v>
      </c>
      <c r="E1060" s="179" t="s">
        <v>1</v>
      </c>
      <c r="F1060" s="180" t="s">
        <v>1431</v>
      </c>
      <c r="H1060" s="181">
        <v>15.6</v>
      </c>
      <c r="I1060" s="182"/>
      <c r="L1060" s="178"/>
      <c r="M1060" s="183"/>
      <c r="N1060" s="184"/>
      <c r="O1060" s="184"/>
      <c r="P1060" s="184"/>
      <c r="Q1060" s="184"/>
      <c r="R1060" s="184"/>
      <c r="S1060" s="184"/>
      <c r="T1060" s="185"/>
      <c r="AT1060" s="179" t="s">
        <v>193</v>
      </c>
      <c r="AU1060" s="179" t="s">
        <v>89</v>
      </c>
      <c r="AV1060" s="14" t="s">
        <v>89</v>
      </c>
      <c r="AW1060" s="14" t="s">
        <v>31</v>
      </c>
      <c r="AX1060" s="14" t="s">
        <v>75</v>
      </c>
      <c r="AY1060" s="179" t="s">
        <v>185</v>
      </c>
    </row>
    <row r="1061" spans="1:65" s="14" customFormat="1" ht="11.25">
      <c r="B1061" s="178"/>
      <c r="D1061" s="171" t="s">
        <v>193</v>
      </c>
      <c r="E1061" s="179" t="s">
        <v>1</v>
      </c>
      <c r="F1061" s="180" t="s">
        <v>1432</v>
      </c>
      <c r="H1061" s="181">
        <v>29.2</v>
      </c>
      <c r="I1061" s="182"/>
      <c r="L1061" s="178"/>
      <c r="M1061" s="183"/>
      <c r="N1061" s="184"/>
      <c r="O1061" s="184"/>
      <c r="P1061" s="184"/>
      <c r="Q1061" s="184"/>
      <c r="R1061" s="184"/>
      <c r="S1061" s="184"/>
      <c r="T1061" s="185"/>
      <c r="AT1061" s="179" t="s">
        <v>193</v>
      </c>
      <c r="AU1061" s="179" t="s">
        <v>89</v>
      </c>
      <c r="AV1061" s="14" t="s">
        <v>89</v>
      </c>
      <c r="AW1061" s="14" t="s">
        <v>31</v>
      </c>
      <c r="AX1061" s="14" t="s">
        <v>75</v>
      </c>
      <c r="AY1061" s="179" t="s">
        <v>185</v>
      </c>
    </row>
    <row r="1062" spans="1:65" s="14" customFormat="1" ht="11.25">
      <c r="B1062" s="178"/>
      <c r="D1062" s="171" t="s">
        <v>193</v>
      </c>
      <c r="E1062" s="179" t="s">
        <v>1</v>
      </c>
      <c r="F1062" s="180" t="s">
        <v>1433</v>
      </c>
      <c r="H1062" s="181">
        <v>21.6</v>
      </c>
      <c r="I1062" s="182"/>
      <c r="L1062" s="178"/>
      <c r="M1062" s="183"/>
      <c r="N1062" s="184"/>
      <c r="O1062" s="184"/>
      <c r="P1062" s="184"/>
      <c r="Q1062" s="184"/>
      <c r="R1062" s="184"/>
      <c r="S1062" s="184"/>
      <c r="T1062" s="185"/>
      <c r="AT1062" s="179" t="s">
        <v>193</v>
      </c>
      <c r="AU1062" s="179" t="s">
        <v>89</v>
      </c>
      <c r="AV1062" s="14" t="s">
        <v>89</v>
      </c>
      <c r="AW1062" s="14" t="s">
        <v>31</v>
      </c>
      <c r="AX1062" s="14" t="s">
        <v>75</v>
      </c>
      <c r="AY1062" s="179" t="s">
        <v>185</v>
      </c>
    </row>
    <row r="1063" spans="1:65" s="14" customFormat="1" ht="11.25">
      <c r="B1063" s="178"/>
      <c r="D1063" s="171" t="s">
        <v>193</v>
      </c>
      <c r="E1063" s="179" t="s">
        <v>1</v>
      </c>
      <c r="F1063" s="180" t="s">
        <v>1434</v>
      </c>
      <c r="H1063" s="181">
        <v>22.4</v>
      </c>
      <c r="I1063" s="182"/>
      <c r="L1063" s="178"/>
      <c r="M1063" s="183"/>
      <c r="N1063" s="184"/>
      <c r="O1063" s="184"/>
      <c r="P1063" s="184"/>
      <c r="Q1063" s="184"/>
      <c r="R1063" s="184"/>
      <c r="S1063" s="184"/>
      <c r="T1063" s="185"/>
      <c r="AT1063" s="179" t="s">
        <v>193</v>
      </c>
      <c r="AU1063" s="179" t="s">
        <v>89</v>
      </c>
      <c r="AV1063" s="14" t="s">
        <v>89</v>
      </c>
      <c r="AW1063" s="14" t="s">
        <v>31</v>
      </c>
      <c r="AX1063" s="14" t="s">
        <v>75</v>
      </c>
      <c r="AY1063" s="179" t="s">
        <v>185</v>
      </c>
    </row>
    <row r="1064" spans="1:65" s="14" customFormat="1" ht="11.25">
      <c r="B1064" s="178"/>
      <c r="D1064" s="171" t="s">
        <v>193</v>
      </c>
      <c r="E1064" s="179" t="s">
        <v>1</v>
      </c>
      <c r="F1064" s="180" t="s">
        <v>1435</v>
      </c>
      <c r="H1064" s="181">
        <v>37.200000000000003</v>
      </c>
      <c r="I1064" s="182"/>
      <c r="L1064" s="178"/>
      <c r="M1064" s="183"/>
      <c r="N1064" s="184"/>
      <c r="O1064" s="184"/>
      <c r="P1064" s="184"/>
      <c r="Q1064" s="184"/>
      <c r="R1064" s="184"/>
      <c r="S1064" s="184"/>
      <c r="T1064" s="185"/>
      <c r="AT1064" s="179" t="s">
        <v>193</v>
      </c>
      <c r="AU1064" s="179" t="s">
        <v>89</v>
      </c>
      <c r="AV1064" s="14" t="s">
        <v>89</v>
      </c>
      <c r="AW1064" s="14" t="s">
        <v>31</v>
      </c>
      <c r="AX1064" s="14" t="s">
        <v>75</v>
      </c>
      <c r="AY1064" s="179" t="s">
        <v>185</v>
      </c>
    </row>
    <row r="1065" spans="1:65" s="14" customFormat="1" ht="11.25">
      <c r="B1065" s="178"/>
      <c r="D1065" s="171" t="s">
        <v>193</v>
      </c>
      <c r="E1065" s="179" t="s">
        <v>1</v>
      </c>
      <c r="F1065" s="180" t="s">
        <v>1436</v>
      </c>
      <c r="H1065" s="181">
        <v>4.7</v>
      </c>
      <c r="I1065" s="182"/>
      <c r="L1065" s="178"/>
      <c r="M1065" s="183"/>
      <c r="N1065" s="184"/>
      <c r="O1065" s="184"/>
      <c r="P1065" s="184"/>
      <c r="Q1065" s="184"/>
      <c r="R1065" s="184"/>
      <c r="S1065" s="184"/>
      <c r="T1065" s="185"/>
      <c r="AT1065" s="179" t="s">
        <v>193</v>
      </c>
      <c r="AU1065" s="179" t="s">
        <v>89</v>
      </c>
      <c r="AV1065" s="14" t="s">
        <v>89</v>
      </c>
      <c r="AW1065" s="14" t="s">
        <v>31</v>
      </c>
      <c r="AX1065" s="14" t="s">
        <v>75</v>
      </c>
      <c r="AY1065" s="179" t="s">
        <v>185</v>
      </c>
    </row>
    <row r="1066" spans="1:65" s="14" customFormat="1" ht="11.25">
      <c r="B1066" s="178"/>
      <c r="D1066" s="171" t="s">
        <v>193</v>
      </c>
      <c r="E1066" s="179" t="s">
        <v>1</v>
      </c>
      <c r="F1066" s="180" t="s">
        <v>1437</v>
      </c>
      <c r="H1066" s="181">
        <v>420.19499999999999</v>
      </c>
      <c r="I1066" s="182"/>
      <c r="L1066" s="178"/>
      <c r="M1066" s="183"/>
      <c r="N1066" s="184"/>
      <c r="O1066" s="184"/>
      <c r="P1066" s="184"/>
      <c r="Q1066" s="184"/>
      <c r="R1066" s="184"/>
      <c r="S1066" s="184"/>
      <c r="T1066" s="185"/>
      <c r="AT1066" s="179" t="s">
        <v>193</v>
      </c>
      <c r="AU1066" s="179" t="s">
        <v>89</v>
      </c>
      <c r="AV1066" s="14" t="s">
        <v>89</v>
      </c>
      <c r="AW1066" s="14" t="s">
        <v>31</v>
      </c>
      <c r="AX1066" s="14" t="s">
        <v>75</v>
      </c>
      <c r="AY1066" s="179" t="s">
        <v>185</v>
      </c>
    </row>
    <row r="1067" spans="1:65" s="16" customFormat="1" ht="11.25">
      <c r="B1067" s="194"/>
      <c r="D1067" s="171" t="s">
        <v>193</v>
      </c>
      <c r="E1067" s="195" t="s">
        <v>1</v>
      </c>
      <c r="F1067" s="196" t="s">
        <v>215</v>
      </c>
      <c r="H1067" s="197">
        <v>8824.095000000003</v>
      </c>
      <c r="I1067" s="198"/>
      <c r="L1067" s="194"/>
      <c r="M1067" s="199"/>
      <c r="N1067" s="200"/>
      <c r="O1067" s="200"/>
      <c r="P1067" s="200"/>
      <c r="Q1067" s="200"/>
      <c r="R1067" s="200"/>
      <c r="S1067" s="200"/>
      <c r="T1067" s="201"/>
      <c r="AT1067" s="195" t="s">
        <v>193</v>
      </c>
      <c r="AU1067" s="195" t="s">
        <v>89</v>
      </c>
      <c r="AV1067" s="16" t="s">
        <v>91</v>
      </c>
      <c r="AW1067" s="16" t="s">
        <v>31</v>
      </c>
      <c r="AX1067" s="16" t="s">
        <v>79</v>
      </c>
      <c r="AY1067" s="195" t="s">
        <v>185</v>
      </c>
    </row>
    <row r="1068" spans="1:65" s="2" customFormat="1" ht="24.2" customHeight="1">
      <c r="A1068" s="33"/>
      <c r="B1068" s="155"/>
      <c r="C1068" s="156" t="s">
        <v>1438</v>
      </c>
      <c r="D1068" s="156" t="s">
        <v>188</v>
      </c>
      <c r="E1068" s="157" t="s">
        <v>1439</v>
      </c>
      <c r="F1068" s="158" t="s">
        <v>1440</v>
      </c>
      <c r="G1068" s="159" t="s">
        <v>1302</v>
      </c>
      <c r="H1068" s="160">
        <v>1090.74</v>
      </c>
      <c r="I1068" s="161"/>
      <c r="J1068" s="162">
        <f>ROUND(I1068*H1068,2)</f>
        <v>0</v>
      </c>
      <c r="K1068" s="163"/>
      <c r="L1068" s="34"/>
      <c r="M1068" s="164" t="s">
        <v>1</v>
      </c>
      <c r="N1068" s="165" t="s">
        <v>41</v>
      </c>
      <c r="O1068" s="62"/>
      <c r="P1068" s="166">
        <f>O1068*H1068</f>
        <v>0</v>
      </c>
      <c r="Q1068" s="166">
        <v>6.0000000000000002E-5</v>
      </c>
      <c r="R1068" s="166">
        <f>Q1068*H1068</f>
        <v>6.54444E-2</v>
      </c>
      <c r="S1068" s="166">
        <v>0</v>
      </c>
      <c r="T1068" s="167">
        <f>S1068*H1068</f>
        <v>0</v>
      </c>
      <c r="U1068" s="33"/>
      <c r="V1068" s="33"/>
      <c r="W1068" s="33"/>
      <c r="X1068" s="33"/>
      <c r="Y1068" s="33"/>
      <c r="Z1068" s="33"/>
      <c r="AA1068" s="33"/>
      <c r="AB1068" s="33"/>
      <c r="AC1068" s="33"/>
      <c r="AD1068" s="33"/>
      <c r="AE1068" s="33"/>
      <c r="AR1068" s="168" t="s">
        <v>351</v>
      </c>
      <c r="AT1068" s="168" t="s">
        <v>188</v>
      </c>
      <c r="AU1068" s="168" t="s">
        <v>89</v>
      </c>
      <c r="AY1068" s="18" t="s">
        <v>185</v>
      </c>
      <c r="BE1068" s="169">
        <f>IF(N1068="základná",J1068,0)</f>
        <v>0</v>
      </c>
      <c r="BF1068" s="169">
        <f>IF(N1068="znížená",J1068,0)</f>
        <v>0</v>
      </c>
      <c r="BG1068" s="169">
        <f>IF(N1068="zákl. prenesená",J1068,0)</f>
        <v>0</v>
      </c>
      <c r="BH1068" s="169">
        <f>IF(N1068="zníž. prenesená",J1068,0)</f>
        <v>0</v>
      </c>
      <c r="BI1068" s="169">
        <f>IF(N1068="nulová",J1068,0)</f>
        <v>0</v>
      </c>
      <c r="BJ1068" s="18" t="s">
        <v>89</v>
      </c>
      <c r="BK1068" s="169">
        <f>ROUND(I1068*H1068,2)</f>
        <v>0</v>
      </c>
      <c r="BL1068" s="18" t="s">
        <v>351</v>
      </c>
      <c r="BM1068" s="168" t="s">
        <v>1441</v>
      </c>
    </row>
    <row r="1069" spans="1:65" s="14" customFormat="1" ht="11.25">
      <c r="B1069" s="178"/>
      <c r="D1069" s="171" t="s">
        <v>193</v>
      </c>
      <c r="E1069" s="179" t="s">
        <v>1</v>
      </c>
      <c r="F1069" s="180" t="s">
        <v>1442</v>
      </c>
      <c r="H1069" s="181">
        <v>5.7</v>
      </c>
      <c r="I1069" s="182"/>
      <c r="L1069" s="178"/>
      <c r="M1069" s="183"/>
      <c r="N1069" s="184"/>
      <c r="O1069" s="184"/>
      <c r="P1069" s="184"/>
      <c r="Q1069" s="184"/>
      <c r="R1069" s="184"/>
      <c r="S1069" s="184"/>
      <c r="T1069" s="185"/>
      <c r="AT1069" s="179" t="s">
        <v>193</v>
      </c>
      <c r="AU1069" s="179" t="s">
        <v>89</v>
      </c>
      <c r="AV1069" s="14" t="s">
        <v>89</v>
      </c>
      <c r="AW1069" s="14" t="s">
        <v>31</v>
      </c>
      <c r="AX1069" s="14" t="s">
        <v>75</v>
      </c>
      <c r="AY1069" s="179" t="s">
        <v>185</v>
      </c>
    </row>
    <row r="1070" spans="1:65" s="14" customFormat="1" ht="11.25">
      <c r="B1070" s="178"/>
      <c r="D1070" s="171" t="s">
        <v>193</v>
      </c>
      <c r="E1070" s="179" t="s">
        <v>1</v>
      </c>
      <c r="F1070" s="180" t="s">
        <v>1443</v>
      </c>
      <c r="H1070" s="181">
        <v>5.0999999999999996</v>
      </c>
      <c r="I1070" s="182"/>
      <c r="L1070" s="178"/>
      <c r="M1070" s="183"/>
      <c r="N1070" s="184"/>
      <c r="O1070" s="184"/>
      <c r="P1070" s="184"/>
      <c r="Q1070" s="184"/>
      <c r="R1070" s="184"/>
      <c r="S1070" s="184"/>
      <c r="T1070" s="185"/>
      <c r="AT1070" s="179" t="s">
        <v>193</v>
      </c>
      <c r="AU1070" s="179" t="s">
        <v>89</v>
      </c>
      <c r="AV1070" s="14" t="s">
        <v>89</v>
      </c>
      <c r="AW1070" s="14" t="s">
        <v>31</v>
      </c>
      <c r="AX1070" s="14" t="s">
        <v>75</v>
      </c>
      <c r="AY1070" s="179" t="s">
        <v>185</v>
      </c>
    </row>
    <row r="1071" spans="1:65" s="14" customFormat="1" ht="11.25">
      <c r="B1071" s="178"/>
      <c r="D1071" s="171" t="s">
        <v>193</v>
      </c>
      <c r="E1071" s="179" t="s">
        <v>1</v>
      </c>
      <c r="F1071" s="180" t="s">
        <v>1444</v>
      </c>
      <c r="H1071" s="181">
        <v>5.0999999999999996</v>
      </c>
      <c r="I1071" s="182"/>
      <c r="L1071" s="178"/>
      <c r="M1071" s="183"/>
      <c r="N1071" s="184"/>
      <c r="O1071" s="184"/>
      <c r="P1071" s="184"/>
      <c r="Q1071" s="184"/>
      <c r="R1071" s="184"/>
      <c r="S1071" s="184"/>
      <c r="T1071" s="185"/>
      <c r="AT1071" s="179" t="s">
        <v>193</v>
      </c>
      <c r="AU1071" s="179" t="s">
        <v>89</v>
      </c>
      <c r="AV1071" s="14" t="s">
        <v>89</v>
      </c>
      <c r="AW1071" s="14" t="s">
        <v>31</v>
      </c>
      <c r="AX1071" s="14" t="s">
        <v>75</v>
      </c>
      <c r="AY1071" s="179" t="s">
        <v>185</v>
      </c>
    </row>
    <row r="1072" spans="1:65" s="14" customFormat="1" ht="11.25">
      <c r="B1072" s="178"/>
      <c r="D1072" s="171" t="s">
        <v>193</v>
      </c>
      <c r="E1072" s="179" t="s">
        <v>1</v>
      </c>
      <c r="F1072" s="180" t="s">
        <v>1445</v>
      </c>
      <c r="H1072" s="181">
        <v>6.7</v>
      </c>
      <c r="I1072" s="182"/>
      <c r="L1072" s="178"/>
      <c r="M1072" s="183"/>
      <c r="N1072" s="184"/>
      <c r="O1072" s="184"/>
      <c r="P1072" s="184"/>
      <c r="Q1072" s="184"/>
      <c r="R1072" s="184"/>
      <c r="S1072" s="184"/>
      <c r="T1072" s="185"/>
      <c r="AT1072" s="179" t="s">
        <v>193</v>
      </c>
      <c r="AU1072" s="179" t="s">
        <v>89</v>
      </c>
      <c r="AV1072" s="14" t="s">
        <v>89</v>
      </c>
      <c r="AW1072" s="14" t="s">
        <v>31</v>
      </c>
      <c r="AX1072" s="14" t="s">
        <v>75</v>
      </c>
      <c r="AY1072" s="179" t="s">
        <v>185</v>
      </c>
    </row>
    <row r="1073" spans="1:65" s="14" customFormat="1" ht="11.25">
      <c r="B1073" s="178"/>
      <c r="D1073" s="171" t="s">
        <v>193</v>
      </c>
      <c r="E1073" s="179" t="s">
        <v>1</v>
      </c>
      <c r="F1073" s="180" t="s">
        <v>1446</v>
      </c>
      <c r="H1073" s="181">
        <v>31.7</v>
      </c>
      <c r="I1073" s="182"/>
      <c r="L1073" s="178"/>
      <c r="M1073" s="183"/>
      <c r="N1073" s="184"/>
      <c r="O1073" s="184"/>
      <c r="P1073" s="184"/>
      <c r="Q1073" s="184"/>
      <c r="R1073" s="184"/>
      <c r="S1073" s="184"/>
      <c r="T1073" s="185"/>
      <c r="AT1073" s="179" t="s">
        <v>193</v>
      </c>
      <c r="AU1073" s="179" t="s">
        <v>89</v>
      </c>
      <c r="AV1073" s="14" t="s">
        <v>89</v>
      </c>
      <c r="AW1073" s="14" t="s">
        <v>31</v>
      </c>
      <c r="AX1073" s="14" t="s">
        <v>75</v>
      </c>
      <c r="AY1073" s="179" t="s">
        <v>185</v>
      </c>
    </row>
    <row r="1074" spans="1:65" s="14" customFormat="1" ht="11.25">
      <c r="B1074" s="178"/>
      <c r="D1074" s="171" t="s">
        <v>193</v>
      </c>
      <c r="E1074" s="179" t="s">
        <v>1</v>
      </c>
      <c r="F1074" s="180" t="s">
        <v>1447</v>
      </c>
      <c r="H1074" s="181">
        <v>12.3</v>
      </c>
      <c r="I1074" s="182"/>
      <c r="L1074" s="178"/>
      <c r="M1074" s="183"/>
      <c r="N1074" s="184"/>
      <c r="O1074" s="184"/>
      <c r="P1074" s="184"/>
      <c r="Q1074" s="184"/>
      <c r="R1074" s="184"/>
      <c r="S1074" s="184"/>
      <c r="T1074" s="185"/>
      <c r="AT1074" s="179" t="s">
        <v>193</v>
      </c>
      <c r="AU1074" s="179" t="s">
        <v>89</v>
      </c>
      <c r="AV1074" s="14" t="s">
        <v>89</v>
      </c>
      <c r="AW1074" s="14" t="s">
        <v>31</v>
      </c>
      <c r="AX1074" s="14" t="s">
        <v>75</v>
      </c>
      <c r="AY1074" s="179" t="s">
        <v>185</v>
      </c>
    </row>
    <row r="1075" spans="1:65" s="14" customFormat="1" ht="11.25">
      <c r="B1075" s="178"/>
      <c r="D1075" s="171" t="s">
        <v>193</v>
      </c>
      <c r="E1075" s="179" t="s">
        <v>1</v>
      </c>
      <c r="F1075" s="180" t="s">
        <v>1448</v>
      </c>
      <c r="H1075" s="181">
        <v>908.9</v>
      </c>
      <c r="I1075" s="182"/>
      <c r="L1075" s="178"/>
      <c r="M1075" s="183"/>
      <c r="N1075" s="184"/>
      <c r="O1075" s="184"/>
      <c r="P1075" s="184"/>
      <c r="Q1075" s="184"/>
      <c r="R1075" s="184"/>
      <c r="S1075" s="184"/>
      <c r="T1075" s="185"/>
      <c r="AT1075" s="179" t="s">
        <v>193</v>
      </c>
      <c r="AU1075" s="179" t="s">
        <v>89</v>
      </c>
      <c r="AV1075" s="14" t="s">
        <v>89</v>
      </c>
      <c r="AW1075" s="14" t="s">
        <v>31</v>
      </c>
      <c r="AX1075" s="14" t="s">
        <v>75</v>
      </c>
      <c r="AY1075" s="179" t="s">
        <v>185</v>
      </c>
    </row>
    <row r="1076" spans="1:65" s="14" customFormat="1" ht="11.25">
      <c r="B1076" s="178"/>
      <c r="D1076" s="171" t="s">
        <v>193</v>
      </c>
      <c r="E1076" s="179" t="s">
        <v>1</v>
      </c>
      <c r="F1076" s="180" t="s">
        <v>1449</v>
      </c>
      <c r="H1076" s="181">
        <v>63.3</v>
      </c>
      <c r="I1076" s="182"/>
      <c r="L1076" s="178"/>
      <c r="M1076" s="183"/>
      <c r="N1076" s="184"/>
      <c r="O1076" s="184"/>
      <c r="P1076" s="184"/>
      <c r="Q1076" s="184"/>
      <c r="R1076" s="184"/>
      <c r="S1076" s="184"/>
      <c r="T1076" s="185"/>
      <c r="AT1076" s="179" t="s">
        <v>193</v>
      </c>
      <c r="AU1076" s="179" t="s">
        <v>89</v>
      </c>
      <c r="AV1076" s="14" t="s">
        <v>89</v>
      </c>
      <c r="AW1076" s="14" t="s">
        <v>31</v>
      </c>
      <c r="AX1076" s="14" t="s">
        <v>75</v>
      </c>
      <c r="AY1076" s="179" t="s">
        <v>185</v>
      </c>
    </row>
    <row r="1077" spans="1:65" s="14" customFormat="1" ht="11.25">
      <c r="B1077" s="178"/>
      <c r="D1077" s="171" t="s">
        <v>193</v>
      </c>
      <c r="E1077" s="179" t="s">
        <v>1</v>
      </c>
      <c r="F1077" s="180" t="s">
        <v>1450</v>
      </c>
      <c r="H1077" s="181">
        <v>51.94</v>
      </c>
      <c r="I1077" s="182"/>
      <c r="L1077" s="178"/>
      <c r="M1077" s="183"/>
      <c r="N1077" s="184"/>
      <c r="O1077" s="184"/>
      <c r="P1077" s="184"/>
      <c r="Q1077" s="184"/>
      <c r="R1077" s="184"/>
      <c r="S1077" s="184"/>
      <c r="T1077" s="185"/>
      <c r="AT1077" s="179" t="s">
        <v>193</v>
      </c>
      <c r="AU1077" s="179" t="s">
        <v>89</v>
      </c>
      <c r="AV1077" s="14" t="s">
        <v>89</v>
      </c>
      <c r="AW1077" s="14" t="s">
        <v>31</v>
      </c>
      <c r="AX1077" s="14" t="s">
        <v>75</v>
      </c>
      <c r="AY1077" s="179" t="s">
        <v>185</v>
      </c>
    </row>
    <row r="1078" spans="1:65" s="16" customFormat="1" ht="11.25">
      <c r="B1078" s="194"/>
      <c r="D1078" s="171" t="s">
        <v>193</v>
      </c>
      <c r="E1078" s="195" t="s">
        <v>1</v>
      </c>
      <c r="F1078" s="196" t="s">
        <v>215</v>
      </c>
      <c r="H1078" s="197">
        <v>1090.74</v>
      </c>
      <c r="I1078" s="198"/>
      <c r="L1078" s="194"/>
      <c r="M1078" s="199"/>
      <c r="N1078" s="200"/>
      <c r="O1078" s="200"/>
      <c r="P1078" s="200"/>
      <c r="Q1078" s="200"/>
      <c r="R1078" s="200"/>
      <c r="S1078" s="200"/>
      <c r="T1078" s="201"/>
      <c r="AT1078" s="195" t="s">
        <v>193</v>
      </c>
      <c r="AU1078" s="195" t="s">
        <v>89</v>
      </c>
      <c r="AV1078" s="16" t="s">
        <v>91</v>
      </c>
      <c r="AW1078" s="16" t="s">
        <v>31</v>
      </c>
      <c r="AX1078" s="16" t="s">
        <v>79</v>
      </c>
      <c r="AY1078" s="195" t="s">
        <v>185</v>
      </c>
    </row>
    <row r="1079" spans="1:65" s="2" customFormat="1" ht="24.2" customHeight="1">
      <c r="A1079" s="33"/>
      <c r="B1079" s="155"/>
      <c r="C1079" s="156" t="s">
        <v>1451</v>
      </c>
      <c r="D1079" s="156" t="s">
        <v>188</v>
      </c>
      <c r="E1079" s="157" t="s">
        <v>1452</v>
      </c>
      <c r="F1079" s="158" t="s">
        <v>1453</v>
      </c>
      <c r="G1079" s="159" t="s">
        <v>1302</v>
      </c>
      <c r="H1079" s="160">
        <v>195.61500000000001</v>
      </c>
      <c r="I1079" s="161"/>
      <c r="J1079" s="162">
        <f>ROUND(I1079*H1079,2)</f>
        <v>0</v>
      </c>
      <c r="K1079" s="163"/>
      <c r="L1079" s="34"/>
      <c r="M1079" s="164" t="s">
        <v>1</v>
      </c>
      <c r="N1079" s="165" t="s">
        <v>41</v>
      </c>
      <c r="O1079" s="62"/>
      <c r="P1079" s="166">
        <f>O1079*H1079</f>
        <v>0</v>
      </c>
      <c r="Q1079" s="166">
        <v>6.0000000000000002E-5</v>
      </c>
      <c r="R1079" s="166">
        <f>Q1079*H1079</f>
        <v>1.1736900000000001E-2</v>
      </c>
      <c r="S1079" s="166">
        <v>0</v>
      </c>
      <c r="T1079" s="167">
        <f>S1079*H1079</f>
        <v>0</v>
      </c>
      <c r="U1079" s="33"/>
      <c r="V1079" s="33"/>
      <c r="W1079" s="33"/>
      <c r="X1079" s="33"/>
      <c r="Y1079" s="33"/>
      <c r="Z1079" s="33"/>
      <c r="AA1079" s="33"/>
      <c r="AB1079" s="33"/>
      <c r="AC1079" s="33"/>
      <c r="AD1079" s="33"/>
      <c r="AE1079" s="33"/>
      <c r="AR1079" s="168" t="s">
        <v>351</v>
      </c>
      <c r="AT1079" s="168" t="s">
        <v>188</v>
      </c>
      <c r="AU1079" s="168" t="s">
        <v>89</v>
      </c>
      <c r="AY1079" s="18" t="s">
        <v>185</v>
      </c>
      <c r="BE1079" s="169">
        <f>IF(N1079="základná",J1079,0)</f>
        <v>0</v>
      </c>
      <c r="BF1079" s="169">
        <f>IF(N1079="znížená",J1079,0)</f>
        <v>0</v>
      </c>
      <c r="BG1079" s="169">
        <f>IF(N1079="zákl. prenesená",J1079,0)</f>
        <v>0</v>
      </c>
      <c r="BH1079" s="169">
        <f>IF(N1079="zníž. prenesená",J1079,0)</f>
        <v>0</v>
      </c>
      <c r="BI1079" s="169">
        <f>IF(N1079="nulová",J1079,0)</f>
        <v>0</v>
      </c>
      <c r="BJ1079" s="18" t="s">
        <v>89</v>
      </c>
      <c r="BK1079" s="169">
        <f>ROUND(I1079*H1079,2)</f>
        <v>0</v>
      </c>
      <c r="BL1079" s="18" t="s">
        <v>351</v>
      </c>
      <c r="BM1079" s="168" t="s">
        <v>1454</v>
      </c>
    </row>
    <row r="1080" spans="1:65" s="14" customFormat="1" ht="11.25">
      <c r="B1080" s="178"/>
      <c r="D1080" s="171" t="s">
        <v>193</v>
      </c>
      <c r="E1080" s="179" t="s">
        <v>1</v>
      </c>
      <c r="F1080" s="180" t="s">
        <v>1455</v>
      </c>
      <c r="H1080" s="181">
        <v>29.6</v>
      </c>
      <c r="I1080" s="182"/>
      <c r="L1080" s="178"/>
      <c r="M1080" s="183"/>
      <c r="N1080" s="184"/>
      <c r="O1080" s="184"/>
      <c r="P1080" s="184"/>
      <c r="Q1080" s="184"/>
      <c r="R1080" s="184"/>
      <c r="S1080" s="184"/>
      <c r="T1080" s="185"/>
      <c r="AT1080" s="179" t="s">
        <v>193</v>
      </c>
      <c r="AU1080" s="179" t="s">
        <v>89</v>
      </c>
      <c r="AV1080" s="14" t="s">
        <v>89</v>
      </c>
      <c r="AW1080" s="14" t="s">
        <v>31</v>
      </c>
      <c r="AX1080" s="14" t="s">
        <v>75</v>
      </c>
      <c r="AY1080" s="179" t="s">
        <v>185</v>
      </c>
    </row>
    <row r="1081" spans="1:65" s="14" customFormat="1" ht="11.25">
      <c r="B1081" s="178"/>
      <c r="D1081" s="171" t="s">
        <v>193</v>
      </c>
      <c r="E1081" s="179" t="s">
        <v>1</v>
      </c>
      <c r="F1081" s="180" t="s">
        <v>1456</v>
      </c>
      <c r="H1081" s="181">
        <v>59.7</v>
      </c>
      <c r="I1081" s="182"/>
      <c r="L1081" s="178"/>
      <c r="M1081" s="183"/>
      <c r="N1081" s="184"/>
      <c r="O1081" s="184"/>
      <c r="P1081" s="184"/>
      <c r="Q1081" s="184"/>
      <c r="R1081" s="184"/>
      <c r="S1081" s="184"/>
      <c r="T1081" s="185"/>
      <c r="AT1081" s="179" t="s">
        <v>193</v>
      </c>
      <c r="AU1081" s="179" t="s">
        <v>89</v>
      </c>
      <c r="AV1081" s="14" t="s">
        <v>89</v>
      </c>
      <c r="AW1081" s="14" t="s">
        <v>31</v>
      </c>
      <c r="AX1081" s="14" t="s">
        <v>75</v>
      </c>
      <c r="AY1081" s="179" t="s">
        <v>185</v>
      </c>
    </row>
    <row r="1082" spans="1:65" s="14" customFormat="1" ht="11.25">
      <c r="B1082" s="178"/>
      <c r="D1082" s="171" t="s">
        <v>193</v>
      </c>
      <c r="E1082" s="179" t="s">
        <v>1</v>
      </c>
      <c r="F1082" s="180" t="s">
        <v>1457</v>
      </c>
      <c r="H1082" s="181">
        <v>15.4</v>
      </c>
      <c r="I1082" s="182"/>
      <c r="L1082" s="178"/>
      <c r="M1082" s="183"/>
      <c r="N1082" s="184"/>
      <c r="O1082" s="184"/>
      <c r="P1082" s="184"/>
      <c r="Q1082" s="184"/>
      <c r="R1082" s="184"/>
      <c r="S1082" s="184"/>
      <c r="T1082" s="185"/>
      <c r="AT1082" s="179" t="s">
        <v>193</v>
      </c>
      <c r="AU1082" s="179" t="s">
        <v>89</v>
      </c>
      <c r="AV1082" s="14" t="s">
        <v>89</v>
      </c>
      <c r="AW1082" s="14" t="s">
        <v>31</v>
      </c>
      <c r="AX1082" s="14" t="s">
        <v>75</v>
      </c>
      <c r="AY1082" s="179" t="s">
        <v>185</v>
      </c>
    </row>
    <row r="1083" spans="1:65" s="14" customFormat="1" ht="11.25">
      <c r="B1083" s="178"/>
      <c r="D1083" s="171" t="s">
        <v>193</v>
      </c>
      <c r="E1083" s="179" t="s">
        <v>1</v>
      </c>
      <c r="F1083" s="180" t="s">
        <v>1458</v>
      </c>
      <c r="H1083" s="181">
        <v>35.299999999999997</v>
      </c>
      <c r="I1083" s="182"/>
      <c r="L1083" s="178"/>
      <c r="M1083" s="183"/>
      <c r="N1083" s="184"/>
      <c r="O1083" s="184"/>
      <c r="P1083" s="184"/>
      <c r="Q1083" s="184"/>
      <c r="R1083" s="184"/>
      <c r="S1083" s="184"/>
      <c r="T1083" s="185"/>
      <c r="AT1083" s="179" t="s">
        <v>193</v>
      </c>
      <c r="AU1083" s="179" t="s">
        <v>89</v>
      </c>
      <c r="AV1083" s="14" t="s">
        <v>89</v>
      </c>
      <c r="AW1083" s="14" t="s">
        <v>31</v>
      </c>
      <c r="AX1083" s="14" t="s">
        <v>75</v>
      </c>
      <c r="AY1083" s="179" t="s">
        <v>185</v>
      </c>
    </row>
    <row r="1084" spans="1:65" s="14" customFormat="1" ht="11.25">
      <c r="B1084" s="178"/>
      <c r="D1084" s="171" t="s">
        <v>193</v>
      </c>
      <c r="E1084" s="179" t="s">
        <v>1</v>
      </c>
      <c r="F1084" s="180" t="s">
        <v>1459</v>
      </c>
      <c r="H1084" s="181">
        <v>14</v>
      </c>
      <c r="I1084" s="182"/>
      <c r="L1084" s="178"/>
      <c r="M1084" s="183"/>
      <c r="N1084" s="184"/>
      <c r="O1084" s="184"/>
      <c r="P1084" s="184"/>
      <c r="Q1084" s="184"/>
      <c r="R1084" s="184"/>
      <c r="S1084" s="184"/>
      <c r="T1084" s="185"/>
      <c r="AT1084" s="179" t="s">
        <v>193</v>
      </c>
      <c r="AU1084" s="179" t="s">
        <v>89</v>
      </c>
      <c r="AV1084" s="14" t="s">
        <v>89</v>
      </c>
      <c r="AW1084" s="14" t="s">
        <v>31</v>
      </c>
      <c r="AX1084" s="14" t="s">
        <v>75</v>
      </c>
      <c r="AY1084" s="179" t="s">
        <v>185</v>
      </c>
    </row>
    <row r="1085" spans="1:65" s="14" customFormat="1" ht="11.25">
      <c r="B1085" s="178"/>
      <c r="D1085" s="171" t="s">
        <v>193</v>
      </c>
      <c r="E1085" s="179" t="s">
        <v>1</v>
      </c>
      <c r="F1085" s="180" t="s">
        <v>1460</v>
      </c>
      <c r="H1085" s="181">
        <v>32.299999999999997</v>
      </c>
      <c r="I1085" s="182"/>
      <c r="L1085" s="178"/>
      <c r="M1085" s="183"/>
      <c r="N1085" s="184"/>
      <c r="O1085" s="184"/>
      <c r="P1085" s="184"/>
      <c r="Q1085" s="184"/>
      <c r="R1085" s="184"/>
      <c r="S1085" s="184"/>
      <c r="T1085" s="185"/>
      <c r="AT1085" s="179" t="s">
        <v>193</v>
      </c>
      <c r="AU1085" s="179" t="s">
        <v>89</v>
      </c>
      <c r="AV1085" s="14" t="s">
        <v>89</v>
      </c>
      <c r="AW1085" s="14" t="s">
        <v>31</v>
      </c>
      <c r="AX1085" s="14" t="s">
        <v>75</v>
      </c>
      <c r="AY1085" s="179" t="s">
        <v>185</v>
      </c>
    </row>
    <row r="1086" spans="1:65" s="14" customFormat="1" ht="11.25">
      <c r="B1086" s="178"/>
      <c r="D1086" s="171" t="s">
        <v>193</v>
      </c>
      <c r="E1086" s="179" t="s">
        <v>1</v>
      </c>
      <c r="F1086" s="180" t="s">
        <v>1461</v>
      </c>
      <c r="H1086" s="181">
        <v>9.3149999999999995</v>
      </c>
      <c r="I1086" s="182"/>
      <c r="L1086" s="178"/>
      <c r="M1086" s="183"/>
      <c r="N1086" s="184"/>
      <c r="O1086" s="184"/>
      <c r="P1086" s="184"/>
      <c r="Q1086" s="184"/>
      <c r="R1086" s="184"/>
      <c r="S1086" s="184"/>
      <c r="T1086" s="185"/>
      <c r="AT1086" s="179" t="s">
        <v>193</v>
      </c>
      <c r="AU1086" s="179" t="s">
        <v>89</v>
      </c>
      <c r="AV1086" s="14" t="s">
        <v>89</v>
      </c>
      <c r="AW1086" s="14" t="s">
        <v>31</v>
      </c>
      <c r="AX1086" s="14" t="s">
        <v>75</v>
      </c>
      <c r="AY1086" s="179" t="s">
        <v>185</v>
      </c>
    </row>
    <row r="1087" spans="1:65" s="16" customFormat="1" ht="11.25">
      <c r="B1087" s="194"/>
      <c r="D1087" s="171" t="s">
        <v>193</v>
      </c>
      <c r="E1087" s="195" t="s">
        <v>1</v>
      </c>
      <c r="F1087" s="196" t="s">
        <v>215</v>
      </c>
      <c r="H1087" s="197">
        <v>195.61500000000001</v>
      </c>
      <c r="I1087" s="198"/>
      <c r="L1087" s="194"/>
      <c r="M1087" s="199"/>
      <c r="N1087" s="200"/>
      <c r="O1087" s="200"/>
      <c r="P1087" s="200"/>
      <c r="Q1087" s="200"/>
      <c r="R1087" s="200"/>
      <c r="S1087" s="200"/>
      <c r="T1087" s="201"/>
      <c r="AT1087" s="195" t="s">
        <v>193</v>
      </c>
      <c r="AU1087" s="195" t="s">
        <v>89</v>
      </c>
      <c r="AV1087" s="16" t="s">
        <v>91</v>
      </c>
      <c r="AW1087" s="16" t="s">
        <v>31</v>
      </c>
      <c r="AX1087" s="16" t="s">
        <v>79</v>
      </c>
      <c r="AY1087" s="195" t="s">
        <v>185</v>
      </c>
    </row>
    <row r="1088" spans="1:65" s="2" customFormat="1" ht="24.2" customHeight="1">
      <c r="A1088" s="33"/>
      <c r="B1088" s="155"/>
      <c r="C1088" s="156" t="s">
        <v>1462</v>
      </c>
      <c r="D1088" s="156" t="s">
        <v>188</v>
      </c>
      <c r="E1088" s="157" t="s">
        <v>1463</v>
      </c>
      <c r="F1088" s="158" t="s">
        <v>1464</v>
      </c>
      <c r="G1088" s="159" t="s">
        <v>1302</v>
      </c>
      <c r="H1088" s="160">
        <v>12663.42</v>
      </c>
      <c r="I1088" s="161"/>
      <c r="J1088" s="162">
        <f>ROUND(I1088*H1088,2)</f>
        <v>0</v>
      </c>
      <c r="K1088" s="163"/>
      <c r="L1088" s="34"/>
      <c r="M1088" s="164" t="s">
        <v>1</v>
      </c>
      <c r="N1088" s="165" t="s">
        <v>41</v>
      </c>
      <c r="O1088" s="62"/>
      <c r="P1088" s="166">
        <f>O1088*H1088</f>
        <v>0</v>
      </c>
      <c r="Q1088" s="166">
        <v>5.0000000000000002E-5</v>
      </c>
      <c r="R1088" s="166">
        <f>Q1088*H1088</f>
        <v>0.63317100000000004</v>
      </c>
      <c r="S1088" s="166">
        <v>0</v>
      </c>
      <c r="T1088" s="167">
        <f>S1088*H1088</f>
        <v>0</v>
      </c>
      <c r="U1088" s="33"/>
      <c r="V1088" s="33"/>
      <c r="W1088" s="33"/>
      <c r="X1088" s="33"/>
      <c r="Y1088" s="33"/>
      <c r="Z1088" s="33"/>
      <c r="AA1088" s="33"/>
      <c r="AB1088" s="33"/>
      <c r="AC1088" s="33"/>
      <c r="AD1088" s="33"/>
      <c r="AE1088" s="33"/>
      <c r="AR1088" s="168" t="s">
        <v>351</v>
      </c>
      <c r="AT1088" s="168" t="s">
        <v>188</v>
      </c>
      <c r="AU1088" s="168" t="s">
        <v>89</v>
      </c>
      <c r="AY1088" s="18" t="s">
        <v>185</v>
      </c>
      <c r="BE1088" s="169">
        <f>IF(N1088="základná",J1088,0)</f>
        <v>0</v>
      </c>
      <c r="BF1088" s="169">
        <f>IF(N1088="znížená",J1088,0)</f>
        <v>0</v>
      </c>
      <c r="BG1088" s="169">
        <f>IF(N1088="zákl. prenesená",J1088,0)</f>
        <v>0</v>
      </c>
      <c r="BH1088" s="169">
        <f>IF(N1088="zníž. prenesená",J1088,0)</f>
        <v>0</v>
      </c>
      <c r="BI1088" s="169">
        <f>IF(N1088="nulová",J1088,0)</f>
        <v>0</v>
      </c>
      <c r="BJ1088" s="18" t="s">
        <v>89</v>
      </c>
      <c r="BK1088" s="169">
        <f>ROUND(I1088*H1088,2)</f>
        <v>0</v>
      </c>
      <c r="BL1088" s="18" t="s">
        <v>351</v>
      </c>
      <c r="BM1088" s="168" t="s">
        <v>1465</v>
      </c>
    </row>
    <row r="1089" spans="2:51" s="14" customFormat="1" ht="11.25">
      <c r="B1089" s="178"/>
      <c r="D1089" s="171" t="s">
        <v>193</v>
      </c>
      <c r="E1089" s="179" t="s">
        <v>1</v>
      </c>
      <c r="F1089" s="180" t="s">
        <v>1466</v>
      </c>
      <c r="H1089" s="181">
        <v>148.19999999999999</v>
      </c>
      <c r="I1089" s="182"/>
      <c r="L1089" s="178"/>
      <c r="M1089" s="183"/>
      <c r="N1089" s="184"/>
      <c r="O1089" s="184"/>
      <c r="P1089" s="184"/>
      <c r="Q1089" s="184"/>
      <c r="R1089" s="184"/>
      <c r="S1089" s="184"/>
      <c r="T1089" s="185"/>
      <c r="AT1089" s="179" t="s">
        <v>193</v>
      </c>
      <c r="AU1089" s="179" t="s">
        <v>89</v>
      </c>
      <c r="AV1089" s="14" t="s">
        <v>89</v>
      </c>
      <c r="AW1089" s="14" t="s">
        <v>31</v>
      </c>
      <c r="AX1089" s="14" t="s">
        <v>75</v>
      </c>
      <c r="AY1089" s="179" t="s">
        <v>185</v>
      </c>
    </row>
    <row r="1090" spans="2:51" s="14" customFormat="1" ht="11.25">
      <c r="B1090" s="178"/>
      <c r="D1090" s="171" t="s">
        <v>193</v>
      </c>
      <c r="E1090" s="179" t="s">
        <v>1</v>
      </c>
      <c r="F1090" s="180" t="s">
        <v>1467</v>
      </c>
      <c r="H1090" s="181">
        <v>30.6</v>
      </c>
      <c r="I1090" s="182"/>
      <c r="L1090" s="178"/>
      <c r="M1090" s="183"/>
      <c r="N1090" s="184"/>
      <c r="O1090" s="184"/>
      <c r="P1090" s="184"/>
      <c r="Q1090" s="184"/>
      <c r="R1090" s="184"/>
      <c r="S1090" s="184"/>
      <c r="T1090" s="185"/>
      <c r="AT1090" s="179" t="s">
        <v>193</v>
      </c>
      <c r="AU1090" s="179" t="s">
        <v>89</v>
      </c>
      <c r="AV1090" s="14" t="s">
        <v>89</v>
      </c>
      <c r="AW1090" s="14" t="s">
        <v>31</v>
      </c>
      <c r="AX1090" s="14" t="s">
        <v>75</v>
      </c>
      <c r="AY1090" s="179" t="s">
        <v>185</v>
      </c>
    </row>
    <row r="1091" spans="2:51" s="14" customFormat="1" ht="11.25">
      <c r="B1091" s="178"/>
      <c r="D1091" s="171" t="s">
        <v>193</v>
      </c>
      <c r="E1091" s="179" t="s">
        <v>1</v>
      </c>
      <c r="F1091" s="180" t="s">
        <v>1468</v>
      </c>
      <c r="H1091" s="181">
        <v>92</v>
      </c>
      <c r="I1091" s="182"/>
      <c r="L1091" s="178"/>
      <c r="M1091" s="183"/>
      <c r="N1091" s="184"/>
      <c r="O1091" s="184"/>
      <c r="P1091" s="184"/>
      <c r="Q1091" s="184"/>
      <c r="R1091" s="184"/>
      <c r="S1091" s="184"/>
      <c r="T1091" s="185"/>
      <c r="AT1091" s="179" t="s">
        <v>193</v>
      </c>
      <c r="AU1091" s="179" t="s">
        <v>89</v>
      </c>
      <c r="AV1091" s="14" t="s">
        <v>89</v>
      </c>
      <c r="AW1091" s="14" t="s">
        <v>31</v>
      </c>
      <c r="AX1091" s="14" t="s">
        <v>75</v>
      </c>
      <c r="AY1091" s="179" t="s">
        <v>185</v>
      </c>
    </row>
    <row r="1092" spans="2:51" s="14" customFormat="1" ht="11.25">
      <c r="B1092" s="178"/>
      <c r="D1092" s="171" t="s">
        <v>193</v>
      </c>
      <c r="E1092" s="179" t="s">
        <v>1</v>
      </c>
      <c r="F1092" s="180" t="s">
        <v>1469</v>
      </c>
      <c r="H1092" s="181">
        <v>109.9</v>
      </c>
      <c r="I1092" s="182"/>
      <c r="L1092" s="178"/>
      <c r="M1092" s="183"/>
      <c r="N1092" s="184"/>
      <c r="O1092" s="184"/>
      <c r="P1092" s="184"/>
      <c r="Q1092" s="184"/>
      <c r="R1092" s="184"/>
      <c r="S1092" s="184"/>
      <c r="T1092" s="185"/>
      <c r="AT1092" s="179" t="s">
        <v>193</v>
      </c>
      <c r="AU1092" s="179" t="s">
        <v>89</v>
      </c>
      <c r="AV1092" s="14" t="s">
        <v>89</v>
      </c>
      <c r="AW1092" s="14" t="s">
        <v>31</v>
      </c>
      <c r="AX1092" s="14" t="s">
        <v>75</v>
      </c>
      <c r="AY1092" s="179" t="s">
        <v>185</v>
      </c>
    </row>
    <row r="1093" spans="2:51" s="14" customFormat="1" ht="11.25">
      <c r="B1093" s="178"/>
      <c r="D1093" s="171" t="s">
        <v>193</v>
      </c>
      <c r="E1093" s="179" t="s">
        <v>1</v>
      </c>
      <c r="F1093" s="180" t="s">
        <v>1470</v>
      </c>
      <c r="H1093" s="181">
        <v>46.1</v>
      </c>
      <c r="I1093" s="182"/>
      <c r="L1093" s="178"/>
      <c r="M1093" s="183"/>
      <c r="N1093" s="184"/>
      <c r="O1093" s="184"/>
      <c r="P1093" s="184"/>
      <c r="Q1093" s="184"/>
      <c r="R1093" s="184"/>
      <c r="S1093" s="184"/>
      <c r="T1093" s="185"/>
      <c r="AT1093" s="179" t="s">
        <v>193</v>
      </c>
      <c r="AU1093" s="179" t="s">
        <v>89</v>
      </c>
      <c r="AV1093" s="14" t="s">
        <v>89</v>
      </c>
      <c r="AW1093" s="14" t="s">
        <v>31</v>
      </c>
      <c r="AX1093" s="14" t="s">
        <v>75</v>
      </c>
      <c r="AY1093" s="179" t="s">
        <v>185</v>
      </c>
    </row>
    <row r="1094" spans="2:51" s="14" customFormat="1" ht="11.25">
      <c r="B1094" s="178"/>
      <c r="D1094" s="171" t="s">
        <v>193</v>
      </c>
      <c r="E1094" s="179" t="s">
        <v>1</v>
      </c>
      <c r="F1094" s="180" t="s">
        <v>1471</v>
      </c>
      <c r="H1094" s="181">
        <v>35.5</v>
      </c>
      <c r="I1094" s="182"/>
      <c r="L1094" s="178"/>
      <c r="M1094" s="183"/>
      <c r="N1094" s="184"/>
      <c r="O1094" s="184"/>
      <c r="P1094" s="184"/>
      <c r="Q1094" s="184"/>
      <c r="R1094" s="184"/>
      <c r="S1094" s="184"/>
      <c r="T1094" s="185"/>
      <c r="AT1094" s="179" t="s">
        <v>193</v>
      </c>
      <c r="AU1094" s="179" t="s">
        <v>89</v>
      </c>
      <c r="AV1094" s="14" t="s">
        <v>89</v>
      </c>
      <c r="AW1094" s="14" t="s">
        <v>31</v>
      </c>
      <c r="AX1094" s="14" t="s">
        <v>75</v>
      </c>
      <c r="AY1094" s="179" t="s">
        <v>185</v>
      </c>
    </row>
    <row r="1095" spans="2:51" s="14" customFormat="1" ht="11.25">
      <c r="B1095" s="178"/>
      <c r="D1095" s="171" t="s">
        <v>193</v>
      </c>
      <c r="E1095" s="179" t="s">
        <v>1</v>
      </c>
      <c r="F1095" s="180" t="s">
        <v>1472</v>
      </c>
      <c r="H1095" s="181">
        <v>43</v>
      </c>
      <c r="I1095" s="182"/>
      <c r="L1095" s="178"/>
      <c r="M1095" s="183"/>
      <c r="N1095" s="184"/>
      <c r="O1095" s="184"/>
      <c r="P1095" s="184"/>
      <c r="Q1095" s="184"/>
      <c r="R1095" s="184"/>
      <c r="S1095" s="184"/>
      <c r="T1095" s="185"/>
      <c r="AT1095" s="179" t="s">
        <v>193</v>
      </c>
      <c r="AU1095" s="179" t="s">
        <v>89</v>
      </c>
      <c r="AV1095" s="14" t="s">
        <v>89</v>
      </c>
      <c r="AW1095" s="14" t="s">
        <v>31</v>
      </c>
      <c r="AX1095" s="14" t="s">
        <v>75</v>
      </c>
      <c r="AY1095" s="179" t="s">
        <v>185</v>
      </c>
    </row>
    <row r="1096" spans="2:51" s="14" customFormat="1" ht="11.25">
      <c r="B1096" s="178"/>
      <c r="D1096" s="171" t="s">
        <v>193</v>
      </c>
      <c r="E1096" s="179" t="s">
        <v>1</v>
      </c>
      <c r="F1096" s="180" t="s">
        <v>1473</v>
      </c>
      <c r="H1096" s="181">
        <v>85.1</v>
      </c>
      <c r="I1096" s="182"/>
      <c r="L1096" s="178"/>
      <c r="M1096" s="183"/>
      <c r="N1096" s="184"/>
      <c r="O1096" s="184"/>
      <c r="P1096" s="184"/>
      <c r="Q1096" s="184"/>
      <c r="R1096" s="184"/>
      <c r="S1096" s="184"/>
      <c r="T1096" s="185"/>
      <c r="AT1096" s="179" t="s">
        <v>193</v>
      </c>
      <c r="AU1096" s="179" t="s">
        <v>89</v>
      </c>
      <c r="AV1096" s="14" t="s">
        <v>89</v>
      </c>
      <c r="AW1096" s="14" t="s">
        <v>31</v>
      </c>
      <c r="AX1096" s="14" t="s">
        <v>75</v>
      </c>
      <c r="AY1096" s="179" t="s">
        <v>185</v>
      </c>
    </row>
    <row r="1097" spans="2:51" s="14" customFormat="1" ht="11.25">
      <c r="B1097" s="178"/>
      <c r="D1097" s="171" t="s">
        <v>193</v>
      </c>
      <c r="E1097" s="179" t="s">
        <v>1</v>
      </c>
      <c r="F1097" s="180" t="s">
        <v>1474</v>
      </c>
      <c r="H1097" s="181">
        <v>140.69999999999999</v>
      </c>
      <c r="I1097" s="182"/>
      <c r="L1097" s="178"/>
      <c r="M1097" s="183"/>
      <c r="N1097" s="184"/>
      <c r="O1097" s="184"/>
      <c r="P1097" s="184"/>
      <c r="Q1097" s="184"/>
      <c r="R1097" s="184"/>
      <c r="S1097" s="184"/>
      <c r="T1097" s="185"/>
      <c r="AT1097" s="179" t="s">
        <v>193</v>
      </c>
      <c r="AU1097" s="179" t="s">
        <v>89</v>
      </c>
      <c r="AV1097" s="14" t="s">
        <v>89</v>
      </c>
      <c r="AW1097" s="14" t="s">
        <v>31</v>
      </c>
      <c r="AX1097" s="14" t="s">
        <v>75</v>
      </c>
      <c r="AY1097" s="179" t="s">
        <v>185</v>
      </c>
    </row>
    <row r="1098" spans="2:51" s="14" customFormat="1" ht="11.25">
      <c r="B1098" s="178"/>
      <c r="D1098" s="171" t="s">
        <v>193</v>
      </c>
      <c r="E1098" s="179" t="s">
        <v>1</v>
      </c>
      <c r="F1098" s="180" t="s">
        <v>1475</v>
      </c>
      <c r="H1098" s="181">
        <v>171.2</v>
      </c>
      <c r="I1098" s="182"/>
      <c r="L1098" s="178"/>
      <c r="M1098" s="183"/>
      <c r="N1098" s="184"/>
      <c r="O1098" s="184"/>
      <c r="P1098" s="184"/>
      <c r="Q1098" s="184"/>
      <c r="R1098" s="184"/>
      <c r="S1098" s="184"/>
      <c r="T1098" s="185"/>
      <c r="AT1098" s="179" t="s">
        <v>193</v>
      </c>
      <c r="AU1098" s="179" t="s">
        <v>89</v>
      </c>
      <c r="AV1098" s="14" t="s">
        <v>89</v>
      </c>
      <c r="AW1098" s="14" t="s">
        <v>31</v>
      </c>
      <c r="AX1098" s="14" t="s">
        <v>75</v>
      </c>
      <c r="AY1098" s="179" t="s">
        <v>185</v>
      </c>
    </row>
    <row r="1099" spans="2:51" s="14" customFormat="1" ht="11.25">
      <c r="B1099" s="178"/>
      <c r="D1099" s="171" t="s">
        <v>193</v>
      </c>
      <c r="E1099" s="179" t="s">
        <v>1</v>
      </c>
      <c r="F1099" s="180" t="s">
        <v>1476</v>
      </c>
      <c r="H1099" s="181">
        <v>89.1</v>
      </c>
      <c r="I1099" s="182"/>
      <c r="L1099" s="178"/>
      <c r="M1099" s="183"/>
      <c r="N1099" s="184"/>
      <c r="O1099" s="184"/>
      <c r="P1099" s="184"/>
      <c r="Q1099" s="184"/>
      <c r="R1099" s="184"/>
      <c r="S1099" s="184"/>
      <c r="T1099" s="185"/>
      <c r="AT1099" s="179" t="s">
        <v>193</v>
      </c>
      <c r="AU1099" s="179" t="s">
        <v>89</v>
      </c>
      <c r="AV1099" s="14" t="s">
        <v>89</v>
      </c>
      <c r="AW1099" s="14" t="s">
        <v>31</v>
      </c>
      <c r="AX1099" s="14" t="s">
        <v>75</v>
      </c>
      <c r="AY1099" s="179" t="s">
        <v>185</v>
      </c>
    </row>
    <row r="1100" spans="2:51" s="14" customFormat="1" ht="11.25">
      <c r="B1100" s="178"/>
      <c r="D1100" s="171" t="s">
        <v>193</v>
      </c>
      <c r="E1100" s="179" t="s">
        <v>1</v>
      </c>
      <c r="F1100" s="180" t="s">
        <v>1477</v>
      </c>
      <c r="H1100" s="181">
        <v>79.900000000000006</v>
      </c>
      <c r="I1100" s="182"/>
      <c r="L1100" s="178"/>
      <c r="M1100" s="183"/>
      <c r="N1100" s="184"/>
      <c r="O1100" s="184"/>
      <c r="P1100" s="184"/>
      <c r="Q1100" s="184"/>
      <c r="R1100" s="184"/>
      <c r="S1100" s="184"/>
      <c r="T1100" s="185"/>
      <c r="AT1100" s="179" t="s">
        <v>193</v>
      </c>
      <c r="AU1100" s="179" t="s">
        <v>89</v>
      </c>
      <c r="AV1100" s="14" t="s">
        <v>89</v>
      </c>
      <c r="AW1100" s="14" t="s">
        <v>31</v>
      </c>
      <c r="AX1100" s="14" t="s">
        <v>75</v>
      </c>
      <c r="AY1100" s="179" t="s">
        <v>185</v>
      </c>
    </row>
    <row r="1101" spans="2:51" s="14" customFormat="1" ht="11.25">
      <c r="B1101" s="178"/>
      <c r="D1101" s="171" t="s">
        <v>193</v>
      </c>
      <c r="E1101" s="179" t="s">
        <v>1</v>
      </c>
      <c r="F1101" s="180" t="s">
        <v>1478</v>
      </c>
      <c r="H1101" s="181">
        <v>82.7</v>
      </c>
      <c r="I1101" s="182"/>
      <c r="L1101" s="178"/>
      <c r="M1101" s="183"/>
      <c r="N1101" s="184"/>
      <c r="O1101" s="184"/>
      <c r="P1101" s="184"/>
      <c r="Q1101" s="184"/>
      <c r="R1101" s="184"/>
      <c r="S1101" s="184"/>
      <c r="T1101" s="185"/>
      <c r="AT1101" s="179" t="s">
        <v>193</v>
      </c>
      <c r="AU1101" s="179" t="s">
        <v>89</v>
      </c>
      <c r="AV1101" s="14" t="s">
        <v>89</v>
      </c>
      <c r="AW1101" s="14" t="s">
        <v>31</v>
      </c>
      <c r="AX1101" s="14" t="s">
        <v>75</v>
      </c>
      <c r="AY1101" s="179" t="s">
        <v>185</v>
      </c>
    </row>
    <row r="1102" spans="2:51" s="14" customFormat="1" ht="11.25">
      <c r="B1102" s="178"/>
      <c r="D1102" s="171" t="s">
        <v>193</v>
      </c>
      <c r="E1102" s="179" t="s">
        <v>1</v>
      </c>
      <c r="F1102" s="180" t="s">
        <v>1479</v>
      </c>
      <c r="H1102" s="181">
        <v>33.4</v>
      </c>
      <c r="I1102" s="182"/>
      <c r="L1102" s="178"/>
      <c r="M1102" s="183"/>
      <c r="N1102" s="184"/>
      <c r="O1102" s="184"/>
      <c r="P1102" s="184"/>
      <c r="Q1102" s="184"/>
      <c r="R1102" s="184"/>
      <c r="S1102" s="184"/>
      <c r="T1102" s="185"/>
      <c r="AT1102" s="179" t="s">
        <v>193</v>
      </c>
      <c r="AU1102" s="179" t="s">
        <v>89</v>
      </c>
      <c r="AV1102" s="14" t="s">
        <v>89</v>
      </c>
      <c r="AW1102" s="14" t="s">
        <v>31</v>
      </c>
      <c r="AX1102" s="14" t="s">
        <v>75</v>
      </c>
      <c r="AY1102" s="179" t="s">
        <v>185</v>
      </c>
    </row>
    <row r="1103" spans="2:51" s="14" customFormat="1" ht="11.25">
      <c r="B1103" s="178"/>
      <c r="D1103" s="171" t="s">
        <v>193</v>
      </c>
      <c r="E1103" s="179" t="s">
        <v>1</v>
      </c>
      <c r="F1103" s="180" t="s">
        <v>1480</v>
      </c>
      <c r="H1103" s="181">
        <v>50.5</v>
      </c>
      <c r="I1103" s="182"/>
      <c r="L1103" s="178"/>
      <c r="M1103" s="183"/>
      <c r="N1103" s="184"/>
      <c r="O1103" s="184"/>
      <c r="P1103" s="184"/>
      <c r="Q1103" s="184"/>
      <c r="R1103" s="184"/>
      <c r="S1103" s="184"/>
      <c r="T1103" s="185"/>
      <c r="AT1103" s="179" t="s">
        <v>193</v>
      </c>
      <c r="AU1103" s="179" t="s">
        <v>89</v>
      </c>
      <c r="AV1103" s="14" t="s">
        <v>89</v>
      </c>
      <c r="AW1103" s="14" t="s">
        <v>31</v>
      </c>
      <c r="AX1103" s="14" t="s">
        <v>75</v>
      </c>
      <c r="AY1103" s="179" t="s">
        <v>185</v>
      </c>
    </row>
    <row r="1104" spans="2:51" s="14" customFormat="1" ht="11.25">
      <c r="B1104" s="178"/>
      <c r="D1104" s="171" t="s">
        <v>193</v>
      </c>
      <c r="E1104" s="179" t="s">
        <v>1</v>
      </c>
      <c r="F1104" s="180" t="s">
        <v>1481</v>
      </c>
      <c r="H1104" s="181">
        <v>218.8</v>
      </c>
      <c r="I1104" s="182"/>
      <c r="L1104" s="178"/>
      <c r="M1104" s="183"/>
      <c r="N1104" s="184"/>
      <c r="O1104" s="184"/>
      <c r="P1104" s="184"/>
      <c r="Q1104" s="184"/>
      <c r="R1104" s="184"/>
      <c r="S1104" s="184"/>
      <c r="T1104" s="185"/>
      <c r="AT1104" s="179" t="s">
        <v>193</v>
      </c>
      <c r="AU1104" s="179" t="s">
        <v>89</v>
      </c>
      <c r="AV1104" s="14" t="s">
        <v>89</v>
      </c>
      <c r="AW1104" s="14" t="s">
        <v>31</v>
      </c>
      <c r="AX1104" s="14" t="s">
        <v>75</v>
      </c>
      <c r="AY1104" s="179" t="s">
        <v>185</v>
      </c>
    </row>
    <row r="1105" spans="2:51" s="14" customFormat="1" ht="11.25">
      <c r="B1105" s="178"/>
      <c r="D1105" s="171" t="s">
        <v>193</v>
      </c>
      <c r="E1105" s="179" t="s">
        <v>1</v>
      </c>
      <c r="F1105" s="180" t="s">
        <v>1482</v>
      </c>
      <c r="H1105" s="181">
        <v>425</v>
      </c>
      <c r="I1105" s="182"/>
      <c r="L1105" s="178"/>
      <c r="M1105" s="183"/>
      <c r="N1105" s="184"/>
      <c r="O1105" s="184"/>
      <c r="P1105" s="184"/>
      <c r="Q1105" s="184"/>
      <c r="R1105" s="184"/>
      <c r="S1105" s="184"/>
      <c r="T1105" s="185"/>
      <c r="AT1105" s="179" t="s">
        <v>193</v>
      </c>
      <c r="AU1105" s="179" t="s">
        <v>89</v>
      </c>
      <c r="AV1105" s="14" t="s">
        <v>89</v>
      </c>
      <c r="AW1105" s="14" t="s">
        <v>31</v>
      </c>
      <c r="AX1105" s="14" t="s">
        <v>75</v>
      </c>
      <c r="AY1105" s="179" t="s">
        <v>185</v>
      </c>
    </row>
    <row r="1106" spans="2:51" s="14" customFormat="1" ht="11.25">
      <c r="B1106" s="178"/>
      <c r="D1106" s="171" t="s">
        <v>193</v>
      </c>
      <c r="E1106" s="179" t="s">
        <v>1</v>
      </c>
      <c r="F1106" s="180" t="s">
        <v>1483</v>
      </c>
      <c r="H1106" s="181">
        <v>148.5</v>
      </c>
      <c r="I1106" s="182"/>
      <c r="L1106" s="178"/>
      <c r="M1106" s="183"/>
      <c r="N1106" s="184"/>
      <c r="O1106" s="184"/>
      <c r="P1106" s="184"/>
      <c r="Q1106" s="184"/>
      <c r="R1106" s="184"/>
      <c r="S1106" s="184"/>
      <c r="T1106" s="185"/>
      <c r="AT1106" s="179" t="s">
        <v>193</v>
      </c>
      <c r="AU1106" s="179" t="s">
        <v>89</v>
      </c>
      <c r="AV1106" s="14" t="s">
        <v>89</v>
      </c>
      <c r="AW1106" s="14" t="s">
        <v>31</v>
      </c>
      <c r="AX1106" s="14" t="s">
        <v>75</v>
      </c>
      <c r="AY1106" s="179" t="s">
        <v>185</v>
      </c>
    </row>
    <row r="1107" spans="2:51" s="14" customFormat="1" ht="11.25">
      <c r="B1107" s="178"/>
      <c r="D1107" s="171" t="s">
        <v>193</v>
      </c>
      <c r="E1107" s="179" t="s">
        <v>1</v>
      </c>
      <c r="F1107" s="180" t="s">
        <v>1484</v>
      </c>
      <c r="H1107" s="181">
        <v>77.7</v>
      </c>
      <c r="I1107" s="182"/>
      <c r="L1107" s="178"/>
      <c r="M1107" s="183"/>
      <c r="N1107" s="184"/>
      <c r="O1107" s="184"/>
      <c r="P1107" s="184"/>
      <c r="Q1107" s="184"/>
      <c r="R1107" s="184"/>
      <c r="S1107" s="184"/>
      <c r="T1107" s="185"/>
      <c r="AT1107" s="179" t="s">
        <v>193</v>
      </c>
      <c r="AU1107" s="179" t="s">
        <v>89</v>
      </c>
      <c r="AV1107" s="14" t="s">
        <v>89</v>
      </c>
      <c r="AW1107" s="14" t="s">
        <v>31</v>
      </c>
      <c r="AX1107" s="14" t="s">
        <v>75</v>
      </c>
      <c r="AY1107" s="179" t="s">
        <v>185</v>
      </c>
    </row>
    <row r="1108" spans="2:51" s="14" customFormat="1" ht="11.25">
      <c r="B1108" s="178"/>
      <c r="D1108" s="171" t="s">
        <v>193</v>
      </c>
      <c r="E1108" s="179" t="s">
        <v>1</v>
      </c>
      <c r="F1108" s="180" t="s">
        <v>1485</v>
      </c>
      <c r="H1108" s="181">
        <v>339.8</v>
      </c>
      <c r="I1108" s="182"/>
      <c r="L1108" s="178"/>
      <c r="M1108" s="183"/>
      <c r="N1108" s="184"/>
      <c r="O1108" s="184"/>
      <c r="P1108" s="184"/>
      <c r="Q1108" s="184"/>
      <c r="R1108" s="184"/>
      <c r="S1108" s="184"/>
      <c r="T1108" s="185"/>
      <c r="AT1108" s="179" t="s">
        <v>193</v>
      </c>
      <c r="AU1108" s="179" t="s">
        <v>89</v>
      </c>
      <c r="AV1108" s="14" t="s">
        <v>89</v>
      </c>
      <c r="AW1108" s="14" t="s">
        <v>31</v>
      </c>
      <c r="AX1108" s="14" t="s">
        <v>75</v>
      </c>
      <c r="AY1108" s="179" t="s">
        <v>185</v>
      </c>
    </row>
    <row r="1109" spans="2:51" s="14" customFormat="1" ht="11.25">
      <c r="B1109" s="178"/>
      <c r="D1109" s="171" t="s">
        <v>193</v>
      </c>
      <c r="E1109" s="179" t="s">
        <v>1</v>
      </c>
      <c r="F1109" s="180" t="s">
        <v>1486</v>
      </c>
      <c r="H1109" s="181">
        <v>36.9</v>
      </c>
      <c r="I1109" s="182"/>
      <c r="L1109" s="178"/>
      <c r="M1109" s="183"/>
      <c r="N1109" s="184"/>
      <c r="O1109" s="184"/>
      <c r="P1109" s="184"/>
      <c r="Q1109" s="184"/>
      <c r="R1109" s="184"/>
      <c r="S1109" s="184"/>
      <c r="T1109" s="185"/>
      <c r="AT1109" s="179" t="s">
        <v>193</v>
      </c>
      <c r="AU1109" s="179" t="s">
        <v>89</v>
      </c>
      <c r="AV1109" s="14" t="s">
        <v>89</v>
      </c>
      <c r="AW1109" s="14" t="s">
        <v>31</v>
      </c>
      <c r="AX1109" s="14" t="s">
        <v>75</v>
      </c>
      <c r="AY1109" s="179" t="s">
        <v>185</v>
      </c>
    </row>
    <row r="1110" spans="2:51" s="14" customFormat="1" ht="11.25">
      <c r="B1110" s="178"/>
      <c r="D1110" s="171" t="s">
        <v>193</v>
      </c>
      <c r="E1110" s="179" t="s">
        <v>1</v>
      </c>
      <c r="F1110" s="180" t="s">
        <v>1487</v>
      </c>
      <c r="H1110" s="181">
        <v>183.4</v>
      </c>
      <c r="I1110" s="182"/>
      <c r="L1110" s="178"/>
      <c r="M1110" s="183"/>
      <c r="N1110" s="184"/>
      <c r="O1110" s="184"/>
      <c r="P1110" s="184"/>
      <c r="Q1110" s="184"/>
      <c r="R1110" s="184"/>
      <c r="S1110" s="184"/>
      <c r="T1110" s="185"/>
      <c r="AT1110" s="179" t="s">
        <v>193</v>
      </c>
      <c r="AU1110" s="179" t="s">
        <v>89</v>
      </c>
      <c r="AV1110" s="14" t="s">
        <v>89</v>
      </c>
      <c r="AW1110" s="14" t="s">
        <v>31</v>
      </c>
      <c r="AX1110" s="14" t="s">
        <v>75</v>
      </c>
      <c r="AY1110" s="179" t="s">
        <v>185</v>
      </c>
    </row>
    <row r="1111" spans="2:51" s="14" customFormat="1" ht="11.25">
      <c r="B1111" s="178"/>
      <c r="D1111" s="171" t="s">
        <v>193</v>
      </c>
      <c r="E1111" s="179" t="s">
        <v>1</v>
      </c>
      <c r="F1111" s="180" t="s">
        <v>1488</v>
      </c>
      <c r="H1111" s="181">
        <v>107.9</v>
      </c>
      <c r="I1111" s="182"/>
      <c r="L1111" s="178"/>
      <c r="M1111" s="183"/>
      <c r="N1111" s="184"/>
      <c r="O1111" s="184"/>
      <c r="P1111" s="184"/>
      <c r="Q1111" s="184"/>
      <c r="R1111" s="184"/>
      <c r="S1111" s="184"/>
      <c r="T1111" s="185"/>
      <c r="AT1111" s="179" t="s">
        <v>193</v>
      </c>
      <c r="AU1111" s="179" t="s">
        <v>89</v>
      </c>
      <c r="AV1111" s="14" t="s">
        <v>89</v>
      </c>
      <c r="AW1111" s="14" t="s">
        <v>31</v>
      </c>
      <c r="AX1111" s="14" t="s">
        <v>75</v>
      </c>
      <c r="AY1111" s="179" t="s">
        <v>185</v>
      </c>
    </row>
    <row r="1112" spans="2:51" s="14" customFormat="1" ht="11.25">
      <c r="B1112" s="178"/>
      <c r="D1112" s="171" t="s">
        <v>193</v>
      </c>
      <c r="E1112" s="179" t="s">
        <v>1</v>
      </c>
      <c r="F1112" s="180" t="s">
        <v>1489</v>
      </c>
      <c r="H1112" s="181">
        <v>61</v>
      </c>
      <c r="I1112" s="182"/>
      <c r="L1112" s="178"/>
      <c r="M1112" s="183"/>
      <c r="N1112" s="184"/>
      <c r="O1112" s="184"/>
      <c r="P1112" s="184"/>
      <c r="Q1112" s="184"/>
      <c r="R1112" s="184"/>
      <c r="S1112" s="184"/>
      <c r="T1112" s="185"/>
      <c r="AT1112" s="179" t="s">
        <v>193</v>
      </c>
      <c r="AU1112" s="179" t="s">
        <v>89</v>
      </c>
      <c r="AV1112" s="14" t="s">
        <v>89</v>
      </c>
      <c r="AW1112" s="14" t="s">
        <v>31</v>
      </c>
      <c r="AX1112" s="14" t="s">
        <v>75</v>
      </c>
      <c r="AY1112" s="179" t="s">
        <v>185</v>
      </c>
    </row>
    <row r="1113" spans="2:51" s="14" customFormat="1" ht="11.25">
      <c r="B1113" s="178"/>
      <c r="D1113" s="171" t="s">
        <v>193</v>
      </c>
      <c r="E1113" s="179" t="s">
        <v>1</v>
      </c>
      <c r="F1113" s="180" t="s">
        <v>1490</v>
      </c>
      <c r="H1113" s="181">
        <v>67.3</v>
      </c>
      <c r="I1113" s="182"/>
      <c r="L1113" s="178"/>
      <c r="M1113" s="183"/>
      <c r="N1113" s="184"/>
      <c r="O1113" s="184"/>
      <c r="P1113" s="184"/>
      <c r="Q1113" s="184"/>
      <c r="R1113" s="184"/>
      <c r="S1113" s="184"/>
      <c r="T1113" s="185"/>
      <c r="AT1113" s="179" t="s">
        <v>193</v>
      </c>
      <c r="AU1113" s="179" t="s">
        <v>89</v>
      </c>
      <c r="AV1113" s="14" t="s">
        <v>89</v>
      </c>
      <c r="AW1113" s="14" t="s">
        <v>31</v>
      </c>
      <c r="AX1113" s="14" t="s">
        <v>75</v>
      </c>
      <c r="AY1113" s="179" t="s">
        <v>185</v>
      </c>
    </row>
    <row r="1114" spans="2:51" s="14" customFormat="1" ht="11.25">
      <c r="B1114" s="178"/>
      <c r="D1114" s="171" t="s">
        <v>193</v>
      </c>
      <c r="E1114" s="179" t="s">
        <v>1</v>
      </c>
      <c r="F1114" s="180" t="s">
        <v>1491</v>
      </c>
      <c r="H1114" s="181">
        <v>29</v>
      </c>
      <c r="I1114" s="182"/>
      <c r="L1114" s="178"/>
      <c r="M1114" s="183"/>
      <c r="N1114" s="184"/>
      <c r="O1114" s="184"/>
      <c r="P1114" s="184"/>
      <c r="Q1114" s="184"/>
      <c r="R1114" s="184"/>
      <c r="S1114" s="184"/>
      <c r="T1114" s="185"/>
      <c r="AT1114" s="179" t="s">
        <v>193</v>
      </c>
      <c r="AU1114" s="179" t="s">
        <v>89</v>
      </c>
      <c r="AV1114" s="14" t="s">
        <v>89</v>
      </c>
      <c r="AW1114" s="14" t="s">
        <v>31</v>
      </c>
      <c r="AX1114" s="14" t="s">
        <v>75</v>
      </c>
      <c r="AY1114" s="179" t="s">
        <v>185</v>
      </c>
    </row>
    <row r="1115" spans="2:51" s="14" customFormat="1" ht="11.25">
      <c r="B1115" s="178"/>
      <c r="D1115" s="171" t="s">
        <v>193</v>
      </c>
      <c r="E1115" s="179" t="s">
        <v>1</v>
      </c>
      <c r="F1115" s="180" t="s">
        <v>1492</v>
      </c>
      <c r="H1115" s="181">
        <v>288.10000000000002</v>
      </c>
      <c r="I1115" s="182"/>
      <c r="L1115" s="178"/>
      <c r="M1115" s="183"/>
      <c r="N1115" s="184"/>
      <c r="O1115" s="184"/>
      <c r="P1115" s="184"/>
      <c r="Q1115" s="184"/>
      <c r="R1115" s="184"/>
      <c r="S1115" s="184"/>
      <c r="T1115" s="185"/>
      <c r="AT1115" s="179" t="s">
        <v>193</v>
      </c>
      <c r="AU1115" s="179" t="s">
        <v>89</v>
      </c>
      <c r="AV1115" s="14" t="s">
        <v>89</v>
      </c>
      <c r="AW1115" s="14" t="s">
        <v>31</v>
      </c>
      <c r="AX1115" s="14" t="s">
        <v>75</v>
      </c>
      <c r="AY1115" s="179" t="s">
        <v>185</v>
      </c>
    </row>
    <row r="1116" spans="2:51" s="14" customFormat="1" ht="11.25">
      <c r="B1116" s="178"/>
      <c r="D1116" s="171" t="s">
        <v>193</v>
      </c>
      <c r="E1116" s="179" t="s">
        <v>1</v>
      </c>
      <c r="F1116" s="180" t="s">
        <v>1493</v>
      </c>
      <c r="H1116" s="181">
        <v>25.9</v>
      </c>
      <c r="I1116" s="182"/>
      <c r="L1116" s="178"/>
      <c r="M1116" s="183"/>
      <c r="N1116" s="184"/>
      <c r="O1116" s="184"/>
      <c r="P1116" s="184"/>
      <c r="Q1116" s="184"/>
      <c r="R1116" s="184"/>
      <c r="S1116" s="184"/>
      <c r="T1116" s="185"/>
      <c r="AT1116" s="179" t="s">
        <v>193</v>
      </c>
      <c r="AU1116" s="179" t="s">
        <v>89</v>
      </c>
      <c r="AV1116" s="14" t="s">
        <v>89</v>
      </c>
      <c r="AW1116" s="14" t="s">
        <v>31</v>
      </c>
      <c r="AX1116" s="14" t="s">
        <v>75</v>
      </c>
      <c r="AY1116" s="179" t="s">
        <v>185</v>
      </c>
    </row>
    <row r="1117" spans="2:51" s="14" customFormat="1" ht="11.25">
      <c r="B1117" s="178"/>
      <c r="D1117" s="171" t="s">
        <v>193</v>
      </c>
      <c r="E1117" s="179" t="s">
        <v>1</v>
      </c>
      <c r="F1117" s="180" t="s">
        <v>1494</v>
      </c>
      <c r="H1117" s="181">
        <v>286.39999999999998</v>
      </c>
      <c r="I1117" s="182"/>
      <c r="L1117" s="178"/>
      <c r="M1117" s="183"/>
      <c r="N1117" s="184"/>
      <c r="O1117" s="184"/>
      <c r="P1117" s="184"/>
      <c r="Q1117" s="184"/>
      <c r="R1117" s="184"/>
      <c r="S1117" s="184"/>
      <c r="T1117" s="185"/>
      <c r="AT1117" s="179" t="s">
        <v>193</v>
      </c>
      <c r="AU1117" s="179" t="s">
        <v>89</v>
      </c>
      <c r="AV1117" s="14" t="s">
        <v>89</v>
      </c>
      <c r="AW1117" s="14" t="s">
        <v>31</v>
      </c>
      <c r="AX1117" s="14" t="s">
        <v>75</v>
      </c>
      <c r="AY1117" s="179" t="s">
        <v>185</v>
      </c>
    </row>
    <row r="1118" spans="2:51" s="14" customFormat="1" ht="11.25">
      <c r="B1118" s="178"/>
      <c r="D1118" s="171" t="s">
        <v>193</v>
      </c>
      <c r="E1118" s="179" t="s">
        <v>1</v>
      </c>
      <c r="F1118" s="180" t="s">
        <v>1495</v>
      </c>
      <c r="H1118" s="181">
        <v>4190.3</v>
      </c>
      <c r="I1118" s="182"/>
      <c r="L1118" s="178"/>
      <c r="M1118" s="183"/>
      <c r="N1118" s="184"/>
      <c r="O1118" s="184"/>
      <c r="P1118" s="184"/>
      <c r="Q1118" s="184"/>
      <c r="R1118" s="184"/>
      <c r="S1118" s="184"/>
      <c r="T1118" s="185"/>
      <c r="AT1118" s="179" t="s">
        <v>193</v>
      </c>
      <c r="AU1118" s="179" t="s">
        <v>89</v>
      </c>
      <c r="AV1118" s="14" t="s">
        <v>89</v>
      </c>
      <c r="AW1118" s="14" t="s">
        <v>31</v>
      </c>
      <c r="AX1118" s="14" t="s">
        <v>75</v>
      </c>
      <c r="AY1118" s="179" t="s">
        <v>185</v>
      </c>
    </row>
    <row r="1119" spans="2:51" s="14" customFormat="1" ht="11.25">
      <c r="B1119" s="178"/>
      <c r="D1119" s="171" t="s">
        <v>193</v>
      </c>
      <c r="E1119" s="179" t="s">
        <v>1</v>
      </c>
      <c r="F1119" s="180" t="s">
        <v>1496</v>
      </c>
      <c r="H1119" s="181">
        <v>2053.6999999999998</v>
      </c>
      <c r="I1119" s="182"/>
      <c r="L1119" s="178"/>
      <c r="M1119" s="183"/>
      <c r="N1119" s="184"/>
      <c r="O1119" s="184"/>
      <c r="P1119" s="184"/>
      <c r="Q1119" s="184"/>
      <c r="R1119" s="184"/>
      <c r="S1119" s="184"/>
      <c r="T1119" s="185"/>
      <c r="AT1119" s="179" t="s">
        <v>193</v>
      </c>
      <c r="AU1119" s="179" t="s">
        <v>89</v>
      </c>
      <c r="AV1119" s="14" t="s">
        <v>89</v>
      </c>
      <c r="AW1119" s="14" t="s">
        <v>31</v>
      </c>
      <c r="AX1119" s="14" t="s">
        <v>75</v>
      </c>
      <c r="AY1119" s="179" t="s">
        <v>185</v>
      </c>
    </row>
    <row r="1120" spans="2:51" s="14" customFormat="1" ht="11.25">
      <c r="B1120" s="178"/>
      <c r="D1120" s="171" t="s">
        <v>193</v>
      </c>
      <c r="E1120" s="179" t="s">
        <v>1</v>
      </c>
      <c r="F1120" s="180" t="s">
        <v>1497</v>
      </c>
      <c r="H1120" s="181">
        <v>124.8</v>
      </c>
      <c r="I1120" s="182"/>
      <c r="L1120" s="178"/>
      <c r="M1120" s="183"/>
      <c r="N1120" s="184"/>
      <c r="O1120" s="184"/>
      <c r="P1120" s="184"/>
      <c r="Q1120" s="184"/>
      <c r="R1120" s="184"/>
      <c r="S1120" s="184"/>
      <c r="T1120" s="185"/>
      <c r="AT1120" s="179" t="s">
        <v>193</v>
      </c>
      <c r="AU1120" s="179" t="s">
        <v>89</v>
      </c>
      <c r="AV1120" s="14" t="s">
        <v>89</v>
      </c>
      <c r="AW1120" s="14" t="s">
        <v>31</v>
      </c>
      <c r="AX1120" s="14" t="s">
        <v>75</v>
      </c>
      <c r="AY1120" s="179" t="s">
        <v>185</v>
      </c>
    </row>
    <row r="1121" spans="1:65" s="14" customFormat="1" ht="11.25">
      <c r="B1121" s="178"/>
      <c r="D1121" s="171" t="s">
        <v>193</v>
      </c>
      <c r="E1121" s="179" t="s">
        <v>1</v>
      </c>
      <c r="F1121" s="180" t="s">
        <v>1498</v>
      </c>
      <c r="H1121" s="181">
        <v>327.9</v>
      </c>
      <c r="I1121" s="182"/>
      <c r="L1121" s="178"/>
      <c r="M1121" s="183"/>
      <c r="N1121" s="184"/>
      <c r="O1121" s="184"/>
      <c r="P1121" s="184"/>
      <c r="Q1121" s="184"/>
      <c r="R1121" s="184"/>
      <c r="S1121" s="184"/>
      <c r="T1121" s="185"/>
      <c r="AT1121" s="179" t="s">
        <v>193</v>
      </c>
      <c r="AU1121" s="179" t="s">
        <v>89</v>
      </c>
      <c r="AV1121" s="14" t="s">
        <v>89</v>
      </c>
      <c r="AW1121" s="14" t="s">
        <v>31</v>
      </c>
      <c r="AX1121" s="14" t="s">
        <v>75</v>
      </c>
      <c r="AY1121" s="179" t="s">
        <v>185</v>
      </c>
    </row>
    <row r="1122" spans="1:65" s="14" customFormat="1" ht="11.25">
      <c r="B1122" s="178"/>
      <c r="D1122" s="171" t="s">
        <v>193</v>
      </c>
      <c r="E1122" s="179" t="s">
        <v>1</v>
      </c>
      <c r="F1122" s="180" t="s">
        <v>1499</v>
      </c>
      <c r="H1122" s="181">
        <v>320.3</v>
      </c>
      <c r="I1122" s="182"/>
      <c r="L1122" s="178"/>
      <c r="M1122" s="183"/>
      <c r="N1122" s="184"/>
      <c r="O1122" s="184"/>
      <c r="P1122" s="184"/>
      <c r="Q1122" s="184"/>
      <c r="R1122" s="184"/>
      <c r="S1122" s="184"/>
      <c r="T1122" s="185"/>
      <c r="AT1122" s="179" t="s">
        <v>193</v>
      </c>
      <c r="AU1122" s="179" t="s">
        <v>89</v>
      </c>
      <c r="AV1122" s="14" t="s">
        <v>89</v>
      </c>
      <c r="AW1122" s="14" t="s">
        <v>31</v>
      </c>
      <c r="AX1122" s="14" t="s">
        <v>75</v>
      </c>
      <c r="AY1122" s="179" t="s">
        <v>185</v>
      </c>
    </row>
    <row r="1123" spans="1:65" s="14" customFormat="1" ht="11.25">
      <c r="B1123" s="178"/>
      <c r="D1123" s="171" t="s">
        <v>193</v>
      </c>
      <c r="E1123" s="179" t="s">
        <v>1</v>
      </c>
      <c r="F1123" s="180" t="s">
        <v>1500</v>
      </c>
      <c r="H1123" s="181">
        <v>242</v>
      </c>
      <c r="I1123" s="182"/>
      <c r="L1123" s="178"/>
      <c r="M1123" s="183"/>
      <c r="N1123" s="184"/>
      <c r="O1123" s="184"/>
      <c r="P1123" s="184"/>
      <c r="Q1123" s="184"/>
      <c r="R1123" s="184"/>
      <c r="S1123" s="184"/>
      <c r="T1123" s="185"/>
      <c r="AT1123" s="179" t="s">
        <v>193</v>
      </c>
      <c r="AU1123" s="179" t="s">
        <v>89</v>
      </c>
      <c r="AV1123" s="14" t="s">
        <v>89</v>
      </c>
      <c r="AW1123" s="14" t="s">
        <v>31</v>
      </c>
      <c r="AX1123" s="14" t="s">
        <v>75</v>
      </c>
      <c r="AY1123" s="179" t="s">
        <v>185</v>
      </c>
    </row>
    <row r="1124" spans="1:65" s="14" customFormat="1" ht="11.25">
      <c r="B1124" s="178"/>
      <c r="D1124" s="171" t="s">
        <v>193</v>
      </c>
      <c r="E1124" s="179" t="s">
        <v>1</v>
      </c>
      <c r="F1124" s="180" t="s">
        <v>1501</v>
      </c>
      <c r="H1124" s="181">
        <v>161.19999999999999</v>
      </c>
      <c r="I1124" s="182"/>
      <c r="L1124" s="178"/>
      <c r="M1124" s="183"/>
      <c r="N1124" s="184"/>
      <c r="O1124" s="184"/>
      <c r="P1124" s="184"/>
      <c r="Q1124" s="184"/>
      <c r="R1124" s="184"/>
      <c r="S1124" s="184"/>
      <c r="T1124" s="185"/>
      <c r="AT1124" s="179" t="s">
        <v>193</v>
      </c>
      <c r="AU1124" s="179" t="s">
        <v>89</v>
      </c>
      <c r="AV1124" s="14" t="s">
        <v>89</v>
      </c>
      <c r="AW1124" s="14" t="s">
        <v>31</v>
      </c>
      <c r="AX1124" s="14" t="s">
        <v>75</v>
      </c>
      <c r="AY1124" s="179" t="s">
        <v>185</v>
      </c>
    </row>
    <row r="1125" spans="1:65" s="14" customFormat="1" ht="11.25">
      <c r="B1125" s="178"/>
      <c r="D1125" s="171" t="s">
        <v>193</v>
      </c>
      <c r="E1125" s="179" t="s">
        <v>1</v>
      </c>
      <c r="F1125" s="180" t="s">
        <v>1502</v>
      </c>
      <c r="H1125" s="181">
        <v>88.5</v>
      </c>
      <c r="I1125" s="182"/>
      <c r="L1125" s="178"/>
      <c r="M1125" s="183"/>
      <c r="N1125" s="184"/>
      <c r="O1125" s="184"/>
      <c r="P1125" s="184"/>
      <c r="Q1125" s="184"/>
      <c r="R1125" s="184"/>
      <c r="S1125" s="184"/>
      <c r="T1125" s="185"/>
      <c r="AT1125" s="179" t="s">
        <v>193</v>
      </c>
      <c r="AU1125" s="179" t="s">
        <v>89</v>
      </c>
      <c r="AV1125" s="14" t="s">
        <v>89</v>
      </c>
      <c r="AW1125" s="14" t="s">
        <v>31</v>
      </c>
      <c r="AX1125" s="14" t="s">
        <v>75</v>
      </c>
      <c r="AY1125" s="179" t="s">
        <v>185</v>
      </c>
    </row>
    <row r="1126" spans="1:65" s="14" customFormat="1" ht="11.25">
      <c r="B1126" s="178"/>
      <c r="D1126" s="171" t="s">
        <v>193</v>
      </c>
      <c r="E1126" s="179" t="s">
        <v>1</v>
      </c>
      <c r="F1126" s="180" t="s">
        <v>1503</v>
      </c>
      <c r="H1126" s="181">
        <v>132.80000000000001</v>
      </c>
      <c r="I1126" s="182"/>
      <c r="L1126" s="178"/>
      <c r="M1126" s="183"/>
      <c r="N1126" s="184"/>
      <c r="O1126" s="184"/>
      <c r="P1126" s="184"/>
      <c r="Q1126" s="184"/>
      <c r="R1126" s="184"/>
      <c r="S1126" s="184"/>
      <c r="T1126" s="185"/>
      <c r="AT1126" s="179" t="s">
        <v>193</v>
      </c>
      <c r="AU1126" s="179" t="s">
        <v>89</v>
      </c>
      <c r="AV1126" s="14" t="s">
        <v>89</v>
      </c>
      <c r="AW1126" s="14" t="s">
        <v>31</v>
      </c>
      <c r="AX1126" s="14" t="s">
        <v>75</v>
      </c>
      <c r="AY1126" s="179" t="s">
        <v>185</v>
      </c>
    </row>
    <row r="1127" spans="1:65" s="14" customFormat="1" ht="11.25">
      <c r="B1127" s="178"/>
      <c r="D1127" s="171" t="s">
        <v>193</v>
      </c>
      <c r="E1127" s="179" t="s">
        <v>1</v>
      </c>
      <c r="F1127" s="180" t="s">
        <v>1504</v>
      </c>
      <c r="H1127" s="181">
        <v>132.5</v>
      </c>
      <c r="I1127" s="182"/>
      <c r="L1127" s="178"/>
      <c r="M1127" s="183"/>
      <c r="N1127" s="184"/>
      <c r="O1127" s="184"/>
      <c r="P1127" s="184"/>
      <c r="Q1127" s="184"/>
      <c r="R1127" s="184"/>
      <c r="S1127" s="184"/>
      <c r="T1127" s="185"/>
      <c r="AT1127" s="179" t="s">
        <v>193</v>
      </c>
      <c r="AU1127" s="179" t="s">
        <v>89</v>
      </c>
      <c r="AV1127" s="14" t="s">
        <v>89</v>
      </c>
      <c r="AW1127" s="14" t="s">
        <v>31</v>
      </c>
      <c r="AX1127" s="14" t="s">
        <v>75</v>
      </c>
      <c r="AY1127" s="179" t="s">
        <v>185</v>
      </c>
    </row>
    <row r="1128" spans="1:65" s="14" customFormat="1" ht="11.25">
      <c r="B1128" s="178"/>
      <c r="D1128" s="171" t="s">
        <v>193</v>
      </c>
      <c r="E1128" s="179" t="s">
        <v>1</v>
      </c>
      <c r="F1128" s="180" t="s">
        <v>1505</v>
      </c>
      <c r="H1128" s="181">
        <v>118.9</v>
      </c>
      <c r="I1128" s="182"/>
      <c r="L1128" s="178"/>
      <c r="M1128" s="183"/>
      <c r="N1128" s="184"/>
      <c r="O1128" s="184"/>
      <c r="P1128" s="184"/>
      <c r="Q1128" s="184"/>
      <c r="R1128" s="184"/>
      <c r="S1128" s="184"/>
      <c r="T1128" s="185"/>
      <c r="AT1128" s="179" t="s">
        <v>193</v>
      </c>
      <c r="AU1128" s="179" t="s">
        <v>89</v>
      </c>
      <c r="AV1128" s="14" t="s">
        <v>89</v>
      </c>
      <c r="AW1128" s="14" t="s">
        <v>31</v>
      </c>
      <c r="AX1128" s="14" t="s">
        <v>75</v>
      </c>
      <c r="AY1128" s="179" t="s">
        <v>185</v>
      </c>
    </row>
    <row r="1129" spans="1:65" s="14" customFormat="1" ht="11.25">
      <c r="B1129" s="178"/>
      <c r="D1129" s="171" t="s">
        <v>193</v>
      </c>
      <c r="E1129" s="179" t="s">
        <v>1</v>
      </c>
      <c r="F1129" s="180" t="s">
        <v>1506</v>
      </c>
      <c r="H1129" s="181">
        <v>155.19999999999999</v>
      </c>
      <c r="I1129" s="182"/>
      <c r="L1129" s="178"/>
      <c r="M1129" s="183"/>
      <c r="N1129" s="184"/>
      <c r="O1129" s="184"/>
      <c r="P1129" s="184"/>
      <c r="Q1129" s="184"/>
      <c r="R1129" s="184"/>
      <c r="S1129" s="184"/>
      <c r="T1129" s="185"/>
      <c r="AT1129" s="179" t="s">
        <v>193</v>
      </c>
      <c r="AU1129" s="179" t="s">
        <v>89</v>
      </c>
      <c r="AV1129" s="14" t="s">
        <v>89</v>
      </c>
      <c r="AW1129" s="14" t="s">
        <v>31</v>
      </c>
      <c r="AX1129" s="14" t="s">
        <v>75</v>
      </c>
      <c r="AY1129" s="179" t="s">
        <v>185</v>
      </c>
    </row>
    <row r="1130" spans="1:65" s="14" customFormat="1" ht="11.25">
      <c r="B1130" s="178"/>
      <c r="D1130" s="171" t="s">
        <v>193</v>
      </c>
      <c r="E1130" s="179" t="s">
        <v>1</v>
      </c>
      <c r="F1130" s="180" t="s">
        <v>1507</v>
      </c>
      <c r="H1130" s="181">
        <v>125.6</v>
      </c>
      <c r="I1130" s="182"/>
      <c r="L1130" s="178"/>
      <c r="M1130" s="183"/>
      <c r="N1130" s="184"/>
      <c r="O1130" s="184"/>
      <c r="P1130" s="184"/>
      <c r="Q1130" s="184"/>
      <c r="R1130" s="184"/>
      <c r="S1130" s="184"/>
      <c r="T1130" s="185"/>
      <c r="AT1130" s="179" t="s">
        <v>193</v>
      </c>
      <c r="AU1130" s="179" t="s">
        <v>89</v>
      </c>
      <c r="AV1130" s="14" t="s">
        <v>89</v>
      </c>
      <c r="AW1130" s="14" t="s">
        <v>31</v>
      </c>
      <c r="AX1130" s="14" t="s">
        <v>75</v>
      </c>
      <c r="AY1130" s="179" t="s">
        <v>185</v>
      </c>
    </row>
    <row r="1131" spans="1:65" s="14" customFormat="1" ht="11.25">
      <c r="B1131" s="178"/>
      <c r="D1131" s="171" t="s">
        <v>193</v>
      </c>
      <c r="E1131" s="179" t="s">
        <v>1</v>
      </c>
      <c r="F1131" s="180" t="s">
        <v>1508</v>
      </c>
      <c r="H1131" s="181">
        <v>82.1</v>
      </c>
      <c r="I1131" s="182"/>
      <c r="L1131" s="178"/>
      <c r="M1131" s="183"/>
      <c r="N1131" s="184"/>
      <c r="O1131" s="184"/>
      <c r="P1131" s="184"/>
      <c r="Q1131" s="184"/>
      <c r="R1131" s="184"/>
      <c r="S1131" s="184"/>
      <c r="T1131" s="185"/>
      <c r="AT1131" s="179" t="s">
        <v>193</v>
      </c>
      <c r="AU1131" s="179" t="s">
        <v>89</v>
      </c>
      <c r="AV1131" s="14" t="s">
        <v>89</v>
      </c>
      <c r="AW1131" s="14" t="s">
        <v>31</v>
      </c>
      <c r="AX1131" s="14" t="s">
        <v>75</v>
      </c>
      <c r="AY1131" s="179" t="s">
        <v>185</v>
      </c>
    </row>
    <row r="1132" spans="1:65" s="14" customFormat="1" ht="11.25">
      <c r="B1132" s="178"/>
      <c r="D1132" s="171" t="s">
        <v>193</v>
      </c>
      <c r="E1132" s="179" t="s">
        <v>1</v>
      </c>
      <c r="F1132" s="180" t="s">
        <v>1509</v>
      </c>
      <c r="H1132" s="181">
        <v>89.1</v>
      </c>
      <c r="I1132" s="182"/>
      <c r="L1132" s="178"/>
      <c r="M1132" s="183"/>
      <c r="N1132" s="184"/>
      <c r="O1132" s="184"/>
      <c r="P1132" s="184"/>
      <c r="Q1132" s="184"/>
      <c r="R1132" s="184"/>
      <c r="S1132" s="184"/>
      <c r="T1132" s="185"/>
      <c r="AT1132" s="179" t="s">
        <v>193</v>
      </c>
      <c r="AU1132" s="179" t="s">
        <v>89</v>
      </c>
      <c r="AV1132" s="14" t="s">
        <v>89</v>
      </c>
      <c r="AW1132" s="14" t="s">
        <v>31</v>
      </c>
      <c r="AX1132" s="14" t="s">
        <v>75</v>
      </c>
      <c r="AY1132" s="179" t="s">
        <v>185</v>
      </c>
    </row>
    <row r="1133" spans="1:65" s="14" customFormat="1" ht="11.25">
      <c r="B1133" s="178"/>
      <c r="D1133" s="171" t="s">
        <v>193</v>
      </c>
      <c r="E1133" s="179" t="s">
        <v>1</v>
      </c>
      <c r="F1133" s="180" t="s">
        <v>1510</v>
      </c>
      <c r="H1133" s="181">
        <v>181.9</v>
      </c>
      <c r="I1133" s="182"/>
      <c r="L1133" s="178"/>
      <c r="M1133" s="183"/>
      <c r="N1133" s="184"/>
      <c r="O1133" s="184"/>
      <c r="P1133" s="184"/>
      <c r="Q1133" s="184"/>
      <c r="R1133" s="184"/>
      <c r="S1133" s="184"/>
      <c r="T1133" s="185"/>
      <c r="AT1133" s="179" t="s">
        <v>193</v>
      </c>
      <c r="AU1133" s="179" t="s">
        <v>89</v>
      </c>
      <c r="AV1133" s="14" t="s">
        <v>89</v>
      </c>
      <c r="AW1133" s="14" t="s">
        <v>31</v>
      </c>
      <c r="AX1133" s="14" t="s">
        <v>75</v>
      </c>
      <c r="AY1133" s="179" t="s">
        <v>185</v>
      </c>
    </row>
    <row r="1134" spans="1:65" s="14" customFormat="1" ht="11.25">
      <c r="B1134" s="178"/>
      <c r="D1134" s="171" t="s">
        <v>193</v>
      </c>
      <c r="E1134" s="179" t="s">
        <v>1</v>
      </c>
      <c r="F1134" s="180" t="s">
        <v>1511</v>
      </c>
      <c r="H1134" s="181">
        <v>603.02</v>
      </c>
      <c r="I1134" s="182"/>
      <c r="L1134" s="178"/>
      <c r="M1134" s="183"/>
      <c r="N1134" s="184"/>
      <c r="O1134" s="184"/>
      <c r="P1134" s="184"/>
      <c r="Q1134" s="184"/>
      <c r="R1134" s="184"/>
      <c r="S1134" s="184"/>
      <c r="T1134" s="185"/>
      <c r="AT1134" s="179" t="s">
        <v>193</v>
      </c>
      <c r="AU1134" s="179" t="s">
        <v>89</v>
      </c>
      <c r="AV1134" s="14" t="s">
        <v>89</v>
      </c>
      <c r="AW1134" s="14" t="s">
        <v>31</v>
      </c>
      <c r="AX1134" s="14" t="s">
        <v>75</v>
      </c>
      <c r="AY1134" s="179" t="s">
        <v>185</v>
      </c>
    </row>
    <row r="1135" spans="1:65" s="16" customFormat="1" ht="11.25">
      <c r="B1135" s="194"/>
      <c r="D1135" s="171" t="s">
        <v>193</v>
      </c>
      <c r="E1135" s="195" t="s">
        <v>1</v>
      </c>
      <c r="F1135" s="196" t="s">
        <v>215</v>
      </c>
      <c r="H1135" s="197">
        <v>12663.420000000002</v>
      </c>
      <c r="I1135" s="198"/>
      <c r="L1135" s="194"/>
      <c r="M1135" s="199"/>
      <c r="N1135" s="200"/>
      <c r="O1135" s="200"/>
      <c r="P1135" s="200"/>
      <c r="Q1135" s="200"/>
      <c r="R1135" s="200"/>
      <c r="S1135" s="200"/>
      <c r="T1135" s="201"/>
      <c r="AT1135" s="195" t="s">
        <v>193</v>
      </c>
      <c r="AU1135" s="195" t="s">
        <v>89</v>
      </c>
      <c r="AV1135" s="16" t="s">
        <v>91</v>
      </c>
      <c r="AW1135" s="16" t="s">
        <v>31</v>
      </c>
      <c r="AX1135" s="16" t="s">
        <v>79</v>
      </c>
      <c r="AY1135" s="195" t="s">
        <v>185</v>
      </c>
    </row>
    <row r="1136" spans="1:65" s="2" customFormat="1" ht="24.2" customHeight="1">
      <c r="A1136" s="33"/>
      <c r="B1136" s="155"/>
      <c r="C1136" s="156" t="s">
        <v>1512</v>
      </c>
      <c r="D1136" s="156" t="s">
        <v>188</v>
      </c>
      <c r="E1136" s="157" t="s">
        <v>1513</v>
      </c>
      <c r="F1136" s="158" t="s">
        <v>1514</v>
      </c>
      <c r="G1136" s="159" t="s">
        <v>1302</v>
      </c>
      <c r="H1136" s="160">
        <v>27177.044999999998</v>
      </c>
      <c r="I1136" s="161"/>
      <c r="J1136" s="162">
        <f>ROUND(I1136*H1136,2)</f>
        <v>0</v>
      </c>
      <c r="K1136" s="163"/>
      <c r="L1136" s="34"/>
      <c r="M1136" s="164" t="s">
        <v>1</v>
      </c>
      <c r="N1136" s="165" t="s">
        <v>41</v>
      </c>
      <c r="O1136" s="62"/>
      <c r="P1136" s="166">
        <f>O1136*H1136</f>
        <v>0</v>
      </c>
      <c r="Q1136" s="166">
        <v>5.0000000000000002E-5</v>
      </c>
      <c r="R1136" s="166">
        <f>Q1136*H1136</f>
        <v>1.35885225</v>
      </c>
      <c r="S1136" s="166">
        <v>0</v>
      </c>
      <c r="T1136" s="167">
        <f>S1136*H1136</f>
        <v>0</v>
      </c>
      <c r="U1136" s="33"/>
      <c r="V1136" s="33"/>
      <c r="W1136" s="33"/>
      <c r="X1136" s="33"/>
      <c r="Y1136" s="33"/>
      <c r="Z1136" s="33"/>
      <c r="AA1136" s="33"/>
      <c r="AB1136" s="33"/>
      <c r="AC1136" s="33"/>
      <c r="AD1136" s="33"/>
      <c r="AE1136" s="33"/>
      <c r="AR1136" s="168" t="s">
        <v>351</v>
      </c>
      <c r="AT1136" s="168" t="s">
        <v>188</v>
      </c>
      <c r="AU1136" s="168" t="s">
        <v>89</v>
      </c>
      <c r="AY1136" s="18" t="s">
        <v>185</v>
      </c>
      <c r="BE1136" s="169">
        <f>IF(N1136="základná",J1136,0)</f>
        <v>0</v>
      </c>
      <c r="BF1136" s="169">
        <f>IF(N1136="znížená",J1136,0)</f>
        <v>0</v>
      </c>
      <c r="BG1136" s="169">
        <f>IF(N1136="zákl. prenesená",J1136,0)</f>
        <v>0</v>
      </c>
      <c r="BH1136" s="169">
        <f>IF(N1136="zníž. prenesená",J1136,0)</f>
        <v>0</v>
      </c>
      <c r="BI1136" s="169">
        <f>IF(N1136="nulová",J1136,0)</f>
        <v>0</v>
      </c>
      <c r="BJ1136" s="18" t="s">
        <v>89</v>
      </c>
      <c r="BK1136" s="169">
        <f>ROUND(I1136*H1136,2)</f>
        <v>0</v>
      </c>
      <c r="BL1136" s="18" t="s">
        <v>351</v>
      </c>
      <c r="BM1136" s="168" t="s">
        <v>1515</v>
      </c>
    </row>
    <row r="1137" spans="2:51" s="14" customFormat="1" ht="11.25">
      <c r="B1137" s="178"/>
      <c r="D1137" s="171" t="s">
        <v>193</v>
      </c>
      <c r="E1137" s="179" t="s">
        <v>1</v>
      </c>
      <c r="F1137" s="180" t="s">
        <v>1516</v>
      </c>
      <c r="H1137" s="181">
        <v>59.3</v>
      </c>
      <c r="I1137" s="182"/>
      <c r="L1137" s="178"/>
      <c r="M1137" s="183"/>
      <c r="N1137" s="184"/>
      <c r="O1137" s="184"/>
      <c r="P1137" s="184"/>
      <c r="Q1137" s="184"/>
      <c r="R1137" s="184"/>
      <c r="S1137" s="184"/>
      <c r="T1137" s="185"/>
      <c r="AT1137" s="179" t="s">
        <v>193</v>
      </c>
      <c r="AU1137" s="179" t="s">
        <v>89</v>
      </c>
      <c r="AV1137" s="14" t="s">
        <v>89</v>
      </c>
      <c r="AW1137" s="14" t="s">
        <v>31</v>
      </c>
      <c r="AX1137" s="14" t="s">
        <v>75</v>
      </c>
      <c r="AY1137" s="179" t="s">
        <v>185</v>
      </c>
    </row>
    <row r="1138" spans="2:51" s="14" customFormat="1" ht="11.25">
      <c r="B1138" s="178"/>
      <c r="D1138" s="171" t="s">
        <v>193</v>
      </c>
      <c r="E1138" s="179" t="s">
        <v>1</v>
      </c>
      <c r="F1138" s="180" t="s">
        <v>1517</v>
      </c>
      <c r="H1138" s="181">
        <v>97.8</v>
      </c>
      <c r="I1138" s="182"/>
      <c r="L1138" s="178"/>
      <c r="M1138" s="183"/>
      <c r="N1138" s="184"/>
      <c r="O1138" s="184"/>
      <c r="P1138" s="184"/>
      <c r="Q1138" s="184"/>
      <c r="R1138" s="184"/>
      <c r="S1138" s="184"/>
      <c r="T1138" s="185"/>
      <c r="AT1138" s="179" t="s">
        <v>193</v>
      </c>
      <c r="AU1138" s="179" t="s">
        <v>89</v>
      </c>
      <c r="AV1138" s="14" t="s">
        <v>89</v>
      </c>
      <c r="AW1138" s="14" t="s">
        <v>31</v>
      </c>
      <c r="AX1138" s="14" t="s">
        <v>75</v>
      </c>
      <c r="AY1138" s="179" t="s">
        <v>185</v>
      </c>
    </row>
    <row r="1139" spans="2:51" s="14" customFormat="1" ht="11.25">
      <c r="B1139" s="178"/>
      <c r="D1139" s="171" t="s">
        <v>193</v>
      </c>
      <c r="E1139" s="179" t="s">
        <v>1</v>
      </c>
      <c r="F1139" s="180" t="s">
        <v>1518</v>
      </c>
      <c r="H1139" s="181">
        <v>436.2</v>
      </c>
      <c r="I1139" s="182"/>
      <c r="L1139" s="178"/>
      <c r="M1139" s="183"/>
      <c r="N1139" s="184"/>
      <c r="O1139" s="184"/>
      <c r="P1139" s="184"/>
      <c r="Q1139" s="184"/>
      <c r="R1139" s="184"/>
      <c r="S1139" s="184"/>
      <c r="T1139" s="185"/>
      <c r="AT1139" s="179" t="s">
        <v>193</v>
      </c>
      <c r="AU1139" s="179" t="s">
        <v>89</v>
      </c>
      <c r="AV1139" s="14" t="s">
        <v>89</v>
      </c>
      <c r="AW1139" s="14" t="s">
        <v>31</v>
      </c>
      <c r="AX1139" s="14" t="s">
        <v>75</v>
      </c>
      <c r="AY1139" s="179" t="s">
        <v>185</v>
      </c>
    </row>
    <row r="1140" spans="2:51" s="14" customFormat="1" ht="11.25">
      <c r="B1140" s="178"/>
      <c r="D1140" s="171" t="s">
        <v>193</v>
      </c>
      <c r="E1140" s="179" t="s">
        <v>1</v>
      </c>
      <c r="F1140" s="180" t="s">
        <v>1519</v>
      </c>
      <c r="H1140" s="181">
        <v>199.9</v>
      </c>
      <c r="I1140" s="182"/>
      <c r="L1140" s="178"/>
      <c r="M1140" s="183"/>
      <c r="N1140" s="184"/>
      <c r="O1140" s="184"/>
      <c r="P1140" s="184"/>
      <c r="Q1140" s="184"/>
      <c r="R1140" s="184"/>
      <c r="S1140" s="184"/>
      <c r="T1140" s="185"/>
      <c r="AT1140" s="179" t="s">
        <v>193</v>
      </c>
      <c r="AU1140" s="179" t="s">
        <v>89</v>
      </c>
      <c r="AV1140" s="14" t="s">
        <v>89</v>
      </c>
      <c r="AW1140" s="14" t="s">
        <v>31</v>
      </c>
      <c r="AX1140" s="14" t="s">
        <v>75</v>
      </c>
      <c r="AY1140" s="179" t="s">
        <v>185</v>
      </c>
    </row>
    <row r="1141" spans="2:51" s="14" customFormat="1" ht="11.25">
      <c r="B1141" s="178"/>
      <c r="D1141" s="171" t="s">
        <v>193</v>
      </c>
      <c r="E1141" s="179" t="s">
        <v>1</v>
      </c>
      <c r="F1141" s="180" t="s">
        <v>1520</v>
      </c>
      <c r="H1141" s="181">
        <v>5290.5</v>
      </c>
      <c r="I1141" s="182"/>
      <c r="L1141" s="178"/>
      <c r="M1141" s="183"/>
      <c r="N1141" s="184"/>
      <c r="O1141" s="184"/>
      <c r="P1141" s="184"/>
      <c r="Q1141" s="184"/>
      <c r="R1141" s="184"/>
      <c r="S1141" s="184"/>
      <c r="T1141" s="185"/>
      <c r="AT1141" s="179" t="s">
        <v>193</v>
      </c>
      <c r="AU1141" s="179" t="s">
        <v>89</v>
      </c>
      <c r="AV1141" s="14" t="s">
        <v>89</v>
      </c>
      <c r="AW1141" s="14" t="s">
        <v>31</v>
      </c>
      <c r="AX1141" s="14" t="s">
        <v>75</v>
      </c>
      <c r="AY1141" s="179" t="s">
        <v>185</v>
      </c>
    </row>
    <row r="1142" spans="2:51" s="14" customFormat="1" ht="11.25">
      <c r="B1142" s="178"/>
      <c r="D1142" s="171" t="s">
        <v>193</v>
      </c>
      <c r="E1142" s="179" t="s">
        <v>1</v>
      </c>
      <c r="F1142" s="180" t="s">
        <v>1521</v>
      </c>
      <c r="H1142" s="181">
        <v>568.29999999999995</v>
      </c>
      <c r="I1142" s="182"/>
      <c r="L1142" s="178"/>
      <c r="M1142" s="183"/>
      <c r="N1142" s="184"/>
      <c r="O1142" s="184"/>
      <c r="P1142" s="184"/>
      <c r="Q1142" s="184"/>
      <c r="R1142" s="184"/>
      <c r="S1142" s="184"/>
      <c r="T1142" s="185"/>
      <c r="AT1142" s="179" t="s">
        <v>193</v>
      </c>
      <c r="AU1142" s="179" t="s">
        <v>89</v>
      </c>
      <c r="AV1142" s="14" t="s">
        <v>89</v>
      </c>
      <c r="AW1142" s="14" t="s">
        <v>31</v>
      </c>
      <c r="AX1142" s="14" t="s">
        <v>75</v>
      </c>
      <c r="AY1142" s="179" t="s">
        <v>185</v>
      </c>
    </row>
    <row r="1143" spans="2:51" s="14" customFormat="1" ht="11.25">
      <c r="B1143" s="178"/>
      <c r="D1143" s="171" t="s">
        <v>193</v>
      </c>
      <c r="E1143" s="179" t="s">
        <v>1</v>
      </c>
      <c r="F1143" s="180" t="s">
        <v>1522</v>
      </c>
      <c r="H1143" s="181">
        <v>211.1</v>
      </c>
      <c r="I1143" s="182"/>
      <c r="L1143" s="178"/>
      <c r="M1143" s="183"/>
      <c r="N1143" s="184"/>
      <c r="O1143" s="184"/>
      <c r="P1143" s="184"/>
      <c r="Q1143" s="184"/>
      <c r="R1143" s="184"/>
      <c r="S1143" s="184"/>
      <c r="T1143" s="185"/>
      <c r="AT1143" s="179" t="s">
        <v>193</v>
      </c>
      <c r="AU1143" s="179" t="s">
        <v>89</v>
      </c>
      <c r="AV1143" s="14" t="s">
        <v>89</v>
      </c>
      <c r="AW1143" s="14" t="s">
        <v>31</v>
      </c>
      <c r="AX1143" s="14" t="s">
        <v>75</v>
      </c>
      <c r="AY1143" s="179" t="s">
        <v>185</v>
      </c>
    </row>
    <row r="1144" spans="2:51" s="14" customFormat="1" ht="11.25">
      <c r="B1144" s="178"/>
      <c r="D1144" s="171" t="s">
        <v>193</v>
      </c>
      <c r="E1144" s="179" t="s">
        <v>1</v>
      </c>
      <c r="F1144" s="180" t="s">
        <v>1523</v>
      </c>
      <c r="H1144" s="181">
        <v>64.2</v>
      </c>
      <c r="I1144" s="182"/>
      <c r="L1144" s="178"/>
      <c r="M1144" s="183"/>
      <c r="N1144" s="184"/>
      <c r="O1144" s="184"/>
      <c r="P1144" s="184"/>
      <c r="Q1144" s="184"/>
      <c r="R1144" s="184"/>
      <c r="S1144" s="184"/>
      <c r="T1144" s="185"/>
      <c r="AT1144" s="179" t="s">
        <v>193</v>
      </c>
      <c r="AU1144" s="179" t="s">
        <v>89</v>
      </c>
      <c r="AV1144" s="14" t="s">
        <v>89</v>
      </c>
      <c r="AW1144" s="14" t="s">
        <v>31</v>
      </c>
      <c r="AX1144" s="14" t="s">
        <v>75</v>
      </c>
      <c r="AY1144" s="179" t="s">
        <v>185</v>
      </c>
    </row>
    <row r="1145" spans="2:51" s="14" customFormat="1" ht="11.25">
      <c r="B1145" s="178"/>
      <c r="D1145" s="171" t="s">
        <v>193</v>
      </c>
      <c r="E1145" s="179" t="s">
        <v>1</v>
      </c>
      <c r="F1145" s="180" t="s">
        <v>1524</v>
      </c>
      <c r="H1145" s="181">
        <v>93.2</v>
      </c>
      <c r="I1145" s="182"/>
      <c r="L1145" s="178"/>
      <c r="M1145" s="183"/>
      <c r="N1145" s="184"/>
      <c r="O1145" s="184"/>
      <c r="P1145" s="184"/>
      <c r="Q1145" s="184"/>
      <c r="R1145" s="184"/>
      <c r="S1145" s="184"/>
      <c r="T1145" s="185"/>
      <c r="AT1145" s="179" t="s">
        <v>193</v>
      </c>
      <c r="AU1145" s="179" t="s">
        <v>89</v>
      </c>
      <c r="AV1145" s="14" t="s">
        <v>89</v>
      </c>
      <c r="AW1145" s="14" t="s">
        <v>31</v>
      </c>
      <c r="AX1145" s="14" t="s">
        <v>75</v>
      </c>
      <c r="AY1145" s="179" t="s">
        <v>185</v>
      </c>
    </row>
    <row r="1146" spans="2:51" s="14" customFormat="1" ht="11.25">
      <c r="B1146" s="178"/>
      <c r="D1146" s="171" t="s">
        <v>193</v>
      </c>
      <c r="E1146" s="179" t="s">
        <v>1</v>
      </c>
      <c r="F1146" s="180" t="s">
        <v>1525</v>
      </c>
      <c r="H1146" s="181">
        <v>61.3</v>
      </c>
      <c r="I1146" s="182"/>
      <c r="L1146" s="178"/>
      <c r="M1146" s="183"/>
      <c r="N1146" s="184"/>
      <c r="O1146" s="184"/>
      <c r="P1146" s="184"/>
      <c r="Q1146" s="184"/>
      <c r="R1146" s="184"/>
      <c r="S1146" s="184"/>
      <c r="T1146" s="185"/>
      <c r="AT1146" s="179" t="s">
        <v>193</v>
      </c>
      <c r="AU1146" s="179" t="s">
        <v>89</v>
      </c>
      <c r="AV1146" s="14" t="s">
        <v>89</v>
      </c>
      <c r="AW1146" s="14" t="s">
        <v>31</v>
      </c>
      <c r="AX1146" s="14" t="s">
        <v>75</v>
      </c>
      <c r="AY1146" s="179" t="s">
        <v>185</v>
      </c>
    </row>
    <row r="1147" spans="2:51" s="14" customFormat="1" ht="11.25">
      <c r="B1147" s="178"/>
      <c r="D1147" s="171" t="s">
        <v>193</v>
      </c>
      <c r="E1147" s="179" t="s">
        <v>1</v>
      </c>
      <c r="F1147" s="180" t="s">
        <v>1526</v>
      </c>
      <c r="H1147" s="181">
        <v>119.7</v>
      </c>
      <c r="I1147" s="182"/>
      <c r="L1147" s="178"/>
      <c r="M1147" s="183"/>
      <c r="N1147" s="184"/>
      <c r="O1147" s="184"/>
      <c r="P1147" s="184"/>
      <c r="Q1147" s="184"/>
      <c r="R1147" s="184"/>
      <c r="S1147" s="184"/>
      <c r="T1147" s="185"/>
      <c r="AT1147" s="179" t="s">
        <v>193</v>
      </c>
      <c r="AU1147" s="179" t="s">
        <v>89</v>
      </c>
      <c r="AV1147" s="14" t="s">
        <v>89</v>
      </c>
      <c r="AW1147" s="14" t="s">
        <v>31</v>
      </c>
      <c r="AX1147" s="14" t="s">
        <v>75</v>
      </c>
      <c r="AY1147" s="179" t="s">
        <v>185</v>
      </c>
    </row>
    <row r="1148" spans="2:51" s="14" customFormat="1" ht="11.25">
      <c r="B1148" s="178"/>
      <c r="D1148" s="171" t="s">
        <v>193</v>
      </c>
      <c r="E1148" s="179" t="s">
        <v>1</v>
      </c>
      <c r="F1148" s="180" t="s">
        <v>1527</v>
      </c>
      <c r="H1148" s="181">
        <v>1938.4</v>
      </c>
      <c r="I1148" s="182"/>
      <c r="L1148" s="178"/>
      <c r="M1148" s="183"/>
      <c r="N1148" s="184"/>
      <c r="O1148" s="184"/>
      <c r="P1148" s="184"/>
      <c r="Q1148" s="184"/>
      <c r="R1148" s="184"/>
      <c r="S1148" s="184"/>
      <c r="T1148" s="185"/>
      <c r="AT1148" s="179" t="s">
        <v>193</v>
      </c>
      <c r="AU1148" s="179" t="s">
        <v>89</v>
      </c>
      <c r="AV1148" s="14" t="s">
        <v>89</v>
      </c>
      <c r="AW1148" s="14" t="s">
        <v>31</v>
      </c>
      <c r="AX1148" s="14" t="s">
        <v>75</v>
      </c>
      <c r="AY1148" s="179" t="s">
        <v>185</v>
      </c>
    </row>
    <row r="1149" spans="2:51" s="14" customFormat="1" ht="11.25">
      <c r="B1149" s="178"/>
      <c r="D1149" s="171" t="s">
        <v>193</v>
      </c>
      <c r="E1149" s="179" t="s">
        <v>1</v>
      </c>
      <c r="F1149" s="180" t="s">
        <v>1528</v>
      </c>
      <c r="H1149" s="181">
        <v>5016.5</v>
      </c>
      <c r="I1149" s="182"/>
      <c r="L1149" s="178"/>
      <c r="M1149" s="183"/>
      <c r="N1149" s="184"/>
      <c r="O1149" s="184"/>
      <c r="P1149" s="184"/>
      <c r="Q1149" s="184"/>
      <c r="R1149" s="184"/>
      <c r="S1149" s="184"/>
      <c r="T1149" s="185"/>
      <c r="AT1149" s="179" t="s">
        <v>193</v>
      </c>
      <c r="AU1149" s="179" t="s">
        <v>89</v>
      </c>
      <c r="AV1149" s="14" t="s">
        <v>89</v>
      </c>
      <c r="AW1149" s="14" t="s">
        <v>31</v>
      </c>
      <c r="AX1149" s="14" t="s">
        <v>75</v>
      </c>
      <c r="AY1149" s="179" t="s">
        <v>185</v>
      </c>
    </row>
    <row r="1150" spans="2:51" s="14" customFormat="1" ht="11.25">
      <c r="B1150" s="178"/>
      <c r="D1150" s="171" t="s">
        <v>193</v>
      </c>
      <c r="E1150" s="179" t="s">
        <v>1</v>
      </c>
      <c r="F1150" s="180" t="s">
        <v>1529</v>
      </c>
      <c r="H1150" s="181">
        <v>53.8</v>
      </c>
      <c r="I1150" s="182"/>
      <c r="L1150" s="178"/>
      <c r="M1150" s="183"/>
      <c r="N1150" s="184"/>
      <c r="O1150" s="184"/>
      <c r="P1150" s="184"/>
      <c r="Q1150" s="184"/>
      <c r="R1150" s="184"/>
      <c r="S1150" s="184"/>
      <c r="T1150" s="185"/>
      <c r="AT1150" s="179" t="s">
        <v>193</v>
      </c>
      <c r="AU1150" s="179" t="s">
        <v>89</v>
      </c>
      <c r="AV1150" s="14" t="s">
        <v>89</v>
      </c>
      <c r="AW1150" s="14" t="s">
        <v>31</v>
      </c>
      <c r="AX1150" s="14" t="s">
        <v>75</v>
      </c>
      <c r="AY1150" s="179" t="s">
        <v>185</v>
      </c>
    </row>
    <row r="1151" spans="2:51" s="14" customFormat="1" ht="11.25">
      <c r="B1151" s="178"/>
      <c r="D1151" s="171" t="s">
        <v>193</v>
      </c>
      <c r="E1151" s="179" t="s">
        <v>1</v>
      </c>
      <c r="F1151" s="180" t="s">
        <v>1530</v>
      </c>
      <c r="H1151" s="181">
        <v>489.7</v>
      </c>
      <c r="I1151" s="182"/>
      <c r="L1151" s="178"/>
      <c r="M1151" s="183"/>
      <c r="N1151" s="184"/>
      <c r="O1151" s="184"/>
      <c r="P1151" s="184"/>
      <c r="Q1151" s="184"/>
      <c r="R1151" s="184"/>
      <c r="S1151" s="184"/>
      <c r="T1151" s="185"/>
      <c r="AT1151" s="179" t="s">
        <v>193</v>
      </c>
      <c r="AU1151" s="179" t="s">
        <v>89</v>
      </c>
      <c r="AV1151" s="14" t="s">
        <v>89</v>
      </c>
      <c r="AW1151" s="14" t="s">
        <v>31</v>
      </c>
      <c r="AX1151" s="14" t="s">
        <v>75</v>
      </c>
      <c r="AY1151" s="179" t="s">
        <v>185</v>
      </c>
    </row>
    <row r="1152" spans="2:51" s="14" customFormat="1" ht="11.25">
      <c r="B1152" s="178"/>
      <c r="D1152" s="171" t="s">
        <v>193</v>
      </c>
      <c r="E1152" s="179" t="s">
        <v>1</v>
      </c>
      <c r="F1152" s="180" t="s">
        <v>1531</v>
      </c>
      <c r="H1152" s="181">
        <v>148.30000000000001</v>
      </c>
      <c r="I1152" s="182"/>
      <c r="L1152" s="178"/>
      <c r="M1152" s="183"/>
      <c r="N1152" s="184"/>
      <c r="O1152" s="184"/>
      <c r="P1152" s="184"/>
      <c r="Q1152" s="184"/>
      <c r="R1152" s="184"/>
      <c r="S1152" s="184"/>
      <c r="T1152" s="185"/>
      <c r="AT1152" s="179" t="s">
        <v>193</v>
      </c>
      <c r="AU1152" s="179" t="s">
        <v>89</v>
      </c>
      <c r="AV1152" s="14" t="s">
        <v>89</v>
      </c>
      <c r="AW1152" s="14" t="s">
        <v>31</v>
      </c>
      <c r="AX1152" s="14" t="s">
        <v>75</v>
      </c>
      <c r="AY1152" s="179" t="s">
        <v>185</v>
      </c>
    </row>
    <row r="1153" spans="2:51" s="14" customFormat="1" ht="11.25">
      <c r="B1153" s="178"/>
      <c r="D1153" s="171" t="s">
        <v>193</v>
      </c>
      <c r="E1153" s="179" t="s">
        <v>1</v>
      </c>
      <c r="F1153" s="180" t="s">
        <v>1532</v>
      </c>
      <c r="H1153" s="181">
        <v>66.5</v>
      </c>
      <c r="I1153" s="182"/>
      <c r="L1153" s="178"/>
      <c r="M1153" s="183"/>
      <c r="N1153" s="184"/>
      <c r="O1153" s="184"/>
      <c r="P1153" s="184"/>
      <c r="Q1153" s="184"/>
      <c r="R1153" s="184"/>
      <c r="S1153" s="184"/>
      <c r="T1153" s="185"/>
      <c r="AT1153" s="179" t="s">
        <v>193</v>
      </c>
      <c r="AU1153" s="179" t="s">
        <v>89</v>
      </c>
      <c r="AV1153" s="14" t="s">
        <v>89</v>
      </c>
      <c r="AW1153" s="14" t="s">
        <v>31</v>
      </c>
      <c r="AX1153" s="14" t="s">
        <v>75</v>
      </c>
      <c r="AY1153" s="179" t="s">
        <v>185</v>
      </c>
    </row>
    <row r="1154" spans="2:51" s="14" customFormat="1" ht="11.25">
      <c r="B1154" s="178"/>
      <c r="D1154" s="171" t="s">
        <v>193</v>
      </c>
      <c r="E1154" s="179" t="s">
        <v>1</v>
      </c>
      <c r="F1154" s="180" t="s">
        <v>1533</v>
      </c>
      <c r="H1154" s="181">
        <v>189.3</v>
      </c>
      <c r="I1154" s="182"/>
      <c r="L1154" s="178"/>
      <c r="M1154" s="183"/>
      <c r="N1154" s="184"/>
      <c r="O1154" s="184"/>
      <c r="P1154" s="184"/>
      <c r="Q1154" s="184"/>
      <c r="R1154" s="184"/>
      <c r="S1154" s="184"/>
      <c r="T1154" s="185"/>
      <c r="AT1154" s="179" t="s">
        <v>193</v>
      </c>
      <c r="AU1154" s="179" t="s">
        <v>89</v>
      </c>
      <c r="AV1154" s="14" t="s">
        <v>89</v>
      </c>
      <c r="AW1154" s="14" t="s">
        <v>31</v>
      </c>
      <c r="AX1154" s="14" t="s">
        <v>75</v>
      </c>
      <c r="AY1154" s="179" t="s">
        <v>185</v>
      </c>
    </row>
    <row r="1155" spans="2:51" s="14" customFormat="1" ht="11.25">
      <c r="B1155" s="178"/>
      <c r="D1155" s="171" t="s">
        <v>193</v>
      </c>
      <c r="E1155" s="179" t="s">
        <v>1</v>
      </c>
      <c r="F1155" s="180" t="s">
        <v>1534</v>
      </c>
      <c r="H1155" s="181">
        <v>617.5</v>
      </c>
      <c r="I1155" s="182"/>
      <c r="L1155" s="178"/>
      <c r="M1155" s="183"/>
      <c r="N1155" s="184"/>
      <c r="O1155" s="184"/>
      <c r="P1155" s="184"/>
      <c r="Q1155" s="184"/>
      <c r="R1155" s="184"/>
      <c r="S1155" s="184"/>
      <c r="T1155" s="185"/>
      <c r="AT1155" s="179" t="s">
        <v>193</v>
      </c>
      <c r="AU1155" s="179" t="s">
        <v>89</v>
      </c>
      <c r="AV1155" s="14" t="s">
        <v>89</v>
      </c>
      <c r="AW1155" s="14" t="s">
        <v>31</v>
      </c>
      <c r="AX1155" s="14" t="s">
        <v>75</v>
      </c>
      <c r="AY1155" s="179" t="s">
        <v>185</v>
      </c>
    </row>
    <row r="1156" spans="2:51" s="14" customFormat="1" ht="11.25">
      <c r="B1156" s="178"/>
      <c r="D1156" s="171" t="s">
        <v>193</v>
      </c>
      <c r="E1156" s="179" t="s">
        <v>1</v>
      </c>
      <c r="F1156" s="180" t="s">
        <v>1535</v>
      </c>
      <c r="H1156" s="181">
        <v>270.7</v>
      </c>
      <c r="I1156" s="182"/>
      <c r="L1156" s="178"/>
      <c r="M1156" s="183"/>
      <c r="N1156" s="184"/>
      <c r="O1156" s="184"/>
      <c r="P1156" s="184"/>
      <c r="Q1156" s="184"/>
      <c r="R1156" s="184"/>
      <c r="S1156" s="184"/>
      <c r="T1156" s="185"/>
      <c r="AT1156" s="179" t="s">
        <v>193</v>
      </c>
      <c r="AU1156" s="179" t="s">
        <v>89</v>
      </c>
      <c r="AV1156" s="14" t="s">
        <v>89</v>
      </c>
      <c r="AW1156" s="14" t="s">
        <v>31</v>
      </c>
      <c r="AX1156" s="14" t="s">
        <v>75</v>
      </c>
      <c r="AY1156" s="179" t="s">
        <v>185</v>
      </c>
    </row>
    <row r="1157" spans="2:51" s="14" customFormat="1" ht="11.25">
      <c r="B1157" s="178"/>
      <c r="D1157" s="171" t="s">
        <v>193</v>
      </c>
      <c r="E1157" s="179" t="s">
        <v>1</v>
      </c>
      <c r="F1157" s="180" t="s">
        <v>1536</v>
      </c>
      <c r="H1157" s="181">
        <v>53.9</v>
      </c>
      <c r="I1157" s="182"/>
      <c r="L1157" s="178"/>
      <c r="M1157" s="183"/>
      <c r="N1157" s="184"/>
      <c r="O1157" s="184"/>
      <c r="P1157" s="184"/>
      <c r="Q1157" s="184"/>
      <c r="R1157" s="184"/>
      <c r="S1157" s="184"/>
      <c r="T1157" s="185"/>
      <c r="AT1157" s="179" t="s">
        <v>193</v>
      </c>
      <c r="AU1157" s="179" t="s">
        <v>89</v>
      </c>
      <c r="AV1157" s="14" t="s">
        <v>89</v>
      </c>
      <c r="AW1157" s="14" t="s">
        <v>31</v>
      </c>
      <c r="AX1157" s="14" t="s">
        <v>75</v>
      </c>
      <c r="AY1157" s="179" t="s">
        <v>185</v>
      </c>
    </row>
    <row r="1158" spans="2:51" s="14" customFormat="1" ht="11.25">
      <c r="B1158" s="178"/>
      <c r="D1158" s="171" t="s">
        <v>193</v>
      </c>
      <c r="E1158" s="179" t="s">
        <v>1</v>
      </c>
      <c r="F1158" s="180" t="s">
        <v>1537</v>
      </c>
      <c r="H1158" s="181">
        <v>103</v>
      </c>
      <c r="I1158" s="182"/>
      <c r="L1158" s="178"/>
      <c r="M1158" s="183"/>
      <c r="N1158" s="184"/>
      <c r="O1158" s="184"/>
      <c r="P1158" s="184"/>
      <c r="Q1158" s="184"/>
      <c r="R1158" s="184"/>
      <c r="S1158" s="184"/>
      <c r="T1158" s="185"/>
      <c r="AT1158" s="179" t="s">
        <v>193</v>
      </c>
      <c r="AU1158" s="179" t="s">
        <v>89</v>
      </c>
      <c r="AV1158" s="14" t="s">
        <v>89</v>
      </c>
      <c r="AW1158" s="14" t="s">
        <v>31</v>
      </c>
      <c r="AX1158" s="14" t="s">
        <v>75</v>
      </c>
      <c r="AY1158" s="179" t="s">
        <v>185</v>
      </c>
    </row>
    <row r="1159" spans="2:51" s="14" customFormat="1" ht="11.25">
      <c r="B1159" s="178"/>
      <c r="D1159" s="171" t="s">
        <v>193</v>
      </c>
      <c r="E1159" s="179" t="s">
        <v>1</v>
      </c>
      <c r="F1159" s="180" t="s">
        <v>1538</v>
      </c>
      <c r="H1159" s="181">
        <v>967.1</v>
      </c>
      <c r="I1159" s="182"/>
      <c r="L1159" s="178"/>
      <c r="M1159" s="183"/>
      <c r="N1159" s="184"/>
      <c r="O1159" s="184"/>
      <c r="P1159" s="184"/>
      <c r="Q1159" s="184"/>
      <c r="R1159" s="184"/>
      <c r="S1159" s="184"/>
      <c r="T1159" s="185"/>
      <c r="AT1159" s="179" t="s">
        <v>193</v>
      </c>
      <c r="AU1159" s="179" t="s">
        <v>89</v>
      </c>
      <c r="AV1159" s="14" t="s">
        <v>89</v>
      </c>
      <c r="AW1159" s="14" t="s">
        <v>31</v>
      </c>
      <c r="AX1159" s="14" t="s">
        <v>75</v>
      </c>
      <c r="AY1159" s="179" t="s">
        <v>185</v>
      </c>
    </row>
    <row r="1160" spans="2:51" s="14" customFormat="1" ht="11.25">
      <c r="B1160" s="178"/>
      <c r="D1160" s="171" t="s">
        <v>193</v>
      </c>
      <c r="E1160" s="179" t="s">
        <v>1</v>
      </c>
      <c r="F1160" s="180" t="s">
        <v>1539</v>
      </c>
      <c r="H1160" s="181">
        <v>966.2</v>
      </c>
      <c r="I1160" s="182"/>
      <c r="L1160" s="178"/>
      <c r="M1160" s="183"/>
      <c r="N1160" s="184"/>
      <c r="O1160" s="184"/>
      <c r="P1160" s="184"/>
      <c r="Q1160" s="184"/>
      <c r="R1160" s="184"/>
      <c r="S1160" s="184"/>
      <c r="T1160" s="185"/>
      <c r="AT1160" s="179" t="s">
        <v>193</v>
      </c>
      <c r="AU1160" s="179" t="s">
        <v>89</v>
      </c>
      <c r="AV1160" s="14" t="s">
        <v>89</v>
      </c>
      <c r="AW1160" s="14" t="s">
        <v>31</v>
      </c>
      <c r="AX1160" s="14" t="s">
        <v>75</v>
      </c>
      <c r="AY1160" s="179" t="s">
        <v>185</v>
      </c>
    </row>
    <row r="1161" spans="2:51" s="14" customFormat="1" ht="11.25">
      <c r="B1161" s="178"/>
      <c r="D1161" s="171" t="s">
        <v>193</v>
      </c>
      <c r="E1161" s="179" t="s">
        <v>1</v>
      </c>
      <c r="F1161" s="180" t="s">
        <v>1540</v>
      </c>
      <c r="H1161" s="181">
        <v>2405.6</v>
      </c>
      <c r="I1161" s="182"/>
      <c r="L1161" s="178"/>
      <c r="M1161" s="183"/>
      <c r="N1161" s="184"/>
      <c r="O1161" s="184"/>
      <c r="P1161" s="184"/>
      <c r="Q1161" s="184"/>
      <c r="R1161" s="184"/>
      <c r="S1161" s="184"/>
      <c r="T1161" s="185"/>
      <c r="AT1161" s="179" t="s">
        <v>193</v>
      </c>
      <c r="AU1161" s="179" t="s">
        <v>89</v>
      </c>
      <c r="AV1161" s="14" t="s">
        <v>89</v>
      </c>
      <c r="AW1161" s="14" t="s">
        <v>31</v>
      </c>
      <c r="AX1161" s="14" t="s">
        <v>75</v>
      </c>
      <c r="AY1161" s="179" t="s">
        <v>185</v>
      </c>
    </row>
    <row r="1162" spans="2:51" s="14" customFormat="1" ht="11.25">
      <c r="B1162" s="178"/>
      <c r="D1162" s="171" t="s">
        <v>193</v>
      </c>
      <c r="E1162" s="179" t="s">
        <v>1</v>
      </c>
      <c r="F1162" s="180" t="s">
        <v>1541</v>
      </c>
      <c r="H1162" s="181">
        <v>1488.5</v>
      </c>
      <c r="I1162" s="182"/>
      <c r="L1162" s="178"/>
      <c r="M1162" s="183"/>
      <c r="N1162" s="184"/>
      <c r="O1162" s="184"/>
      <c r="P1162" s="184"/>
      <c r="Q1162" s="184"/>
      <c r="R1162" s="184"/>
      <c r="S1162" s="184"/>
      <c r="T1162" s="185"/>
      <c r="AT1162" s="179" t="s">
        <v>193</v>
      </c>
      <c r="AU1162" s="179" t="s">
        <v>89</v>
      </c>
      <c r="AV1162" s="14" t="s">
        <v>89</v>
      </c>
      <c r="AW1162" s="14" t="s">
        <v>31</v>
      </c>
      <c r="AX1162" s="14" t="s">
        <v>75</v>
      </c>
      <c r="AY1162" s="179" t="s">
        <v>185</v>
      </c>
    </row>
    <row r="1163" spans="2:51" s="14" customFormat="1" ht="11.25">
      <c r="B1163" s="178"/>
      <c r="D1163" s="171" t="s">
        <v>193</v>
      </c>
      <c r="E1163" s="179" t="s">
        <v>1</v>
      </c>
      <c r="F1163" s="180" t="s">
        <v>1542</v>
      </c>
      <c r="H1163" s="181">
        <v>1810.2</v>
      </c>
      <c r="I1163" s="182"/>
      <c r="L1163" s="178"/>
      <c r="M1163" s="183"/>
      <c r="N1163" s="184"/>
      <c r="O1163" s="184"/>
      <c r="P1163" s="184"/>
      <c r="Q1163" s="184"/>
      <c r="R1163" s="184"/>
      <c r="S1163" s="184"/>
      <c r="T1163" s="185"/>
      <c r="AT1163" s="179" t="s">
        <v>193</v>
      </c>
      <c r="AU1163" s="179" t="s">
        <v>89</v>
      </c>
      <c r="AV1163" s="14" t="s">
        <v>89</v>
      </c>
      <c r="AW1163" s="14" t="s">
        <v>31</v>
      </c>
      <c r="AX1163" s="14" t="s">
        <v>75</v>
      </c>
      <c r="AY1163" s="179" t="s">
        <v>185</v>
      </c>
    </row>
    <row r="1164" spans="2:51" s="14" customFormat="1" ht="11.25">
      <c r="B1164" s="178"/>
      <c r="D1164" s="171" t="s">
        <v>193</v>
      </c>
      <c r="E1164" s="179" t="s">
        <v>1</v>
      </c>
      <c r="F1164" s="180" t="s">
        <v>1543</v>
      </c>
      <c r="H1164" s="181">
        <v>138.1</v>
      </c>
      <c r="I1164" s="182"/>
      <c r="L1164" s="178"/>
      <c r="M1164" s="183"/>
      <c r="N1164" s="184"/>
      <c r="O1164" s="184"/>
      <c r="P1164" s="184"/>
      <c r="Q1164" s="184"/>
      <c r="R1164" s="184"/>
      <c r="S1164" s="184"/>
      <c r="T1164" s="185"/>
      <c r="AT1164" s="179" t="s">
        <v>193</v>
      </c>
      <c r="AU1164" s="179" t="s">
        <v>89</v>
      </c>
      <c r="AV1164" s="14" t="s">
        <v>89</v>
      </c>
      <c r="AW1164" s="14" t="s">
        <v>31</v>
      </c>
      <c r="AX1164" s="14" t="s">
        <v>75</v>
      </c>
      <c r="AY1164" s="179" t="s">
        <v>185</v>
      </c>
    </row>
    <row r="1165" spans="2:51" s="14" customFormat="1" ht="11.25">
      <c r="B1165" s="178"/>
      <c r="D1165" s="171" t="s">
        <v>193</v>
      </c>
      <c r="E1165" s="179" t="s">
        <v>1</v>
      </c>
      <c r="F1165" s="180" t="s">
        <v>1544</v>
      </c>
      <c r="H1165" s="181">
        <v>691.4</v>
      </c>
      <c r="I1165" s="182"/>
      <c r="L1165" s="178"/>
      <c r="M1165" s="183"/>
      <c r="N1165" s="184"/>
      <c r="O1165" s="184"/>
      <c r="P1165" s="184"/>
      <c r="Q1165" s="184"/>
      <c r="R1165" s="184"/>
      <c r="S1165" s="184"/>
      <c r="T1165" s="185"/>
      <c r="AT1165" s="179" t="s">
        <v>193</v>
      </c>
      <c r="AU1165" s="179" t="s">
        <v>89</v>
      </c>
      <c r="AV1165" s="14" t="s">
        <v>89</v>
      </c>
      <c r="AW1165" s="14" t="s">
        <v>31</v>
      </c>
      <c r="AX1165" s="14" t="s">
        <v>75</v>
      </c>
      <c r="AY1165" s="179" t="s">
        <v>185</v>
      </c>
    </row>
    <row r="1166" spans="2:51" s="14" customFormat="1" ht="11.25">
      <c r="B1166" s="178"/>
      <c r="D1166" s="171" t="s">
        <v>193</v>
      </c>
      <c r="E1166" s="179" t="s">
        <v>1</v>
      </c>
      <c r="F1166" s="180" t="s">
        <v>1545</v>
      </c>
      <c r="H1166" s="181">
        <v>691.2</v>
      </c>
      <c r="I1166" s="182"/>
      <c r="L1166" s="178"/>
      <c r="M1166" s="183"/>
      <c r="N1166" s="184"/>
      <c r="O1166" s="184"/>
      <c r="P1166" s="184"/>
      <c r="Q1166" s="184"/>
      <c r="R1166" s="184"/>
      <c r="S1166" s="184"/>
      <c r="T1166" s="185"/>
      <c r="AT1166" s="179" t="s">
        <v>193</v>
      </c>
      <c r="AU1166" s="179" t="s">
        <v>89</v>
      </c>
      <c r="AV1166" s="14" t="s">
        <v>89</v>
      </c>
      <c r="AW1166" s="14" t="s">
        <v>31</v>
      </c>
      <c r="AX1166" s="14" t="s">
        <v>75</v>
      </c>
      <c r="AY1166" s="179" t="s">
        <v>185</v>
      </c>
    </row>
    <row r="1167" spans="2:51" s="14" customFormat="1" ht="11.25">
      <c r="B1167" s="178"/>
      <c r="D1167" s="171" t="s">
        <v>193</v>
      </c>
      <c r="E1167" s="179" t="s">
        <v>1</v>
      </c>
      <c r="F1167" s="180" t="s">
        <v>1546</v>
      </c>
      <c r="H1167" s="181">
        <v>116.2</v>
      </c>
      <c r="I1167" s="182"/>
      <c r="L1167" s="178"/>
      <c r="M1167" s="183"/>
      <c r="N1167" s="184"/>
      <c r="O1167" s="184"/>
      <c r="P1167" s="184"/>
      <c r="Q1167" s="184"/>
      <c r="R1167" s="184"/>
      <c r="S1167" s="184"/>
      <c r="T1167" s="185"/>
      <c r="AT1167" s="179" t="s">
        <v>193</v>
      </c>
      <c r="AU1167" s="179" t="s">
        <v>89</v>
      </c>
      <c r="AV1167" s="14" t="s">
        <v>89</v>
      </c>
      <c r="AW1167" s="14" t="s">
        <v>31</v>
      </c>
      <c r="AX1167" s="14" t="s">
        <v>75</v>
      </c>
      <c r="AY1167" s="179" t="s">
        <v>185</v>
      </c>
    </row>
    <row r="1168" spans="2:51" s="14" customFormat="1" ht="11.25">
      <c r="B1168" s="178"/>
      <c r="D1168" s="171" t="s">
        <v>193</v>
      </c>
      <c r="E1168" s="179" t="s">
        <v>1</v>
      </c>
      <c r="F1168" s="180" t="s">
        <v>1547</v>
      </c>
      <c r="H1168" s="181">
        <v>115.8</v>
      </c>
      <c r="I1168" s="182"/>
      <c r="L1168" s="178"/>
      <c r="M1168" s="183"/>
      <c r="N1168" s="184"/>
      <c r="O1168" s="184"/>
      <c r="P1168" s="184"/>
      <c r="Q1168" s="184"/>
      <c r="R1168" s="184"/>
      <c r="S1168" s="184"/>
      <c r="T1168" s="185"/>
      <c r="AT1168" s="179" t="s">
        <v>193</v>
      </c>
      <c r="AU1168" s="179" t="s">
        <v>89</v>
      </c>
      <c r="AV1168" s="14" t="s">
        <v>89</v>
      </c>
      <c r="AW1168" s="14" t="s">
        <v>31</v>
      </c>
      <c r="AX1168" s="14" t="s">
        <v>75</v>
      </c>
      <c r="AY1168" s="179" t="s">
        <v>185</v>
      </c>
    </row>
    <row r="1169" spans="1:65" s="14" customFormat="1" ht="11.25">
      <c r="B1169" s="178"/>
      <c r="D1169" s="171" t="s">
        <v>193</v>
      </c>
      <c r="E1169" s="179" t="s">
        <v>1</v>
      </c>
      <c r="F1169" s="180" t="s">
        <v>1548</v>
      </c>
      <c r="H1169" s="181">
        <v>110.6</v>
      </c>
      <c r="I1169" s="182"/>
      <c r="L1169" s="178"/>
      <c r="M1169" s="183"/>
      <c r="N1169" s="184"/>
      <c r="O1169" s="184"/>
      <c r="P1169" s="184"/>
      <c r="Q1169" s="184"/>
      <c r="R1169" s="184"/>
      <c r="S1169" s="184"/>
      <c r="T1169" s="185"/>
      <c r="AT1169" s="179" t="s">
        <v>193</v>
      </c>
      <c r="AU1169" s="179" t="s">
        <v>89</v>
      </c>
      <c r="AV1169" s="14" t="s">
        <v>89</v>
      </c>
      <c r="AW1169" s="14" t="s">
        <v>31</v>
      </c>
      <c r="AX1169" s="14" t="s">
        <v>75</v>
      </c>
      <c r="AY1169" s="179" t="s">
        <v>185</v>
      </c>
    </row>
    <row r="1170" spans="1:65" s="14" customFormat="1" ht="11.25">
      <c r="B1170" s="178"/>
      <c r="D1170" s="171" t="s">
        <v>193</v>
      </c>
      <c r="E1170" s="179" t="s">
        <v>1</v>
      </c>
      <c r="F1170" s="180" t="s">
        <v>1549</v>
      </c>
      <c r="H1170" s="181">
        <v>232.9</v>
      </c>
      <c r="I1170" s="182"/>
      <c r="L1170" s="178"/>
      <c r="M1170" s="183"/>
      <c r="N1170" s="184"/>
      <c r="O1170" s="184"/>
      <c r="P1170" s="184"/>
      <c r="Q1170" s="184"/>
      <c r="R1170" s="184"/>
      <c r="S1170" s="184"/>
      <c r="T1170" s="185"/>
      <c r="AT1170" s="179" t="s">
        <v>193</v>
      </c>
      <c r="AU1170" s="179" t="s">
        <v>89</v>
      </c>
      <c r="AV1170" s="14" t="s">
        <v>89</v>
      </c>
      <c r="AW1170" s="14" t="s">
        <v>31</v>
      </c>
      <c r="AX1170" s="14" t="s">
        <v>75</v>
      </c>
      <c r="AY1170" s="179" t="s">
        <v>185</v>
      </c>
    </row>
    <row r="1171" spans="1:65" s="14" customFormat="1" ht="11.25">
      <c r="B1171" s="178"/>
      <c r="D1171" s="171" t="s">
        <v>193</v>
      </c>
      <c r="E1171" s="179" t="s">
        <v>1</v>
      </c>
      <c r="F1171" s="180" t="s">
        <v>1550</v>
      </c>
      <c r="H1171" s="181">
        <v>1294.145</v>
      </c>
      <c r="I1171" s="182"/>
      <c r="L1171" s="178"/>
      <c r="M1171" s="183"/>
      <c r="N1171" s="184"/>
      <c r="O1171" s="184"/>
      <c r="P1171" s="184"/>
      <c r="Q1171" s="184"/>
      <c r="R1171" s="184"/>
      <c r="S1171" s="184"/>
      <c r="T1171" s="185"/>
      <c r="AT1171" s="179" t="s">
        <v>193</v>
      </c>
      <c r="AU1171" s="179" t="s">
        <v>89</v>
      </c>
      <c r="AV1171" s="14" t="s">
        <v>89</v>
      </c>
      <c r="AW1171" s="14" t="s">
        <v>31</v>
      </c>
      <c r="AX1171" s="14" t="s">
        <v>75</v>
      </c>
      <c r="AY1171" s="179" t="s">
        <v>185</v>
      </c>
    </row>
    <row r="1172" spans="1:65" s="16" customFormat="1" ht="11.25">
      <c r="B1172" s="194"/>
      <c r="D1172" s="171" t="s">
        <v>193</v>
      </c>
      <c r="E1172" s="195" t="s">
        <v>1</v>
      </c>
      <c r="F1172" s="196" t="s">
        <v>215</v>
      </c>
      <c r="H1172" s="197">
        <v>27177.044999999998</v>
      </c>
      <c r="I1172" s="198"/>
      <c r="L1172" s="194"/>
      <c r="M1172" s="199"/>
      <c r="N1172" s="200"/>
      <c r="O1172" s="200"/>
      <c r="P1172" s="200"/>
      <c r="Q1172" s="200"/>
      <c r="R1172" s="200"/>
      <c r="S1172" s="200"/>
      <c r="T1172" s="201"/>
      <c r="AT1172" s="195" t="s">
        <v>193</v>
      </c>
      <c r="AU1172" s="195" t="s">
        <v>89</v>
      </c>
      <c r="AV1172" s="16" t="s">
        <v>91</v>
      </c>
      <c r="AW1172" s="16" t="s">
        <v>31</v>
      </c>
      <c r="AX1172" s="16" t="s">
        <v>79</v>
      </c>
      <c r="AY1172" s="195" t="s">
        <v>185</v>
      </c>
    </row>
    <row r="1173" spans="1:65" s="2" customFormat="1" ht="24.2" customHeight="1">
      <c r="A1173" s="33"/>
      <c r="B1173" s="155"/>
      <c r="C1173" s="156" t="s">
        <v>1551</v>
      </c>
      <c r="D1173" s="156" t="s">
        <v>188</v>
      </c>
      <c r="E1173" s="157" t="s">
        <v>1552</v>
      </c>
      <c r="F1173" s="158" t="s">
        <v>1553</v>
      </c>
      <c r="G1173" s="159" t="s">
        <v>1302</v>
      </c>
      <c r="H1173" s="160">
        <v>14222.46</v>
      </c>
      <c r="I1173" s="161"/>
      <c r="J1173" s="162">
        <f>ROUND(I1173*H1173,2)</f>
        <v>0</v>
      </c>
      <c r="K1173" s="163"/>
      <c r="L1173" s="34"/>
      <c r="M1173" s="164" t="s">
        <v>1</v>
      </c>
      <c r="N1173" s="165" t="s">
        <v>41</v>
      </c>
      <c r="O1173" s="62"/>
      <c r="P1173" s="166">
        <f>O1173*H1173</f>
        <v>0</v>
      </c>
      <c r="Q1173" s="166">
        <v>5.0000000000000002E-5</v>
      </c>
      <c r="R1173" s="166">
        <f>Q1173*H1173</f>
        <v>0.71112299999999995</v>
      </c>
      <c r="S1173" s="166">
        <v>0</v>
      </c>
      <c r="T1173" s="167">
        <f>S1173*H1173</f>
        <v>0</v>
      </c>
      <c r="U1173" s="33"/>
      <c r="V1173" s="33"/>
      <c r="W1173" s="33"/>
      <c r="X1173" s="33"/>
      <c r="Y1173" s="33"/>
      <c r="Z1173" s="33"/>
      <c r="AA1173" s="33"/>
      <c r="AB1173" s="33"/>
      <c r="AC1173" s="33"/>
      <c r="AD1173" s="33"/>
      <c r="AE1173" s="33"/>
      <c r="AR1173" s="168" t="s">
        <v>351</v>
      </c>
      <c r="AT1173" s="168" t="s">
        <v>188</v>
      </c>
      <c r="AU1173" s="168" t="s">
        <v>89</v>
      </c>
      <c r="AY1173" s="18" t="s">
        <v>185</v>
      </c>
      <c r="BE1173" s="169">
        <f>IF(N1173="základná",J1173,0)</f>
        <v>0</v>
      </c>
      <c r="BF1173" s="169">
        <f>IF(N1173="znížená",J1173,0)</f>
        <v>0</v>
      </c>
      <c r="BG1173" s="169">
        <f>IF(N1173="zákl. prenesená",J1173,0)</f>
        <v>0</v>
      </c>
      <c r="BH1173" s="169">
        <f>IF(N1173="zníž. prenesená",J1173,0)</f>
        <v>0</v>
      </c>
      <c r="BI1173" s="169">
        <f>IF(N1173="nulová",J1173,0)</f>
        <v>0</v>
      </c>
      <c r="BJ1173" s="18" t="s">
        <v>89</v>
      </c>
      <c r="BK1173" s="169">
        <f>ROUND(I1173*H1173,2)</f>
        <v>0</v>
      </c>
      <c r="BL1173" s="18" t="s">
        <v>351</v>
      </c>
      <c r="BM1173" s="168" t="s">
        <v>1554</v>
      </c>
    </row>
    <row r="1174" spans="1:65" s="14" customFormat="1" ht="11.25">
      <c r="B1174" s="178"/>
      <c r="D1174" s="171" t="s">
        <v>193</v>
      </c>
      <c r="E1174" s="179" t="s">
        <v>1</v>
      </c>
      <c r="F1174" s="180" t="s">
        <v>1555</v>
      </c>
      <c r="H1174" s="181">
        <v>3431.3</v>
      </c>
      <c r="I1174" s="182"/>
      <c r="L1174" s="178"/>
      <c r="M1174" s="183"/>
      <c r="N1174" s="184"/>
      <c r="O1174" s="184"/>
      <c r="P1174" s="184"/>
      <c r="Q1174" s="184"/>
      <c r="R1174" s="184"/>
      <c r="S1174" s="184"/>
      <c r="T1174" s="185"/>
      <c r="AT1174" s="179" t="s">
        <v>193</v>
      </c>
      <c r="AU1174" s="179" t="s">
        <v>89</v>
      </c>
      <c r="AV1174" s="14" t="s">
        <v>89</v>
      </c>
      <c r="AW1174" s="14" t="s">
        <v>31</v>
      </c>
      <c r="AX1174" s="14" t="s">
        <v>75</v>
      </c>
      <c r="AY1174" s="179" t="s">
        <v>185</v>
      </c>
    </row>
    <row r="1175" spans="1:65" s="14" customFormat="1" ht="11.25">
      <c r="B1175" s="178"/>
      <c r="D1175" s="171" t="s">
        <v>193</v>
      </c>
      <c r="E1175" s="179" t="s">
        <v>1</v>
      </c>
      <c r="F1175" s="180" t="s">
        <v>1556</v>
      </c>
      <c r="H1175" s="181">
        <v>424.6</v>
      </c>
      <c r="I1175" s="182"/>
      <c r="L1175" s="178"/>
      <c r="M1175" s="183"/>
      <c r="N1175" s="184"/>
      <c r="O1175" s="184"/>
      <c r="P1175" s="184"/>
      <c r="Q1175" s="184"/>
      <c r="R1175" s="184"/>
      <c r="S1175" s="184"/>
      <c r="T1175" s="185"/>
      <c r="AT1175" s="179" t="s">
        <v>193</v>
      </c>
      <c r="AU1175" s="179" t="s">
        <v>89</v>
      </c>
      <c r="AV1175" s="14" t="s">
        <v>89</v>
      </c>
      <c r="AW1175" s="14" t="s">
        <v>31</v>
      </c>
      <c r="AX1175" s="14" t="s">
        <v>75</v>
      </c>
      <c r="AY1175" s="179" t="s">
        <v>185</v>
      </c>
    </row>
    <row r="1176" spans="1:65" s="14" customFormat="1" ht="11.25">
      <c r="B1176" s="178"/>
      <c r="D1176" s="171" t="s">
        <v>193</v>
      </c>
      <c r="E1176" s="179" t="s">
        <v>1</v>
      </c>
      <c r="F1176" s="180" t="s">
        <v>1557</v>
      </c>
      <c r="H1176" s="181">
        <v>225.4</v>
      </c>
      <c r="I1176" s="182"/>
      <c r="L1176" s="178"/>
      <c r="M1176" s="183"/>
      <c r="N1176" s="184"/>
      <c r="O1176" s="184"/>
      <c r="P1176" s="184"/>
      <c r="Q1176" s="184"/>
      <c r="R1176" s="184"/>
      <c r="S1176" s="184"/>
      <c r="T1176" s="185"/>
      <c r="AT1176" s="179" t="s">
        <v>193</v>
      </c>
      <c r="AU1176" s="179" t="s">
        <v>89</v>
      </c>
      <c r="AV1176" s="14" t="s">
        <v>89</v>
      </c>
      <c r="AW1176" s="14" t="s">
        <v>31</v>
      </c>
      <c r="AX1176" s="14" t="s">
        <v>75</v>
      </c>
      <c r="AY1176" s="179" t="s">
        <v>185</v>
      </c>
    </row>
    <row r="1177" spans="1:65" s="14" customFormat="1" ht="11.25">
      <c r="B1177" s="178"/>
      <c r="D1177" s="171" t="s">
        <v>193</v>
      </c>
      <c r="E1177" s="179" t="s">
        <v>1</v>
      </c>
      <c r="F1177" s="180" t="s">
        <v>1558</v>
      </c>
      <c r="H1177" s="181">
        <v>109</v>
      </c>
      <c r="I1177" s="182"/>
      <c r="L1177" s="178"/>
      <c r="M1177" s="183"/>
      <c r="N1177" s="184"/>
      <c r="O1177" s="184"/>
      <c r="P1177" s="184"/>
      <c r="Q1177" s="184"/>
      <c r="R1177" s="184"/>
      <c r="S1177" s="184"/>
      <c r="T1177" s="185"/>
      <c r="AT1177" s="179" t="s">
        <v>193</v>
      </c>
      <c r="AU1177" s="179" t="s">
        <v>89</v>
      </c>
      <c r="AV1177" s="14" t="s">
        <v>89</v>
      </c>
      <c r="AW1177" s="14" t="s">
        <v>31</v>
      </c>
      <c r="AX1177" s="14" t="s">
        <v>75</v>
      </c>
      <c r="AY1177" s="179" t="s">
        <v>185</v>
      </c>
    </row>
    <row r="1178" spans="1:65" s="14" customFormat="1" ht="11.25">
      <c r="B1178" s="178"/>
      <c r="D1178" s="171" t="s">
        <v>193</v>
      </c>
      <c r="E1178" s="179" t="s">
        <v>1</v>
      </c>
      <c r="F1178" s="180" t="s">
        <v>1559</v>
      </c>
      <c r="H1178" s="181">
        <v>114.2</v>
      </c>
      <c r="I1178" s="182"/>
      <c r="L1178" s="178"/>
      <c r="M1178" s="183"/>
      <c r="N1178" s="184"/>
      <c r="O1178" s="184"/>
      <c r="P1178" s="184"/>
      <c r="Q1178" s="184"/>
      <c r="R1178" s="184"/>
      <c r="S1178" s="184"/>
      <c r="T1178" s="185"/>
      <c r="AT1178" s="179" t="s">
        <v>193</v>
      </c>
      <c r="AU1178" s="179" t="s">
        <v>89</v>
      </c>
      <c r="AV1178" s="14" t="s">
        <v>89</v>
      </c>
      <c r="AW1178" s="14" t="s">
        <v>31</v>
      </c>
      <c r="AX1178" s="14" t="s">
        <v>75</v>
      </c>
      <c r="AY1178" s="179" t="s">
        <v>185</v>
      </c>
    </row>
    <row r="1179" spans="1:65" s="14" customFormat="1" ht="11.25">
      <c r="B1179" s="178"/>
      <c r="D1179" s="171" t="s">
        <v>193</v>
      </c>
      <c r="E1179" s="179" t="s">
        <v>1</v>
      </c>
      <c r="F1179" s="180" t="s">
        <v>1560</v>
      </c>
      <c r="H1179" s="181">
        <v>3979.9</v>
      </c>
      <c r="I1179" s="182"/>
      <c r="L1179" s="178"/>
      <c r="M1179" s="183"/>
      <c r="N1179" s="184"/>
      <c r="O1179" s="184"/>
      <c r="P1179" s="184"/>
      <c r="Q1179" s="184"/>
      <c r="R1179" s="184"/>
      <c r="S1179" s="184"/>
      <c r="T1179" s="185"/>
      <c r="AT1179" s="179" t="s">
        <v>193</v>
      </c>
      <c r="AU1179" s="179" t="s">
        <v>89</v>
      </c>
      <c r="AV1179" s="14" t="s">
        <v>89</v>
      </c>
      <c r="AW1179" s="14" t="s">
        <v>31</v>
      </c>
      <c r="AX1179" s="14" t="s">
        <v>75</v>
      </c>
      <c r="AY1179" s="179" t="s">
        <v>185</v>
      </c>
    </row>
    <row r="1180" spans="1:65" s="14" customFormat="1" ht="11.25">
      <c r="B1180" s="178"/>
      <c r="D1180" s="171" t="s">
        <v>193</v>
      </c>
      <c r="E1180" s="179" t="s">
        <v>1</v>
      </c>
      <c r="F1180" s="180" t="s">
        <v>1561</v>
      </c>
      <c r="H1180" s="181">
        <v>265.3</v>
      </c>
      <c r="I1180" s="182"/>
      <c r="L1180" s="178"/>
      <c r="M1180" s="183"/>
      <c r="N1180" s="184"/>
      <c r="O1180" s="184"/>
      <c r="P1180" s="184"/>
      <c r="Q1180" s="184"/>
      <c r="R1180" s="184"/>
      <c r="S1180" s="184"/>
      <c r="T1180" s="185"/>
      <c r="AT1180" s="179" t="s">
        <v>193</v>
      </c>
      <c r="AU1180" s="179" t="s">
        <v>89</v>
      </c>
      <c r="AV1180" s="14" t="s">
        <v>89</v>
      </c>
      <c r="AW1180" s="14" t="s">
        <v>31</v>
      </c>
      <c r="AX1180" s="14" t="s">
        <v>75</v>
      </c>
      <c r="AY1180" s="179" t="s">
        <v>185</v>
      </c>
    </row>
    <row r="1181" spans="1:65" s="14" customFormat="1" ht="11.25">
      <c r="B1181" s="178"/>
      <c r="D1181" s="171" t="s">
        <v>193</v>
      </c>
      <c r="E1181" s="179" t="s">
        <v>1</v>
      </c>
      <c r="F1181" s="180" t="s">
        <v>1562</v>
      </c>
      <c r="H1181" s="181">
        <v>368.8</v>
      </c>
      <c r="I1181" s="182"/>
      <c r="L1181" s="178"/>
      <c r="M1181" s="183"/>
      <c r="N1181" s="184"/>
      <c r="O1181" s="184"/>
      <c r="P1181" s="184"/>
      <c r="Q1181" s="184"/>
      <c r="R1181" s="184"/>
      <c r="S1181" s="184"/>
      <c r="T1181" s="185"/>
      <c r="AT1181" s="179" t="s">
        <v>193</v>
      </c>
      <c r="AU1181" s="179" t="s">
        <v>89</v>
      </c>
      <c r="AV1181" s="14" t="s">
        <v>89</v>
      </c>
      <c r="AW1181" s="14" t="s">
        <v>31</v>
      </c>
      <c r="AX1181" s="14" t="s">
        <v>75</v>
      </c>
      <c r="AY1181" s="179" t="s">
        <v>185</v>
      </c>
    </row>
    <row r="1182" spans="1:65" s="14" customFormat="1" ht="11.25">
      <c r="B1182" s="178"/>
      <c r="D1182" s="171" t="s">
        <v>193</v>
      </c>
      <c r="E1182" s="179" t="s">
        <v>1</v>
      </c>
      <c r="F1182" s="180" t="s">
        <v>1563</v>
      </c>
      <c r="H1182" s="181">
        <v>226.9</v>
      </c>
      <c r="I1182" s="182"/>
      <c r="L1182" s="178"/>
      <c r="M1182" s="183"/>
      <c r="N1182" s="184"/>
      <c r="O1182" s="184"/>
      <c r="P1182" s="184"/>
      <c r="Q1182" s="184"/>
      <c r="R1182" s="184"/>
      <c r="S1182" s="184"/>
      <c r="T1182" s="185"/>
      <c r="AT1182" s="179" t="s">
        <v>193</v>
      </c>
      <c r="AU1182" s="179" t="s">
        <v>89</v>
      </c>
      <c r="AV1182" s="14" t="s">
        <v>89</v>
      </c>
      <c r="AW1182" s="14" t="s">
        <v>31</v>
      </c>
      <c r="AX1182" s="14" t="s">
        <v>75</v>
      </c>
      <c r="AY1182" s="179" t="s">
        <v>185</v>
      </c>
    </row>
    <row r="1183" spans="1:65" s="14" customFormat="1" ht="11.25">
      <c r="B1183" s="178"/>
      <c r="D1183" s="171" t="s">
        <v>193</v>
      </c>
      <c r="E1183" s="179" t="s">
        <v>1</v>
      </c>
      <c r="F1183" s="180" t="s">
        <v>1564</v>
      </c>
      <c r="H1183" s="181">
        <v>456.8</v>
      </c>
      <c r="I1183" s="182"/>
      <c r="L1183" s="178"/>
      <c r="M1183" s="183"/>
      <c r="N1183" s="184"/>
      <c r="O1183" s="184"/>
      <c r="P1183" s="184"/>
      <c r="Q1183" s="184"/>
      <c r="R1183" s="184"/>
      <c r="S1183" s="184"/>
      <c r="T1183" s="185"/>
      <c r="AT1183" s="179" t="s">
        <v>193</v>
      </c>
      <c r="AU1183" s="179" t="s">
        <v>89</v>
      </c>
      <c r="AV1183" s="14" t="s">
        <v>89</v>
      </c>
      <c r="AW1183" s="14" t="s">
        <v>31</v>
      </c>
      <c r="AX1183" s="14" t="s">
        <v>75</v>
      </c>
      <c r="AY1183" s="179" t="s">
        <v>185</v>
      </c>
    </row>
    <row r="1184" spans="1:65" s="14" customFormat="1" ht="11.25">
      <c r="B1184" s="178"/>
      <c r="D1184" s="171" t="s">
        <v>193</v>
      </c>
      <c r="E1184" s="179" t="s">
        <v>1</v>
      </c>
      <c r="F1184" s="180" t="s">
        <v>1565</v>
      </c>
      <c r="H1184" s="181">
        <v>771.7</v>
      </c>
      <c r="I1184" s="182"/>
      <c r="L1184" s="178"/>
      <c r="M1184" s="183"/>
      <c r="N1184" s="184"/>
      <c r="O1184" s="184"/>
      <c r="P1184" s="184"/>
      <c r="Q1184" s="184"/>
      <c r="R1184" s="184"/>
      <c r="S1184" s="184"/>
      <c r="T1184" s="185"/>
      <c r="AT1184" s="179" t="s">
        <v>193</v>
      </c>
      <c r="AU1184" s="179" t="s">
        <v>89</v>
      </c>
      <c r="AV1184" s="14" t="s">
        <v>89</v>
      </c>
      <c r="AW1184" s="14" t="s">
        <v>31</v>
      </c>
      <c r="AX1184" s="14" t="s">
        <v>75</v>
      </c>
      <c r="AY1184" s="179" t="s">
        <v>185</v>
      </c>
    </row>
    <row r="1185" spans="1:65" s="14" customFormat="1" ht="11.25">
      <c r="B1185" s="178"/>
      <c r="D1185" s="171" t="s">
        <v>193</v>
      </c>
      <c r="E1185" s="179" t="s">
        <v>1</v>
      </c>
      <c r="F1185" s="180" t="s">
        <v>1566</v>
      </c>
      <c r="H1185" s="181">
        <v>884.1</v>
      </c>
      <c r="I1185" s="182"/>
      <c r="L1185" s="178"/>
      <c r="M1185" s="183"/>
      <c r="N1185" s="184"/>
      <c r="O1185" s="184"/>
      <c r="P1185" s="184"/>
      <c r="Q1185" s="184"/>
      <c r="R1185" s="184"/>
      <c r="S1185" s="184"/>
      <c r="T1185" s="185"/>
      <c r="AT1185" s="179" t="s">
        <v>193</v>
      </c>
      <c r="AU1185" s="179" t="s">
        <v>89</v>
      </c>
      <c r="AV1185" s="14" t="s">
        <v>89</v>
      </c>
      <c r="AW1185" s="14" t="s">
        <v>31</v>
      </c>
      <c r="AX1185" s="14" t="s">
        <v>75</v>
      </c>
      <c r="AY1185" s="179" t="s">
        <v>185</v>
      </c>
    </row>
    <row r="1186" spans="1:65" s="14" customFormat="1" ht="11.25">
      <c r="B1186" s="178"/>
      <c r="D1186" s="171" t="s">
        <v>193</v>
      </c>
      <c r="E1186" s="179" t="s">
        <v>1</v>
      </c>
      <c r="F1186" s="180" t="s">
        <v>1567</v>
      </c>
      <c r="H1186" s="181">
        <v>948</v>
      </c>
      <c r="I1186" s="182"/>
      <c r="L1186" s="178"/>
      <c r="M1186" s="183"/>
      <c r="N1186" s="184"/>
      <c r="O1186" s="184"/>
      <c r="P1186" s="184"/>
      <c r="Q1186" s="184"/>
      <c r="R1186" s="184"/>
      <c r="S1186" s="184"/>
      <c r="T1186" s="185"/>
      <c r="AT1186" s="179" t="s">
        <v>193</v>
      </c>
      <c r="AU1186" s="179" t="s">
        <v>89</v>
      </c>
      <c r="AV1186" s="14" t="s">
        <v>89</v>
      </c>
      <c r="AW1186" s="14" t="s">
        <v>31</v>
      </c>
      <c r="AX1186" s="14" t="s">
        <v>75</v>
      </c>
      <c r="AY1186" s="179" t="s">
        <v>185</v>
      </c>
    </row>
    <row r="1187" spans="1:65" s="14" customFormat="1" ht="11.25">
      <c r="B1187" s="178"/>
      <c r="D1187" s="171" t="s">
        <v>193</v>
      </c>
      <c r="E1187" s="179" t="s">
        <v>1</v>
      </c>
      <c r="F1187" s="180" t="s">
        <v>1568</v>
      </c>
      <c r="H1187" s="181">
        <v>719.7</v>
      </c>
      <c r="I1187" s="182"/>
      <c r="L1187" s="178"/>
      <c r="M1187" s="183"/>
      <c r="N1187" s="184"/>
      <c r="O1187" s="184"/>
      <c r="P1187" s="184"/>
      <c r="Q1187" s="184"/>
      <c r="R1187" s="184"/>
      <c r="S1187" s="184"/>
      <c r="T1187" s="185"/>
      <c r="AT1187" s="179" t="s">
        <v>193</v>
      </c>
      <c r="AU1187" s="179" t="s">
        <v>89</v>
      </c>
      <c r="AV1187" s="14" t="s">
        <v>89</v>
      </c>
      <c r="AW1187" s="14" t="s">
        <v>31</v>
      </c>
      <c r="AX1187" s="14" t="s">
        <v>75</v>
      </c>
      <c r="AY1187" s="179" t="s">
        <v>185</v>
      </c>
    </row>
    <row r="1188" spans="1:65" s="14" customFormat="1" ht="11.25">
      <c r="B1188" s="178"/>
      <c r="D1188" s="171" t="s">
        <v>193</v>
      </c>
      <c r="E1188" s="179" t="s">
        <v>1</v>
      </c>
      <c r="F1188" s="180" t="s">
        <v>1569</v>
      </c>
      <c r="H1188" s="181">
        <v>132.5</v>
      </c>
      <c r="I1188" s="182"/>
      <c r="L1188" s="178"/>
      <c r="M1188" s="183"/>
      <c r="N1188" s="184"/>
      <c r="O1188" s="184"/>
      <c r="P1188" s="184"/>
      <c r="Q1188" s="184"/>
      <c r="R1188" s="184"/>
      <c r="S1188" s="184"/>
      <c r="T1188" s="185"/>
      <c r="AT1188" s="179" t="s">
        <v>193</v>
      </c>
      <c r="AU1188" s="179" t="s">
        <v>89</v>
      </c>
      <c r="AV1188" s="14" t="s">
        <v>89</v>
      </c>
      <c r="AW1188" s="14" t="s">
        <v>31</v>
      </c>
      <c r="AX1188" s="14" t="s">
        <v>75</v>
      </c>
      <c r="AY1188" s="179" t="s">
        <v>185</v>
      </c>
    </row>
    <row r="1189" spans="1:65" s="14" customFormat="1" ht="11.25">
      <c r="B1189" s="178"/>
      <c r="D1189" s="171" t="s">
        <v>193</v>
      </c>
      <c r="E1189" s="179" t="s">
        <v>1</v>
      </c>
      <c r="F1189" s="180" t="s">
        <v>1570</v>
      </c>
      <c r="H1189" s="181">
        <v>143</v>
      </c>
      <c r="I1189" s="182"/>
      <c r="L1189" s="178"/>
      <c r="M1189" s="183"/>
      <c r="N1189" s="184"/>
      <c r="O1189" s="184"/>
      <c r="P1189" s="184"/>
      <c r="Q1189" s="184"/>
      <c r="R1189" s="184"/>
      <c r="S1189" s="184"/>
      <c r="T1189" s="185"/>
      <c r="AT1189" s="179" t="s">
        <v>193</v>
      </c>
      <c r="AU1189" s="179" t="s">
        <v>89</v>
      </c>
      <c r="AV1189" s="14" t="s">
        <v>89</v>
      </c>
      <c r="AW1189" s="14" t="s">
        <v>31</v>
      </c>
      <c r="AX1189" s="14" t="s">
        <v>75</v>
      </c>
      <c r="AY1189" s="179" t="s">
        <v>185</v>
      </c>
    </row>
    <row r="1190" spans="1:65" s="14" customFormat="1" ht="11.25">
      <c r="B1190" s="178"/>
      <c r="D1190" s="171" t="s">
        <v>193</v>
      </c>
      <c r="E1190" s="179" t="s">
        <v>1</v>
      </c>
      <c r="F1190" s="180" t="s">
        <v>1571</v>
      </c>
      <c r="H1190" s="181">
        <v>174.1</v>
      </c>
      <c r="I1190" s="182"/>
      <c r="L1190" s="178"/>
      <c r="M1190" s="183"/>
      <c r="N1190" s="184"/>
      <c r="O1190" s="184"/>
      <c r="P1190" s="184"/>
      <c r="Q1190" s="184"/>
      <c r="R1190" s="184"/>
      <c r="S1190" s="184"/>
      <c r="T1190" s="185"/>
      <c r="AT1190" s="179" t="s">
        <v>193</v>
      </c>
      <c r="AU1190" s="179" t="s">
        <v>89</v>
      </c>
      <c r="AV1190" s="14" t="s">
        <v>89</v>
      </c>
      <c r="AW1190" s="14" t="s">
        <v>31</v>
      </c>
      <c r="AX1190" s="14" t="s">
        <v>75</v>
      </c>
      <c r="AY1190" s="179" t="s">
        <v>185</v>
      </c>
    </row>
    <row r="1191" spans="1:65" s="14" customFormat="1" ht="11.25">
      <c r="B1191" s="178"/>
      <c r="D1191" s="171" t="s">
        <v>193</v>
      </c>
      <c r="E1191" s="179" t="s">
        <v>1</v>
      </c>
      <c r="F1191" s="180" t="s">
        <v>1572</v>
      </c>
      <c r="H1191" s="181">
        <v>169.9</v>
      </c>
      <c r="I1191" s="182"/>
      <c r="L1191" s="178"/>
      <c r="M1191" s="183"/>
      <c r="N1191" s="184"/>
      <c r="O1191" s="184"/>
      <c r="P1191" s="184"/>
      <c r="Q1191" s="184"/>
      <c r="R1191" s="184"/>
      <c r="S1191" s="184"/>
      <c r="T1191" s="185"/>
      <c r="AT1191" s="179" t="s">
        <v>193</v>
      </c>
      <c r="AU1191" s="179" t="s">
        <v>89</v>
      </c>
      <c r="AV1191" s="14" t="s">
        <v>89</v>
      </c>
      <c r="AW1191" s="14" t="s">
        <v>31</v>
      </c>
      <c r="AX1191" s="14" t="s">
        <v>75</v>
      </c>
      <c r="AY1191" s="179" t="s">
        <v>185</v>
      </c>
    </row>
    <row r="1192" spans="1:65" s="14" customFormat="1" ht="11.25">
      <c r="B1192" s="178"/>
      <c r="D1192" s="171" t="s">
        <v>193</v>
      </c>
      <c r="E1192" s="179" t="s">
        <v>1</v>
      </c>
      <c r="F1192" s="180" t="s">
        <v>1573</v>
      </c>
      <c r="H1192" s="181">
        <v>677.26</v>
      </c>
      <c r="I1192" s="182"/>
      <c r="L1192" s="178"/>
      <c r="M1192" s="183"/>
      <c r="N1192" s="184"/>
      <c r="O1192" s="184"/>
      <c r="P1192" s="184"/>
      <c r="Q1192" s="184"/>
      <c r="R1192" s="184"/>
      <c r="S1192" s="184"/>
      <c r="T1192" s="185"/>
      <c r="AT1192" s="179" t="s">
        <v>193</v>
      </c>
      <c r="AU1192" s="179" t="s">
        <v>89</v>
      </c>
      <c r="AV1192" s="14" t="s">
        <v>89</v>
      </c>
      <c r="AW1192" s="14" t="s">
        <v>31</v>
      </c>
      <c r="AX1192" s="14" t="s">
        <v>75</v>
      </c>
      <c r="AY1192" s="179" t="s">
        <v>185</v>
      </c>
    </row>
    <row r="1193" spans="1:65" s="16" customFormat="1" ht="11.25">
      <c r="B1193" s="194"/>
      <c r="D1193" s="171" t="s">
        <v>193</v>
      </c>
      <c r="E1193" s="195" t="s">
        <v>1</v>
      </c>
      <c r="F1193" s="196" t="s">
        <v>215</v>
      </c>
      <c r="H1193" s="197">
        <v>14222.46</v>
      </c>
      <c r="I1193" s="198"/>
      <c r="L1193" s="194"/>
      <c r="M1193" s="199"/>
      <c r="N1193" s="200"/>
      <c r="O1193" s="200"/>
      <c r="P1193" s="200"/>
      <c r="Q1193" s="200"/>
      <c r="R1193" s="200"/>
      <c r="S1193" s="200"/>
      <c r="T1193" s="201"/>
      <c r="AT1193" s="195" t="s">
        <v>193</v>
      </c>
      <c r="AU1193" s="195" t="s">
        <v>89</v>
      </c>
      <c r="AV1193" s="16" t="s">
        <v>91</v>
      </c>
      <c r="AW1193" s="16" t="s">
        <v>31</v>
      </c>
      <c r="AX1193" s="16" t="s">
        <v>79</v>
      </c>
      <c r="AY1193" s="195" t="s">
        <v>185</v>
      </c>
    </row>
    <row r="1194" spans="1:65" s="2" customFormat="1" ht="24.2" customHeight="1">
      <c r="A1194" s="33"/>
      <c r="B1194" s="155"/>
      <c r="C1194" s="156" t="s">
        <v>1574</v>
      </c>
      <c r="D1194" s="156" t="s">
        <v>188</v>
      </c>
      <c r="E1194" s="157" t="s">
        <v>1575</v>
      </c>
      <c r="F1194" s="158" t="s">
        <v>1576</v>
      </c>
      <c r="G1194" s="159" t="s">
        <v>1302</v>
      </c>
      <c r="H1194" s="160">
        <v>18447.345000000001</v>
      </c>
      <c r="I1194" s="161"/>
      <c r="J1194" s="162">
        <f>ROUND(I1194*H1194,2)</f>
        <v>0</v>
      </c>
      <c r="K1194" s="163"/>
      <c r="L1194" s="34"/>
      <c r="M1194" s="164" t="s">
        <v>1</v>
      </c>
      <c r="N1194" s="165" t="s">
        <v>41</v>
      </c>
      <c r="O1194" s="62"/>
      <c r="P1194" s="166">
        <f>O1194*H1194</f>
        <v>0</v>
      </c>
      <c r="Q1194" s="166">
        <v>5.0000000000000002E-5</v>
      </c>
      <c r="R1194" s="166">
        <f>Q1194*H1194</f>
        <v>0.92236725000000008</v>
      </c>
      <c r="S1194" s="166">
        <v>0</v>
      </c>
      <c r="T1194" s="167">
        <f>S1194*H1194</f>
        <v>0</v>
      </c>
      <c r="U1194" s="33"/>
      <c r="V1194" s="33"/>
      <c r="W1194" s="33"/>
      <c r="X1194" s="33"/>
      <c r="Y1194" s="33"/>
      <c r="Z1194" s="33"/>
      <c r="AA1194" s="33"/>
      <c r="AB1194" s="33"/>
      <c r="AC1194" s="33"/>
      <c r="AD1194" s="33"/>
      <c r="AE1194" s="33"/>
      <c r="AR1194" s="168" t="s">
        <v>351</v>
      </c>
      <c r="AT1194" s="168" t="s">
        <v>188</v>
      </c>
      <c r="AU1194" s="168" t="s">
        <v>89</v>
      </c>
      <c r="AY1194" s="18" t="s">
        <v>185</v>
      </c>
      <c r="BE1194" s="169">
        <f>IF(N1194="základná",J1194,0)</f>
        <v>0</v>
      </c>
      <c r="BF1194" s="169">
        <f>IF(N1194="znížená",J1194,0)</f>
        <v>0</v>
      </c>
      <c r="BG1194" s="169">
        <f>IF(N1194="zákl. prenesená",J1194,0)</f>
        <v>0</v>
      </c>
      <c r="BH1194" s="169">
        <f>IF(N1194="zníž. prenesená",J1194,0)</f>
        <v>0</v>
      </c>
      <c r="BI1194" s="169">
        <f>IF(N1194="nulová",J1194,0)</f>
        <v>0</v>
      </c>
      <c r="BJ1194" s="18" t="s">
        <v>89</v>
      </c>
      <c r="BK1194" s="169">
        <f>ROUND(I1194*H1194,2)</f>
        <v>0</v>
      </c>
      <c r="BL1194" s="18" t="s">
        <v>351</v>
      </c>
      <c r="BM1194" s="168" t="s">
        <v>1577</v>
      </c>
    </row>
    <row r="1195" spans="1:65" s="14" customFormat="1" ht="11.25">
      <c r="B1195" s="178"/>
      <c r="D1195" s="171" t="s">
        <v>193</v>
      </c>
      <c r="E1195" s="179" t="s">
        <v>1</v>
      </c>
      <c r="F1195" s="180" t="s">
        <v>1578</v>
      </c>
      <c r="H1195" s="181">
        <v>735</v>
      </c>
      <c r="I1195" s="182"/>
      <c r="L1195" s="178"/>
      <c r="M1195" s="183"/>
      <c r="N1195" s="184"/>
      <c r="O1195" s="184"/>
      <c r="P1195" s="184"/>
      <c r="Q1195" s="184"/>
      <c r="R1195" s="184"/>
      <c r="S1195" s="184"/>
      <c r="T1195" s="185"/>
      <c r="AT1195" s="179" t="s">
        <v>193</v>
      </c>
      <c r="AU1195" s="179" t="s">
        <v>89</v>
      </c>
      <c r="AV1195" s="14" t="s">
        <v>89</v>
      </c>
      <c r="AW1195" s="14" t="s">
        <v>31</v>
      </c>
      <c r="AX1195" s="14" t="s">
        <v>75</v>
      </c>
      <c r="AY1195" s="179" t="s">
        <v>185</v>
      </c>
    </row>
    <row r="1196" spans="1:65" s="14" customFormat="1" ht="11.25">
      <c r="B1196" s="178"/>
      <c r="D1196" s="171" t="s">
        <v>193</v>
      </c>
      <c r="E1196" s="179" t="s">
        <v>1</v>
      </c>
      <c r="F1196" s="180" t="s">
        <v>1579</v>
      </c>
      <c r="H1196" s="181">
        <v>5553.6</v>
      </c>
      <c r="I1196" s="182"/>
      <c r="L1196" s="178"/>
      <c r="M1196" s="183"/>
      <c r="N1196" s="184"/>
      <c r="O1196" s="184"/>
      <c r="P1196" s="184"/>
      <c r="Q1196" s="184"/>
      <c r="R1196" s="184"/>
      <c r="S1196" s="184"/>
      <c r="T1196" s="185"/>
      <c r="AT1196" s="179" t="s">
        <v>193</v>
      </c>
      <c r="AU1196" s="179" t="s">
        <v>89</v>
      </c>
      <c r="AV1196" s="14" t="s">
        <v>89</v>
      </c>
      <c r="AW1196" s="14" t="s">
        <v>31</v>
      </c>
      <c r="AX1196" s="14" t="s">
        <v>75</v>
      </c>
      <c r="AY1196" s="179" t="s">
        <v>185</v>
      </c>
    </row>
    <row r="1197" spans="1:65" s="14" customFormat="1" ht="11.25">
      <c r="B1197" s="178"/>
      <c r="D1197" s="171" t="s">
        <v>193</v>
      </c>
      <c r="E1197" s="179" t="s">
        <v>1</v>
      </c>
      <c r="F1197" s="180" t="s">
        <v>1580</v>
      </c>
      <c r="H1197" s="181">
        <v>5553.6</v>
      </c>
      <c r="I1197" s="182"/>
      <c r="L1197" s="178"/>
      <c r="M1197" s="183"/>
      <c r="N1197" s="184"/>
      <c r="O1197" s="184"/>
      <c r="P1197" s="184"/>
      <c r="Q1197" s="184"/>
      <c r="R1197" s="184"/>
      <c r="S1197" s="184"/>
      <c r="T1197" s="185"/>
      <c r="AT1197" s="179" t="s">
        <v>193</v>
      </c>
      <c r="AU1197" s="179" t="s">
        <v>89</v>
      </c>
      <c r="AV1197" s="14" t="s">
        <v>89</v>
      </c>
      <c r="AW1197" s="14" t="s">
        <v>31</v>
      </c>
      <c r="AX1197" s="14" t="s">
        <v>75</v>
      </c>
      <c r="AY1197" s="179" t="s">
        <v>185</v>
      </c>
    </row>
    <row r="1198" spans="1:65" s="14" customFormat="1" ht="11.25">
      <c r="B1198" s="178"/>
      <c r="D1198" s="171" t="s">
        <v>193</v>
      </c>
      <c r="E1198" s="179" t="s">
        <v>1</v>
      </c>
      <c r="F1198" s="180" t="s">
        <v>1581</v>
      </c>
      <c r="H1198" s="181">
        <v>1469.9</v>
      </c>
      <c r="I1198" s="182"/>
      <c r="L1198" s="178"/>
      <c r="M1198" s="183"/>
      <c r="N1198" s="184"/>
      <c r="O1198" s="184"/>
      <c r="P1198" s="184"/>
      <c r="Q1198" s="184"/>
      <c r="R1198" s="184"/>
      <c r="S1198" s="184"/>
      <c r="T1198" s="185"/>
      <c r="AT1198" s="179" t="s">
        <v>193</v>
      </c>
      <c r="AU1198" s="179" t="s">
        <v>89</v>
      </c>
      <c r="AV1198" s="14" t="s">
        <v>89</v>
      </c>
      <c r="AW1198" s="14" t="s">
        <v>31</v>
      </c>
      <c r="AX1198" s="14" t="s">
        <v>75</v>
      </c>
      <c r="AY1198" s="179" t="s">
        <v>185</v>
      </c>
    </row>
    <row r="1199" spans="1:65" s="14" customFormat="1" ht="11.25">
      <c r="B1199" s="178"/>
      <c r="D1199" s="171" t="s">
        <v>193</v>
      </c>
      <c r="E1199" s="179" t="s">
        <v>1</v>
      </c>
      <c r="F1199" s="180" t="s">
        <v>1582</v>
      </c>
      <c r="H1199" s="181">
        <v>291.39999999999998</v>
      </c>
      <c r="I1199" s="182"/>
      <c r="L1199" s="178"/>
      <c r="M1199" s="183"/>
      <c r="N1199" s="184"/>
      <c r="O1199" s="184"/>
      <c r="P1199" s="184"/>
      <c r="Q1199" s="184"/>
      <c r="R1199" s="184"/>
      <c r="S1199" s="184"/>
      <c r="T1199" s="185"/>
      <c r="AT1199" s="179" t="s">
        <v>193</v>
      </c>
      <c r="AU1199" s="179" t="s">
        <v>89</v>
      </c>
      <c r="AV1199" s="14" t="s">
        <v>89</v>
      </c>
      <c r="AW1199" s="14" t="s">
        <v>31</v>
      </c>
      <c r="AX1199" s="14" t="s">
        <v>75</v>
      </c>
      <c r="AY1199" s="179" t="s">
        <v>185</v>
      </c>
    </row>
    <row r="1200" spans="1:65" s="14" customFormat="1" ht="11.25">
      <c r="B1200" s="178"/>
      <c r="D1200" s="171" t="s">
        <v>193</v>
      </c>
      <c r="E1200" s="179" t="s">
        <v>1</v>
      </c>
      <c r="F1200" s="180" t="s">
        <v>1583</v>
      </c>
      <c r="H1200" s="181">
        <v>3965.4</v>
      </c>
      <c r="I1200" s="182"/>
      <c r="L1200" s="178"/>
      <c r="M1200" s="183"/>
      <c r="N1200" s="184"/>
      <c r="O1200" s="184"/>
      <c r="P1200" s="184"/>
      <c r="Q1200" s="184"/>
      <c r="R1200" s="184"/>
      <c r="S1200" s="184"/>
      <c r="T1200" s="185"/>
      <c r="AT1200" s="179" t="s">
        <v>193</v>
      </c>
      <c r="AU1200" s="179" t="s">
        <v>89</v>
      </c>
      <c r="AV1200" s="14" t="s">
        <v>89</v>
      </c>
      <c r="AW1200" s="14" t="s">
        <v>31</v>
      </c>
      <c r="AX1200" s="14" t="s">
        <v>75</v>
      </c>
      <c r="AY1200" s="179" t="s">
        <v>185</v>
      </c>
    </row>
    <row r="1201" spans="1:65" s="14" customFormat="1" ht="11.25">
      <c r="B1201" s="178"/>
      <c r="D1201" s="171" t="s">
        <v>193</v>
      </c>
      <c r="E1201" s="179" t="s">
        <v>1</v>
      </c>
      <c r="F1201" s="180" t="s">
        <v>1584</v>
      </c>
      <c r="H1201" s="181">
        <v>878.44500000000005</v>
      </c>
      <c r="I1201" s="182"/>
      <c r="L1201" s="178"/>
      <c r="M1201" s="183"/>
      <c r="N1201" s="184"/>
      <c r="O1201" s="184"/>
      <c r="P1201" s="184"/>
      <c r="Q1201" s="184"/>
      <c r="R1201" s="184"/>
      <c r="S1201" s="184"/>
      <c r="T1201" s="185"/>
      <c r="AT1201" s="179" t="s">
        <v>193</v>
      </c>
      <c r="AU1201" s="179" t="s">
        <v>89</v>
      </c>
      <c r="AV1201" s="14" t="s">
        <v>89</v>
      </c>
      <c r="AW1201" s="14" t="s">
        <v>31</v>
      </c>
      <c r="AX1201" s="14" t="s">
        <v>75</v>
      </c>
      <c r="AY1201" s="179" t="s">
        <v>185</v>
      </c>
    </row>
    <row r="1202" spans="1:65" s="16" customFormat="1" ht="11.25">
      <c r="B1202" s="194"/>
      <c r="D1202" s="171" t="s">
        <v>193</v>
      </c>
      <c r="E1202" s="195" t="s">
        <v>1</v>
      </c>
      <c r="F1202" s="196" t="s">
        <v>215</v>
      </c>
      <c r="H1202" s="197">
        <v>18447.345000000001</v>
      </c>
      <c r="I1202" s="198"/>
      <c r="L1202" s="194"/>
      <c r="M1202" s="199"/>
      <c r="N1202" s="200"/>
      <c r="O1202" s="200"/>
      <c r="P1202" s="200"/>
      <c r="Q1202" s="200"/>
      <c r="R1202" s="200"/>
      <c r="S1202" s="200"/>
      <c r="T1202" s="201"/>
      <c r="AT1202" s="195" t="s">
        <v>193</v>
      </c>
      <c r="AU1202" s="195" t="s">
        <v>89</v>
      </c>
      <c r="AV1202" s="16" t="s">
        <v>91</v>
      </c>
      <c r="AW1202" s="16" t="s">
        <v>31</v>
      </c>
      <c r="AX1202" s="16" t="s">
        <v>79</v>
      </c>
      <c r="AY1202" s="195" t="s">
        <v>185</v>
      </c>
    </row>
    <row r="1203" spans="1:65" s="2" customFormat="1" ht="24.2" customHeight="1">
      <c r="A1203" s="33"/>
      <c r="B1203" s="155"/>
      <c r="C1203" s="156" t="s">
        <v>1585</v>
      </c>
      <c r="D1203" s="156" t="s">
        <v>188</v>
      </c>
      <c r="E1203" s="157" t="s">
        <v>1586</v>
      </c>
      <c r="F1203" s="158" t="s">
        <v>1587</v>
      </c>
      <c r="G1203" s="159" t="s">
        <v>1302</v>
      </c>
      <c r="H1203" s="160">
        <v>37041.584999999999</v>
      </c>
      <c r="I1203" s="161"/>
      <c r="J1203" s="162">
        <f>ROUND(I1203*H1203,2)</f>
        <v>0</v>
      </c>
      <c r="K1203" s="163"/>
      <c r="L1203" s="34"/>
      <c r="M1203" s="164" t="s">
        <v>1</v>
      </c>
      <c r="N1203" s="165" t="s">
        <v>41</v>
      </c>
      <c r="O1203" s="62"/>
      <c r="P1203" s="166">
        <f>O1203*H1203</f>
        <v>0</v>
      </c>
      <c r="Q1203" s="166">
        <v>5.0000000000000002E-5</v>
      </c>
      <c r="R1203" s="166">
        <f>Q1203*H1203</f>
        <v>1.8520792500000001</v>
      </c>
      <c r="S1203" s="166">
        <v>0</v>
      </c>
      <c r="T1203" s="167">
        <f>S1203*H1203</f>
        <v>0</v>
      </c>
      <c r="U1203" s="33"/>
      <c r="V1203" s="33"/>
      <c r="W1203" s="33"/>
      <c r="X1203" s="33"/>
      <c r="Y1203" s="33"/>
      <c r="Z1203" s="33"/>
      <c r="AA1203" s="33"/>
      <c r="AB1203" s="33"/>
      <c r="AC1203" s="33"/>
      <c r="AD1203" s="33"/>
      <c r="AE1203" s="33"/>
      <c r="AR1203" s="168" t="s">
        <v>351</v>
      </c>
      <c r="AT1203" s="168" t="s">
        <v>188</v>
      </c>
      <c r="AU1203" s="168" t="s">
        <v>89</v>
      </c>
      <c r="AY1203" s="18" t="s">
        <v>185</v>
      </c>
      <c r="BE1203" s="169">
        <f>IF(N1203="základná",J1203,0)</f>
        <v>0</v>
      </c>
      <c r="BF1203" s="169">
        <f>IF(N1203="znížená",J1203,0)</f>
        <v>0</v>
      </c>
      <c r="BG1203" s="169">
        <f>IF(N1203="zákl. prenesená",J1203,0)</f>
        <v>0</v>
      </c>
      <c r="BH1203" s="169">
        <f>IF(N1203="zníž. prenesená",J1203,0)</f>
        <v>0</v>
      </c>
      <c r="BI1203" s="169">
        <f>IF(N1203="nulová",J1203,0)</f>
        <v>0</v>
      </c>
      <c r="BJ1203" s="18" t="s">
        <v>89</v>
      </c>
      <c r="BK1203" s="169">
        <f>ROUND(I1203*H1203,2)</f>
        <v>0</v>
      </c>
      <c r="BL1203" s="18" t="s">
        <v>351</v>
      </c>
      <c r="BM1203" s="168" t="s">
        <v>1588</v>
      </c>
    </row>
    <row r="1204" spans="1:65" s="14" customFormat="1" ht="11.25">
      <c r="B1204" s="178"/>
      <c r="D1204" s="171" t="s">
        <v>193</v>
      </c>
      <c r="E1204" s="179" t="s">
        <v>1</v>
      </c>
      <c r="F1204" s="180" t="s">
        <v>1589</v>
      </c>
      <c r="H1204" s="181">
        <v>31358</v>
      </c>
      <c r="I1204" s="182"/>
      <c r="L1204" s="178"/>
      <c r="M1204" s="183"/>
      <c r="N1204" s="184"/>
      <c r="O1204" s="184"/>
      <c r="P1204" s="184"/>
      <c r="Q1204" s="184"/>
      <c r="R1204" s="184"/>
      <c r="S1204" s="184"/>
      <c r="T1204" s="185"/>
      <c r="AT1204" s="179" t="s">
        <v>193</v>
      </c>
      <c r="AU1204" s="179" t="s">
        <v>89</v>
      </c>
      <c r="AV1204" s="14" t="s">
        <v>89</v>
      </c>
      <c r="AW1204" s="14" t="s">
        <v>31</v>
      </c>
      <c r="AX1204" s="14" t="s">
        <v>75</v>
      </c>
      <c r="AY1204" s="179" t="s">
        <v>185</v>
      </c>
    </row>
    <row r="1205" spans="1:65" s="14" customFormat="1" ht="11.25">
      <c r="B1205" s="178"/>
      <c r="D1205" s="171" t="s">
        <v>193</v>
      </c>
      <c r="E1205" s="179" t="s">
        <v>1</v>
      </c>
      <c r="F1205" s="180" t="s">
        <v>1590</v>
      </c>
      <c r="H1205" s="181">
        <v>3919.7</v>
      </c>
      <c r="I1205" s="182"/>
      <c r="L1205" s="178"/>
      <c r="M1205" s="183"/>
      <c r="N1205" s="184"/>
      <c r="O1205" s="184"/>
      <c r="P1205" s="184"/>
      <c r="Q1205" s="184"/>
      <c r="R1205" s="184"/>
      <c r="S1205" s="184"/>
      <c r="T1205" s="185"/>
      <c r="AT1205" s="179" t="s">
        <v>193</v>
      </c>
      <c r="AU1205" s="179" t="s">
        <v>89</v>
      </c>
      <c r="AV1205" s="14" t="s">
        <v>89</v>
      </c>
      <c r="AW1205" s="14" t="s">
        <v>31</v>
      </c>
      <c r="AX1205" s="14" t="s">
        <v>75</v>
      </c>
      <c r="AY1205" s="179" t="s">
        <v>185</v>
      </c>
    </row>
    <row r="1206" spans="1:65" s="14" customFormat="1" ht="11.25">
      <c r="B1206" s="178"/>
      <c r="D1206" s="171" t="s">
        <v>193</v>
      </c>
      <c r="E1206" s="179" t="s">
        <v>1</v>
      </c>
      <c r="F1206" s="180" t="s">
        <v>1591</v>
      </c>
      <c r="H1206" s="181">
        <v>1763.885</v>
      </c>
      <c r="I1206" s="182"/>
      <c r="L1206" s="178"/>
      <c r="M1206" s="183"/>
      <c r="N1206" s="184"/>
      <c r="O1206" s="184"/>
      <c r="P1206" s="184"/>
      <c r="Q1206" s="184"/>
      <c r="R1206" s="184"/>
      <c r="S1206" s="184"/>
      <c r="T1206" s="185"/>
      <c r="AT1206" s="179" t="s">
        <v>193</v>
      </c>
      <c r="AU1206" s="179" t="s">
        <v>89</v>
      </c>
      <c r="AV1206" s="14" t="s">
        <v>89</v>
      </c>
      <c r="AW1206" s="14" t="s">
        <v>31</v>
      </c>
      <c r="AX1206" s="14" t="s">
        <v>75</v>
      </c>
      <c r="AY1206" s="179" t="s">
        <v>185</v>
      </c>
    </row>
    <row r="1207" spans="1:65" s="16" customFormat="1" ht="11.25">
      <c r="B1207" s="194"/>
      <c r="D1207" s="171" t="s">
        <v>193</v>
      </c>
      <c r="E1207" s="195" t="s">
        <v>1</v>
      </c>
      <c r="F1207" s="196" t="s">
        <v>215</v>
      </c>
      <c r="H1207" s="197">
        <v>37041.584999999999</v>
      </c>
      <c r="I1207" s="198"/>
      <c r="L1207" s="194"/>
      <c r="M1207" s="199"/>
      <c r="N1207" s="200"/>
      <c r="O1207" s="200"/>
      <c r="P1207" s="200"/>
      <c r="Q1207" s="200"/>
      <c r="R1207" s="200"/>
      <c r="S1207" s="200"/>
      <c r="T1207" s="201"/>
      <c r="AT1207" s="195" t="s">
        <v>193</v>
      </c>
      <c r="AU1207" s="195" t="s">
        <v>89</v>
      </c>
      <c r="AV1207" s="16" t="s">
        <v>91</v>
      </c>
      <c r="AW1207" s="16" t="s">
        <v>31</v>
      </c>
      <c r="AX1207" s="16" t="s">
        <v>79</v>
      </c>
      <c r="AY1207" s="195" t="s">
        <v>185</v>
      </c>
    </row>
    <row r="1208" spans="1:65" s="2" customFormat="1" ht="24.2" customHeight="1">
      <c r="A1208" s="33"/>
      <c r="B1208" s="155"/>
      <c r="C1208" s="202" t="s">
        <v>1592</v>
      </c>
      <c r="D1208" s="202" t="s">
        <v>339</v>
      </c>
      <c r="E1208" s="203" t="s">
        <v>1593</v>
      </c>
      <c r="F1208" s="204" t="s">
        <v>1594</v>
      </c>
      <c r="G1208" s="205" t="s">
        <v>412</v>
      </c>
      <c r="H1208" s="206">
        <v>117.562</v>
      </c>
      <c r="I1208" s="207"/>
      <c r="J1208" s="208">
        <f>ROUND(I1208*H1208,2)</f>
        <v>0</v>
      </c>
      <c r="K1208" s="209"/>
      <c r="L1208" s="210"/>
      <c r="M1208" s="211" t="s">
        <v>1</v>
      </c>
      <c r="N1208" s="212" t="s">
        <v>41</v>
      </c>
      <c r="O1208" s="62"/>
      <c r="P1208" s="166">
        <f>O1208*H1208</f>
        <v>0</v>
      </c>
      <c r="Q1208" s="166">
        <v>1</v>
      </c>
      <c r="R1208" s="166">
        <f>Q1208*H1208</f>
        <v>117.562</v>
      </c>
      <c r="S1208" s="166">
        <v>0</v>
      </c>
      <c r="T1208" s="167">
        <f>S1208*H1208</f>
        <v>0</v>
      </c>
      <c r="U1208" s="33"/>
      <c r="V1208" s="33"/>
      <c r="W1208" s="33"/>
      <c r="X1208" s="33"/>
      <c r="Y1208" s="33"/>
      <c r="Z1208" s="33"/>
      <c r="AA1208" s="33"/>
      <c r="AB1208" s="33"/>
      <c r="AC1208" s="33"/>
      <c r="AD1208" s="33"/>
      <c r="AE1208" s="33"/>
      <c r="AR1208" s="168" t="s">
        <v>1221</v>
      </c>
      <c r="AT1208" s="168" t="s">
        <v>339</v>
      </c>
      <c r="AU1208" s="168" t="s">
        <v>89</v>
      </c>
      <c r="AY1208" s="18" t="s">
        <v>185</v>
      </c>
      <c r="BE1208" s="169">
        <f>IF(N1208="základná",J1208,0)</f>
        <v>0</v>
      </c>
      <c r="BF1208" s="169">
        <f>IF(N1208="znížená",J1208,0)</f>
        <v>0</v>
      </c>
      <c r="BG1208" s="169">
        <f>IF(N1208="zákl. prenesená",J1208,0)</f>
        <v>0</v>
      </c>
      <c r="BH1208" s="169">
        <f>IF(N1208="zníž. prenesená",J1208,0)</f>
        <v>0</v>
      </c>
      <c r="BI1208" s="169">
        <f>IF(N1208="nulová",J1208,0)</f>
        <v>0</v>
      </c>
      <c r="BJ1208" s="18" t="s">
        <v>89</v>
      </c>
      <c r="BK1208" s="169">
        <f>ROUND(I1208*H1208,2)</f>
        <v>0</v>
      </c>
      <c r="BL1208" s="18" t="s">
        <v>1221</v>
      </c>
      <c r="BM1208" s="168" t="s">
        <v>1595</v>
      </c>
    </row>
    <row r="1209" spans="1:65" s="13" customFormat="1" ht="11.25">
      <c r="B1209" s="170"/>
      <c r="D1209" s="171" t="s">
        <v>193</v>
      </c>
      <c r="E1209" s="172" t="s">
        <v>1</v>
      </c>
      <c r="F1209" s="173" t="s">
        <v>1596</v>
      </c>
      <c r="H1209" s="172" t="s">
        <v>1</v>
      </c>
      <c r="I1209" s="174"/>
      <c r="L1209" s="170"/>
      <c r="M1209" s="175"/>
      <c r="N1209" s="176"/>
      <c r="O1209" s="176"/>
      <c r="P1209" s="176"/>
      <c r="Q1209" s="176"/>
      <c r="R1209" s="176"/>
      <c r="S1209" s="176"/>
      <c r="T1209" s="177"/>
      <c r="AT1209" s="172" t="s">
        <v>193</v>
      </c>
      <c r="AU1209" s="172" t="s">
        <v>89</v>
      </c>
      <c r="AV1209" s="13" t="s">
        <v>79</v>
      </c>
      <c r="AW1209" s="13" t="s">
        <v>31</v>
      </c>
      <c r="AX1209" s="13" t="s">
        <v>75</v>
      </c>
      <c r="AY1209" s="172" t="s">
        <v>185</v>
      </c>
    </row>
    <row r="1210" spans="1:65" s="13" customFormat="1" ht="22.5">
      <c r="B1210" s="170"/>
      <c r="D1210" s="171" t="s">
        <v>193</v>
      </c>
      <c r="E1210" s="172" t="s">
        <v>1</v>
      </c>
      <c r="F1210" s="173" t="s">
        <v>1597</v>
      </c>
      <c r="H1210" s="172" t="s">
        <v>1</v>
      </c>
      <c r="I1210" s="174"/>
      <c r="L1210" s="170"/>
      <c r="M1210" s="175"/>
      <c r="N1210" s="176"/>
      <c r="O1210" s="176"/>
      <c r="P1210" s="176"/>
      <c r="Q1210" s="176"/>
      <c r="R1210" s="176"/>
      <c r="S1210" s="176"/>
      <c r="T1210" s="177"/>
      <c r="AT1210" s="172" t="s">
        <v>193</v>
      </c>
      <c r="AU1210" s="172" t="s">
        <v>89</v>
      </c>
      <c r="AV1210" s="13" t="s">
        <v>79</v>
      </c>
      <c r="AW1210" s="13" t="s">
        <v>31</v>
      </c>
      <c r="AX1210" s="13" t="s">
        <v>75</v>
      </c>
      <c r="AY1210" s="172" t="s">
        <v>185</v>
      </c>
    </row>
    <row r="1211" spans="1:65" s="14" customFormat="1" ht="11.25">
      <c r="B1211" s="178"/>
      <c r="D1211" s="171" t="s">
        <v>193</v>
      </c>
      <c r="E1211" s="179" t="s">
        <v>1</v>
      </c>
      <c r="F1211" s="180" t="s">
        <v>1598</v>
      </c>
      <c r="H1211" s="181">
        <v>9.2650000000000006</v>
      </c>
      <c r="I1211" s="182"/>
      <c r="L1211" s="178"/>
      <c r="M1211" s="183"/>
      <c r="N1211" s="184"/>
      <c r="O1211" s="184"/>
      <c r="P1211" s="184"/>
      <c r="Q1211" s="184"/>
      <c r="R1211" s="184"/>
      <c r="S1211" s="184"/>
      <c r="T1211" s="185"/>
      <c r="AT1211" s="179" t="s">
        <v>193</v>
      </c>
      <c r="AU1211" s="179" t="s">
        <v>89</v>
      </c>
      <c r="AV1211" s="14" t="s">
        <v>89</v>
      </c>
      <c r="AW1211" s="14" t="s">
        <v>31</v>
      </c>
      <c r="AX1211" s="14" t="s">
        <v>75</v>
      </c>
      <c r="AY1211" s="179" t="s">
        <v>185</v>
      </c>
    </row>
    <row r="1212" spans="1:65" s="14" customFormat="1" ht="11.25">
      <c r="B1212" s="178"/>
      <c r="D1212" s="171" t="s">
        <v>193</v>
      </c>
      <c r="E1212" s="179" t="s">
        <v>1</v>
      </c>
      <c r="F1212" s="180" t="s">
        <v>1599</v>
      </c>
      <c r="H1212" s="181">
        <v>1.145</v>
      </c>
      <c r="I1212" s="182"/>
      <c r="L1212" s="178"/>
      <c r="M1212" s="183"/>
      <c r="N1212" s="184"/>
      <c r="O1212" s="184"/>
      <c r="P1212" s="184"/>
      <c r="Q1212" s="184"/>
      <c r="R1212" s="184"/>
      <c r="S1212" s="184"/>
      <c r="T1212" s="185"/>
      <c r="AT1212" s="179" t="s">
        <v>193</v>
      </c>
      <c r="AU1212" s="179" t="s">
        <v>89</v>
      </c>
      <c r="AV1212" s="14" t="s">
        <v>89</v>
      </c>
      <c r="AW1212" s="14" t="s">
        <v>31</v>
      </c>
      <c r="AX1212" s="14" t="s">
        <v>75</v>
      </c>
      <c r="AY1212" s="179" t="s">
        <v>185</v>
      </c>
    </row>
    <row r="1213" spans="1:65" s="14" customFormat="1" ht="11.25">
      <c r="B1213" s="178"/>
      <c r="D1213" s="171" t="s">
        <v>193</v>
      </c>
      <c r="E1213" s="179" t="s">
        <v>1</v>
      </c>
      <c r="F1213" s="180" t="s">
        <v>1600</v>
      </c>
      <c r="H1213" s="181">
        <v>0.20499999999999999</v>
      </c>
      <c r="I1213" s="182"/>
      <c r="L1213" s="178"/>
      <c r="M1213" s="183"/>
      <c r="N1213" s="184"/>
      <c r="O1213" s="184"/>
      <c r="P1213" s="184"/>
      <c r="Q1213" s="184"/>
      <c r="R1213" s="184"/>
      <c r="S1213" s="184"/>
      <c r="T1213" s="185"/>
      <c r="AT1213" s="179" t="s">
        <v>193</v>
      </c>
      <c r="AU1213" s="179" t="s">
        <v>89</v>
      </c>
      <c r="AV1213" s="14" t="s">
        <v>89</v>
      </c>
      <c r="AW1213" s="14" t="s">
        <v>31</v>
      </c>
      <c r="AX1213" s="14" t="s">
        <v>75</v>
      </c>
      <c r="AY1213" s="179" t="s">
        <v>185</v>
      </c>
    </row>
    <row r="1214" spans="1:65" s="14" customFormat="1" ht="11.25">
      <c r="B1214" s="178"/>
      <c r="D1214" s="171" t="s">
        <v>193</v>
      </c>
      <c r="E1214" s="179" t="s">
        <v>1</v>
      </c>
      <c r="F1214" s="180" t="s">
        <v>1601</v>
      </c>
      <c r="H1214" s="181">
        <v>13.297000000000001</v>
      </c>
      <c r="I1214" s="182"/>
      <c r="L1214" s="178"/>
      <c r="M1214" s="183"/>
      <c r="N1214" s="184"/>
      <c r="O1214" s="184"/>
      <c r="P1214" s="184"/>
      <c r="Q1214" s="184"/>
      <c r="R1214" s="184"/>
      <c r="S1214" s="184"/>
      <c r="T1214" s="185"/>
      <c r="AT1214" s="179" t="s">
        <v>193</v>
      </c>
      <c r="AU1214" s="179" t="s">
        <v>89</v>
      </c>
      <c r="AV1214" s="14" t="s">
        <v>89</v>
      </c>
      <c r="AW1214" s="14" t="s">
        <v>31</v>
      </c>
      <c r="AX1214" s="14" t="s">
        <v>75</v>
      </c>
      <c r="AY1214" s="179" t="s">
        <v>185</v>
      </c>
    </row>
    <row r="1215" spans="1:65" s="14" customFormat="1" ht="11.25">
      <c r="B1215" s="178"/>
      <c r="D1215" s="171" t="s">
        <v>193</v>
      </c>
      <c r="E1215" s="179" t="s">
        <v>1</v>
      </c>
      <c r="F1215" s="180" t="s">
        <v>1602</v>
      </c>
      <c r="H1215" s="181">
        <v>28.536000000000001</v>
      </c>
      <c r="I1215" s="182"/>
      <c r="L1215" s="178"/>
      <c r="M1215" s="183"/>
      <c r="N1215" s="184"/>
      <c r="O1215" s="184"/>
      <c r="P1215" s="184"/>
      <c r="Q1215" s="184"/>
      <c r="R1215" s="184"/>
      <c r="S1215" s="184"/>
      <c r="T1215" s="185"/>
      <c r="AT1215" s="179" t="s">
        <v>193</v>
      </c>
      <c r="AU1215" s="179" t="s">
        <v>89</v>
      </c>
      <c r="AV1215" s="14" t="s">
        <v>89</v>
      </c>
      <c r="AW1215" s="14" t="s">
        <v>31</v>
      </c>
      <c r="AX1215" s="14" t="s">
        <v>75</v>
      </c>
      <c r="AY1215" s="179" t="s">
        <v>185</v>
      </c>
    </row>
    <row r="1216" spans="1:65" s="14" customFormat="1" ht="11.25">
      <c r="B1216" s="178"/>
      <c r="D1216" s="171" t="s">
        <v>193</v>
      </c>
      <c r="E1216" s="179" t="s">
        <v>1</v>
      </c>
      <c r="F1216" s="180" t="s">
        <v>1603</v>
      </c>
      <c r="H1216" s="181">
        <v>14.933999999999999</v>
      </c>
      <c r="I1216" s="182"/>
      <c r="L1216" s="178"/>
      <c r="M1216" s="183"/>
      <c r="N1216" s="184"/>
      <c r="O1216" s="184"/>
      <c r="P1216" s="184"/>
      <c r="Q1216" s="184"/>
      <c r="R1216" s="184"/>
      <c r="S1216" s="184"/>
      <c r="T1216" s="185"/>
      <c r="AT1216" s="179" t="s">
        <v>193</v>
      </c>
      <c r="AU1216" s="179" t="s">
        <v>89</v>
      </c>
      <c r="AV1216" s="14" t="s">
        <v>89</v>
      </c>
      <c r="AW1216" s="14" t="s">
        <v>31</v>
      </c>
      <c r="AX1216" s="14" t="s">
        <v>75</v>
      </c>
      <c r="AY1216" s="179" t="s">
        <v>185</v>
      </c>
    </row>
    <row r="1217" spans="1:65" s="14" customFormat="1" ht="11.25">
      <c r="B1217" s="178"/>
      <c r="D1217" s="171" t="s">
        <v>193</v>
      </c>
      <c r="E1217" s="179" t="s">
        <v>1</v>
      </c>
      <c r="F1217" s="180" t="s">
        <v>1604</v>
      </c>
      <c r="H1217" s="181">
        <v>19.37</v>
      </c>
      <c r="I1217" s="182"/>
      <c r="L1217" s="178"/>
      <c r="M1217" s="183"/>
      <c r="N1217" s="184"/>
      <c r="O1217" s="184"/>
      <c r="P1217" s="184"/>
      <c r="Q1217" s="184"/>
      <c r="R1217" s="184"/>
      <c r="S1217" s="184"/>
      <c r="T1217" s="185"/>
      <c r="AT1217" s="179" t="s">
        <v>193</v>
      </c>
      <c r="AU1217" s="179" t="s">
        <v>89</v>
      </c>
      <c r="AV1217" s="14" t="s">
        <v>89</v>
      </c>
      <c r="AW1217" s="14" t="s">
        <v>31</v>
      </c>
      <c r="AX1217" s="14" t="s">
        <v>75</v>
      </c>
      <c r="AY1217" s="179" t="s">
        <v>185</v>
      </c>
    </row>
    <row r="1218" spans="1:65" s="14" customFormat="1" ht="11.25">
      <c r="B1218" s="178"/>
      <c r="D1218" s="171" t="s">
        <v>193</v>
      </c>
      <c r="E1218" s="179" t="s">
        <v>1</v>
      </c>
      <c r="F1218" s="180" t="s">
        <v>1605</v>
      </c>
      <c r="H1218" s="181">
        <v>38.893999999999998</v>
      </c>
      <c r="I1218" s="182"/>
      <c r="L1218" s="178"/>
      <c r="M1218" s="183"/>
      <c r="N1218" s="184"/>
      <c r="O1218" s="184"/>
      <c r="P1218" s="184"/>
      <c r="Q1218" s="184"/>
      <c r="R1218" s="184"/>
      <c r="S1218" s="184"/>
      <c r="T1218" s="185"/>
      <c r="AT1218" s="179" t="s">
        <v>193</v>
      </c>
      <c r="AU1218" s="179" t="s">
        <v>89</v>
      </c>
      <c r="AV1218" s="14" t="s">
        <v>89</v>
      </c>
      <c r="AW1218" s="14" t="s">
        <v>31</v>
      </c>
      <c r="AX1218" s="14" t="s">
        <v>75</v>
      </c>
      <c r="AY1218" s="179" t="s">
        <v>185</v>
      </c>
    </row>
    <row r="1219" spans="1:65" s="14" customFormat="1" ht="11.25">
      <c r="B1219" s="178"/>
      <c r="D1219" s="171" t="s">
        <v>193</v>
      </c>
      <c r="E1219" s="179" t="s">
        <v>1</v>
      </c>
      <c r="F1219" s="180" t="s">
        <v>1606</v>
      </c>
      <c r="H1219" s="181">
        <v>-8.0839999999999996</v>
      </c>
      <c r="I1219" s="182"/>
      <c r="L1219" s="178"/>
      <c r="M1219" s="183"/>
      <c r="N1219" s="184"/>
      <c r="O1219" s="184"/>
      <c r="P1219" s="184"/>
      <c r="Q1219" s="184"/>
      <c r="R1219" s="184"/>
      <c r="S1219" s="184"/>
      <c r="T1219" s="185"/>
      <c r="AT1219" s="179" t="s">
        <v>193</v>
      </c>
      <c r="AU1219" s="179" t="s">
        <v>89</v>
      </c>
      <c r="AV1219" s="14" t="s">
        <v>89</v>
      </c>
      <c r="AW1219" s="14" t="s">
        <v>31</v>
      </c>
      <c r="AX1219" s="14" t="s">
        <v>75</v>
      </c>
      <c r="AY1219" s="179" t="s">
        <v>185</v>
      </c>
    </row>
    <row r="1220" spans="1:65" s="16" customFormat="1" ht="11.25">
      <c r="B1220" s="194"/>
      <c r="D1220" s="171" t="s">
        <v>193</v>
      </c>
      <c r="E1220" s="195" t="s">
        <v>1</v>
      </c>
      <c r="F1220" s="196" t="s">
        <v>215</v>
      </c>
      <c r="H1220" s="197">
        <v>117.56200000000001</v>
      </c>
      <c r="I1220" s="198"/>
      <c r="L1220" s="194"/>
      <c r="M1220" s="199"/>
      <c r="N1220" s="200"/>
      <c r="O1220" s="200"/>
      <c r="P1220" s="200"/>
      <c r="Q1220" s="200"/>
      <c r="R1220" s="200"/>
      <c r="S1220" s="200"/>
      <c r="T1220" s="201"/>
      <c r="AT1220" s="195" t="s">
        <v>193</v>
      </c>
      <c r="AU1220" s="195" t="s">
        <v>89</v>
      </c>
      <c r="AV1220" s="16" t="s">
        <v>91</v>
      </c>
      <c r="AW1220" s="16" t="s">
        <v>31</v>
      </c>
      <c r="AX1220" s="16" t="s">
        <v>79</v>
      </c>
      <c r="AY1220" s="195" t="s">
        <v>185</v>
      </c>
    </row>
    <row r="1221" spans="1:65" s="2" customFormat="1" ht="16.5" customHeight="1">
      <c r="A1221" s="33"/>
      <c r="B1221" s="155"/>
      <c r="C1221" s="202" t="s">
        <v>1607</v>
      </c>
      <c r="D1221" s="202" t="s">
        <v>339</v>
      </c>
      <c r="E1221" s="203" t="s">
        <v>1608</v>
      </c>
      <c r="F1221" s="204" t="s">
        <v>1609</v>
      </c>
      <c r="G1221" s="205" t="s">
        <v>412</v>
      </c>
      <c r="H1221" s="206">
        <v>8.4879999999999995</v>
      </c>
      <c r="I1221" s="207"/>
      <c r="J1221" s="208">
        <f>ROUND(I1221*H1221,2)</f>
        <v>0</v>
      </c>
      <c r="K1221" s="209"/>
      <c r="L1221" s="210"/>
      <c r="M1221" s="211" t="s">
        <v>1</v>
      </c>
      <c r="N1221" s="212" t="s">
        <v>41</v>
      </c>
      <c r="O1221" s="62"/>
      <c r="P1221" s="166">
        <f>O1221*H1221</f>
        <v>0</v>
      </c>
      <c r="Q1221" s="166">
        <v>1</v>
      </c>
      <c r="R1221" s="166">
        <f>Q1221*H1221</f>
        <v>8.4879999999999995</v>
      </c>
      <c r="S1221" s="166">
        <v>0</v>
      </c>
      <c r="T1221" s="167">
        <f>S1221*H1221</f>
        <v>0</v>
      </c>
      <c r="U1221" s="33"/>
      <c r="V1221" s="33"/>
      <c r="W1221" s="33"/>
      <c r="X1221" s="33"/>
      <c r="Y1221" s="33"/>
      <c r="Z1221" s="33"/>
      <c r="AA1221" s="33"/>
      <c r="AB1221" s="33"/>
      <c r="AC1221" s="33"/>
      <c r="AD1221" s="33"/>
      <c r="AE1221" s="33"/>
      <c r="AR1221" s="168" t="s">
        <v>1221</v>
      </c>
      <c r="AT1221" s="168" t="s">
        <v>339</v>
      </c>
      <c r="AU1221" s="168" t="s">
        <v>89</v>
      </c>
      <c r="AY1221" s="18" t="s">
        <v>185</v>
      </c>
      <c r="BE1221" s="169">
        <f>IF(N1221="základná",J1221,0)</f>
        <v>0</v>
      </c>
      <c r="BF1221" s="169">
        <f>IF(N1221="znížená",J1221,0)</f>
        <v>0</v>
      </c>
      <c r="BG1221" s="169">
        <f>IF(N1221="zákl. prenesená",J1221,0)</f>
        <v>0</v>
      </c>
      <c r="BH1221" s="169">
        <f>IF(N1221="zníž. prenesená",J1221,0)</f>
        <v>0</v>
      </c>
      <c r="BI1221" s="169">
        <f>IF(N1221="nulová",J1221,0)</f>
        <v>0</v>
      </c>
      <c r="BJ1221" s="18" t="s">
        <v>89</v>
      </c>
      <c r="BK1221" s="169">
        <f>ROUND(I1221*H1221,2)</f>
        <v>0</v>
      </c>
      <c r="BL1221" s="18" t="s">
        <v>1221</v>
      </c>
      <c r="BM1221" s="168" t="s">
        <v>1610</v>
      </c>
    </row>
    <row r="1222" spans="1:65" s="13" customFormat="1" ht="11.25">
      <c r="B1222" s="170"/>
      <c r="D1222" s="171" t="s">
        <v>193</v>
      </c>
      <c r="E1222" s="172" t="s">
        <v>1</v>
      </c>
      <c r="F1222" s="173" t="s">
        <v>1596</v>
      </c>
      <c r="H1222" s="172" t="s">
        <v>1</v>
      </c>
      <c r="I1222" s="174"/>
      <c r="L1222" s="170"/>
      <c r="M1222" s="175"/>
      <c r="N1222" s="176"/>
      <c r="O1222" s="176"/>
      <c r="P1222" s="176"/>
      <c r="Q1222" s="176"/>
      <c r="R1222" s="176"/>
      <c r="S1222" s="176"/>
      <c r="T1222" s="177"/>
      <c r="AT1222" s="172" t="s">
        <v>193</v>
      </c>
      <c r="AU1222" s="172" t="s">
        <v>89</v>
      </c>
      <c r="AV1222" s="13" t="s">
        <v>79</v>
      </c>
      <c r="AW1222" s="13" t="s">
        <v>31</v>
      </c>
      <c r="AX1222" s="13" t="s">
        <v>75</v>
      </c>
      <c r="AY1222" s="172" t="s">
        <v>185</v>
      </c>
    </row>
    <row r="1223" spans="1:65" s="13" customFormat="1" ht="22.5">
      <c r="B1223" s="170"/>
      <c r="D1223" s="171" t="s">
        <v>193</v>
      </c>
      <c r="E1223" s="172" t="s">
        <v>1</v>
      </c>
      <c r="F1223" s="173" t="s">
        <v>1597</v>
      </c>
      <c r="H1223" s="172" t="s">
        <v>1</v>
      </c>
      <c r="I1223" s="174"/>
      <c r="L1223" s="170"/>
      <c r="M1223" s="175"/>
      <c r="N1223" s="176"/>
      <c r="O1223" s="176"/>
      <c r="P1223" s="176"/>
      <c r="Q1223" s="176"/>
      <c r="R1223" s="176"/>
      <c r="S1223" s="176"/>
      <c r="T1223" s="177"/>
      <c r="AT1223" s="172" t="s">
        <v>193</v>
      </c>
      <c r="AU1223" s="172" t="s">
        <v>89</v>
      </c>
      <c r="AV1223" s="13" t="s">
        <v>79</v>
      </c>
      <c r="AW1223" s="13" t="s">
        <v>31</v>
      </c>
      <c r="AX1223" s="13" t="s">
        <v>75</v>
      </c>
      <c r="AY1223" s="172" t="s">
        <v>185</v>
      </c>
    </row>
    <row r="1224" spans="1:65" s="14" customFormat="1" ht="11.25">
      <c r="B1224" s="178"/>
      <c r="D1224" s="171" t="s">
        <v>193</v>
      </c>
      <c r="E1224" s="179" t="s">
        <v>1</v>
      </c>
      <c r="F1224" s="180" t="s">
        <v>1611</v>
      </c>
      <c r="H1224" s="181">
        <v>8.4879999999999995</v>
      </c>
      <c r="I1224" s="182"/>
      <c r="L1224" s="178"/>
      <c r="M1224" s="183"/>
      <c r="N1224" s="184"/>
      <c r="O1224" s="184"/>
      <c r="P1224" s="184"/>
      <c r="Q1224" s="184"/>
      <c r="R1224" s="184"/>
      <c r="S1224" s="184"/>
      <c r="T1224" s="185"/>
      <c r="AT1224" s="179" t="s">
        <v>193</v>
      </c>
      <c r="AU1224" s="179" t="s">
        <v>89</v>
      </c>
      <c r="AV1224" s="14" t="s">
        <v>89</v>
      </c>
      <c r="AW1224" s="14" t="s">
        <v>31</v>
      </c>
      <c r="AX1224" s="14" t="s">
        <v>79</v>
      </c>
      <c r="AY1224" s="179" t="s">
        <v>185</v>
      </c>
    </row>
    <row r="1225" spans="1:65" s="2" customFormat="1" ht="24.2" customHeight="1">
      <c r="A1225" s="33"/>
      <c r="B1225" s="155"/>
      <c r="C1225" s="156" t="s">
        <v>1612</v>
      </c>
      <c r="D1225" s="156" t="s">
        <v>188</v>
      </c>
      <c r="E1225" s="157" t="s">
        <v>1613</v>
      </c>
      <c r="F1225" s="158" t="s">
        <v>1614</v>
      </c>
      <c r="G1225" s="159" t="s">
        <v>1046</v>
      </c>
      <c r="H1225" s="213"/>
      <c r="I1225" s="161"/>
      <c r="J1225" s="162">
        <f>ROUND(I1225*H1225,2)</f>
        <v>0</v>
      </c>
      <c r="K1225" s="163"/>
      <c r="L1225" s="34"/>
      <c r="M1225" s="164" t="s">
        <v>1</v>
      </c>
      <c r="N1225" s="165" t="s">
        <v>41</v>
      </c>
      <c r="O1225" s="62"/>
      <c r="P1225" s="166">
        <f>O1225*H1225</f>
        <v>0</v>
      </c>
      <c r="Q1225" s="166">
        <v>0</v>
      </c>
      <c r="R1225" s="166">
        <f>Q1225*H1225</f>
        <v>0</v>
      </c>
      <c r="S1225" s="166">
        <v>0</v>
      </c>
      <c r="T1225" s="167">
        <f>S1225*H1225</f>
        <v>0</v>
      </c>
      <c r="U1225" s="33"/>
      <c r="V1225" s="33"/>
      <c r="W1225" s="33"/>
      <c r="X1225" s="33"/>
      <c r="Y1225" s="33"/>
      <c r="Z1225" s="33"/>
      <c r="AA1225" s="33"/>
      <c r="AB1225" s="33"/>
      <c r="AC1225" s="33"/>
      <c r="AD1225" s="33"/>
      <c r="AE1225" s="33"/>
      <c r="AR1225" s="168" t="s">
        <v>351</v>
      </c>
      <c r="AT1225" s="168" t="s">
        <v>188</v>
      </c>
      <c r="AU1225" s="168" t="s">
        <v>89</v>
      </c>
      <c r="AY1225" s="18" t="s">
        <v>185</v>
      </c>
      <c r="BE1225" s="169">
        <f>IF(N1225="základná",J1225,0)</f>
        <v>0</v>
      </c>
      <c r="BF1225" s="169">
        <f>IF(N1225="znížená",J1225,0)</f>
        <v>0</v>
      </c>
      <c r="BG1225" s="169">
        <f>IF(N1225="zákl. prenesená",J1225,0)</f>
        <v>0</v>
      </c>
      <c r="BH1225" s="169">
        <f>IF(N1225="zníž. prenesená",J1225,0)</f>
        <v>0</v>
      </c>
      <c r="BI1225" s="169">
        <f>IF(N1225="nulová",J1225,0)</f>
        <v>0</v>
      </c>
      <c r="BJ1225" s="18" t="s">
        <v>89</v>
      </c>
      <c r="BK1225" s="169">
        <f>ROUND(I1225*H1225,2)</f>
        <v>0</v>
      </c>
      <c r="BL1225" s="18" t="s">
        <v>351</v>
      </c>
      <c r="BM1225" s="168" t="s">
        <v>1615</v>
      </c>
    </row>
    <row r="1226" spans="1:65" s="12" customFormat="1" ht="22.9" customHeight="1">
      <c r="B1226" s="142"/>
      <c r="D1226" s="143" t="s">
        <v>74</v>
      </c>
      <c r="E1226" s="153" t="s">
        <v>1616</v>
      </c>
      <c r="F1226" s="153" t="s">
        <v>1617</v>
      </c>
      <c r="I1226" s="145"/>
      <c r="J1226" s="154">
        <f>BK1226</f>
        <v>0</v>
      </c>
      <c r="L1226" s="142"/>
      <c r="M1226" s="147"/>
      <c r="N1226" s="148"/>
      <c r="O1226" s="148"/>
      <c r="P1226" s="149">
        <f>SUM(P1227:P1235)</f>
        <v>0</v>
      </c>
      <c r="Q1226" s="148"/>
      <c r="R1226" s="149">
        <f>SUM(R1227:R1235)</f>
        <v>0.61346400000000001</v>
      </c>
      <c r="S1226" s="148"/>
      <c r="T1226" s="150">
        <f>SUM(T1227:T1235)</f>
        <v>0</v>
      </c>
      <c r="AR1226" s="143" t="s">
        <v>89</v>
      </c>
      <c r="AT1226" s="151" t="s">
        <v>74</v>
      </c>
      <c r="AU1226" s="151" t="s">
        <v>79</v>
      </c>
      <c r="AY1226" s="143" t="s">
        <v>185</v>
      </c>
      <c r="BK1226" s="152">
        <f>SUM(BK1227:BK1235)</f>
        <v>0</v>
      </c>
    </row>
    <row r="1227" spans="1:65" s="2" customFormat="1" ht="24.2" customHeight="1">
      <c r="A1227" s="33"/>
      <c r="B1227" s="155"/>
      <c r="C1227" s="156" t="s">
        <v>1618</v>
      </c>
      <c r="D1227" s="156" t="s">
        <v>188</v>
      </c>
      <c r="E1227" s="157" t="s">
        <v>1619</v>
      </c>
      <c r="F1227" s="158" t="s">
        <v>1620</v>
      </c>
      <c r="G1227" s="159" t="s">
        <v>348</v>
      </c>
      <c r="H1227" s="160">
        <v>26.73</v>
      </c>
      <c r="I1227" s="161"/>
      <c r="J1227" s="162">
        <f>ROUND(I1227*H1227,2)</f>
        <v>0</v>
      </c>
      <c r="K1227" s="163"/>
      <c r="L1227" s="34"/>
      <c r="M1227" s="164" t="s">
        <v>1</v>
      </c>
      <c r="N1227" s="165" t="s">
        <v>41</v>
      </c>
      <c r="O1227" s="62"/>
      <c r="P1227" s="166">
        <f>O1227*H1227</f>
        <v>0</v>
      </c>
      <c r="Q1227" s="166">
        <v>8.9999999999999998E-4</v>
      </c>
      <c r="R1227" s="166">
        <f>Q1227*H1227</f>
        <v>2.4056999999999999E-2</v>
      </c>
      <c r="S1227" s="166">
        <v>0</v>
      </c>
      <c r="T1227" s="167">
        <f>S1227*H1227</f>
        <v>0</v>
      </c>
      <c r="U1227" s="33"/>
      <c r="V1227" s="33"/>
      <c r="W1227" s="33"/>
      <c r="X1227" s="33"/>
      <c r="Y1227" s="33"/>
      <c r="Z1227" s="33"/>
      <c r="AA1227" s="33"/>
      <c r="AB1227" s="33"/>
      <c r="AC1227" s="33"/>
      <c r="AD1227" s="33"/>
      <c r="AE1227" s="33"/>
      <c r="AR1227" s="168" t="s">
        <v>351</v>
      </c>
      <c r="AT1227" s="168" t="s">
        <v>188</v>
      </c>
      <c r="AU1227" s="168" t="s">
        <v>89</v>
      </c>
      <c r="AY1227" s="18" t="s">
        <v>185</v>
      </c>
      <c r="BE1227" s="169">
        <f>IF(N1227="základná",J1227,0)</f>
        <v>0</v>
      </c>
      <c r="BF1227" s="169">
        <f>IF(N1227="znížená",J1227,0)</f>
        <v>0</v>
      </c>
      <c r="BG1227" s="169">
        <f>IF(N1227="zákl. prenesená",J1227,0)</f>
        <v>0</v>
      </c>
      <c r="BH1227" s="169">
        <f>IF(N1227="zníž. prenesená",J1227,0)</f>
        <v>0</v>
      </c>
      <c r="BI1227" s="169">
        <f>IF(N1227="nulová",J1227,0)</f>
        <v>0</v>
      </c>
      <c r="BJ1227" s="18" t="s">
        <v>89</v>
      </c>
      <c r="BK1227" s="169">
        <f>ROUND(I1227*H1227,2)</f>
        <v>0</v>
      </c>
      <c r="BL1227" s="18" t="s">
        <v>351</v>
      </c>
      <c r="BM1227" s="168" t="s">
        <v>1621</v>
      </c>
    </row>
    <row r="1228" spans="1:65" s="13" customFormat="1" ht="11.25">
      <c r="B1228" s="170"/>
      <c r="D1228" s="171" t="s">
        <v>193</v>
      </c>
      <c r="E1228" s="172" t="s">
        <v>1</v>
      </c>
      <c r="F1228" s="173" t="s">
        <v>1622</v>
      </c>
      <c r="H1228" s="172" t="s">
        <v>1</v>
      </c>
      <c r="I1228" s="174"/>
      <c r="L1228" s="170"/>
      <c r="M1228" s="175"/>
      <c r="N1228" s="176"/>
      <c r="O1228" s="176"/>
      <c r="P1228" s="176"/>
      <c r="Q1228" s="176"/>
      <c r="R1228" s="176"/>
      <c r="S1228" s="176"/>
      <c r="T1228" s="177"/>
      <c r="AT1228" s="172" t="s">
        <v>193</v>
      </c>
      <c r="AU1228" s="172" t="s">
        <v>89</v>
      </c>
      <c r="AV1228" s="13" t="s">
        <v>79</v>
      </c>
      <c r="AW1228" s="13" t="s">
        <v>31</v>
      </c>
      <c r="AX1228" s="13" t="s">
        <v>75</v>
      </c>
      <c r="AY1228" s="172" t="s">
        <v>185</v>
      </c>
    </row>
    <row r="1229" spans="1:65" s="14" customFormat="1" ht="11.25">
      <c r="B1229" s="178"/>
      <c r="D1229" s="171" t="s">
        <v>193</v>
      </c>
      <c r="E1229" s="179" t="s">
        <v>1</v>
      </c>
      <c r="F1229" s="180" t="s">
        <v>1623</v>
      </c>
      <c r="H1229" s="181">
        <v>10.89</v>
      </c>
      <c r="I1229" s="182"/>
      <c r="L1229" s="178"/>
      <c r="M1229" s="183"/>
      <c r="N1229" s="184"/>
      <c r="O1229" s="184"/>
      <c r="P1229" s="184"/>
      <c r="Q1229" s="184"/>
      <c r="R1229" s="184"/>
      <c r="S1229" s="184"/>
      <c r="T1229" s="185"/>
      <c r="AT1229" s="179" t="s">
        <v>193</v>
      </c>
      <c r="AU1229" s="179" t="s">
        <v>89</v>
      </c>
      <c r="AV1229" s="14" t="s">
        <v>89</v>
      </c>
      <c r="AW1229" s="14" t="s">
        <v>31</v>
      </c>
      <c r="AX1229" s="14" t="s">
        <v>75</v>
      </c>
      <c r="AY1229" s="179" t="s">
        <v>185</v>
      </c>
    </row>
    <row r="1230" spans="1:65" s="14" customFormat="1" ht="11.25">
      <c r="B1230" s="178"/>
      <c r="D1230" s="171" t="s">
        <v>193</v>
      </c>
      <c r="E1230" s="179" t="s">
        <v>1</v>
      </c>
      <c r="F1230" s="180" t="s">
        <v>1624</v>
      </c>
      <c r="H1230" s="181">
        <v>10.65</v>
      </c>
      <c r="I1230" s="182"/>
      <c r="L1230" s="178"/>
      <c r="M1230" s="183"/>
      <c r="N1230" s="184"/>
      <c r="O1230" s="184"/>
      <c r="P1230" s="184"/>
      <c r="Q1230" s="184"/>
      <c r="R1230" s="184"/>
      <c r="S1230" s="184"/>
      <c r="T1230" s="185"/>
      <c r="AT1230" s="179" t="s">
        <v>193</v>
      </c>
      <c r="AU1230" s="179" t="s">
        <v>89</v>
      </c>
      <c r="AV1230" s="14" t="s">
        <v>89</v>
      </c>
      <c r="AW1230" s="14" t="s">
        <v>31</v>
      </c>
      <c r="AX1230" s="14" t="s">
        <v>75</v>
      </c>
      <c r="AY1230" s="179" t="s">
        <v>185</v>
      </c>
    </row>
    <row r="1231" spans="1:65" s="14" customFormat="1" ht="11.25">
      <c r="B1231" s="178"/>
      <c r="D1231" s="171" t="s">
        <v>193</v>
      </c>
      <c r="E1231" s="179" t="s">
        <v>1</v>
      </c>
      <c r="F1231" s="180" t="s">
        <v>1625</v>
      </c>
      <c r="H1231" s="181">
        <v>5.19</v>
      </c>
      <c r="I1231" s="182"/>
      <c r="L1231" s="178"/>
      <c r="M1231" s="183"/>
      <c r="N1231" s="184"/>
      <c r="O1231" s="184"/>
      <c r="P1231" s="184"/>
      <c r="Q1231" s="184"/>
      <c r="R1231" s="184"/>
      <c r="S1231" s="184"/>
      <c r="T1231" s="185"/>
      <c r="AT1231" s="179" t="s">
        <v>193</v>
      </c>
      <c r="AU1231" s="179" t="s">
        <v>89</v>
      </c>
      <c r="AV1231" s="14" t="s">
        <v>89</v>
      </c>
      <c r="AW1231" s="14" t="s">
        <v>31</v>
      </c>
      <c r="AX1231" s="14" t="s">
        <v>75</v>
      </c>
      <c r="AY1231" s="179" t="s">
        <v>185</v>
      </c>
    </row>
    <row r="1232" spans="1:65" s="16" customFormat="1" ht="11.25">
      <c r="B1232" s="194"/>
      <c r="D1232" s="171" t="s">
        <v>193</v>
      </c>
      <c r="E1232" s="195" t="s">
        <v>1</v>
      </c>
      <c r="F1232" s="196" t="s">
        <v>215</v>
      </c>
      <c r="H1232" s="197">
        <v>26.73</v>
      </c>
      <c r="I1232" s="198"/>
      <c r="L1232" s="194"/>
      <c r="M1232" s="199"/>
      <c r="N1232" s="200"/>
      <c r="O1232" s="200"/>
      <c r="P1232" s="200"/>
      <c r="Q1232" s="200"/>
      <c r="R1232" s="200"/>
      <c r="S1232" s="200"/>
      <c r="T1232" s="201"/>
      <c r="AT1232" s="195" t="s">
        <v>193</v>
      </c>
      <c r="AU1232" s="195" t="s">
        <v>89</v>
      </c>
      <c r="AV1232" s="16" t="s">
        <v>91</v>
      </c>
      <c r="AW1232" s="16" t="s">
        <v>31</v>
      </c>
      <c r="AX1232" s="16" t="s">
        <v>79</v>
      </c>
      <c r="AY1232" s="195" t="s">
        <v>185</v>
      </c>
    </row>
    <row r="1233" spans="1:65" s="2" customFormat="1" ht="24.2" customHeight="1">
      <c r="A1233" s="33"/>
      <c r="B1233" s="155"/>
      <c r="C1233" s="202" t="s">
        <v>1626</v>
      </c>
      <c r="D1233" s="202" t="s">
        <v>339</v>
      </c>
      <c r="E1233" s="203" t="s">
        <v>1627</v>
      </c>
      <c r="F1233" s="204" t="s">
        <v>1628</v>
      </c>
      <c r="G1233" s="205" t="s">
        <v>283</v>
      </c>
      <c r="H1233" s="206">
        <v>28.067</v>
      </c>
      <c r="I1233" s="207"/>
      <c r="J1233" s="208">
        <f>ROUND(I1233*H1233,2)</f>
        <v>0</v>
      </c>
      <c r="K1233" s="209"/>
      <c r="L1233" s="210"/>
      <c r="M1233" s="211" t="s">
        <v>1</v>
      </c>
      <c r="N1233" s="212" t="s">
        <v>41</v>
      </c>
      <c r="O1233" s="62"/>
      <c r="P1233" s="166">
        <f>O1233*H1233</f>
        <v>0</v>
      </c>
      <c r="Q1233" s="166">
        <v>2.1000000000000001E-2</v>
      </c>
      <c r="R1233" s="166">
        <f>Q1233*H1233</f>
        <v>0.58940700000000001</v>
      </c>
      <c r="S1233" s="166">
        <v>0</v>
      </c>
      <c r="T1233" s="167">
        <f>S1233*H1233</f>
        <v>0</v>
      </c>
      <c r="U1233" s="33"/>
      <c r="V1233" s="33"/>
      <c r="W1233" s="33"/>
      <c r="X1233" s="33"/>
      <c r="Y1233" s="33"/>
      <c r="Z1233" s="33"/>
      <c r="AA1233" s="33"/>
      <c r="AB1233" s="33"/>
      <c r="AC1233" s="33"/>
      <c r="AD1233" s="33"/>
      <c r="AE1233" s="33"/>
      <c r="AR1233" s="168" t="s">
        <v>505</v>
      </c>
      <c r="AT1233" s="168" t="s">
        <v>339</v>
      </c>
      <c r="AU1233" s="168" t="s">
        <v>89</v>
      </c>
      <c r="AY1233" s="18" t="s">
        <v>185</v>
      </c>
      <c r="BE1233" s="169">
        <f>IF(N1233="základná",J1233,0)</f>
        <v>0</v>
      </c>
      <c r="BF1233" s="169">
        <f>IF(N1233="znížená",J1233,0)</f>
        <v>0</v>
      </c>
      <c r="BG1233" s="169">
        <f>IF(N1233="zákl. prenesená",J1233,0)</f>
        <v>0</v>
      </c>
      <c r="BH1233" s="169">
        <f>IF(N1233="zníž. prenesená",J1233,0)</f>
        <v>0</v>
      </c>
      <c r="BI1233" s="169">
        <f>IF(N1233="nulová",J1233,0)</f>
        <v>0</v>
      </c>
      <c r="BJ1233" s="18" t="s">
        <v>89</v>
      </c>
      <c r="BK1233" s="169">
        <f>ROUND(I1233*H1233,2)</f>
        <v>0</v>
      </c>
      <c r="BL1233" s="18" t="s">
        <v>351</v>
      </c>
      <c r="BM1233" s="168" t="s">
        <v>1629</v>
      </c>
    </row>
    <row r="1234" spans="1:65" s="14" customFormat="1" ht="11.25">
      <c r="B1234" s="178"/>
      <c r="D1234" s="171" t="s">
        <v>193</v>
      </c>
      <c r="E1234" s="179" t="s">
        <v>1</v>
      </c>
      <c r="F1234" s="180" t="s">
        <v>1630</v>
      </c>
      <c r="H1234" s="181">
        <v>28.067</v>
      </c>
      <c r="I1234" s="182"/>
      <c r="L1234" s="178"/>
      <c r="M1234" s="183"/>
      <c r="N1234" s="184"/>
      <c r="O1234" s="184"/>
      <c r="P1234" s="184"/>
      <c r="Q1234" s="184"/>
      <c r="R1234" s="184"/>
      <c r="S1234" s="184"/>
      <c r="T1234" s="185"/>
      <c r="AT1234" s="179" t="s">
        <v>193</v>
      </c>
      <c r="AU1234" s="179" t="s">
        <v>89</v>
      </c>
      <c r="AV1234" s="14" t="s">
        <v>89</v>
      </c>
      <c r="AW1234" s="14" t="s">
        <v>31</v>
      </c>
      <c r="AX1234" s="14" t="s">
        <v>79</v>
      </c>
      <c r="AY1234" s="179" t="s">
        <v>185</v>
      </c>
    </row>
    <row r="1235" spans="1:65" s="2" customFormat="1" ht="24.2" customHeight="1">
      <c r="A1235" s="33"/>
      <c r="B1235" s="155"/>
      <c r="C1235" s="156" t="s">
        <v>1631</v>
      </c>
      <c r="D1235" s="156" t="s">
        <v>188</v>
      </c>
      <c r="E1235" s="157" t="s">
        <v>1632</v>
      </c>
      <c r="F1235" s="158" t="s">
        <v>1633</v>
      </c>
      <c r="G1235" s="159" t="s">
        <v>1046</v>
      </c>
      <c r="H1235" s="213"/>
      <c r="I1235" s="161"/>
      <c r="J1235" s="162">
        <f>ROUND(I1235*H1235,2)</f>
        <v>0</v>
      </c>
      <c r="K1235" s="163"/>
      <c r="L1235" s="34"/>
      <c r="M1235" s="164" t="s">
        <v>1</v>
      </c>
      <c r="N1235" s="165" t="s">
        <v>41</v>
      </c>
      <c r="O1235" s="62"/>
      <c r="P1235" s="166">
        <f>O1235*H1235</f>
        <v>0</v>
      </c>
      <c r="Q1235" s="166">
        <v>0</v>
      </c>
      <c r="R1235" s="166">
        <f>Q1235*H1235</f>
        <v>0</v>
      </c>
      <c r="S1235" s="166">
        <v>0</v>
      </c>
      <c r="T1235" s="167">
        <f>S1235*H1235</f>
        <v>0</v>
      </c>
      <c r="U1235" s="33"/>
      <c r="V1235" s="33"/>
      <c r="W1235" s="33"/>
      <c r="X1235" s="33"/>
      <c r="Y1235" s="33"/>
      <c r="Z1235" s="33"/>
      <c r="AA1235" s="33"/>
      <c r="AB1235" s="33"/>
      <c r="AC1235" s="33"/>
      <c r="AD1235" s="33"/>
      <c r="AE1235" s="33"/>
      <c r="AR1235" s="168" t="s">
        <v>351</v>
      </c>
      <c r="AT1235" s="168" t="s">
        <v>188</v>
      </c>
      <c r="AU1235" s="168" t="s">
        <v>89</v>
      </c>
      <c r="AY1235" s="18" t="s">
        <v>185</v>
      </c>
      <c r="BE1235" s="169">
        <f>IF(N1235="základná",J1235,0)</f>
        <v>0</v>
      </c>
      <c r="BF1235" s="169">
        <f>IF(N1235="znížená",J1235,0)</f>
        <v>0</v>
      </c>
      <c r="BG1235" s="169">
        <f>IF(N1235="zákl. prenesená",J1235,0)</f>
        <v>0</v>
      </c>
      <c r="BH1235" s="169">
        <f>IF(N1235="zníž. prenesená",J1235,0)</f>
        <v>0</v>
      </c>
      <c r="BI1235" s="169">
        <f>IF(N1235="nulová",J1235,0)</f>
        <v>0</v>
      </c>
      <c r="BJ1235" s="18" t="s">
        <v>89</v>
      </c>
      <c r="BK1235" s="169">
        <f>ROUND(I1235*H1235,2)</f>
        <v>0</v>
      </c>
      <c r="BL1235" s="18" t="s">
        <v>351</v>
      </c>
      <c r="BM1235" s="168" t="s">
        <v>1634</v>
      </c>
    </row>
    <row r="1236" spans="1:65" s="12" customFormat="1" ht="22.9" customHeight="1">
      <c r="B1236" s="142"/>
      <c r="D1236" s="143" t="s">
        <v>74</v>
      </c>
      <c r="E1236" s="153" t="s">
        <v>1635</v>
      </c>
      <c r="F1236" s="153" t="s">
        <v>1636</v>
      </c>
      <c r="I1236" s="145"/>
      <c r="J1236" s="154">
        <f>BK1236</f>
        <v>0</v>
      </c>
      <c r="L1236" s="142"/>
      <c r="M1236" s="147"/>
      <c r="N1236" s="148"/>
      <c r="O1236" s="148"/>
      <c r="P1236" s="149">
        <f>SUM(P1237:P1253)</f>
        <v>0</v>
      </c>
      <c r="Q1236" s="148"/>
      <c r="R1236" s="149">
        <f>SUM(R1237:R1253)</f>
        <v>0.28243018999999997</v>
      </c>
      <c r="S1236" s="148"/>
      <c r="T1236" s="150">
        <f>SUM(T1237:T1253)</f>
        <v>0</v>
      </c>
      <c r="AR1236" s="143" t="s">
        <v>89</v>
      </c>
      <c r="AT1236" s="151" t="s">
        <v>74</v>
      </c>
      <c r="AU1236" s="151" t="s">
        <v>79</v>
      </c>
      <c r="AY1236" s="143" t="s">
        <v>185</v>
      </c>
      <c r="BK1236" s="152">
        <f>SUM(BK1237:BK1253)</f>
        <v>0</v>
      </c>
    </row>
    <row r="1237" spans="1:65" s="2" customFormat="1" ht="16.5" customHeight="1">
      <c r="A1237" s="33"/>
      <c r="B1237" s="155"/>
      <c r="C1237" s="156" t="s">
        <v>1637</v>
      </c>
      <c r="D1237" s="156" t="s">
        <v>188</v>
      </c>
      <c r="E1237" s="157" t="s">
        <v>1638</v>
      </c>
      <c r="F1237" s="158" t="s">
        <v>1639</v>
      </c>
      <c r="G1237" s="159" t="s">
        <v>348</v>
      </c>
      <c r="H1237" s="160">
        <v>161.25</v>
      </c>
      <c r="I1237" s="161"/>
      <c r="J1237" s="162">
        <f>ROUND(I1237*H1237,2)</f>
        <v>0</v>
      </c>
      <c r="K1237" s="163"/>
      <c r="L1237" s="34"/>
      <c r="M1237" s="164" t="s">
        <v>1</v>
      </c>
      <c r="N1237" s="165" t="s">
        <v>41</v>
      </c>
      <c r="O1237" s="62"/>
      <c r="P1237" s="166">
        <f>O1237*H1237</f>
        <v>0</v>
      </c>
      <c r="Q1237" s="166">
        <v>4.0000000000000003E-5</v>
      </c>
      <c r="R1237" s="166">
        <f>Q1237*H1237</f>
        <v>6.4500000000000009E-3</v>
      </c>
      <c r="S1237" s="166">
        <v>0</v>
      </c>
      <c r="T1237" s="167">
        <f>S1237*H1237</f>
        <v>0</v>
      </c>
      <c r="U1237" s="33"/>
      <c r="V1237" s="33"/>
      <c r="W1237" s="33"/>
      <c r="X1237" s="33"/>
      <c r="Y1237" s="33"/>
      <c r="Z1237" s="33"/>
      <c r="AA1237" s="33"/>
      <c r="AB1237" s="33"/>
      <c r="AC1237" s="33"/>
      <c r="AD1237" s="33"/>
      <c r="AE1237" s="33"/>
      <c r="AR1237" s="168" t="s">
        <v>351</v>
      </c>
      <c r="AT1237" s="168" t="s">
        <v>188</v>
      </c>
      <c r="AU1237" s="168" t="s">
        <v>89</v>
      </c>
      <c r="AY1237" s="18" t="s">
        <v>185</v>
      </c>
      <c r="BE1237" s="169">
        <f>IF(N1237="základná",J1237,0)</f>
        <v>0</v>
      </c>
      <c r="BF1237" s="169">
        <f>IF(N1237="znížená",J1237,0)</f>
        <v>0</v>
      </c>
      <c r="BG1237" s="169">
        <f>IF(N1237="zákl. prenesená",J1237,0)</f>
        <v>0</v>
      </c>
      <c r="BH1237" s="169">
        <f>IF(N1237="zníž. prenesená",J1237,0)</f>
        <v>0</v>
      </c>
      <c r="BI1237" s="169">
        <f>IF(N1237="nulová",J1237,0)</f>
        <v>0</v>
      </c>
      <c r="BJ1237" s="18" t="s">
        <v>89</v>
      </c>
      <c r="BK1237" s="169">
        <f>ROUND(I1237*H1237,2)</f>
        <v>0</v>
      </c>
      <c r="BL1237" s="18" t="s">
        <v>351</v>
      </c>
      <c r="BM1237" s="168" t="s">
        <v>1640</v>
      </c>
    </row>
    <row r="1238" spans="1:65" s="14" customFormat="1" ht="11.25">
      <c r="B1238" s="178"/>
      <c r="D1238" s="171" t="s">
        <v>193</v>
      </c>
      <c r="E1238" s="179" t="s">
        <v>1</v>
      </c>
      <c r="F1238" s="180" t="s">
        <v>1641</v>
      </c>
      <c r="H1238" s="181">
        <v>16.47</v>
      </c>
      <c r="I1238" s="182"/>
      <c r="L1238" s="178"/>
      <c r="M1238" s="183"/>
      <c r="N1238" s="184"/>
      <c r="O1238" s="184"/>
      <c r="P1238" s="184"/>
      <c r="Q1238" s="184"/>
      <c r="R1238" s="184"/>
      <c r="S1238" s="184"/>
      <c r="T1238" s="185"/>
      <c r="AT1238" s="179" t="s">
        <v>193</v>
      </c>
      <c r="AU1238" s="179" t="s">
        <v>89</v>
      </c>
      <c r="AV1238" s="14" t="s">
        <v>89</v>
      </c>
      <c r="AW1238" s="14" t="s">
        <v>31</v>
      </c>
      <c r="AX1238" s="14" t="s">
        <v>75</v>
      </c>
      <c r="AY1238" s="179" t="s">
        <v>185</v>
      </c>
    </row>
    <row r="1239" spans="1:65" s="14" customFormat="1" ht="11.25">
      <c r="B1239" s="178"/>
      <c r="D1239" s="171" t="s">
        <v>193</v>
      </c>
      <c r="E1239" s="179" t="s">
        <v>1</v>
      </c>
      <c r="F1239" s="180" t="s">
        <v>1642</v>
      </c>
      <c r="H1239" s="181">
        <v>16.600000000000001</v>
      </c>
      <c r="I1239" s="182"/>
      <c r="L1239" s="178"/>
      <c r="M1239" s="183"/>
      <c r="N1239" s="184"/>
      <c r="O1239" s="184"/>
      <c r="P1239" s="184"/>
      <c r="Q1239" s="184"/>
      <c r="R1239" s="184"/>
      <c r="S1239" s="184"/>
      <c r="T1239" s="185"/>
      <c r="AT1239" s="179" t="s">
        <v>193</v>
      </c>
      <c r="AU1239" s="179" t="s">
        <v>89</v>
      </c>
      <c r="AV1239" s="14" t="s">
        <v>89</v>
      </c>
      <c r="AW1239" s="14" t="s">
        <v>31</v>
      </c>
      <c r="AX1239" s="14" t="s">
        <v>75</v>
      </c>
      <c r="AY1239" s="179" t="s">
        <v>185</v>
      </c>
    </row>
    <row r="1240" spans="1:65" s="14" customFormat="1" ht="11.25">
      <c r="B1240" s="178"/>
      <c r="D1240" s="171" t="s">
        <v>193</v>
      </c>
      <c r="E1240" s="179" t="s">
        <v>1</v>
      </c>
      <c r="F1240" s="180" t="s">
        <v>1643</v>
      </c>
      <c r="H1240" s="181">
        <v>42.14</v>
      </c>
      <c r="I1240" s="182"/>
      <c r="L1240" s="178"/>
      <c r="M1240" s="183"/>
      <c r="N1240" s="184"/>
      <c r="O1240" s="184"/>
      <c r="P1240" s="184"/>
      <c r="Q1240" s="184"/>
      <c r="R1240" s="184"/>
      <c r="S1240" s="184"/>
      <c r="T1240" s="185"/>
      <c r="AT1240" s="179" t="s">
        <v>193</v>
      </c>
      <c r="AU1240" s="179" t="s">
        <v>89</v>
      </c>
      <c r="AV1240" s="14" t="s">
        <v>89</v>
      </c>
      <c r="AW1240" s="14" t="s">
        <v>31</v>
      </c>
      <c r="AX1240" s="14" t="s">
        <v>75</v>
      </c>
      <c r="AY1240" s="179" t="s">
        <v>185</v>
      </c>
    </row>
    <row r="1241" spans="1:65" s="14" customFormat="1" ht="11.25">
      <c r="B1241" s="178"/>
      <c r="D1241" s="171" t="s">
        <v>193</v>
      </c>
      <c r="E1241" s="179" t="s">
        <v>1</v>
      </c>
      <c r="F1241" s="180" t="s">
        <v>1644</v>
      </c>
      <c r="H1241" s="181">
        <v>23.53</v>
      </c>
      <c r="I1241" s="182"/>
      <c r="L1241" s="178"/>
      <c r="M1241" s="183"/>
      <c r="N1241" s="184"/>
      <c r="O1241" s="184"/>
      <c r="P1241" s="184"/>
      <c r="Q1241" s="184"/>
      <c r="R1241" s="184"/>
      <c r="S1241" s="184"/>
      <c r="T1241" s="185"/>
      <c r="AT1241" s="179" t="s">
        <v>193</v>
      </c>
      <c r="AU1241" s="179" t="s">
        <v>89</v>
      </c>
      <c r="AV1241" s="14" t="s">
        <v>89</v>
      </c>
      <c r="AW1241" s="14" t="s">
        <v>31</v>
      </c>
      <c r="AX1241" s="14" t="s">
        <v>75</v>
      </c>
      <c r="AY1241" s="179" t="s">
        <v>185</v>
      </c>
    </row>
    <row r="1242" spans="1:65" s="14" customFormat="1" ht="11.25">
      <c r="B1242" s="178"/>
      <c r="D1242" s="171" t="s">
        <v>193</v>
      </c>
      <c r="E1242" s="179" t="s">
        <v>1</v>
      </c>
      <c r="F1242" s="180" t="s">
        <v>1645</v>
      </c>
      <c r="H1242" s="181">
        <v>7.56</v>
      </c>
      <c r="I1242" s="182"/>
      <c r="L1242" s="178"/>
      <c r="M1242" s="183"/>
      <c r="N1242" s="184"/>
      <c r="O1242" s="184"/>
      <c r="P1242" s="184"/>
      <c r="Q1242" s="184"/>
      <c r="R1242" s="184"/>
      <c r="S1242" s="184"/>
      <c r="T1242" s="185"/>
      <c r="AT1242" s="179" t="s">
        <v>193</v>
      </c>
      <c r="AU1242" s="179" t="s">
        <v>89</v>
      </c>
      <c r="AV1242" s="14" t="s">
        <v>89</v>
      </c>
      <c r="AW1242" s="14" t="s">
        <v>31</v>
      </c>
      <c r="AX1242" s="14" t="s">
        <v>75</v>
      </c>
      <c r="AY1242" s="179" t="s">
        <v>185</v>
      </c>
    </row>
    <row r="1243" spans="1:65" s="14" customFormat="1" ht="11.25">
      <c r="B1243" s="178"/>
      <c r="D1243" s="171" t="s">
        <v>193</v>
      </c>
      <c r="E1243" s="179" t="s">
        <v>1</v>
      </c>
      <c r="F1243" s="180" t="s">
        <v>1646</v>
      </c>
      <c r="H1243" s="181">
        <v>8.6300000000000008</v>
      </c>
      <c r="I1243" s="182"/>
      <c r="L1243" s="178"/>
      <c r="M1243" s="183"/>
      <c r="N1243" s="184"/>
      <c r="O1243" s="184"/>
      <c r="P1243" s="184"/>
      <c r="Q1243" s="184"/>
      <c r="R1243" s="184"/>
      <c r="S1243" s="184"/>
      <c r="T1243" s="185"/>
      <c r="AT1243" s="179" t="s">
        <v>193</v>
      </c>
      <c r="AU1243" s="179" t="s">
        <v>89</v>
      </c>
      <c r="AV1243" s="14" t="s">
        <v>89</v>
      </c>
      <c r="AW1243" s="14" t="s">
        <v>31</v>
      </c>
      <c r="AX1243" s="14" t="s">
        <v>75</v>
      </c>
      <c r="AY1243" s="179" t="s">
        <v>185</v>
      </c>
    </row>
    <row r="1244" spans="1:65" s="14" customFormat="1" ht="11.25">
      <c r="B1244" s="178"/>
      <c r="D1244" s="171" t="s">
        <v>193</v>
      </c>
      <c r="E1244" s="179" t="s">
        <v>1</v>
      </c>
      <c r="F1244" s="180" t="s">
        <v>1647</v>
      </c>
      <c r="H1244" s="181">
        <v>5.82</v>
      </c>
      <c r="I1244" s="182"/>
      <c r="L1244" s="178"/>
      <c r="M1244" s="183"/>
      <c r="N1244" s="184"/>
      <c r="O1244" s="184"/>
      <c r="P1244" s="184"/>
      <c r="Q1244" s="184"/>
      <c r="R1244" s="184"/>
      <c r="S1244" s="184"/>
      <c r="T1244" s="185"/>
      <c r="AT1244" s="179" t="s">
        <v>193</v>
      </c>
      <c r="AU1244" s="179" t="s">
        <v>89</v>
      </c>
      <c r="AV1244" s="14" t="s">
        <v>89</v>
      </c>
      <c r="AW1244" s="14" t="s">
        <v>31</v>
      </c>
      <c r="AX1244" s="14" t="s">
        <v>75</v>
      </c>
      <c r="AY1244" s="179" t="s">
        <v>185</v>
      </c>
    </row>
    <row r="1245" spans="1:65" s="14" customFormat="1" ht="11.25">
      <c r="B1245" s="178"/>
      <c r="D1245" s="171" t="s">
        <v>193</v>
      </c>
      <c r="E1245" s="179" t="s">
        <v>1</v>
      </c>
      <c r="F1245" s="180" t="s">
        <v>1623</v>
      </c>
      <c r="H1245" s="181">
        <v>10.89</v>
      </c>
      <c r="I1245" s="182"/>
      <c r="L1245" s="178"/>
      <c r="M1245" s="183"/>
      <c r="N1245" s="184"/>
      <c r="O1245" s="184"/>
      <c r="P1245" s="184"/>
      <c r="Q1245" s="184"/>
      <c r="R1245" s="184"/>
      <c r="S1245" s="184"/>
      <c r="T1245" s="185"/>
      <c r="AT1245" s="179" t="s">
        <v>193</v>
      </c>
      <c r="AU1245" s="179" t="s">
        <v>89</v>
      </c>
      <c r="AV1245" s="14" t="s">
        <v>89</v>
      </c>
      <c r="AW1245" s="14" t="s">
        <v>31</v>
      </c>
      <c r="AX1245" s="14" t="s">
        <v>75</v>
      </c>
      <c r="AY1245" s="179" t="s">
        <v>185</v>
      </c>
    </row>
    <row r="1246" spans="1:65" s="14" customFormat="1" ht="11.25">
      <c r="B1246" s="178"/>
      <c r="D1246" s="171" t="s">
        <v>193</v>
      </c>
      <c r="E1246" s="179" t="s">
        <v>1</v>
      </c>
      <c r="F1246" s="180" t="s">
        <v>1624</v>
      </c>
      <c r="H1246" s="181">
        <v>10.65</v>
      </c>
      <c r="I1246" s="182"/>
      <c r="L1246" s="178"/>
      <c r="M1246" s="183"/>
      <c r="N1246" s="184"/>
      <c r="O1246" s="184"/>
      <c r="P1246" s="184"/>
      <c r="Q1246" s="184"/>
      <c r="R1246" s="184"/>
      <c r="S1246" s="184"/>
      <c r="T1246" s="185"/>
      <c r="AT1246" s="179" t="s">
        <v>193</v>
      </c>
      <c r="AU1246" s="179" t="s">
        <v>89</v>
      </c>
      <c r="AV1246" s="14" t="s">
        <v>89</v>
      </c>
      <c r="AW1246" s="14" t="s">
        <v>31</v>
      </c>
      <c r="AX1246" s="14" t="s">
        <v>75</v>
      </c>
      <c r="AY1246" s="179" t="s">
        <v>185</v>
      </c>
    </row>
    <row r="1247" spans="1:65" s="14" customFormat="1" ht="11.25">
      <c r="B1247" s="178"/>
      <c r="D1247" s="171" t="s">
        <v>193</v>
      </c>
      <c r="E1247" s="179" t="s">
        <v>1</v>
      </c>
      <c r="F1247" s="180" t="s">
        <v>1648</v>
      </c>
      <c r="H1247" s="181">
        <v>8.3800000000000008</v>
      </c>
      <c r="I1247" s="182"/>
      <c r="L1247" s="178"/>
      <c r="M1247" s="183"/>
      <c r="N1247" s="184"/>
      <c r="O1247" s="184"/>
      <c r="P1247" s="184"/>
      <c r="Q1247" s="184"/>
      <c r="R1247" s="184"/>
      <c r="S1247" s="184"/>
      <c r="T1247" s="185"/>
      <c r="AT1247" s="179" t="s">
        <v>193</v>
      </c>
      <c r="AU1247" s="179" t="s">
        <v>89</v>
      </c>
      <c r="AV1247" s="14" t="s">
        <v>89</v>
      </c>
      <c r="AW1247" s="14" t="s">
        <v>31</v>
      </c>
      <c r="AX1247" s="14" t="s">
        <v>75</v>
      </c>
      <c r="AY1247" s="179" t="s">
        <v>185</v>
      </c>
    </row>
    <row r="1248" spans="1:65" s="14" customFormat="1" ht="11.25">
      <c r="B1248" s="178"/>
      <c r="D1248" s="171" t="s">
        <v>193</v>
      </c>
      <c r="E1248" s="179" t="s">
        <v>1</v>
      </c>
      <c r="F1248" s="180" t="s">
        <v>1649</v>
      </c>
      <c r="H1248" s="181">
        <v>1.88</v>
      </c>
      <c r="I1248" s="182"/>
      <c r="L1248" s="178"/>
      <c r="M1248" s="183"/>
      <c r="N1248" s="184"/>
      <c r="O1248" s="184"/>
      <c r="P1248" s="184"/>
      <c r="Q1248" s="184"/>
      <c r="R1248" s="184"/>
      <c r="S1248" s="184"/>
      <c r="T1248" s="185"/>
      <c r="AT1248" s="179" t="s">
        <v>193</v>
      </c>
      <c r="AU1248" s="179" t="s">
        <v>89</v>
      </c>
      <c r="AV1248" s="14" t="s">
        <v>89</v>
      </c>
      <c r="AW1248" s="14" t="s">
        <v>31</v>
      </c>
      <c r="AX1248" s="14" t="s">
        <v>75</v>
      </c>
      <c r="AY1248" s="179" t="s">
        <v>185</v>
      </c>
    </row>
    <row r="1249" spans="1:65" s="14" customFormat="1" ht="11.25">
      <c r="B1249" s="178"/>
      <c r="D1249" s="171" t="s">
        <v>193</v>
      </c>
      <c r="E1249" s="179" t="s">
        <v>1</v>
      </c>
      <c r="F1249" s="180" t="s">
        <v>1650</v>
      </c>
      <c r="H1249" s="181">
        <v>8.6999999999999993</v>
      </c>
      <c r="I1249" s="182"/>
      <c r="L1249" s="178"/>
      <c r="M1249" s="183"/>
      <c r="N1249" s="184"/>
      <c r="O1249" s="184"/>
      <c r="P1249" s="184"/>
      <c r="Q1249" s="184"/>
      <c r="R1249" s="184"/>
      <c r="S1249" s="184"/>
      <c r="T1249" s="185"/>
      <c r="AT1249" s="179" t="s">
        <v>193</v>
      </c>
      <c r="AU1249" s="179" t="s">
        <v>89</v>
      </c>
      <c r="AV1249" s="14" t="s">
        <v>89</v>
      </c>
      <c r="AW1249" s="14" t="s">
        <v>31</v>
      </c>
      <c r="AX1249" s="14" t="s">
        <v>75</v>
      </c>
      <c r="AY1249" s="179" t="s">
        <v>185</v>
      </c>
    </row>
    <row r="1250" spans="1:65" s="16" customFormat="1" ht="11.25">
      <c r="B1250" s="194"/>
      <c r="D1250" s="171" t="s">
        <v>193</v>
      </c>
      <c r="E1250" s="195" t="s">
        <v>1</v>
      </c>
      <c r="F1250" s="196" t="s">
        <v>215</v>
      </c>
      <c r="H1250" s="197">
        <v>161.24999999999997</v>
      </c>
      <c r="I1250" s="198"/>
      <c r="L1250" s="194"/>
      <c r="M1250" s="199"/>
      <c r="N1250" s="200"/>
      <c r="O1250" s="200"/>
      <c r="P1250" s="200"/>
      <c r="Q1250" s="200"/>
      <c r="R1250" s="200"/>
      <c r="S1250" s="200"/>
      <c r="T1250" s="201"/>
      <c r="AT1250" s="195" t="s">
        <v>193</v>
      </c>
      <c r="AU1250" s="195" t="s">
        <v>89</v>
      </c>
      <c r="AV1250" s="16" t="s">
        <v>91</v>
      </c>
      <c r="AW1250" s="16" t="s">
        <v>31</v>
      </c>
      <c r="AX1250" s="16" t="s">
        <v>79</v>
      </c>
      <c r="AY1250" s="195" t="s">
        <v>185</v>
      </c>
    </row>
    <row r="1251" spans="1:65" s="2" customFormat="1" ht="24.2" customHeight="1">
      <c r="A1251" s="33"/>
      <c r="B1251" s="155"/>
      <c r="C1251" s="202" t="s">
        <v>1651</v>
      </c>
      <c r="D1251" s="202" t="s">
        <v>339</v>
      </c>
      <c r="E1251" s="203" t="s">
        <v>1652</v>
      </c>
      <c r="F1251" s="204" t="s">
        <v>1653</v>
      </c>
      <c r="G1251" s="205" t="s">
        <v>348</v>
      </c>
      <c r="H1251" s="206">
        <v>169.31299999999999</v>
      </c>
      <c r="I1251" s="207"/>
      <c r="J1251" s="208">
        <f>ROUND(I1251*H1251,2)</f>
        <v>0</v>
      </c>
      <c r="K1251" s="209"/>
      <c r="L1251" s="210"/>
      <c r="M1251" s="211" t="s">
        <v>1</v>
      </c>
      <c r="N1251" s="212" t="s">
        <v>41</v>
      </c>
      <c r="O1251" s="62"/>
      <c r="P1251" s="166">
        <f>O1251*H1251</f>
        <v>0</v>
      </c>
      <c r="Q1251" s="166">
        <v>1.6299999999999999E-3</v>
      </c>
      <c r="R1251" s="166">
        <f>Q1251*H1251</f>
        <v>0.27598018999999996</v>
      </c>
      <c r="S1251" s="166">
        <v>0</v>
      </c>
      <c r="T1251" s="167">
        <f>S1251*H1251</f>
        <v>0</v>
      </c>
      <c r="U1251" s="33"/>
      <c r="V1251" s="33"/>
      <c r="W1251" s="33"/>
      <c r="X1251" s="33"/>
      <c r="Y1251" s="33"/>
      <c r="Z1251" s="33"/>
      <c r="AA1251" s="33"/>
      <c r="AB1251" s="33"/>
      <c r="AC1251" s="33"/>
      <c r="AD1251" s="33"/>
      <c r="AE1251" s="33"/>
      <c r="AR1251" s="168" t="s">
        <v>505</v>
      </c>
      <c r="AT1251" s="168" t="s">
        <v>339</v>
      </c>
      <c r="AU1251" s="168" t="s">
        <v>89</v>
      </c>
      <c r="AY1251" s="18" t="s">
        <v>185</v>
      </c>
      <c r="BE1251" s="169">
        <f>IF(N1251="základná",J1251,0)</f>
        <v>0</v>
      </c>
      <c r="BF1251" s="169">
        <f>IF(N1251="znížená",J1251,0)</f>
        <v>0</v>
      </c>
      <c r="BG1251" s="169">
        <f>IF(N1251="zákl. prenesená",J1251,0)</f>
        <v>0</v>
      </c>
      <c r="BH1251" s="169">
        <f>IF(N1251="zníž. prenesená",J1251,0)</f>
        <v>0</v>
      </c>
      <c r="BI1251" s="169">
        <f>IF(N1251="nulová",J1251,0)</f>
        <v>0</v>
      </c>
      <c r="BJ1251" s="18" t="s">
        <v>89</v>
      </c>
      <c r="BK1251" s="169">
        <f>ROUND(I1251*H1251,2)</f>
        <v>0</v>
      </c>
      <c r="BL1251" s="18" t="s">
        <v>351</v>
      </c>
      <c r="BM1251" s="168" t="s">
        <v>1654</v>
      </c>
    </row>
    <row r="1252" spans="1:65" s="14" customFormat="1" ht="11.25">
      <c r="B1252" s="178"/>
      <c r="D1252" s="171" t="s">
        <v>193</v>
      </c>
      <c r="E1252" s="179" t="s">
        <v>1</v>
      </c>
      <c r="F1252" s="180" t="s">
        <v>1655</v>
      </c>
      <c r="H1252" s="181">
        <v>169.31299999999999</v>
      </c>
      <c r="I1252" s="182"/>
      <c r="L1252" s="178"/>
      <c r="M1252" s="183"/>
      <c r="N1252" s="184"/>
      <c r="O1252" s="184"/>
      <c r="P1252" s="184"/>
      <c r="Q1252" s="184"/>
      <c r="R1252" s="184"/>
      <c r="S1252" s="184"/>
      <c r="T1252" s="185"/>
      <c r="AT1252" s="179" t="s">
        <v>193</v>
      </c>
      <c r="AU1252" s="179" t="s">
        <v>89</v>
      </c>
      <c r="AV1252" s="14" t="s">
        <v>89</v>
      </c>
      <c r="AW1252" s="14" t="s">
        <v>31</v>
      </c>
      <c r="AX1252" s="14" t="s">
        <v>79</v>
      </c>
      <c r="AY1252" s="179" t="s">
        <v>185</v>
      </c>
    </row>
    <row r="1253" spans="1:65" s="2" customFormat="1" ht="24.2" customHeight="1">
      <c r="A1253" s="33"/>
      <c r="B1253" s="155"/>
      <c r="C1253" s="156" t="s">
        <v>1656</v>
      </c>
      <c r="D1253" s="156" t="s">
        <v>188</v>
      </c>
      <c r="E1253" s="157" t="s">
        <v>1657</v>
      </c>
      <c r="F1253" s="158" t="s">
        <v>1658</v>
      </c>
      <c r="G1253" s="159" t="s">
        <v>1046</v>
      </c>
      <c r="H1253" s="213"/>
      <c r="I1253" s="161"/>
      <c r="J1253" s="162">
        <f>ROUND(I1253*H1253,2)</f>
        <v>0</v>
      </c>
      <c r="K1253" s="163"/>
      <c r="L1253" s="34"/>
      <c r="M1253" s="164" t="s">
        <v>1</v>
      </c>
      <c r="N1253" s="165" t="s">
        <v>41</v>
      </c>
      <c r="O1253" s="62"/>
      <c r="P1253" s="166">
        <f>O1253*H1253</f>
        <v>0</v>
      </c>
      <c r="Q1253" s="166">
        <v>0</v>
      </c>
      <c r="R1253" s="166">
        <f>Q1253*H1253</f>
        <v>0</v>
      </c>
      <c r="S1253" s="166">
        <v>0</v>
      </c>
      <c r="T1253" s="167">
        <f>S1253*H1253</f>
        <v>0</v>
      </c>
      <c r="U1253" s="33"/>
      <c r="V1253" s="33"/>
      <c r="W1253" s="33"/>
      <c r="X1253" s="33"/>
      <c r="Y1253" s="33"/>
      <c r="Z1253" s="33"/>
      <c r="AA1253" s="33"/>
      <c r="AB1253" s="33"/>
      <c r="AC1253" s="33"/>
      <c r="AD1253" s="33"/>
      <c r="AE1253" s="33"/>
      <c r="AR1253" s="168" t="s">
        <v>351</v>
      </c>
      <c r="AT1253" s="168" t="s">
        <v>188</v>
      </c>
      <c r="AU1253" s="168" t="s">
        <v>89</v>
      </c>
      <c r="AY1253" s="18" t="s">
        <v>185</v>
      </c>
      <c r="BE1253" s="169">
        <f>IF(N1253="základná",J1253,0)</f>
        <v>0</v>
      </c>
      <c r="BF1253" s="169">
        <f>IF(N1253="znížená",J1253,0)</f>
        <v>0</v>
      </c>
      <c r="BG1253" s="169">
        <f>IF(N1253="zákl. prenesená",J1253,0)</f>
        <v>0</v>
      </c>
      <c r="BH1253" s="169">
        <f>IF(N1253="zníž. prenesená",J1253,0)</f>
        <v>0</v>
      </c>
      <c r="BI1253" s="169">
        <f>IF(N1253="nulová",J1253,0)</f>
        <v>0</v>
      </c>
      <c r="BJ1253" s="18" t="s">
        <v>89</v>
      </c>
      <c r="BK1253" s="169">
        <f>ROUND(I1253*H1253,2)</f>
        <v>0</v>
      </c>
      <c r="BL1253" s="18" t="s">
        <v>351</v>
      </c>
      <c r="BM1253" s="168" t="s">
        <v>1659</v>
      </c>
    </row>
    <row r="1254" spans="1:65" s="12" customFormat="1" ht="22.9" customHeight="1">
      <c r="B1254" s="142"/>
      <c r="D1254" s="143" t="s">
        <v>74</v>
      </c>
      <c r="E1254" s="153" t="s">
        <v>1660</v>
      </c>
      <c r="F1254" s="153" t="s">
        <v>1661</v>
      </c>
      <c r="I1254" s="145"/>
      <c r="J1254" s="154">
        <f>BK1254</f>
        <v>0</v>
      </c>
      <c r="L1254" s="142"/>
      <c r="M1254" s="147"/>
      <c r="N1254" s="148"/>
      <c r="O1254" s="148"/>
      <c r="P1254" s="149">
        <f>SUM(P1255:P1264)</f>
        <v>0</v>
      </c>
      <c r="Q1254" s="148"/>
      <c r="R1254" s="149">
        <f>SUM(R1255:R1264)</f>
        <v>0.84038084000000002</v>
      </c>
      <c r="S1254" s="148"/>
      <c r="T1254" s="150">
        <f>SUM(T1255:T1264)</f>
        <v>0</v>
      </c>
      <c r="AR1254" s="143" t="s">
        <v>89</v>
      </c>
      <c r="AT1254" s="151" t="s">
        <v>74</v>
      </c>
      <c r="AU1254" s="151" t="s">
        <v>79</v>
      </c>
      <c r="AY1254" s="143" t="s">
        <v>185</v>
      </c>
      <c r="BK1254" s="152">
        <f>SUM(BK1255:BK1264)</f>
        <v>0</v>
      </c>
    </row>
    <row r="1255" spans="1:65" s="2" customFormat="1" ht="24.2" customHeight="1">
      <c r="A1255" s="33"/>
      <c r="B1255" s="155"/>
      <c r="C1255" s="156" t="s">
        <v>1662</v>
      </c>
      <c r="D1255" s="156" t="s">
        <v>188</v>
      </c>
      <c r="E1255" s="157" t="s">
        <v>1663</v>
      </c>
      <c r="F1255" s="158" t="s">
        <v>1664</v>
      </c>
      <c r="G1255" s="159" t="s">
        <v>283</v>
      </c>
      <c r="H1255" s="160">
        <v>32.776000000000003</v>
      </c>
      <c r="I1255" s="161"/>
      <c r="J1255" s="162">
        <f>ROUND(I1255*H1255,2)</f>
        <v>0</v>
      </c>
      <c r="K1255" s="163"/>
      <c r="L1255" s="34"/>
      <c r="M1255" s="164" t="s">
        <v>1</v>
      </c>
      <c r="N1255" s="165" t="s">
        <v>41</v>
      </c>
      <c r="O1255" s="62"/>
      <c r="P1255" s="166">
        <f>O1255*H1255</f>
        <v>0</v>
      </c>
      <c r="Q1255" s="166">
        <v>2.3000000000000001E-4</v>
      </c>
      <c r="R1255" s="166">
        <f>Q1255*H1255</f>
        <v>7.538480000000001E-3</v>
      </c>
      <c r="S1255" s="166">
        <v>0</v>
      </c>
      <c r="T1255" s="167">
        <f>S1255*H1255</f>
        <v>0</v>
      </c>
      <c r="U1255" s="33"/>
      <c r="V1255" s="33"/>
      <c r="W1255" s="33"/>
      <c r="X1255" s="33"/>
      <c r="Y1255" s="33"/>
      <c r="Z1255" s="33"/>
      <c r="AA1255" s="33"/>
      <c r="AB1255" s="33"/>
      <c r="AC1255" s="33"/>
      <c r="AD1255" s="33"/>
      <c r="AE1255" s="33"/>
      <c r="AR1255" s="168" t="s">
        <v>91</v>
      </c>
      <c r="AT1255" s="168" t="s">
        <v>188</v>
      </c>
      <c r="AU1255" s="168" t="s">
        <v>89</v>
      </c>
      <c r="AY1255" s="18" t="s">
        <v>185</v>
      </c>
      <c r="BE1255" s="169">
        <f>IF(N1255="základná",J1255,0)</f>
        <v>0</v>
      </c>
      <c r="BF1255" s="169">
        <f>IF(N1255="znížená",J1255,0)</f>
        <v>0</v>
      </c>
      <c r="BG1255" s="169">
        <f>IF(N1255="zákl. prenesená",J1255,0)</f>
        <v>0</v>
      </c>
      <c r="BH1255" s="169">
        <f>IF(N1255="zníž. prenesená",J1255,0)</f>
        <v>0</v>
      </c>
      <c r="BI1255" s="169">
        <f>IF(N1255="nulová",J1255,0)</f>
        <v>0</v>
      </c>
      <c r="BJ1255" s="18" t="s">
        <v>89</v>
      </c>
      <c r="BK1255" s="169">
        <f>ROUND(I1255*H1255,2)</f>
        <v>0</v>
      </c>
      <c r="BL1255" s="18" t="s">
        <v>91</v>
      </c>
      <c r="BM1255" s="168" t="s">
        <v>1665</v>
      </c>
    </row>
    <row r="1256" spans="1:65" s="2" customFormat="1" ht="24.2" customHeight="1">
      <c r="A1256" s="33"/>
      <c r="B1256" s="155"/>
      <c r="C1256" s="156" t="s">
        <v>1666</v>
      </c>
      <c r="D1256" s="156" t="s">
        <v>188</v>
      </c>
      <c r="E1256" s="157" t="s">
        <v>1667</v>
      </c>
      <c r="F1256" s="158" t="s">
        <v>1668</v>
      </c>
      <c r="G1256" s="159" t="s">
        <v>283</v>
      </c>
      <c r="H1256" s="160">
        <v>32.776000000000003</v>
      </c>
      <c r="I1256" s="161"/>
      <c r="J1256" s="162">
        <f>ROUND(I1256*H1256,2)</f>
        <v>0</v>
      </c>
      <c r="K1256" s="163"/>
      <c r="L1256" s="34"/>
      <c r="M1256" s="164" t="s">
        <v>1</v>
      </c>
      <c r="N1256" s="165" t="s">
        <v>41</v>
      </c>
      <c r="O1256" s="62"/>
      <c r="P1256" s="166">
        <f>O1256*H1256</f>
        <v>0</v>
      </c>
      <c r="Q1256" s="166">
        <v>3.3600000000000001E-3</v>
      </c>
      <c r="R1256" s="166">
        <f>Q1256*H1256</f>
        <v>0.11012736000000002</v>
      </c>
      <c r="S1256" s="166">
        <v>0</v>
      </c>
      <c r="T1256" s="167">
        <f>S1256*H1256</f>
        <v>0</v>
      </c>
      <c r="U1256" s="33"/>
      <c r="V1256" s="33"/>
      <c r="W1256" s="33"/>
      <c r="X1256" s="33"/>
      <c r="Y1256" s="33"/>
      <c r="Z1256" s="33"/>
      <c r="AA1256" s="33"/>
      <c r="AB1256" s="33"/>
      <c r="AC1256" s="33"/>
      <c r="AD1256" s="33"/>
      <c r="AE1256" s="33"/>
      <c r="AR1256" s="168" t="s">
        <v>351</v>
      </c>
      <c r="AT1256" s="168" t="s">
        <v>188</v>
      </c>
      <c r="AU1256" s="168" t="s">
        <v>89</v>
      </c>
      <c r="AY1256" s="18" t="s">
        <v>185</v>
      </c>
      <c r="BE1256" s="169">
        <f>IF(N1256="základná",J1256,0)</f>
        <v>0</v>
      </c>
      <c r="BF1256" s="169">
        <f>IF(N1256="znížená",J1256,0)</f>
        <v>0</v>
      </c>
      <c r="BG1256" s="169">
        <f>IF(N1256="zákl. prenesená",J1256,0)</f>
        <v>0</v>
      </c>
      <c r="BH1256" s="169">
        <f>IF(N1256="zníž. prenesená",J1256,0)</f>
        <v>0</v>
      </c>
      <c r="BI1256" s="169">
        <f>IF(N1256="nulová",J1256,0)</f>
        <v>0</v>
      </c>
      <c r="BJ1256" s="18" t="s">
        <v>89</v>
      </c>
      <c r="BK1256" s="169">
        <f>ROUND(I1256*H1256,2)</f>
        <v>0</v>
      </c>
      <c r="BL1256" s="18" t="s">
        <v>351</v>
      </c>
      <c r="BM1256" s="168" t="s">
        <v>1669</v>
      </c>
    </row>
    <row r="1257" spans="1:65" s="14" customFormat="1" ht="11.25">
      <c r="B1257" s="178"/>
      <c r="D1257" s="171" t="s">
        <v>193</v>
      </c>
      <c r="E1257" s="179" t="s">
        <v>1</v>
      </c>
      <c r="F1257" s="180" t="s">
        <v>1670</v>
      </c>
      <c r="H1257" s="181">
        <v>2.0760000000000001</v>
      </c>
      <c r="I1257" s="182"/>
      <c r="L1257" s="178"/>
      <c r="M1257" s="183"/>
      <c r="N1257" s="184"/>
      <c r="O1257" s="184"/>
      <c r="P1257" s="184"/>
      <c r="Q1257" s="184"/>
      <c r="R1257" s="184"/>
      <c r="S1257" s="184"/>
      <c r="T1257" s="185"/>
      <c r="AT1257" s="179" t="s">
        <v>193</v>
      </c>
      <c r="AU1257" s="179" t="s">
        <v>89</v>
      </c>
      <c r="AV1257" s="14" t="s">
        <v>89</v>
      </c>
      <c r="AW1257" s="14" t="s">
        <v>31</v>
      </c>
      <c r="AX1257" s="14" t="s">
        <v>75</v>
      </c>
      <c r="AY1257" s="179" t="s">
        <v>185</v>
      </c>
    </row>
    <row r="1258" spans="1:65" s="14" customFormat="1" ht="11.25">
      <c r="B1258" s="178"/>
      <c r="D1258" s="171" t="s">
        <v>193</v>
      </c>
      <c r="E1258" s="179" t="s">
        <v>1</v>
      </c>
      <c r="F1258" s="180" t="s">
        <v>1671</v>
      </c>
      <c r="H1258" s="181">
        <v>11.94</v>
      </c>
      <c r="I1258" s="182"/>
      <c r="L1258" s="178"/>
      <c r="M1258" s="183"/>
      <c r="N1258" s="184"/>
      <c r="O1258" s="184"/>
      <c r="P1258" s="184"/>
      <c r="Q1258" s="184"/>
      <c r="R1258" s="184"/>
      <c r="S1258" s="184"/>
      <c r="T1258" s="185"/>
      <c r="AT1258" s="179" t="s">
        <v>193</v>
      </c>
      <c r="AU1258" s="179" t="s">
        <v>89</v>
      </c>
      <c r="AV1258" s="14" t="s">
        <v>89</v>
      </c>
      <c r="AW1258" s="14" t="s">
        <v>31</v>
      </c>
      <c r="AX1258" s="14" t="s">
        <v>75</v>
      </c>
      <c r="AY1258" s="179" t="s">
        <v>185</v>
      </c>
    </row>
    <row r="1259" spans="1:65" s="14" customFormat="1" ht="11.25">
      <c r="B1259" s="178"/>
      <c r="D1259" s="171" t="s">
        <v>193</v>
      </c>
      <c r="E1259" s="179" t="s">
        <v>1</v>
      </c>
      <c r="F1259" s="180" t="s">
        <v>1672</v>
      </c>
      <c r="H1259" s="181">
        <v>13.8</v>
      </c>
      <c r="I1259" s="182"/>
      <c r="L1259" s="178"/>
      <c r="M1259" s="183"/>
      <c r="N1259" s="184"/>
      <c r="O1259" s="184"/>
      <c r="P1259" s="184"/>
      <c r="Q1259" s="184"/>
      <c r="R1259" s="184"/>
      <c r="S1259" s="184"/>
      <c r="T1259" s="185"/>
      <c r="AT1259" s="179" t="s">
        <v>193</v>
      </c>
      <c r="AU1259" s="179" t="s">
        <v>89</v>
      </c>
      <c r="AV1259" s="14" t="s">
        <v>89</v>
      </c>
      <c r="AW1259" s="14" t="s">
        <v>31</v>
      </c>
      <c r="AX1259" s="14" t="s">
        <v>75</v>
      </c>
      <c r="AY1259" s="179" t="s">
        <v>185</v>
      </c>
    </row>
    <row r="1260" spans="1:65" s="14" customFormat="1" ht="11.25">
      <c r="B1260" s="178"/>
      <c r="D1260" s="171" t="s">
        <v>193</v>
      </c>
      <c r="E1260" s="179" t="s">
        <v>1</v>
      </c>
      <c r="F1260" s="180" t="s">
        <v>1673</v>
      </c>
      <c r="H1260" s="181">
        <v>4.96</v>
      </c>
      <c r="I1260" s="182"/>
      <c r="L1260" s="178"/>
      <c r="M1260" s="183"/>
      <c r="N1260" s="184"/>
      <c r="O1260" s="184"/>
      <c r="P1260" s="184"/>
      <c r="Q1260" s="184"/>
      <c r="R1260" s="184"/>
      <c r="S1260" s="184"/>
      <c r="T1260" s="185"/>
      <c r="AT1260" s="179" t="s">
        <v>193</v>
      </c>
      <c r="AU1260" s="179" t="s">
        <v>89</v>
      </c>
      <c r="AV1260" s="14" t="s">
        <v>89</v>
      </c>
      <c r="AW1260" s="14" t="s">
        <v>31</v>
      </c>
      <c r="AX1260" s="14" t="s">
        <v>75</v>
      </c>
      <c r="AY1260" s="179" t="s">
        <v>185</v>
      </c>
    </row>
    <row r="1261" spans="1:65" s="16" customFormat="1" ht="11.25">
      <c r="B1261" s="194"/>
      <c r="D1261" s="171" t="s">
        <v>193</v>
      </c>
      <c r="E1261" s="195" t="s">
        <v>1</v>
      </c>
      <c r="F1261" s="196" t="s">
        <v>215</v>
      </c>
      <c r="H1261" s="197">
        <v>32.776000000000003</v>
      </c>
      <c r="I1261" s="198"/>
      <c r="L1261" s="194"/>
      <c r="M1261" s="199"/>
      <c r="N1261" s="200"/>
      <c r="O1261" s="200"/>
      <c r="P1261" s="200"/>
      <c r="Q1261" s="200"/>
      <c r="R1261" s="200"/>
      <c r="S1261" s="200"/>
      <c r="T1261" s="201"/>
      <c r="AT1261" s="195" t="s">
        <v>193</v>
      </c>
      <c r="AU1261" s="195" t="s">
        <v>89</v>
      </c>
      <c r="AV1261" s="16" t="s">
        <v>91</v>
      </c>
      <c r="AW1261" s="16" t="s">
        <v>31</v>
      </c>
      <c r="AX1261" s="16" t="s">
        <v>79</v>
      </c>
      <c r="AY1261" s="195" t="s">
        <v>185</v>
      </c>
    </row>
    <row r="1262" spans="1:65" s="2" customFormat="1" ht="24.2" customHeight="1">
      <c r="A1262" s="33"/>
      <c r="B1262" s="155"/>
      <c r="C1262" s="202" t="s">
        <v>1674</v>
      </c>
      <c r="D1262" s="202" t="s">
        <v>339</v>
      </c>
      <c r="E1262" s="203" t="s">
        <v>1675</v>
      </c>
      <c r="F1262" s="204" t="s">
        <v>1676</v>
      </c>
      <c r="G1262" s="205" t="s">
        <v>283</v>
      </c>
      <c r="H1262" s="206">
        <v>34.414999999999999</v>
      </c>
      <c r="I1262" s="207"/>
      <c r="J1262" s="208">
        <f>ROUND(I1262*H1262,2)</f>
        <v>0</v>
      </c>
      <c r="K1262" s="209"/>
      <c r="L1262" s="210"/>
      <c r="M1262" s="211" t="s">
        <v>1</v>
      </c>
      <c r="N1262" s="212" t="s">
        <v>41</v>
      </c>
      <c r="O1262" s="62"/>
      <c r="P1262" s="166">
        <f>O1262*H1262</f>
        <v>0</v>
      </c>
      <c r="Q1262" s="166">
        <v>2.1000000000000001E-2</v>
      </c>
      <c r="R1262" s="166">
        <f>Q1262*H1262</f>
        <v>0.722715</v>
      </c>
      <c r="S1262" s="166">
        <v>0</v>
      </c>
      <c r="T1262" s="167">
        <f>S1262*H1262</f>
        <v>0</v>
      </c>
      <c r="U1262" s="33"/>
      <c r="V1262" s="33"/>
      <c r="W1262" s="33"/>
      <c r="X1262" s="33"/>
      <c r="Y1262" s="33"/>
      <c r="Z1262" s="33"/>
      <c r="AA1262" s="33"/>
      <c r="AB1262" s="33"/>
      <c r="AC1262" s="33"/>
      <c r="AD1262" s="33"/>
      <c r="AE1262" s="33"/>
      <c r="AR1262" s="168" t="s">
        <v>505</v>
      </c>
      <c r="AT1262" s="168" t="s">
        <v>339</v>
      </c>
      <c r="AU1262" s="168" t="s">
        <v>89</v>
      </c>
      <c r="AY1262" s="18" t="s">
        <v>185</v>
      </c>
      <c r="BE1262" s="169">
        <f>IF(N1262="základná",J1262,0)</f>
        <v>0</v>
      </c>
      <c r="BF1262" s="169">
        <f>IF(N1262="znížená",J1262,0)</f>
        <v>0</v>
      </c>
      <c r="BG1262" s="169">
        <f>IF(N1262="zákl. prenesená",J1262,0)</f>
        <v>0</v>
      </c>
      <c r="BH1262" s="169">
        <f>IF(N1262="zníž. prenesená",J1262,0)</f>
        <v>0</v>
      </c>
      <c r="BI1262" s="169">
        <f>IF(N1262="nulová",J1262,0)</f>
        <v>0</v>
      </c>
      <c r="BJ1262" s="18" t="s">
        <v>89</v>
      </c>
      <c r="BK1262" s="169">
        <f>ROUND(I1262*H1262,2)</f>
        <v>0</v>
      </c>
      <c r="BL1262" s="18" t="s">
        <v>351</v>
      </c>
      <c r="BM1262" s="168" t="s">
        <v>1677</v>
      </c>
    </row>
    <row r="1263" spans="1:65" s="14" customFormat="1" ht="11.25">
      <c r="B1263" s="178"/>
      <c r="D1263" s="171" t="s">
        <v>193</v>
      </c>
      <c r="E1263" s="179" t="s">
        <v>1</v>
      </c>
      <c r="F1263" s="180" t="s">
        <v>1678</v>
      </c>
      <c r="H1263" s="181">
        <v>34.414999999999999</v>
      </c>
      <c r="I1263" s="182"/>
      <c r="L1263" s="178"/>
      <c r="M1263" s="183"/>
      <c r="N1263" s="184"/>
      <c r="O1263" s="184"/>
      <c r="P1263" s="184"/>
      <c r="Q1263" s="184"/>
      <c r="R1263" s="184"/>
      <c r="S1263" s="184"/>
      <c r="T1263" s="185"/>
      <c r="AT1263" s="179" t="s">
        <v>193</v>
      </c>
      <c r="AU1263" s="179" t="s">
        <v>89</v>
      </c>
      <c r="AV1263" s="14" t="s">
        <v>89</v>
      </c>
      <c r="AW1263" s="14" t="s">
        <v>31</v>
      </c>
      <c r="AX1263" s="14" t="s">
        <v>79</v>
      </c>
      <c r="AY1263" s="179" t="s">
        <v>185</v>
      </c>
    </row>
    <row r="1264" spans="1:65" s="2" customFormat="1" ht="24.2" customHeight="1">
      <c r="A1264" s="33"/>
      <c r="B1264" s="155"/>
      <c r="C1264" s="156" t="s">
        <v>1679</v>
      </c>
      <c r="D1264" s="156" t="s">
        <v>188</v>
      </c>
      <c r="E1264" s="157" t="s">
        <v>1680</v>
      </c>
      <c r="F1264" s="158" t="s">
        <v>1681</v>
      </c>
      <c r="G1264" s="159" t="s">
        <v>1046</v>
      </c>
      <c r="H1264" s="213"/>
      <c r="I1264" s="161"/>
      <c r="J1264" s="162">
        <f>ROUND(I1264*H1264,2)</f>
        <v>0</v>
      </c>
      <c r="K1264" s="163"/>
      <c r="L1264" s="34"/>
      <c r="M1264" s="164" t="s">
        <v>1</v>
      </c>
      <c r="N1264" s="165" t="s">
        <v>41</v>
      </c>
      <c r="O1264" s="62"/>
      <c r="P1264" s="166">
        <f>O1264*H1264</f>
        <v>0</v>
      </c>
      <c r="Q1264" s="166">
        <v>0</v>
      </c>
      <c r="R1264" s="166">
        <f>Q1264*H1264</f>
        <v>0</v>
      </c>
      <c r="S1264" s="166">
        <v>0</v>
      </c>
      <c r="T1264" s="167">
        <f>S1264*H1264</f>
        <v>0</v>
      </c>
      <c r="U1264" s="33"/>
      <c r="V1264" s="33"/>
      <c r="W1264" s="33"/>
      <c r="X1264" s="33"/>
      <c r="Y1264" s="33"/>
      <c r="Z1264" s="33"/>
      <c r="AA1264" s="33"/>
      <c r="AB1264" s="33"/>
      <c r="AC1264" s="33"/>
      <c r="AD1264" s="33"/>
      <c r="AE1264" s="33"/>
      <c r="AR1264" s="168" t="s">
        <v>351</v>
      </c>
      <c r="AT1264" s="168" t="s">
        <v>188</v>
      </c>
      <c r="AU1264" s="168" t="s">
        <v>89</v>
      </c>
      <c r="AY1264" s="18" t="s">
        <v>185</v>
      </c>
      <c r="BE1264" s="169">
        <f>IF(N1264="základná",J1264,0)</f>
        <v>0</v>
      </c>
      <c r="BF1264" s="169">
        <f>IF(N1264="znížená",J1264,0)</f>
        <v>0</v>
      </c>
      <c r="BG1264" s="169">
        <f>IF(N1264="zákl. prenesená",J1264,0)</f>
        <v>0</v>
      </c>
      <c r="BH1264" s="169">
        <f>IF(N1264="zníž. prenesená",J1264,0)</f>
        <v>0</v>
      </c>
      <c r="BI1264" s="169">
        <f>IF(N1264="nulová",J1264,0)</f>
        <v>0</v>
      </c>
      <c r="BJ1264" s="18" t="s">
        <v>89</v>
      </c>
      <c r="BK1264" s="169">
        <f>ROUND(I1264*H1264,2)</f>
        <v>0</v>
      </c>
      <c r="BL1264" s="18" t="s">
        <v>351</v>
      </c>
      <c r="BM1264" s="168" t="s">
        <v>1682</v>
      </c>
    </row>
    <row r="1265" spans="1:65" s="12" customFormat="1" ht="22.9" customHeight="1">
      <c r="B1265" s="142"/>
      <c r="D1265" s="143" t="s">
        <v>74</v>
      </c>
      <c r="E1265" s="153" t="s">
        <v>1683</v>
      </c>
      <c r="F1265" s="153" t="s">
        <v>1684</v>
      </c>
      <c r="I1265" s="145"/>
      <c r="J1265" s="154">
        <f>BK1265</f>
        <v>0</v>
      </c>
      <c r="L1265" s="142"/>
      <c r="M1265" s="147"/>
      <c r="N1265" s="148"/>
      <c r="O1265" s="148"/>
      <c r="P1265" s="149">
        <f>SUM(P1266:P1279)</f>
        <v>0</v>
      </c>
      <c r="Q1265" s="148"/>
      <c r="R1265" s="149">
        <f>SUM(R1266:R1279)</f>
        <v>1.3252072799999999</v>
      </c>
      <c r="S1265" s="148"/>
      <c r="T1265" s="150">
        <f>SUM(T1266:T1279)</f>
        <v>0</v>
      </c>
      <c r="AR1265" s="143" t="s">
        <v>89</v>
      </c>
      <c r="AT1265" s="151" t="s">
        <v>74</v>
      </c>
      <c r="AU1265" s="151" t="s">
        <v>79</v>
      </c>
      <c r="AY1265" s="143" t="s">
        <v>185</v>
      </c>
      <c r="BK1265" s="152">
        <f>SUM(BK1266:BK1279)</f>
        <v>0</v>
      </c>
    </row>
    <row r="1266" spans="1:65" s="2" customFormat="1" ht="24.2" customHeight="1">
      <c r="A1266" s="33"/>
      <c r="B1266" s="155"/>
      <c r="C1266" s="156" t="s">
        <v>1685</v>
      </c>
      <c r="D1266" s="156" t="s">
        <v>188</v>
      </c>
      <c r="E1266" s="157" t="s">
        <v>1686</v>
      </c>
      <c r="F1266" s="158" t="s">
        <v>1687</v>
      </c>
      <c r="G1266" s="159" t="s">
        <v>283</v>
      </c>
      <c r="H1266" s="160">
        <v>4507.4319999999998</v>
      </c>
      <c r="I1266" s="161"/>
      <c r="J1266" s="162">
        <f>ROUND(I1266*H1266,2)</f>
        <v>0</v>
      </c>
      <c r="K1266" s="163"/>
      <c r="L1266" s="34"/>
      <c r="M1266" s="164" t="s">
        <v>1</v>
      </c>
      <c r="N1266" s="165" t="s">
        <v>41</v>
      </c>
      <c r="O1266" s="62"/>
      <c r="P1266" s="166">
        <f>O1266*H1266</f>
        <v>0</v>
      </c>
      <c r="Q1266" s="166">
        <v>2.1000000000000001E-4</v>
      </c>
      <c r="R1266" s="166">
        <f>Q1266*H1266</f>
        <v>0.94656072000000002</v>
      </c>
      <c r="S1266" s="166">
        <v>0</v>
      </c>
      <c r="T1266" s="167">
        <f>S1266*H1266</f>
        <v>0</v>
      </c>
      <c r="U1266" s="33"/>
      <c r="V1266" s="33"/>
      <c r="W1266" s="33"/>
      <c r="X1266" s="33"/>
      <c r="Y1266" s="33"/>
      <c r="Z1266" s="33"/>
      <c r="AA1266" s="33"/>
      <c r="AB1266" s="33"/>
      <c r="AC1266" s="33"/>
      <c r="AD1266" s="33"/>
      <c r="AE1266" s="33"/>
      <c r="AR1266" s="168" t="s">
        <v>351</v>
      </c>
      <c r="AT1266" s="168" t="s">
        <v>188</v>
      </c>
      <c r="AU1266" s="168" t="s">
        <v>89</v>
      </c>
      <c r="AY1266" s="18" t="s">
        <v>185</v>
      </c>
      <c r="BE1266" s="169">
        <f>IF(N1266="základná",J1266,0)</f>
        <v>0</v>
      </c>
      <c r="BF1266" s="169">
        <f>IF(N1266="znížená",J1266,0)</f>
        <v>0</v>
      </c>
      <c r="BG1266" s="169">
        <f>IF(N1266="zákl. prenesená",J1266,0)</f>
        <v>0</v>
      </c>
      <c r="BH1266" s="169">
        <f>IF(N1266="zníž. prenesená",J1266,0)</f>
        <v>0</v>
      </c>
      <c r="BI1266" s="169">
        <f>IF(N1266="nulová",J1266,0)</f>
        <v>0</v>
      </c>
      <c r="BJ1266" s="18" t="s">
        <v>89</v>
      </c>
      <c r="BK1266" s="169">
        <f>ROUND(I1266*H1266,2)</f>
        <v>0</v>
      </c>
      <c r="BL1266" s="18" t="s">
        <v>351</v>
      </c>
      <c r="BM1266" s="168" t="s">
        <v>1688</v>
      </c>
    </row>
    <row r="1267" spans="1:65" s="13" customFormat="1" ht="22.5">
      <c r="B1267" s="170"/>
      <c r="D1267" s="171" t="s">
        <v>193</v>
      </c>
      <c r="E1267" s="172" t="s">
        <v>1</v>
      </c>
      <c r="F1267" s="173" t="s">
        <v>1597</v>
      </c>
      <c r="H1267" s="172" t="s">
        <v>1</v>
      </c>
      <c r="I1267" s="174"/>
      <c r="L1267" s="170"/>
      <c r="M1267" s="175"/>
      <c r="N1267" s="176"/>
      <c r="O1267" s="176"/>
      <c r="P1267" s="176"/>
      <c r="Q1267" s="176"/>
      <c r="R1267" s="176"/>
      <c r="S1267" s="176"/>
      <c r="T1267" s="177"/>
      <c r="AT1267" s="172" t="s">
        <v>193</v>
      </c>
      <c r="AU1267" s="172" t="s">
        <v>89</v>
      </c>
      <c r="AV1267" s="13" t="s">
        <v>79</v>
      </c>
      <c r="AW1267" s="13" t="s">
        <v>31</v>
      </c>
      <c r="AX1267" s="13" t="s">
        <v>75</v>
      </c>
      <c r="AY1267" s="172" t="s">
        <v>185</v>
      </c>
    </row>
    <row r="1268" spans="1:65" s="14" customFormat="1" ht="11.25">
      <c r="B1268" s="178"/>
      <c r="D1268" s="171" t="s">
        <v>193</v>
      </c>
      <c r="E1268" s="179" t="s">
        <v>1</v>
      </c>
      <c r="F1268" s="180" t="s">
        <v>1689</v>
      </c>
      <c r="H1268" s="181">
        <v>4378.0600000000004</v>
      </c>
      <c r="I1268" s="182"/>
      <c r="L1268" s="178"/>
      <c r="M1268" s="183"/>
      <c r="N1268" s="184"/>
      <c r="O1268" s="184"/>
      <c r="P1268" s="184"/>
      <c r="Q1268" s="184"/>
      <c r="R1268" s="184"/>
      <c r="S1268" s="184"/>
      <c r="T1268" s="185"/>
      <c r="AT1268" s="179" t="s">
        <v>193</v>
      </c>
      <c r="AU1268" s="179" t="s">
        <v>89</v>
      </c>
      <c r="AV1268" s="14" t="s">
        <v>89</v>
      </c>
      <c r="AW1268" s="14" t="s">
        <v>31</v>
      </c>
      <c r="AX1268" s="14" t="s">
        <v>75</v>
      </c>
      <c r="AY1268" s="179" t="s">
        <v>185</v>
      </c>
    </row>
    <row r="1269" spans="1:65" s="14" customFormat="1" ht="11.25">
      <c r="B1269" s="178"/>
      <c r="D1269" s="171" t="s">
        <v>193</v>
      </c>
      <c r="E1269" s="179" t="s">
        <v>1</v>
      </c>
      <c r="F1269" s="180" t="s">
        <v>1690</v>
      </c>
      <c r="H1269" s="181">
        <v>14.285</v>
      </c>
      <c r="I1269" s="182"/>
      <c r="L1269" s="178"/>
      <c r="M1269" s="183"/>
      <c r="N1269" s="184"/>
      <c r="O1269" s="184"/>
      <c r="P1269" s="184"/>
      <c r="Q1269" s="184"/>
      <c r="R1269" s="184"/>
      <c r="S1269" s="184"/>
      <c r="T1269" s="185"/>
      <c r="AT1269" s="179" t="s">
        <v>193</v>
      </c>
      <c r="AU1269" s="179" t="s">
        <v>89</v>
      </c>
      <c r="AV1269" s="14" t="s">
        <v>89</v>
      </c>
      <c r="AW1269" s="14" t="s">
        <v>31</v>
      </c>
      <c r="AX1269" s="14" t="s">
        <v>75</v>
      </c>
      <c r="AY1269" s="179" t="s">
        <v>185</v>
      </c>
    </row>
    <row r="1270" spans="1:65" s="14" customFormat="1" ht="11.25">
      <c r="B1270" s="178"/>
      <c r="D1270" s="171" t="s">
        <v>193</v>
      </c>
      <c r="E1270" s="179" t="s">
        <v>1</v>
      </c>
      <c r="F1270" s="180" t="s">
        <v>1691</v>
      </c>
      <c r="H1270" s="181">
        <v>103.94799999999999</v>
      </c>
      <c r="I1270" s="182"/>
      <c r="L1270" s="178"/>
      <c r="M1270" s="183"/>
      <c r="N1270" s="184"/>
      <c r="O1270" s="184"/>
      <c r="P1270" s="184"/>
      <c r="Q1270" s="184"/>
      <c r="R1270" s="184"/>
      <c r="S1270" s="184"/>
      <c r="T1270" s="185"/>
      <c r="AT1270" s="179" t="s">
        <v>193</v>
      </c>
      <c r="AU1270" s="179" t="s">
        <v>89</v>
      </c>
      <c r="AV1270" s="14" t="s">
        <v>89</v>
      </c>
      <c r="AW1270" s="14" t="s">
        <v>31</v>
      </c>
      <c r="AX1270" s="14" t="s">
        <v>75</v>
      </c>
      <c r="AY1270" s="179" t="s">
        <v>185</v>
      </c>
    </row>
    <row r="1271" spans="1:65" s="14" customFormat="1" ht="11.25">
      <c r="B1271" s="178"/>
      <c r="D1271" s="171" t="s">
        <v>193</v>
      </c>
      <c r="E1271" s="179" t="s">
        <v>1</v>
      </c>
      <c r="F1271" s="180" t="s">
        <v>1692</v>
      </c>
      <c r="H1271" s="181">
        <v>11.138999999999999</v>
      </c>
      <c r="I1271" s="182"/>
      <c r="L1271" s="178"/>
      <c r="M1271" s="183"/>
      <c r="N1271" s="184"/>
      <c r="O1271" s="184"/>
      <c r="P1271" s="184"/>
      <c r="Q1271" s="184"/>
      <c r="R1271" s="184"/>
      <c r="S1271" s="184"/>
      <c r="T1271" s="185"/>
      <c r="AT1271" s="179" t="s">
        <v>193</v>
      </c>
      <c r="AU1271" s="179" t="s">
        <v>89</v>
      </c>
      <c r="AV1271" s="14" t="s">
        <v>89</v>
      </c>
      <c r="AW1271" s="14" t="s">
        <v>31</v>
      </c>
      <c r="AX1271" s="14" t="s">
        <v>75</v>
      </c>
      <c r="AY1271" s="179" t="s">
        <v>185</v>
      </c>
    </row>
    <row r="1272" spans="1:65" s="16" customFormat="1" ht="11.25">
      <c r="B1272" s="194"/>
      <c r="D1272" s="171" t="s">
        <v>193</v>
      </c>
      <c r="E1272" s="195" t="s">
        <v>1</v>
      </c>
      <c r="F1272" s="196" t="s">
        <v>215</v>
      </c>
      <c r="H1272" s="197">
        <v>4507.4320000000007</v>
      </c>
      <c r="I1272" s="198"/>
      <c r="L1272" s="194"/>
      <c r="M1272" s="199"/>
      <c r="N1272" s="200"/>
      <c r="O1272" s="200"/>
      <c r="P1272" s="200"/>
      <c r="Q1272" s="200"/>
      <c r="R1272" s="200"/>
      <c r="S1272" s="200"/>
      <c r="T1272" s="201"/>
      <c r="AT1272" s="195" t="s">
        <v>193</v>
      </c>
      <c r="AU1272" s="195" t="s">
        <v>89</v>
      </c>
      <c r="AV1272" s="16" t="s">
        <v>91</v>
      </c>
      <c r="AW1272" s="16" t="s">
        <v>31</v>
      </c>
      <c r="AX1272" s="16" t="s">
        <v>79</v>
      </c>
      <c r="AY1272" s="195" t="s">
        <v>185</v>
      </c>
    </row>
    <row r="1273" spans="1:65" s="2" customFormat="1" ht="24.2" customHeight="1">
      <c r="A1273" s="33"/>
      <c r="B1273" s="155"/>
      <c r="C1273" s="156" t="s">
        <v>1693</v>
      </c>
      <c r="D1273" s="156" t="s">
        <v>188</v>
      </c>
      <c r="E1273" s="157" t="s">
        <v>1694</v>
      </c>
      <c r="F1273" s="158" t="s">
        <v>1695</v>
      </c>
      <c r="G1273" s="159" t="s">
        <v>283</v>
      </c>
      <c r="H1273" s="160">
        <v>4507.4319999999998</v>
      </c>
      <c r="I1273" s="161"/>
      <c r="J1273" s="162">
        <f>ROUND(I1273*H1273,2)</f>
        <v>0</v>
      </c>
      <c r="K1273" s="163"/>
      <c r="L1273" s="34"/>
      <c r="M1273" s="164" t="s">
        <v>1</v>
      </c>
      <c r="N1273" s="165" t="s">
        <v>41</v>
      </c>
      <c r="O1273" s="62"/>
      <c r="P1273" s="166">
        <f>O1273*H1273</f>
        <v>0</v>
      </c>
      <c r="Q1273" s="166">
        <v>8.0000000000000007E-5</v>
      </c>
      <c r="R1273" s="166">
        <f>Q1273*H1273</f>
        <v>0.36059456000000001</v>
      </c>
      <c r="S1273" s="166">
        <v>0</v>
      </c>
      <c r="T1273" s="167">
        <f>S1273*H1273</f>
        <v>0</v>
      </c>
      <c r="U1273" s="33"/>
      <c r="V1273" s="33"/>
      <c r="W1273" s="33"/>
      <c r="X1273" s="33"/>
      <c r="Y1273" s="33"/>
      <c r="Z1273" s="33"/>
      <c r="AA1273" s="33"/>
      <c r="AB1273" s="33"/>
      <c r="AC1273" s="33"/>
      <c r="AD1273" s="33"/>
      <c r="AE1273" s="33"/>
      <c r="AR1273" s="168" t="s">
        <v>351</v>
      </c>
      <c r="AT1273" s="168" t="s">
        <v>188</v>
      </c>
      <c r="AU1273" s="168" t="s">
        <v>89</v>
      </c>
      <c r="AY1273" s="18" t="s">
        <v>185</v>
      </c>
      <c r="BE1273" s="169">
        <f>IF(N1273="základná",J1273,0)</f>
        <v>0</v>
      </c>
      <c r="BF1273" s="169">
        <f>IF(N1273="znížená",J1273,0)</f>
        <v>0</v>
      </c>
      <c r="BG1273" s="169">
        <f>IF(N1273="zákl. prenesená",J1273,0)</f>
        <v>0</v>
      </c>
      <c r="BH1273" s="169">
        <f>IF(N1273="zníž. prenesená",J1273,0)</f>
        <v>0</v>
      </c>
      <c r="BI1273" s="169">
        <f>IF(N1273="nulová",J1273,0)</f>
        <v>0</v>
      </c>
      <c r="BJ1273" s="18" t="s">
        <v>89</v>
      </c>
      <c r="BK1273" s="169">
        <f>ROUND(I1273*H1273,2)</f>
        <v>0</v>
      </c>
      <c r="BL1273" s="18" t="s">
        <v>351</v>
      </c>
      <c r="BM1273" s="168" t="s">
        <v>1696</v>
      </c>
    </row>
    <row r="1274" spans="1:65" s="2" customFormat="1" ht="24.2" customHeight="1">
      <c r="A1274" s="33"/>
      <c r="B1274" s="155"/>
      <c r="C1274" s="156" t="s">
        <v>1697</v>
      </c>
      <c r="D1274" s="156" t="s">
        <v>188</v>
      </c>
      <c r="E1274" s="157" t="s">
        <v>1698</v>
      </c>
      <c r="F1274" s="158" t="s">
        <v>1699</v>
      </c>
      <c r="G1274" s="159" t="s">
        <v>283</v>
      </c>
      <c r="H1274" s="160">
        <v>45.13</v>
      </c>
      <c r="I1274" s="161"/>
      <c r="J1274" s="162">
        <f>ROUND(I1274*H1274,2)</f>
        <v>0</v>
      </c>
      <c r="K1274" s="163"/>
      <c r="L1274" s="34"/>
      <c r="M1274" s="164" t="s">
        <v>1</v>
      </c>
      <c r="N1274" s="165" t="s">
        <v>41</v>
      </c>
      <c r="O1274" s="62"/>
      <c r="P1274" s="166">
        <f>O1274*H1274</f>
        <v>0</v>
      </c>
      <c r="Q1274" s="166">
        <v>4.0000000000000002E-4</v>
      </c>
      <c r="R1274" s="166">
        <f>Q1274*H1274</f>
        <v>1.8052000000000002E-2</v>
      </c>
      <c r="S1274" s="166">
        <v>0</v>
      </c>
      <c r="T1274" s="167">
        <f>S1274*H1274</f>
        <v>0</v>
      </c>
      <c r="U1274" s="33"/>
      <c r="V1274" s="33"/>
      <c r="W1274" s="33"/>
      <c r="X1274" s="33"/>
      <c r="Y1274" s="33"/>
      <c r="Z1274" s="33"/>
      <c r="AA1274" s="33"/>
      <c r="AB1274" s="33"/>
      <c r="AC1274" s="33"/>
      <c r="AD1274" s="33"/>
      <c r="AE1274" s="33"/>
      <c r="AR1274" s="168" t="s">
        <v>351</v>
      </c>
      <c r="AT1274" s="168" t="s">
        <v>188</v>
      </c>
      <c r="AU1274" s="168" t="s">
        <v>89</v>
      </c>
      <c r="AY1274" s="18" t="s">
        <v>185</v>
      </c>
      <c r="BE1274" s="169">
        <f>IF(N1274="základná",J1274,0)</f>
        <v>0</v>
      </c>
      <c r="BF1274" s="169">
        <f>IF(N1274="znížená",J1274,0)</f>
        <v>0</v>
      </c>
      <c r="BG1274" s="169">
        <f>IF(N1274="zákl. prenesená",J1274,0)</f>
        <v>0</v>
      </c>
      <c r="BH1274" s="169">
        <f>IF(N1274="zníž. prenesená",J1274,0)</f>
        <v>0</v>
      </c>
      <c r="BI1274" s="169">
        <f>IF(N1274="nulová",J1274,0)</f>
        <v>0</v>
      </c>
      <c r="BJ1274" s="18" t="s">
        <v>89</v>
      </c>
      <c r="BK1274" s="169">
        <f>ROUND(I1274*H1274,2)</f>
        <v>0</v>
      </c>
      <c r="BL1274" s="18" t="s">
        <v>351</v>
      </c>
      <c r="BM1274" s="168" t="s">
        <v>1700</v>
      </c>
    </row>
    <row r="1275" spans="1:65" s="14" customFormat="1" ht="11.25">
      <c r="B1275" s="178"/>
      <c r="D1275" s="171" t="s">
        <v>193</v>
      </c>
      <c r="E1275" s="179" t="s">
        <v>1</v>
      </c>
      <c r="F1275" s="180" t="s">
        <v>1701</v>
      </c>
      <c r="H1275" s="181">
        <v>10.09</v>
      </c>
      <c r="I1275" s="182"/>
      <c r="L1275" s="178"/>
      <c r="M1275" s="183"/>
      <c r="N1275" s="184"/>
      <c r="O1275" s="184"/>
      <c r="P1275" s="184"/>
      <c r="Q1275" s="184"/>
      <c r="R1275" s="184"/>
      <c r="S1275" s="184"/>
      <c r="T1275" s="185"/>
      <c r="AT1275" s="179" t="s">
        <v>193</v>
      </c>
      <c r="AU1275" s="179" t="s">
        <v>89</v>
      </c>
      <c r="AV1275" s="14" t="s">
        <v>89</v>
      </c>
      <c r="AW1275" s="14" t="s">
        <v>31</v>
      </c>
      <c r="AX1275" s="14" t="s">
        <v>75</v>
      </c>
      <c r="AY1275" s="179" t="s">
        <v>185</v>
      </c>
    </row>
    <row r="1276" spans="1:65" s="14" customFormat="1" ht="11.25">
      <c r="B1276" s="178"/>
      <c r="D1276" s="171" t="s">
        <v>193</v>
      </c>
      <c r="E1276" s="179" t="s">
        <v>1</v>
      </c>
      <c r="F1276" s="180" t="s">
        <v>1702</v>
      </c>
      <c r="H1276" s="181">
        <v>20.9</v>
      </c>
      <c r="I1276" s="182"/>
      <c r="L1276" s="178"/>
      <c r="M1276" s="183"/>
      <c r="N1276" s="184"/>
      <c r="O1276" s="184"/>
      <c r="P1276" s="184"/>
      <c r="Q1276" s="184"/>
      <c r="R1276" s="184"/>
      <c r="S1276" s="184"/>
      <c r="T1276" s="185"/>
      <c r="AT1276" s="179" t="s">
        <v>193</v>
      </c>
      <c r="AU1276" s="179" t="s">
        <v>89</v>
      </c>
      <c r="AV1276" s="14" t="s">
        <v>89</v>
      </c>
      <c r="AW1276" s="14" t="s">
        <v>31</v>
      </c>
      <c r="AX1276" s="14" t="s">
        <v>75</v>
      </c>
      <c r="AY1276" s="179" t="s">
        <v>185</v>
      </c>
    </row>
    <row r="1277" spans="1:65" s="14" customFormat="1" ht="11.25">
      <c r="B1277" s="178"/>
      <c r="D1277" s="171" t="s">
        <v>193</v>
      </c>
      <c r="E1277" s="179" t="s">
        <v>1</v>
      </c>
      <c r="F1277" s="180" t="s">
        <v>1703</v>
      </c>
      <c r="H1277" s="181">
        <v>10.38</v>
      </c>
      <c r="I1277" s="182"/>
      <c r="L1277" s="178"/>
      <c r="M1277" s="183"/>
      <c r="N1277" s="184"/>
      <c r="O1277" s="184"/>
      <c r="P1277" s="184"/>
      <c r="Q1277" s="184"/>
      <c r="R1277" s="184"/>
      <c r="S1277" s="184"/>
      <c r="T1277" s="185"/>
      <c r="AT1277" s="179" t="s">
        <v>193</v>
      </c>
      <c r="AU1277" s="179" t="s">
        <v>89</v>
      </c>
      <c r="AV1277" s="14" t="s">
        <v>89</v>
      </c>
      <c r="AW1277" s="14" t="s">
        <v>31</v>
      </c>
      <c r="AX1277" s="14" t="s">
        <v>75</v>
      </c>
      <c r="AY1277" s="179" t="s">
        <v>185</v>
      </c>
    </row>
    <row r="1278" spans="1:65" s="14" customFormat="1" ht="11.25">
      <c r="B1278" s="178"/>
      <c r="D1278" s="171" t="s">
        <v>193</v>
      </c>
      <c r="E1278" s="179" t="s">
        <v>1</v>
      </c>
      <c r="F1278" s="180" t="s">
        <v>1704</v>
      </c>
      <c r="H1278" s="181">
        <v>3.76</v>
      </c>
      <c r="I1278" s="182"/>
      <c r="L1278" s="178"/>
      <c r="M1278" s="183"/>
      <c r="N1278" s="184"/>
      <c r="O1278" s="184"/>
      <c r="P1278" s="184"/>
      <c r="Q1278" s="184"/>
      <c r="R1278" s="184"/>
      <c r="S1278" s="184"/>
      <c r="T1278" s="185"/>
      <c r="AT1278" s="179" t="s">
        <v>193</v>
      </c>
      <c r="AU1278" s="179" t="s">
        <v>89</v>
      </c>
      <c r="AV1278" s="14" t="s">
        <v>89</v>
      </c>
      <c r="AW1278" s="14" t="s">
        <v>31</v>
      </c>
      <c r="AX1278" s="14" t="s">
        <v>75</v>
      </c>
      <c r="AY1278" s="179" t="s">
        <v>185</v>
      </c>
    </row>
    <row r="1279" spans="1:65" s="16" customFormat="1" ht="11.25">
      <c r="B1279" s="194"/>
      <c r="D1279" s="171" t="s">
        <v>193</v>
      </c>
      <c r="E1279" s="195" t="s">
        <v>1</v>
      </c>
      <c r="F1279" s="196" t="s">
        <v>215</v>
      </c>
      <c r="H1279" s="197">
        <v>45.129999999999995</v>
      </c>
      <c r="I1279" s="198"/>
      <c r="L1279" s="194"/>
      <c r="M1279" s="199"/>
      <c r="N1279" s="200"/>
      <c r="O1279" s="200"/>
      <c r="P1279" s="200"/>
      <c r="Q1279" s="200"/>
      <c r="R1279" s="200"/>
      <c r="S1279" s="200"/>
      <c r="T1279" s="201"/>
      <c r="AT1279" s="195" t="s">
        <v>193</v>
      </c>
      <c r="AU1279" s="195" t="s">
        <v>89</v>
      </c>
      <c r="AV1279" s="16" t="s">
        <v>91</v>
      </c>
      <c r="AW1279" s="16" t="s">
        <v>31</v>
      </c>
      <c r="AX1279" s="16" t="s">
        <v>79</v>
      </c>
      <c r="AY1279" s="195" t="s">
        <v>185</v>
      </c>
    </row>
    <row r="1280" spans="1:65" s="12" customFormat="1" ht="22.9" customHeight="1">
      <c r="B1280" s="142"/>
      <c r="D1280" s="143" t="s">
        <v>74</v>
      </c>
      <c r="E1280" s="153" t="s">
        <v>1705</v>
      </c>
      <c r="F1280" s="153" t="s">
        <v>1706</v>
      </c>
      <c r="I1280" s="145"/>
      <c r="J1280" s="154">
        <f>BK1280</f>
        <v>0</v>
      </c>
      <c r="L1280" s="142"/>
      <c r="M1280" s="147"/>
      <c r="N1280" s="148"/>
      <c r="O1280" s="148"/>
      <c r="P1280" s="149">
        <f>SUM(P1281:P1303)</f>
        <v>0</v>
      </c>
      <c r="Q1280" s="148"/>
      <c r="R1280" s="149">
        <f>SUM(R1281:R1303)</f>
        <v>5.2470910000000003E-2</v>
      </c>
      <c r="S1280" s="148"/>
      <c r="T1280" s="150">
        <f>SUM(T1281:T1303)</f>
        <v>0</v>
      </c>
      <c r="AR1280" s="143" t="s">
        <v>89</v>
      </c>
      <c r="AT1280" s="151" t="s">
        <v>74</v>
      </c>
      <c r="AU1280" s="151" t="s">
        <v>79</v>
      </c>
      <c r="AY1280" s="143" t="s">
        <v>185</v>
      </c>
      <c r="BK1280" s="152">
        <f>SUM(BK1281:BK1303)</f>
        <v>0</v>
      </c>
    </row>
    <row r="1281" spans="1:65" s="2" customFormat="1" ht="24.2" customHeight="1">
      <c r="A1281" s="33"/>
      <c r="B1281" s="155"/>
      <c r="C1281" s="156" t="s">
        <v>1707</v>
      </c>
      <c r="D1281" s="156" t="s">
        <v>188</v>
      </c>
      <c r="E1281" s="157" t="s">
        <v>1708</v>
      </c>
      <c r="F1281" s="158" t="s">
        <v>1709</v>
      </c>
      <c r="G1281" s="159" t="s">
        <v>283</v>
      </c>
      <c r="H1281" s="160">
        <v>99.953000000000003</v>
      </c>
      <c r="I1281" s="161"/>
      <c r="J1281" s="162">
        <f>ROUND(I1281*H1281,2)</f>
        <v>0</v>
      </c>
      <c r="K1281" s="163"/>
      <c r="L1281" s="34"/>
      <c r="M1281" s="164" t="s">
        <v>1</v>
      </c>
      <c r="N1281" s="165" t="s">
        <v>41</v>
      </c>
      <c r="O1281" s="62"/>
      <c r="P1281" s="166">
        <f>O1281*H1281</f>
        <v>0</v>
      </c>
      <c r="Q1281" s="166">
        <v>1.2999999999999999E-4</v>
      </c>
      <c r="R1281" s="166">
        <f>Q1281*H1281</f>
        <v>1.2993889999999999E-2</v>
      </c>
      <c r="S1281" s="166">
        <v>0</v>
      </c>
      <c r="T1281" s="167">
        <f>S1281*H1281</f>
        <v>0</v>
      </c>
      <c r="U1281" s="33"/>
      <c r="V1281" s="33"/>
      <c r="W1281" s="33"/>
      <c r="X1281" s="33"/>
      <c r="Y1281" s="33"/>
      <c r="Z1281" s="33"/>
      <c r="AA1281" s="33"/>
      <c r="AB1281" s="33"/>
      <c r="AC1281" s="33"/>
      <c r="AD1281" s="33"/>
      <c r="AE1281" s="33"/>
      <c r="AR1281" s="168" t="s">
        <v>351</v>
      </c>
      <c r="AT1281" s="168" t="s">
        <v>188</v>
      </c>
      <c r="AU1281" s="168" t="s">
        <v>89</v>
      </c>
      <c r="AY1281" s="18" t="s">
        <v>185</v>
      </c>
      <c r="BE1281" s="169">
        <f>IF(N1281="základná",J1281,0)</f>
        <v>0</v>
      </c>
      <c r="BF1281" s="169">
        <f>IF(N1281="znížená",J1281,0)</f>
        <v>0</v>
      </c>
      <c r="BG1281" s="169">
        <f>IF(N1281="zákl. prenesená",J1281,0)</f>
        <v>0</v>
      </c>
      <c r="BH1281" s="169">
        <f>IF(N1281="zníž. prenesená",J1281,0)</f>
        <v>0</v>
      </c>
      <c r="BI1281" s="169">
        <f>IF(N1281="nulová",J1281,0)</f>
        <v>0</v>
      </c>
      <c r="BJ1281" s="18" t="s">
        <v>89</v>
      </c>
      <c r="BK1281" s="169">
        <f>ROUND(I1281*H1281,2)</f>
        <v>0</v>
      </c>
      <c r="BL1281" s="18" t="s">
        <v>351</v>
      </c>
      <c r="BM1281" s="168" t="s">
        <v>1710</v>
      </c>
    </row>
    <row r="1282" spans="1:65" s="2" customFormat="1" ht="24.2" customHeight="1">
      <c r="A1282" s="33"/>
      <c r="B1282" s="155"/>
      <c r="C1282" s="156" t="s">
        <v>1711</v>
      </c>
      <c r="D1282" s="156" t="s">
        <v>188</v>
      </c>
      <c r="E1282" s="157" t="s">
        <v>1712</v>
      </c>
      <c r="F1282" s="158" t="s">
        <v>1713</v>
      </c>
      <c r="G1282" s="159" t="s">
        <v>283</v>
      </c>
      <c r="H1282" s="160">
        <v>36.619999999999997</v>
      </c>
      <c r="I1282" s="161"/>
      <c r="J1282" s="162">
        <f>ROUND(I1282*H1282,2)</f>
        <v>0</v>
      </c>
      <c r="K1282" s="163"/>
      <c r="L1282" s="34"/>
      <c r="M1282" s="164" t="s">
        <v>1</v>
      </c>
      <c r="N1282" s="165" t="s">
        <v>41</v>
      </c>
      <c r="O1282" s="62"/>
      <c r="P1282" s="166">
        <f>O1282*H1282</f>
        <v>0</v>
      </c>
      <c r="Q1282" s="166">
        <v>1.4999999999999999E-4</v>
      </c>
      <c r="R1282" s="166">
        <f>Q1282*H1282</f>
        <v>5.4929999999999988E-3</v>
      </c>
      <c r="S1282" s="166">
        <v>0</v>
      </c>
      <c r="T1282" s="167">
        <f>S1282*H1282</f>
        <v>0</v>
      </c>
      <c r="U1282" s="33"/>
      <c r="V1282" s="33"/>
      <c r="W1282" s="33"/>
      <c r="X1282" s="33"/>
      <c r="Y1282" s="33"/>
      <c r="Z1282" s="33"/>
      <c r="AA1282" s="33"/>
      <c r="AB1282" s="33"/>
      <c r="AC1282" s="33"/>
      <c r="AD1282" s="33"/>
      <c r="AE1282" s="33"/>
      <c r="AR1282" s="168" t="s">
        <v>351</v>
      </c>
      <c r="AT1282" s="168" t="s">
        <v>188</v>
      </c>
      <c r="AU1282" s="168" t="s">
        <v>89</v>
      </c>
      <c r="AY1282" s="18" t="s">
        <v>185</v>
      </c>
      <c r="BE1282" s="169">
        <f>IF(N1282="základná",J1282,0)</f>
        <v>0</v>
      </c>
      <c r="BF1282" s="169">
        <f>IF(N1282="znížená",J1282,0)</f>
        <v>0</v>
      </c>
      <c r="BG1282" s="169">
        <f>IF(N1282="zákl. prenesená",J1282,0)</f>
        <v>0</v>
      </c>
      <c r="BH1282" s="169">
        <f>IF(N1282="zníž. prenesená",J1282,0)</f>
        <v>0</v>
      </c>
      <c r="BI1282" s="169">
        <f>IF(N1282="nulová",J1282,0)</f>
        <v>0</v>
      </c>
      <c r="BJ1282" s="18" t="s">
        <v>89</v>
      </c>
      <c r="BK1282" s="169">
        <f>ROUND(I1282*H1282,2)</f>
        <v>0</v>
      </c>
      <c r="BL1282" s="18" t="s">
        <v>351</v>
      </c>
      <c r="BM1282" s="168" t="s">
        <v>1714</v>
      </c>
    </row>
    <row r="1283" spans="1:65" s="13" customFormat="1" ht="11.25">
      <c r="B1283" s="170"/>
      <c r="D1283" s="171" t="s">
        <v>193</v>
      </c>
      <c r="E1283" s="172" t="s">
        <v>1</v>
      </c>
      <c r="F1283" s="173" t="s">
        <v>1715</v>
      </c>
      <c r="H1283" s="172" t="s">
        <v>1</v>
      </c>
      <c r="I1283" s="174"/>
      <c r="L1283" s="170"/>
      <c r="M1283" s="175"/>
      <c r="N1283" s="176"/>
      <c r="O1283" s="176"/>
      <c r="P1283" s="176"/>
      <c r="Q1283" s="176"/>
      <c r="R1283" s="176"/>
      <c r="S1283" s="176"/>
      <c r="T1283" s="177"/>
      <c r="AT1283" s="172" t="s">
        <v>193</v>
      </c>
      <c r="AU1283" s="172" t="s">
        <v>89</v>
      </c>
      <c r="AV1283" s="13" t="s">
        <v>79</v>
      </c>
      <c r="AW1283" s="13" t="s">
        <v>31</v>
      </c>
      <c r="AX1283" s="13" t="s">
        <v>75</v>
      </c>
      <c r="AY1283" s="172" t="s">
        <v>185</v>
      </c>
    </row>
    <row r="1284" spans="1:65" s="14" customFormat="1" ht="11.25">
      <c r="B1284" s="178"/>
      <c r="D1284" s="171" t="s">
        <v>193</v>
      </c>
      <c r="E1284" s="179" t="s">
        <v>1</v>
      </c>
      <c r="F1284" s="180" t="s">
        <v>1716</v>
      </c>
      <c r="H1284" s="181">
        <v>1.9</v>
      </c>
      <c r="I1284" s="182"/>
      <c r="L1284" s="178"/>
      <c r="M1284" s="183"/>
      <c r="N1284" s="184"/>
      <c r="O1284" s="184"/>
      <c r="P1284" s="184"/>
      <c r="Q1284" s="184"/>
      <c r="R1284" s="184"/>
      <c r="S1284" s="184"/>
      <c r="T1284" s="185"/>
      <c r="AT1284" s="179" t="s">
        <v>193</v>
      </c>
      <c r="AU1284" s="179" t="s">
        <v>89</v>
      </c>
      <c r="AV1284" s="14" t="s">
        <v>89</v>
      </c>
      <c r="AW1284" s="14" t="s">
        <v>31</v>
      </c>
      <c r="AX1284" s="14" t="s">
        <v>75</v>
      </c>
      <c r="AY1284" s="179" t="s">
        <v>185</v>
      </c>
    </row>
    <row r="1285" spans="1:65" s="14" customFormat="1" ht="11.25">
      <c r="B1285" s="178"/>
      <c r="D1285" s="171" t="s">
        <v>193</v>
      </c>
      <c r="E1285" s="179" t="s">
        <v>1</v>
      </c>
      <c r="F1285" s="180" t="s">
        <v>853</v>
      </c>
      <c r="H1285" s="181">
        <v>6.11</v>
      </c>
      <c r="I1285" s="182"/>
      <c r="L1285" s="178"/>
      <c r="M1285" s="183"/>
      <c r="N1285" s="184"/>
      <c r="O1285" s="184"/>
      <c r="P1285" s="184"/>
      <c r="Q1285" s="184"/>
      <c r="R1285" s="184"/>
      <c r="S1285" s="184"/>
      <c r="T1285" s="185"/>
      <c r="AT1285" s="179" t="s">
        <v>193</v>
      </c>
      <c r="AU1285" s="179" t="s">
        <v>89</v>
      </c>
      <c r="AV1285" s="14" t="s">
        <v>89</v>
      </c>
      <c r="AW1285" s="14" t="s">
        <v>31</v>
      </c>
      <c r="AX1285" s="14" t="s">
        <v>75</v>
      </c>
      <c r="AY1285" s="179" t="s">
        <v>185</v>
      </c>
    </row>
    <row r="1286" spans="1:65" s="14" customFormat="1" ht="11.25">
      <c r="B1286" s="178"/>
      <c r="D1286" s="171" t="s">
        <v>193</v>
      </c>
      <c r="E1286" s="179" t="s">
        <v>1</v>
      </c>
      <c r="F1286" s="180" t="s">
        <v>854</v>
      </c>
      <c r="H1286" s="181">
        <v>7.88</v>
      </c>
      <c r="I1286" s="182"/>
      <c r="L1286" s="178"/>
      <c r="M1286" s="183"/>
      <c r="N1286" s="184"/>
      <c r="O1286" s="184"/>
      <c r="P1286" s="184"/>
      <c r="Q1286" s="184"/>
      <c r="R1286" s="184"/>
      <c r="S1286" s="184"/>
      <c r="T1286" s="185"/>
      <c r="AT1286" s="179" t="s">
        <v>193</v>
      </c>
      <c r="AU1286" s="179" t="s">
        <v>89</v>
      </c>
      <c r="AV1286" s="14" t="s">
        <v>89</v>
      </c>
      <c r="AW1286" s="14" t="s">
        <v>31</v>
      </c>
      <c r="AX1286" s="14" t="s">
        <v>75</v>
      </c>
      <c r="AY1286" s="179" t="s">
        <v>185</v>
      </c>
    </row>
    <row r="1287" spans="1:65" s="14" customFormat="1" ht="11.25">
      <c r="B1287" s="178"/>
      <c r="D1287" s="171" t="s">
        <v>193</v>
      </c>
      <c r="E1287" s="179" t="s">
        <v>1</v>
      </c>
      <c r="F1287" s="180" t="s">
        <v>855</v>
      </c>
      <c r="H1287" s="181">
        <v>7.18</v>
      </c>
      <c r="I1287" s="182"/>
      <c r="L1287" s="178"/>
      <c r="M1287" s="183"/>
      <c r="N1287" s="184"/>
      <c r="O1287" s="184"/>
      <c r="P1287" s="184"/>
      <c r="Q1287" s="184"/>
      <c r="R1287" s="184"/>
      <c r="S1287" s="184"/>
      <c r="T1287" s="185"/>
      <c r="AT1287" s="179" t="s">
        <v>193</v>
      </c>
      <c r="AU1287" s="179" t="s">
        <v>89</v>
      </c>
      <c r="AV1287" s="14" t="s">
        <v>89</v>
      </c>
      <c r="AW1287" s="14" t="s">
        <v>31</v>
      </c>
      <c r="AX1287" s="14" t="s">
        <v>75</v>
      </c>
      <c r="AY1287" s="179" t="s">
        <v>185</v>
      </c>
    </row>
    <row r="1288" spans="1:65" s="14" customFormat="1" ht="11.25">
      <c r="B1288" s="178"/>
      <c r="D1288" s="171" t="s">
        <v>193</v>
      </c>
      <c r="E1288" s="179" t="s">
        <v>1</v>
      </c>
      <c r="F1288" s="180" t="s">
        <v>856</v>
      </c>
      <c r="H1288" s="181">
        <v>5.61</v>
      </c>
      <c r="I1288" s="182"/>
      <c r="L1288" s="178"/>
      <c r="M1288" s="183"/>
      <c r="N1288" s="184"/>
      <c r="O1288" s="184"/>
      <c r="P1288" s="184"/>
      <c r="Q1288" s="184"/>
      <c r="R1288" s="184"/>
      <c r="S1288" s="184"/>
      <c r="T1288" s="185"/>
      <c r="AT1288" s="179" t="s">
        <v>193</v>
      </c>
      <c r="AU1288" s="179" t="s">
        <v>89</v>
      </c>
      <c r="AV1288" s="14" t="s">
        <v>89</v>
      </c>
      <c r="AW1288" s="14" t="s">
        <v>31</v>
      </c>
      <c r="AX1288" s="14" t="s">
        <v>75</v>
      </c>
      <c r="AY1288" s="179" t="s">
        <v>185</v>
      </c>
    </row>
    <row r="1289" spans="1:65" s="14" customFormat="1" ht="11.25">
      <c r="B1289" s="178"/>
      <c r="D1289" s="171" t="s">
        <v>193</v>
      </c>
      <c r="E1289" s="179" t="s">
        <v>1</v>
      </c>
      <c r="F1289" s="180" t="s">
        <v>857</v>
      </c>
      <c r="H1289" s="181">
        <v>3.18</v>
      </c>
      <c r="I1289" s="182"/>
      <c r="L1289" s="178"/>
      <c r="M1289" s="183"/>
      <c r="N1289" s="184"/>
      <c r="O1289" s="184"/>
      <c r="P1289" s="184"/>
      <c r="Q1289" s="184"/>
      <c r="R1289" s="184"/>
      <c r="S1289" s="184"/>
      <c r="T1289" s="185"/>
      <c r="AT1289" s="179" t="s">
        <v>193</v>
      </c>
      <c r="AU1289" s="179" t="s">
        <v>89</v>
      </c>
      <c r="AV1289" s="14" t="s">
        <v>89</v>
      </c>
      <c r="AW1289" s="14" t="s">
        <v>31</v>
      </c>
      <c r="AX1289" s="14" t="s">
        <v>75</v>
      </c>
      <c r="AY1289" s="179" t="s">
        <v>185</v>
      </c>
    </row>
    <row r="1290" spans="1:65" s="14" customFormat="1" ht="11.25">
      <c r="B1290" s="178"/>
      <c r="D1290" s="171" t="s">
        <v>193</v>
      </c>
      <c r="E1290" s="179" t="s">
        <v>1</v>
      </c>
      <c r="F1290" s="180" t="s">
        <v>858</v>
      </c>
      <c r="H1290" s="181">
        <v>3.42</v>
      </c>
      <c r="I1290" s="182"/>
      <c r="L1290" s="178"/>
      <c r="M1290" s="183"/>
      <c r="N1290" s="184"/>
      <c r="O1290" s="184"/>
      <c r="P1290" s="184"/>
      <c r="Q1290" s="184"/>
      <c r="R1290" s="184"/>
      <c r="S1290" s="184"/>
      <c r="T1290" s="185"/>
      <c r="AT1290" s="179" t="s">
        <v>193</v>
      </c>
      <c r="AU1290" s="179" t="s">
        <v>89</v>
      </c>
      <c r="AV1290" s="14" t="s">
        <v>89</v>
      </c>
      <c r="AW1290" s="14" t="s">
        <v>31</v>
      </c>
      <c r="AX1290" s="14" t="s">
        <v>75</v>
      </c>
      <c r="AY1290" s="179" t="s">
        <v>185</v>
      </c>
    </row>
    <row r="1291" spans="1:65" s="14" customFormat="1" ht="11.25">
      <c r="B1291" s="178"/>
      <c r="D1291" s="171" t="s">
        <v>193</v>
      </c>
      <c r="E1291" s="179" t="s">
        <v>1</v>
      </c>
      <c r="F1291" s="180" t="s">
        <v>859</v>
      </c>
      <c r="H1291" s="181">
        <v>1.34</v>
      </c>
      <c r="I1291" s="182"/>
      <c r="L1291" s="178"/>
      <c r="M1291" s="183"/>
      <c r="N1291" s="184"/>
      <c r="O1291" s="184"/>
      <c r="P1291" s="184"/>
      <c r="Q1291" s="184"/>
      <c r="R1291" s="184"/>
      <c r="S1291" s="184"/>
      <c r="T1291" s="185"/>
      <c r="AT1291" s="179" t="s">
        <v>193</v>
      </c>
      <c r="AU1291" s="179" t="s">
        <v>89</v>
      </c>
      <c r="AV1291" s="14" t="s">
        <v>89</v>
      </c>
      <c r="AW1291" s="14" t="s">
        <v>31</v>
      </c>
      <c r="AX1291" s="14" t="s">
        <v>75</v>
      </c>
      <c r="AY1291" s="179" t="s">
        <v>185</v>
      </c>
    </row>
    <row r="1292" spans="1:65" s="16" customFormat="1" ht="11.25">
      <c r="B1292" s="194"/>
      <c r="D1292" s="171" t="s">
        <v>193</v>
      </c>
      <c r="E1292" s="195" t="s">
        <v>1</v>
      </c>
      <c r="F1292" s="196" t="s">
        <v>215</v>
      </c>
      <c r="H1292" s="197">
        <v>36.620000000000005</v>
      </c>
      <c r="I1292" s="198"/>
      <c r="L1292" s="194"/>
      <c r="M1292" s="199"/>
      <c r="N1292" s="200"/>
      <c r="O1292" s="200"/>
      <c r="P1292" s="200"/>
      <c r="Q1292" s="200"/>
      <c r="R1292" s="200"/>
      <c r="S1292" s="200"/>
      <c r="T1292" s="201"/>
      <c r="AT1292" s="195" t="s">
        <v>193</v>
      </c>
      <c r="AU1292" s="195" t="s">
        <v>89</v>
      </c>
      <c r="AV1292" s="16" t="s">
        <v>91</v>
      </c>
      <c r="AW1292" s="16" t="s">
        <v>31</v>
      </c>
      <c r="AX1292" s="16" t="s">
        <v>79</v>
      </c>
      <c r="AY1292" s="195" t="s">
        <v>185</v>
      </c>
    </row>
    <row r="1293" spans="1:65" s="2" customFormat="1" ht="37.9" customHeight="1">
      <c r="A1293" s="33"/>
      <c r="B1293" s="155"/>
      <c r="C1293" s="156" t="s">
        <v>1717</v>
      </c>
      <c r="D1293" s="156" t="s">
        <v>188</v>
      </c>
      <c r="E1293" s="157" t="s">
        <v>1718</v>
      </c>
      <c r="F1293" s="158" t="s">
        <v>1719</v>
      </c>
      <c r="G1293" s="159" t="s">
        <v>283</v>
      </c>
      <c r="H1293" s="160">
        <v>99.953000000000003</v>
      </c>
      <c r="I1293" s="161"/>
      <c r="J1293" s="162">
        <f>ROUND(I1293*H1293,2)</f>
        <v>0</v>
      </c>
      <c r="K1293" s="163"/>
      <c r="L1293" s="34"/>
      <c r="M1293" s="164" t="s">
        <v>1</v>
      </c>
      <c r="N1293" s="165" t="s">
        <v>41</v>
      </c>
      <c r="O1293" s="62"/>
      <c r="P1293" s="166">
        <f>O1293*H1293</f>
        <v>0</v>
      </c>
      <c r="Q1293" s="166">
        <v>3.4000000000000002E-4</v>
      </c>
      <c r="R1293" s="166">
        <f>Q1293*H1293</f>
        <v>3.3984020000000004E-2</v>
      </c>
      <c r="S1293" s="166">
        <v>0</v>
      </c>
      <c r="T1293" s="167">
        <f>S1293*H1293</f>
        <v>0</v>
      </c>
      <c r="U1293" s="33"/>
      <c r="V1293" s="33"/>
      <c r="W1293" s="33"/>
      <c r="X1293" s="33"/>
      <c r="Y1293" s="33"/>
      <c r="Z1293" s="33"/>
      <c r="AA1293" s="33"/>
      <c r="AB1293" s="33"/>
      <c r="AC1293" s="33"/>
      <c r="AD1293" s="33"/>
      <c r="AE1293" s="33"/>
      <c r="AR1293" s="168" t="s">
        <v>351</v>
      </c>
      <c r="AT1293" s="168" t="s">
        <v>188</v>
      </c>
      <c r="AU1293" s="168" t="s">
        <v>89</v>
      </c>
      <c r="AY1293" s="18" t="s">
        <v>185</v>
      </c>
      <c r="BE1293" s="169">
        <f>IF(N1293="základná",J1293,0)</f>
        <v>0</v>
      </c>
      <c r="BF1293" s="169">
        <f>IF(N1293="znížená",J1293,0)</f>
        <v>0</v>
      </c>
      <c r="BG1293" s="169">
        <f>IF(N1293="zákl. prenesená",J1293,0)</f>
        <v>0</v>
      </c>
      <c r="BH1293" s="169">
        <f>IF(N1293="zníž. prenesená",J1293,0)</f>
        <v>0</v>
      </c>
      <c r="BI1293" s="169">
        <f>IF(N1293="nulová",J1293,0)</f>
        <v>0</v>
      </c>
      <c r="BJ1293" s="18" t="s">
        <v>89</v>
      </c>
      <c r="BK1293" s="169">
        <f>ROUND(I1293*H1293,2)</f>
        <v>0</v>
      </c>
      <c r="BL1293" s="18" t="s">
        <v>351</v>
      </c>
      <c r="BM1293" s="168" t="s">
        <v>1720</v>
      </c>
    </row>
    <row r="1294" spans="1:65" s="13" customFormat="1" ht="11.25">
      <c r="B1294" s="170"/>
      <c r="D1294" s="171" t="s">
        <v>193</v>
      </c>
      <c r="E1294" s="172" t="s">
        <v>1</v>
      </c>
      <c r="F1294" s="173" t="s">
        <v>1721</v>
      </c>
      <c r="H1294" s="172" t="s">
        <v>1</v>
      </c>
      <c r="I1294" s="174"/>
      <c r="L1294" s="170"/>
      <c r="M1294" s="175"/>
      <c r="N1294" s="176"/>
      <c r="O1294" s="176"/>
      <c r="P1294" s="176"/>
      <c r="Q1294" s="176"/>
      <c r="R1294" s="176"/>
      <c r="S1294" s="176"/>
      <c r="T1294" s="177"/>
      <c r="AT1294" s="172" t="s">
        <v>193</v>
      </c>
      <c r="AU1294" s="172" t="s">
        <v>89</v>
      </c>
      <c r="AV1294" s="13" t="s">
        <v>79</v>
      </c>
      <c r="AW1294" s="13" t="s">
        <v>31</v>
      </c>
      <c r="AX1294" s="13" t="s">
        <v>75</v>
      </c>
      <c r="AY1294" s="172" t="s">
        <v>185</v>
      </c>
    </row>
    <row r="1295" spans="1:65" s="14" customFormat="1" ht="11.25">
      <c r="B1295" s="178"/>
      <c r="D1295" s="171" t="s">
        <v>193</v>
      </c>
      <c r="E1295" s="179" t="s">
        <v>1</v>
      </c>
      <c r="F1295" s="180" t="s">
        <v>1722</v>
      </c>
      <c r="H1295" s="181">
        <v>8.6449999999999996</v>
      </c>
      <c r="I1295" s="182"/>
      <c r="L1295" s="178"/>
      <c r="M1295" s="183"/>
      <c r="N1295" s="184"/>
      <c r="O1295" s="184"/>
      <c r="P1295" s="184"/>
      <c r="Q1295" s="184"/>
      <c r="R1295" s="184"/>
      <c r="S1295" s="184"/>
      <c r="T1295" s="185"/>
      <c r="AT1295" s="179" t="s">
        <v>193</v>
      </c>
      <c r="AU1295" s="179" t="s">
        <v>89</v>
      </c>
      <c r="AV1295" s="14" t="s">
        <v>89</v>
      </c>
      <c r="AW1295" s="14" t="s">
        <v>31</v>
      </c>
      <c r="AX1295" s="14" t="s">
        <v>75</v>
      </c>
      <c r="AY1295" s="179" t="s">
        <v>185</v>
      </c>
    </row>
    <row r="1296" spans="1:65" s="14" customFormat="1" ht="11.25">
      <c r="B1296" s="178"/>
      <c r="D1296" s="171" t="s">
        <v>193</v>
      </c>
      <c r="E1296" s="179" t="s">
        <v>1</v>
      </c>
      <c r="F1296" s="180" t="s">
        <v>1723</v>
      </c>
      <c r="H1296" s="181">
        <v>13.4</v>
      </c>
      <c r="I1296" s="182"/>
      <c r="L1296" s="178"/>
      <c r="M1296" s="183"/>
      <c r="N1296" s="184"/>
      <c r="O1296" s="184"/>
      <c r="P1296" s="184"/>
      <c r="Q1296" s="184"/>
      <c r="R1296" s="184"/>
      <c r="S1296" s="184"/>
      <c r="T1296" s="185"/>
      <c r="AT1296" s="179" t="s">
        <v>193</v>
      </c>
      <c r="AU1296" s="179" t="s">
        <v>89</v>
      </c>
      <c r="AV1296" s="14" t="s">
        <v>89</v>
      </c>
      <c r="AW1296" s="14" t="s">
        <v>31</v>
      </c>
      <c r="AX1296" s="14" t="s">
        <v>75</v>
      </c>
      <c r="AY1296" s="179" t="s">
        <v>185</v>
      </c>
    </row>
    <row r="1297" spans="1:65" s="14" customFormat="1" ht="11.25">
      <c r="B1297" s="178"/>
      <c r="D1297" s="171" t="s">
        <v>193</v>
      </c>
      <c r="E1297" s="179" t="s">
        <v>1</v>
      </c>
      <c r="F1297" s="180" t="s">
        <v>1724</v>
      </c>
      <c r="H1297" s="181">
        <v>14.613</v>
      </c>
      <c r="I1297" s="182"/>
      <c r="L1297" s="178"/>
      <c r="M1297" s="183"/>
      <c r="N1297" s="184"/>
      <c r="O1297" s="184"/>
      <c r="P1297" s="184"/>
      <c r="Q1297" s="184"/>
      <c r="R1297" s="184"/>
      <c r="S1297" s="184"/>
      <c r="T1297" s="185"/>
      <c r="AT1297" s="179" t="s">
        <v>193</v>
      </c>
      <c r="AU1297" s="179" t="s">
        <v>89</v>
      </c>
      <c r="AV1297" s="14" t="s">
        <v>89</v>
      </c>
      <c r="AW1297" s="14" t="s">
        <v>31</v>
      </c>
      <c r="AX1297" s="14" t="s">
        <v>75</v>
      </c>
      <c r="AY1297" s="179" t="s">
        <v>185</v>
      </c>
    </row>
    <row r="1298" spans="1:65" s="14" customFormat="1" ht="11.25">
      <c r="B1298" s="178"/>
      <c r="D1298" s="171" t="s">
        <v>193</v>
      </c>
      <c r="E1298" s="179" t="s">
        <v>1</v>
      </c>
      <c r="F1298" s="180" t="s">
        <v>1725</v>
      </c>
      <c r="H1298" s="181">
        <v>28.125</v>
      </c>
      <c r="I1298" s="182"/>
      <c r="L1298" s="178"/>
      <c r="M1298" s="183"/>
      <c r="N1298" s="184"/>
      <c r="O1298" s="184"/>
      <c r="P1298" s="184"/>
      <c r="Q1298" s="184"/>
      <c r="R1298" s="184"/>
      <c r="S1298" s="184"/>
      <c r="T1298" s="185"/>
      <c r="AT1298" s="179" t="s">
        <v>193</v>
      </c>
      <c r="AU1298" s="179" t="s">
        <v>89</v>
      </c>
      <c r="AV1298" s="14" t="s">
        <v>89</v>
      </c>
      <c r="AW1298" s="14" t="s">
        <v>31</v>
      </c>
      <c r="AX1298" s="14" t="s">
        <v>75</v>
      </c>
      <c r="AY1298" s="179" t="s">
        <v>185</v>
      </c>
    </row>
    <row r="1299" spans="1:65" s="14" customFormat="1" ht="11.25">
      <c r="B1299" s="178"/>
      <c r="D1299" s="171" t="s">
        <v>193</v>
      </c>
      <c r="E1299" s="179" t="s">
        <v>1</v>
      </c>
      <c r="F1299" s="180" t="s">
        <v>1726</v>
      </c>
      <c r="H1299" s="181">
        <v>24.7</v>
      </c>
      <c r="I1299" s="182"/>
      <c r="L1299" s="178"/>
      <c r="M1299" s="183"/>
      <c r="N1299" s="184"/>
      <c r="O1299" s="184"/>
      <c r="P1299" s="184"/>
      <c r="Q1299" s="184"/>
      <c r="R1299" s="184"/>
      <c r="S1299" s="184"/>
      <c r="T1299" s="185"/>
      <c r="AT1299" s="179" t="s">
        <v>193</v>
      </c>
      <c r="AU1299" s="179" t="s">
        <v>89</v>
      </c>
      <c r="AV1299" s="14" t="s">
        <v>89</v>
      </c>
      <c r="AW1299" s="14" t="s">
        <v>31</v>
      </c>
      <c r="AX1299" s="14" t="s">
        <v>75</v>
      </c>
      <c r="AY1299" s="179" t="s">
        <v>185</v>
      </c>
    </row>
    <row r="1300" spans="1:65" s="14" customFormat="1" ht="11.25">
      <c r="B1300" s="178"/>
      <c r="D1300" s="171" t="s">
        <v>193</v>
      </c>
      <c r="E1300" s="179" t="s">
        <v>1</v>
      </c>
      <c r="F1300" s="180" t="s">
        <v>1727</v>
      </c>
      <c r="H1300" s="181">
        <v>4.4219999999999997</v>
      </c>
      <c r="I1300" s="182"/>
      <c r="L1300" s="178"/>
      <c r="M1300" s="183"/>
      <c r="N1300" s="184"/>
      <c r="O1300" s="184"/>
      <c r="P1300" s="184"/>
      <c r="Q1300" s="184"/>
      <c r="R1300" s="184"/>
      <c r="S1300" s="184"/>
      <c r="T1300" s="185"/>
      <c r="AT1300" s="179" t="s">
        <v>193</v>
      </c>
      <c r="AU1300" s="179" t="s">
        <v>89</v>
      </c>
      <c r="AV1300" s="14" t="s">
        <v>89</v>
      </c>
      <c r="AW1300" s="14" t="s">
        <v>31</v>
      </c>
      <c r="AX1300" s="14" t="s">
        <v>75</v>
      </c>
      <c r="AY1300" s="179" t="s">
        <v>185</v>
      </c>
    </row>
    <row r="1301" spans="1:65" s="14" customFormat="1" ht="11.25">
      <c r="B1301" s="178"/>
      <c r="D1301" s="171" t="s">
        <v>193</v>
      </c>
      <c r="E1301" s="179" t="s">
        <v>1</v>
      </c>
      <c r="F1301" s="180" t="s">
        <v>1728</v>
      </c>
      <c r="H1301" s="181">
        <v>4.5599999999999996</v>
      </c>
      <c r="I1301" s="182"/>
      <c r="L1301" s="178"/>
      <c r="M1301" s="183"/>
      <c r="N1301" s="184"/>
      <c r="O1301" s="184"/>
      <c r="P1301" s="184"/>
      <c r="Q1301" s="184"/>
      <c r="R1301" s="184"/>
      <c r="S1301" s="184"/>
      <c r="T1301" s="185"/>
      <c r="AT1301" s="179" t="s">
        <v>193</v>
      </c>
      <c r="AU1301" s="179" t="s">
        <v>89</v>
      </c>
      <c r="AV1301" s="14" t="s">
        <v>89</v>
      </c>
      <c r="AW1301" s="14" t="s">
        <v>31</v>
      </c>
      <c r="AX1301" s="14" t="s">
        <v>75</v>
      </c>
      <c r="AY1301" s="179" t="s">
        <v>185</v>
      </c>
    </row>
    <row r="1302" spans="1:65" s="14" customFormat="1" ht="11.25">
      <c r="B1302" s="178"/>
      <c r="D1302" s="171" t="s">
        <v>193</v>
      </c>
      <c r="E1302" s="179" t="s">
        <v>1</v>
      </c>
      <c r="F1302" s="180" t="s">
        <v>1729</v>
      </c>
      <c r="H1302" s="181">
        <v>1.488</v>
      </c>
      <c r="I1302" s="182"/>
      <c r="L1302" s="178"/>
      <c r="M1302" s="183"/>
      <c r="N1302" s="184"/>
      <c r="O1302" s="184"/>
      <c r="P1302" s="184"/>
      <c r="Q1302" s="184"/>
      <c r="R1302" s="184"/>
      <c r="S1302" s="184"/>
      <c r="T1302" s="185"/>
      <c r="AT1302" s="179" t="s">
        <v>193</v>
      </c>
      <c r="AU1302" s="179" t="s">
        <v>89</v>
      </c>
      <c r="AV1302" s="14" t="s">
        <v>89</v>
      </c>
      <c r="AW1302" s="14" t="s">
        <v>31</v>
      </c>
      <c r="AX1302" s="14" t="s">
        <v>75</v>
      </c>
      <c r="AY1302" s="179" t="s">
        <v>185</v>
      </c>
    </row>
    <row r="1303" spans="1:65" s="16" customFormat="1" ht="11.25">
      <c r="B1303" s="194"/>
      <c r="D1303" s="171" t="s">
        <v>193</v>
      </c>
      <c r="E1303" s="195" t="s">
        <v>1</v>
      </c>
      <c r="F1303" s="196" t="s">
        <v>215</v>
      </c>
      <c r="H1303" s="197">
        <v>99.953000000000003</v>
      </c>
      <c r="I1303" s="198"/>
      <c r="L1303" s="194"/>
      <c r="M1303" s="199"/>
      <c r="N1303" s="200"/>
      <c r="O1303" s="200"/>
      <c r="P1303" s="200"/>
      <c r="Q1303" s="200"/>
      <c r="R1303" s="200"/>
      <c r="S1303" s="200"/>
      <c r="T1303" s="201"/>
      <c r="AT1303" s="195" t="s">
        <v>193</v>
      </c>
      <c r="AU1303" s="195" t="s">
        <v>89</v>
      </c>
      <c r="AV1303" s="16" t="s">
        <v>91</v>
      </c>
      <c r="AW1303" s="16" t="s">
        <v>31</v>
      </c>
      <c r="AX1303" s="16" t="s">
        <v>79</v>
      </c>
      <c r="AY1303" s="195" t="s">
        <v>185</v>
      </c>
    </row>
    <row r="1304" spans="1:65" s="12" customFormat="1" ht="25.9" customHeight="1">
      <c r="B1304" s="142"/>
      <c r="D1304" s="143" t="s">
        <v>74</v>
      </c>
      <c r="E1304" s="144" t="s">
        <v>1730</v>
      </c>
      <c r="F1304" s="144" t="s">
        <v>1731</v>
      </c>
      <c r="I1304" s="145"/>
      <c r="J1304" s="146">
        <f>BK1304</f>
        <v>0</v>
      </c>
      <c r="L1304" s="142"/>
      <c r="M1304" s="147"/>
      <c r="N1304" s="148"/>
      <c r="O1304" s="148"/>
      <c r="P1304" s="149">
        <f>P1305</f>
        <v>0</v>
      </c>
      <c r="Q1304" s="148"/>
      <c r="R1304" s="149">
        <f>R1305</f>
        <v>0</v>
      </c>
      <c r="S1304" s="148"/>
      <c r="T1304" s="150">
        <f>T1305</f>
        <v>0</v>
      </c>
      <c r="AR1304" s="143" t="s">
        <v>91</v>
      </c>
      <c r="AT1304" s="151" t="s">
        <v>74</v>
      </c>
      <c r="AU1304" s="151" t="s">
        <v>75</v>
      </c>
      <c r="AY1304" s="143" t="s">
        <v>185</v>
      </c>
      <c r="BK1304" s="152">
        <f>BK1305</f>
        <v>0</v>
      </c>
    </row>
    <row r="1305" spans="1:65" s="2" customFormat="1" ht="37.9" customHeight="1">
      <c r="A1305" s="33"/>
      <c r="B1305" s="155"/>
      <c r="C1305" s="156" t="s">
        <v>1732</v>
      </c>
      <c r="D1305" s="156" t="s">
        <v>188</v>
      </c>
      <c r="E1305" s="157" t="s">
        <v>1733</v>
      </c>
      <c r="F1305" s="158" t="s">
        <v>1734</v>
      </c>
      <c r="G1305" s="159" t="s">
        <v>1735</v>
      </c>
      <c r="H1305" s="160">
        <v>1000</v>
      </c>
      <c r="I1305" s="161"/>
      <c r="J1305" s="162">
        <f>ROUND(I1305*H1305,2)</f>
        <v>0</v>
      </c>
      <c r="K1305" s="163"/>
      <c r="L1305" s="34"/>
      <c r="M1305" s="164" t="s">
        <v>1</v>
      </c>
      <c r="N1305" s="165" t="s">
        <v>41</v>
      </c>
      <c r="O1305" s="62"/>
      <c r="P1305" s="166">
        <f>O1305*H1305</f>
        <v>0</v>
      </c>
      <c r="Q1305" s="166">
        <v>0</v>
      </c>
      <c r="R1305" s="166">
        <f>Q1305*H1305</f>
        <v>0</v>
      </c>
      <c r="S1305" s="166">
        <v>0</v>
      </c>
      <c r="T1305" s="167">
        <f>S1305*H1305</f>
        <v>0</v>
      </c>
      <c r="U1305" s="33"/>
      <c r="V1305" s="33"/>
      <c r="W1305" s="33"/>
      <c r="X1305" s="33"/>
      <c r="Y1305" s="33"/>
      <c r="Z1305" s="33"/>
      <c r="AA1305" s="33"/>
      <c r="AB1305" s="33"/>
      <c r="AC1305" s="33"/>
      <c r="AD1305" s="33"/>
      <c r="AE1305" s="33"/>
      <c r="AR1305" s="168" t="s">
        <v>1736</v>
      </c>
      <c r="AT1305" s="168" t="s">
        <v>188</v>
      </c>
      <c r="AU1305" s="168" t="s">
        <v>79</v>
      </c>
      <c r="AY1305" s="18" t="s">
        <v>185</v>
      </c>
      <c r="BE1305" s="169">
        <f>IF(N1305="základná",J1305,0)</f>
        <v>0</v>
      </c>
      <c r="BF1305" s="169">
        <f>IF(N1305="znížená",J1305,0)</f>
        <v>0</v>
      </c>
      <c r="BG1305" s="169">
        <f>IF(N1305="zákl. prenesená",J1305,0)</f>
        <v>0</v>
      </c>
      <c r="BH1305" s="169">
        <f>IF(N1305="zníž. prenesená",J1305,0)</f>
        <v>0</v>
      </c>
      <c r="BI1305" s="169">
        <f>IF(N1305="nulová",J1305,0)</f>
        <v>0</v>
      </c>
      <c r="BJ1305" s="18" t="s">
        <v>89</v>
      </c>
      <c r="BK1305" s="169">
        <f>ROUND(I1305*H1305,2)</f>
        <v>0</v>
      </c>
      <c r="BL1305" s="18" t="s">
        <v>1736</v>
      </c>
      <c r="BM1305" s="168" t="s">
        <v>1737</v>
      </c>
    </row>
    <row r="1306" spans="1:65" s="12" customFormat="1" ht="25.9" customHeight="1">
      <c r="B1306" s="142"/>
      <c r="D1306" s="143" t="s">
        <v>74</v>
      </c>
      <c r="E1306" s="144" t="s">
        <v>1738</v>
      </c>
      <c r="F1306" s="144" t="s">
        <v>1739</v>
      </c>
      <c r="I1306" s="145"/>
      <c r="J1306" s="146">
        <f>BK1306</f>
        <v>0</v>
      </c>
      <c r="L1306" s="142"/>
      <c r="M1306" s="147"/>
      <c r="N1306" s="148"/>
      <c r="O1306" s="148"/>
      <c r="P1306" s="149">
        <f>SUM(P1307:P1308)</f>
        <v>0</v>
      </c>
      <c r="Q1306" s="148"/>
      <c r="R1306" s="149">
        <f>SUM(R1307:R1308)</f>
        <v>0</v>
      </c>
      <c r="S1306" s="148"/>
      <c r="T1306" s="150">
        <f>SUM(T1307:T1308)</f>
        <v>0</v>
      </c>
      <c r="AR1306" s="143" t="s">
        <v>237</v>
      </c>
      <c r="AT1306" s="151" t="s">
        <v>74</v>
      </c>
      <c r="AU1306" s="151" t="s">
        <v>75</v>
      </c>
      <c r="AY1306" s="143" t="s">
        <v>185</v>
      </c>
      <c r="BK1306" s="152">
        <f>SUM(BK1307:BK1308)</f>
        <v>0</v>
      </c>
    </row>
    <row r="1307" spans="1:65" s="2" customFormat="1" ht="16.5" customHeight="1">
      <c r="A1307" s="33"/>
      <c r="B1307" s="155"/>
      <c r="C1307" s="156" t="s">
        <v>1740</v>
      </c>
      <c r="D1307" s="156" t="s">
        <v>188</v>
      </c>
      <c r="E1307" s="157" t="s">
        <v>1741</v>
      </c>
      <c r="F1307" s="158" t="s">
        <v>1742</v>
      </c>
      <c r="G1307" s="159" t="s">
        <v>1391</v>
      </c>
      <c r="H1307" s="160">
        <v>1</v>
      </c>
      <c r="I1307" s="161"/>
      <c r="J1307" s="162">
        <f>ROUND(I1307*H1307,2)</f>
        <v>0</v>
      </c>
      <c r="K1307" s="163"/>
      <c r="L1307" s="34"/>
      <c r="M1307" s="164" t="s">
        <v>1</v>
      </c>
      <c r="N1307" s="165" t="s">
        <v>41</v>
      </c>
      <c r="O1307" s="62"/>
      <c r="P1307" s="166">
        <f>O1307*H1307</f>
        <v>0</v>
      </c>
      <c r="Q1307" s="166">
        <v>0</v>
      </c>
      <c r="R1307" s="166">
        <f>Q1307*H1307</f>
        <v>0</v>
      </c>
      <c r="S1307" s="166">
        <v>0</v>
      </c>
      <c r="T1307" s="167">
        <f>S1307*H1307</f>
        <v>0</v>
      </c>
      <c r="U1307" s="33"/>
      <c r="V1307" s="33"/>
      <c r="W1307" s="33"/>
      <c r="X1307" s="33"/>
      <c r="Y1307" s="33"/>
      <c r="Z1307" s="33"/>
      <c r="AA1307" s="33"/>
      <c r="AB1307" s="33"/>
      <c r="AC1307" s="33"/>
      <c r="AD1307" s="33"/>
      <c r="AE1307" s="33"/>
      <c r="AR1307" s="168" t="s">
        <v>1743</v>
      </c>
      <c r="AT1307" s="168" t="s">
        <v>188</v>
      </c>
      <c r="AU1307" s="168" t="s">
        <v>79</v>
      </c>
      <c r="AY1307" s="18" t="s">
        <v>185</v>
      </c>
      <c r="BE1307" s="169">
        <f>IF(N1307="základná",J1307,0)</f>
        <v>0</v>
      </c>
      <c r="BF1307" s="169">
        <f>IF(N1307="znížená",J1307,0)</f>
        <v>0</v>
      </c>
      <c r="BG1307" s="169">
        <f>IF(N1307="zákl. prenesená",J1307,0)</f>
        <v>0</v>
      </c>
      <c r="BH1307" s="169">
        <f>IF(N1307="zníž. prenesená",J1307,0)</f>
        <v>0</v>
      </c>
      <c r="BI1307" s="169">
        <f>IF(N1307="nulová",J1307,0)</f>
        <v>0</v>
      </c>
      <c r="BJ1307" s="18" t="s">
        <v>89</v>
      </c>
      <c r="BK1307" s="169">
        <f>ROUND(I1307*H1307,2)</f>
        <v>0</v>
      </c>
      <c r="BL1307" s="18" t="s">
        <v>1743</v>
      </c>
      <c r="BM1307" s="168" t="s">
        <v>1744</v>
      </c>
    </row>
    <row r="1308" spans="1:65" s="2" customFormat="1" ht="16.5" customHeight="1">
      <c r="A1308" s="33"/>
      <c r="B1308" s="155"/>
      <c r="C1308" s="156" t="s">
        <v>1745</v>
      </c>
      <c r="D1308" s="156" t="s">
        <v>188</v>
      </c>
      <c r="E1308" s="157" t="s">
        <v>1746</v>
      </c>
      <c r="F1308" s="158" t="s">
        <v>1747</v>
      </c>
      <c r="G1308" s="159" t="s">
        <v>1391</v>
      </c>
      <c r="H1308" s="160">
        <v>1</v>
      </c>
      <c r="I1308" s="161"/>
      <c r="J1308" s="162">
        <f>ROUND(I1308*H1308,2)</f>
        <v>0</v>
      </c>
      <c r="K1308" s="163"/>
      <c r="L1308" s="34"/>
      <c r="M1308" s="214" t="s">
        <v>1</v>
      </c>
      <c r="N1308" s="215" t="s">
        <v>41</v>
      </c>
      <c r="O1308" s="216"/>
      <c r="P1308" s="217">
        <f>O1308*H1308</f>
        <v>0</v>
      </c>
      <c r="Q1308" s="217">
        <v>0</v>
      </c>
      <c r="R1308" s="217">
        <f>Q1308*H1308</f>
        <v>0</v>
      </c>
      <c r="S1308" s="217">
        <v>0</v>
      </c>
      <c r="T1308" s="218">
        <f>S1308*H1308</f>
        <v>0</v>
      </c>
      <c r="U1308" s="33"/>
      <c r="V1308" s="33"/>
      <c r="W1308" s="33"/>
      <c r="X1308" s="33"/>
      <c r="Y1308" s="33"/>
      <c r="Z1308" s="33"/>
      <c r="AA1308" s="33"/>
      <c r="AB1308" s="33"/>
      <c r="AC1308" s="33"/>
      <c r="AD1308" s="33"/>
      <c r="AE1308" s="33"/>
      <c r="AR1308" s="168" t="s">
        <v>1743</v>
      </c>
      <c r="AT1308" s="168" t="s">
        <v>188</v>
      </c>
      <c r="AU1308" s="168" t="s">
        <v>79</v>
      </c>
      <c r="AY1308" s="18" t="s">
        <v>185</v>
      </c>
      <c r="BE1308" s="169">
        <f>IF(N1308="základná",J1308,0)</f>
        <v>0</v>
      </c>
      <c r="BF1308" s="169">
        <f>IF(N1308="znížená",J1308,0)</f>
        <v>0</v>
      </c>
      <c r="BG1308" s="169">
        <f>IF(N1308="zákl. prenesená",J1308,0)</f>
        <v>0</v>
      </c>
      <c r="BH1308" s="169">
        <f>IF(N1308="zníž. prenesená",J1308,0)</f>
        <v>0</v>
      </c>
      <c r="BI1308" s="169">
        <f>IF(N1308="nulová",J1308,0)</f>
        <v>0</v>
      </c>
      <c r="BJ1308" s="18" t="s">
        <v>89</v>
      </c>
      <c r="BK1308" s="169">
        <f>ROUND(I1308*H1308,2)</f>
        <v>0</v>
      </c>
      <c r="BL1308" s="18" t="s">
        <v>1743</v>
      </c>
      <c r="BM1308" s="168" t="s">
        <v>1748</v>
      </c>
    </row>
    <row r="1309" spans="1:65" s="2" customFormat="1" ht="6.95" customHeight="1">
      <c r="A1309" s="33"/>
      <c r="B1309" s="51"/>
      <c r="C1309" s="52"/>
      <c r="D1309" s="52"/>
      <c r="E1309" s="52"/>
      <c r="F1309" s="52"/>
      <c r="G1309" s="52"/>
      <c r="H1309" s="52"/>
      <c r="I1309" s="52"/>
      <c r="J1309" s="52"/>
      <c r="K1309" s="52"/>
      <c r="L1309" s="34"/>
      <c r="M1309" s="33"/>
      <c r="O1309" s="33"/>
      <c r="P1309" s="33"/>
      <c r="Q1309" s="33"/>
      <c r="R1309" s="33"/>
      <c r="S1309" s="33"/>
      <c r="T1309" s="33"/>
      <c r="U1309" s="33"/>
      <c r="V1309" s="33"/>
      <c r="W1309" s="33"/>
      <c r="X1309" s="33"/>
      <c r="Y1309" s="33"/>
      <c r="Z1309" s="33"/>
      <c r="AA1309" s="33"/>
      <c r="AB1309" s="33"/>
      <c r="AC1309" s="33"/>
      <c r="AD1309" s="33"/>
      <c r="AE1309" s="33"/>
    </row>
  </sheetData>
  <autoFilter ref="C143:K1308"/>
  <mergeCells count="12">
    <mergeCell ref="E136:H136"/>
    <mergeCell ref="L2:V2"/>
    <mergeCell ref="E85:H85"/>
    <mergeCell ref="E87:H87"/>
    <mergeCell ref="E89:H89"/>
    <mergeCell ref="E132:H132"/>
    <mergeCell ref="E134:H13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75"/>
  <sheetViews>
    <sheetView showGridLines="0" workbookViewId="0">
      <selection activeCell="I46" sqref="I4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93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5" t="s">
        <v>139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4" t="s">
        <v>1749</v>
      </c>
      <c r="F11" s="267"/>
      <c r="G11" s="267"/>
      <c r="H11" s="26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 t="str">
        <f>'Rekapitulácia stavby'!AN8</f>
        <v>19. 3. 2023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8" t="str">
        <f>'Rekapitulácia stavby'!E14</f>
        <v>Vyplň údaj</v>
      </c>
      <c r="F20" s="229"/>
      <c r="G20" s="229"/>
      <c r="H20" s="229"/>
      <c r="I20" s="28" t="s">
        <v>26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33</v>
      </c>
      <c r="F26" s="33"/>
      <c r="G26" s="33"/>
      <c r="H26" s="33"/>
      <c r="I26" s="28" t="s">
        <v>26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2"/>
      <c r="B29" s="103"/>
      <c r="C29" s="102"/>
      <c r="D29" s="102"/>
      <c r="E29" s="234" t="s">
        <v>1</v>
      </c>
      <c r="F29" s="234"/>
      <c r="G29" s="234"/>
      <c r="H29" s="234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5" t="s">
        <v>35</v>
      </c>
      <c r="E32" s="33"/>
      <c r="F32" s="33"/>
      <c r="G32" s="33"/>
      <c r="H32" s="33"/>
      <c r="I32" s="33"/>
      <c r="J32" s="75">
        <f>ROUND(J121,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6" t="s">
        <v>39</v>
      </c>
      <c r="E35" s="39" t="s">
        <v>40</v>
      </c>
      <c r="F35" s="107">
        <f>ROUND((SUM(BE121:BE274)),  2)</f>
        <v>0</v>
      </c>
      <c r="G35" s="108"/>
      <c r="H35" s="108"/>
      <c r="I35" s="109">
        <v>0.2</v>
      </c>
      <c r="J35" s="107">
        <f>ROUND(((SUM(BE121:BE274))*I35),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7">
        <f>ROUND((SUM(BF121:BF274)),  2)</f>
        <v>0</v>
      </c>
      <c r="G36" s="108"/>
      <c r="H36" s="108"/>
      <c r="I36" s="109">
        <v>0.2</v>
      </c>
      <c r="J36" s="107">
        <f>ROUND(((SUM(BF121:BF274))*I36),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0">
        <f>ROUND((SUM(BG121:BG274)),  2)</f>
        <v>0</v>
      </c>
      <c r="G37" s="33"/>
      <c r="H37" s="33"/>
      <c r="I37" s="111">
        <v>0.2</v>
      </c>
      <c r="J37" s="110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0">
        <f>ROUND((SUM(BH121:BH274)),  2)</f>
        <v>0</v>
      </c>
      <c r="G38" s="33"/>
      <c r="H38" s="33"/>
      <c r="I38" s="111">
        <v>0.2</v>
      </c>
      <c r="J38" s="110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7">
        <f>ROUND((SUM(BI121:BI274)),  2)</f>
        <v>0</v>
      </c>
      <c r="G39" s="108"/>
      <c r="H39" s="108"/>
      <c r="I39" s="109">
        <v>0</v>
      </c>
      <c r="J39" s="107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2"/>
      <c r="D41" s="113" t="s">
        <v>45</v>
      </c>
      <c r="E41" s="64"/>
      <c r="F41" s="64"/>
      <c r="G41" s="114" t="s">
        <v>46</v>
      </c>
      <c r="H41" s="115" t="s">
        <v>47</v>
      </c>
      <c r="I41" s="64"/>
      <c r="J41" s="116">
        <f>SUM(J32:J39)</f>
        <v>0</v>
      </c>
      <c r="K41" s="117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5" t="s">
        <v>139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4" t="str">
        <f>E11</f>
        <v>4 - Zdravotechnika - vodovod a kanalizácia</v>
      </c>
      <c r="F89" s="267"/>
      <c r="G89" s="267"/>
      <c r="H89" s="26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Dolné Trhovište 224, 920 61 Dolné Trhovište</v>
      </c>
      <c r="G91" s="33"/>
      <c r="H91" s="33"/>
      <c r="I91" s="28" t="s">
        <v>21</v>
      </c>
      <c r="J91" s="59" t="str">
        <f>IF(J14="","",J14)</f>
        <v>19. 3. 2023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23</v>
      </c>
      <c r="D93" s="33"/>
      <c r="E93" s="33"/>
      <c r="F93" s="26" t="str">
        <f>E17</f>
        <v>FOOD FARM s.r.o., Piešťanská 3, 917 03 Trnava</v>
      </c>
      <c r="G93" s="33"/>
      <c r="H93" s="33"/>
      <c r="I93" s="28" t="s">
        <v>29</v>
      </c>
      <c r="J93" s="31" t="str">
        <f>E23</f>
        <v>ALLA ARCHITEKTI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Stanislav Hlubina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0" t="s">
        <v>143</v>
      </c>
      <c r="D96" s="112"/>
      <c r="E96" s="112"/>
      <c r="F96" s="112"/>
      <c r="G96" s="112"/>
      <c r="H96" s="112"/>
      <c r="I96" s="112"/>
      <c r="J96" s="121" t="s">
        <v>144</v>
      </c>
      <c r="K96" s="112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2" t="s">
        <v>145</v>
      </c>
      <c r="D98" s="33"/>
      <c r="E98" s="33"/>
      <c r="F98" s="33"/>
      <c r="G98" s="33"/>
      <c r="H98" s="33"/>
      <c r="I98" s="33"/>
      <c r="J98" s="75">
        <f>J121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146</v>
      </c>
    </row>
    <row r="99" spans="1:47" s="9" customFormat="1" ht="24.95" customHeight="1">
      <c r="B99" s="123"/>
      <c r="D99" s="124" t="s">
        <v>155</v>
      </c>
      <c r="E99" s="125"/>
      <c r="F99" s="125"/>
      <c r="G99" s="125"/>
      <c r="H99" s="125"/>
      <c r="I99" s="125"/>
      <c r="J99" s="126">
        <f>J122</f>
        <v>0</v>
      </c>
      <c r="L99" s="123"/>
    </row>
    <row r="100" spans="1:47" s="2" customFormat="1" ht="21.75" customHeight="1">
      <c r="A100" s="33"/>
      <c r="B100" s="34"/>
      <c r="C100" s="33"/>
      <c r="D100" s="33"/>
      <c r="E100" s="33"/>
      <c r="F100" s="33"/>
      <c r="G100" s="33"/>
      <c r="H100" s="33"/>
      <c r="I100" s="33"/>
      <c r="J100" s="33"/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47" s="2" customFormat="1" ht="6.95" customHeight="1">
      <c r="A101" s="33"/>
      <c r="B101" s="51"/>
      <c r="C101" s="52"/>
      <c r="D101" s="52"/>
      <c r="E101" s="52"/>
      <c r="F101" s="52"/>
      <c r="G101" s="52"/>
      <c r="H101" s="52"/>
      <c r="I101" s="52"/>
      <c r="J101" s="52"/>
      <c r="K101" s="52"/>
      <c r="L101" s="46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47" s="2" customFormat="1" ht="6.95" customHeight="1">
      <c r="A105" s="33"/>
      <c r="B105" s="53"/>
      <c r="C105" s="54"/>
      <c r="D105" s="54"/>
      <c r="E105" s="54"/>
      <c r="F105" s="54"/>
      <c r="G105" s="54"/>
      <c r="H105" s="54"/>
      <c r="I105" s="54"/>
      <c r="J105" s="54"/>
      <c r="K105" s="54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24.95" customHeight="1">
      <c r="A106" s="33"/>
      <c r="B106" s="34"/>
      <c r="C106" s="22" t="s">
        <v>171</v>
      </c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6.9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12" customHeight="1">
      <c r="A108" s="33"/>
      <c r="B108" s="34"/>
      <c r="C108" s="28" t="s">
        <v>15</v>
      </c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16.5" customHeight="1">
      <c r="A109" s="33"/>
      <c r="B109" s="34"/>
      <c r="C109" s="33"/>
      <c r="D109" s="33"/>
      <c r="E109" s="265" t="str">
        <f>E7</f>
        <v>Chovná hala pre kury s voľným výbehom</v>
      </c>
      <c r="F109" s="266"/>
      <c r="G109" s="266"/>
      <c r="H109" s="266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1" customFormat="1" ht="12" customHeight="1">
      <c r="B110" s="21"/>
      <c r="C110" s="28" t="s">
        <v>138</v>
      </c>
      <c r="L110" s="21"/>
    </row>
    <row r="111" spans="1:47" s="2" customFormat="1" ht="16.5" customHeight="1">
      <c r="A111" s="33"/>
      <c r="B111" s="34"/>
      <c r="C111" s="33"/>
      <c r="D111" s="33"/>
      <c r="E111" s="265" t="s">
        <v>139</v>
      </c>
      <c r="F111" s="267"/>
      <c r="G111" s="267"/>
      <c r="H111" s="267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140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24" t="str">
        <f>E11</f>
        <v>4 - Zdravotechnika - vodovod a kanalizácia</v>
      </c>
      <c r="F113" s="267"/>
      <c r="G113" s="267"/>
      <c r="H113" s="267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19</v>
      </c>
      <c r="D115" s="33"/>
      <c r="E115" s="33"/>
      <c r="F115" s="26" t="str">
        <f>F14</f>
        <v>Dolné Trhovište 224, 920 61 Dolné Trhovište</v>
      </c>
      <c r="G115" s="33"/>
      <c r="H115" s="33"/>
      <c r="I115" s="28" t="s">
        <v>21</v>
      </c>
      <c r="J115" s="59" t="str">
        <f>IF(J14="","",J14)</f>
        <v>19. 3. 2023</v>
      </c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2" customHeight="1">
      <c r="A117" s="33"/>
      <c r="B117" s="34"/>
      <c r="C117" s="28" t="s">
        <v>23</v>
      </c>
      <c r="D117" s="33"/>
      <c r="E117" s="33"/>
      <c r="F117" s="26" t="str">
        <f>E17</f>
        <v>FOOD FARM s.r.o., Piešťanská 3, 917 03 Trnava</v>
      </c>
      <c r="G117" s="33"/>
      <c r="H117" s="33"/>
      <c r="I117" s="28" t="s">
        <v>29</v>
      </c>
      <c r="J117" s="31" t="str">
        <f>E23</f>
        <v>ALLA ARCHITEKTI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2" customHeight="1">
      <c r="A118" s="33"/>
      <c r="B118" s="34"/>
      <c r="C118" s="28" t="s">
        <v>27</v>
      </c>
      <c r="D118" s="33"/>
      <c r="E118" s="33"/>
      <c r="F118" s="26" t="str">
        <f>IF(E20="","",E20)</f>
        <v>Vyplň údaj</v>
      </c>
      <c r="G118" s="33"/>
      <c r="H118" s="33"/>
      <c r="I118" s="28" t="s">
        <v>32</v>
      </c>
      <c r="J118" s="31" t="str">
        <f>E26</f>
        <v>Stanislav Hlubina</v>
      </c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0.3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11" customFormat="1" ht="29.25" customHeight="1">
      <c r="A120" s="131"/>
      <c r="B120" s="132"/>
      <c r="C120" s="133" t="s">
        <v>172</v>
      </c>
      <c r="D120" s="134" t="s">
        <v>60</v>
      </c>
      <c r="E120" s="134" t="s">
        <v>56</v>
      </c>
      <c r="F120" s="134" t="s">
        <v>57</v>
      </c>
      <c r="G120" s="134" t="s">
        <v>173</v>
      </c>
      <c r="H120" s="134" t="s">
        <v>174</v>
      </c>
      <c r="I120" s="134" t="s">
        <v>175</v>
      </c>
      <c r="J120" s="135" t="s">
        <v>144</v>
      </c>
      <c r="K120" s="136" t="s">
        <v>176</v>
      </c>
      <c r="L120" s="137"/>
      <c r="M120" s="66" t="s">
        <v>1</v>
      </c>
      <c r="N120" s="67" t="s">
        <v>39</v>
      </c>
      <c r="O120" s="67" t="s">
        <v>177</v>
      </c>
      <c r="P120" s="67" t="s">
        <v>178</v>
      </c>
      <c r="Q120" s="67" t="s">
        <v>179</v>
      </c>
      <c r="R120" s="67" t="s">
        <v>180</v>
      </c>
      <c r="S120" s="67" t="s">
        <v>181</v>
      </c>
      <c r="T120" s="68" t="s">
        <v>182</v>
      </c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</row>
    <row r="121" spans="1:65" s="2" customFormat="1" ht="22.9" customHeight="1">
      <c r="A121" s="33"/>
      <c r="B121" s="34"/>
      <c r="C121" s="73" t="s">
        <v>145</v>
      </c>
      <c r="D121" s="33"/>
      <c r="E121" s="33"/>
      <c r="F121" s="33"/>
      <c r="G121" s="33"/>
      <c r="H121" s="33"/>
      <c r="I121" s="33"/>
      <c r="J121" s="138">
        <f>BK121</f>
        <v>0</v>
      </c>
      <c r="K121" s="33"/>
      <c r="L121" s="34"/>
      <c r="M121" s="69"/>
      <c r="N121" s="60"/>
      <c r="O121" s="70"/>
      <c r="P121" s="139">
        <f>P122</f>
        <v>0</v>
      </c>
      <c r="Q121" s="70"/>
      <c r="R121" s="139">
        <f>R122</f>
        <v>0</v>
      </c>
      <c r="S121" s="70"/>
      <c r="T121" s="140">
        <f>T122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8" t="s">
        <v>74</v>
      </c>
      <c r="AU121" s="18" t="s">
        <v>146</v>
      </c>
      <c r="BK121" s="141">
        <f>BK122</f>
        <v>0</v>
      </c>
    </row>
    <row r="122" spans="1:65" s="12" customFormat="1" ht="25.9" customHeight="1">
      <c r="B122" s="142"/>
      <c r="D122" s="143" t="s">
        <v>74</v>
      </c>
      <c r="E122" s="144" t="s">
        <v>932</v>
      </c>
      <c r="F122" s="144" t="s">
        <v>933</v>
      </c>
      <c r="I122" s="145"/>
      <c r="J122" s="146">
        <f>BK122</f>
        <v>0</v>
      </c>
      <c r="L122" s="142"/>
      <c r="M122" s="147"/>
      <c r="N122" s="148"/>
      <c r="O122" s="148"/>
      <c r="P122" s="149">
        <f>SUM(P123:P274)</f>
        <v>0</v>
      </c>
      <c r="Q122" s="148"/>
      <c r="R122" s="149">
        <f>SUM(R123:R274)</f>
        <v>0</v>
      </c>
      <c r="S122" s="148"/>
      <c r="T122" s="150">
        <f>SUM(T123:T274)</f>
        <v>0</v>
      </c>
      <c r="AR122" s="143" t="s">
        <v>89</v>
      </c>
      <c r="AT122" s="151" t="s">
        <v>74</v>
      </c>
      <c r="AU122" s="151" t="s">
        <v>75</v>
      </c>
      <c r="AY122" s="143" t="s">
        <v>185</v>
      </c>
      <c r="BK122" s="152">
        <f>SUM(BK123:BK274)</f>
        <v>0</v>
      </c>
    </row>
    <row r="123" spans="1:65" s="2" customFormat="1" ht="21.75" customHeight="1">
      <c r="A123" s="33"/>
      <c r="B123" s="155"/>
      <c r="C123" s="156" t="s">
        <v>79</v>
      </c>
      <c r="D123" s="156" t="s">
        <v>188</v>
      </c>
      <c r="E123" s="157" t="s">
        <v>1750</v>
      </c>
      <c r="F123" s="158" t="s">
        <v>1751</v>
      </c>
      <c r="G123" s="159" t="s">
        <v>348</v>
      </c>
      <c r="H123" s="160">
        <v>57.5</v>
      </c>
      <c r="I123" s="161"/>
      <c r="J123" s="162">
        <f t="shared" ref="J123:J154" si="0">ROUND(I123*H123,2)</f>
        <v>0</v>
      </c>
      <c r="K123" s="163"/>
      <c r="L123" s="34"/>
      <c r="M123" s="164" t="s">
        <v>1</v>
      </c>
      <c r="N123" s="165" t="s">
        <v>41</v>
      </c>
      <c r="O123" s="62"/>
      <c r="P123" s="166">
        <f t="shared" ref="P123:P154" si="1">O123*H123</f>
        <v>0</v>
      </c>
      <c r="Q123" s="166">
        <v>0</v>
      </c>
      <c r="R123" s="166">
        <f t="shared" ref="R123:R154" si="2">Q123*H123</f>
        <v>0</v>
      </c>
      <c r="S123" s="166">
        <v>0</v>
      </c>
      <c r="T123" s="167">
        <f t="shared" ref="T123:T154" si="3"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8" t="s">
        <v>351</v>
      </c>
      <c r="AT123" s="168" t="s">
        <v>188</v>
      </c>
      <c r="AU123" s="168" t="s">
        <v>79</v>
      </c>
      <c r="AY123" s="18" t="s">
        <v>185</v>
      </c>
      <c r="BE123" s="169">
        <f t="shared" ref="BE123:BE154" si="4">IF(N123="základná",J123,0)</f>
        <v>0</v>
      </c>
      <c r="BF123" s="169">
        <f t="shared" ref="BF123:BF154" si="5">IF(N123="znížená",J123,0)</f>
        <v>0</v>
      </c>
      <c r="BG123" s="169">
        <f t="shared" ref="BG123:BG154" si="6">IF(N123="zákl. prenesená",J123,0)</f>
        <v>0</v>
      </c>
      <c r="BH123" s="169">
        <f t="shared" ref="BH123:BH154" si="7">IF(N123="zníž. prenesená",J123,0)</f>
        <v>0</v>
      </c>
      <c r="BI123" s="169">
        <f t="shared" ref="BI123:BI154" si="8">IF(N123="nulová",J123,0)</f>
        <v>0</v>
      </c>
      <c r="BJ123" s="18" t="s">
        <v>89</v>
      </c>
      <c r="BK123" s="169">
        <f t="shared" ref="BK123:BK154" si="9">ROUND(I123*H123,2)</f>
        <v>0</v>
      </c>
      <c r="BL123" s="18" t="s">
        <v>351</v>
      </c>
      <c r="BM123" s="168" t="s">
        <v>89</v>
      </c>
    </row>
    <row r="124" spans="1:65" s="2" customFormat="1" ht="16.5" customHeight="1">
      <c r="A124" s="33"/>
      <c r="B124" s="155"/>
      <c r="C124" s="202" t="s">
        <v>89</v>
      </c>
      <c r="D124" s="202" t="s">
        <v>339</v>
      </c>
      <c r="E124" s="203" t="s">
        <v>1752</v>
      </c>
      <c r="F124" s="204" t="s">
        <v>1753</v>
      </c>
      <c r="G124" s="205" t="s">
        <v>348</v>
      </c>
      <c r="H124" s="206">
        <v>3</v>
      </c>
      <c r="I124" s="207"/>
      <c r="J124" s="208">
        <f t="shared" si="0"/>
        <v>0</v>
      </c>
      <c r="K124" s="209"/>
      <c r="L124" s="210"/>
      <c r="M124" s="211" t="s">
        <v>1</v>
      </c>
      <c r="N124" s="212" t="s">
        <v>41</v>
      </c>
      <c r="O124" s="62"/>
      <c r="P124" s="166">
        <f t="shared" si="1"/>
        <v>0</v>
      </c>
      <c r="Q124" s="166">
        <v>0</v>
      </c>
      <c r="R124" s="166">
        <f t="shared" si="2"/>
        <v>0</v>
      </c>
      <c r="S124" s="166">
        <v>0</v>
      </c>
      <c r="T124" s="167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8" t="s">
        <v>505</v>
      </c>
      <c r="AT124" s="168" t="s">
        <v>339</v>
      </c>
      <c r="AU124" s="168" t="s">
        <v>79</v>
      </c>
      <c r="AY124" s="18" t="s">
        <v>185</v>
      </c>
      <c r="BE124" s="169">
        <f t="shared" si="4"/>
        <v>0</v>
      </c>
      <c r="BF124" s="169">
        <f t="shared" si="5"/>
        <v>0</v>
      </c>
      <c r="BG124" s="169">
        <f t="shared" si="6"/>
        <v>0</v>
      </c>
      <c r="BH124" s="169">
        <f t="shared" si="7"/>
        <v>0</v>
      </c>
      <c r="BI124" s="169">
        <f t="shared" si="8"/>
        <v>0</v>
      </c>
      <c r="BJ124" s="18" t="s">
        <v>89</v>
      </c>
      <c r="BK124" s="169">
        <f t="shared" si="9"/>
        <v>0</v>
      </c>
      <c r="BL124" s="18" t="s">
        <v>351</v>
      </c>
      <c r="BM124" s="168" t="s">
        <v>91</v>
      </c>
    </row>
    <row r="125" spans="1:65" s="2" customFormat="1" ht="16.5" customHeight="1">
      <c r="A125" s="33"/>
      <c r="B125" s="155"/>
      <c r="C125" s="202" t="s">
        <v>132</v>
      </c>
      <c r="D125" s="202" t="s">
        <v>339</v>
      </c>
      <c r="E125" s="203" t="s">
        <v>1754</v>
      </c>
      <c r="F125" s="204" t="s">
        <v>1755</v>
      </c>
      <c r="G125" s="205" t="s">
        <v>348</v>
      </c>
      <c r="H125" s="206">
        <v>26</v>
      </c>
      <c r="I125" s="207"/>
      <c r="J125" s="208">
        <f t="shared" si="0"/>
        <v>0</v>
      </c>
      <c r="K125" s="209"/>
      <c r="L125" s="210"/>
      <c r="M125" s="211" t="s">
        <v>1</v>
      </c>
      <c r="N125" s="212" t="s">
        <v>41</v>
      </c>
      <c r="O125" s="62"/>
      <c r="P125" s="166">
        <f t="shared" si="1"/>
        <v>0</v>
      </c>
      <c r="Q125" s="166">
        <v>0</v>
      </c>
      <c r="R125" s="166">
        <f t="shared" si="2"/>
        <v>0</v>
      </c>
      <c r="S125" s="166">
        <v>0</v>
      </c>
      <c r="T125" s="167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8" t="s">
        <v>505</v>
      </c>
      <c r="AT125" s="168" t="s">
        <v>339</v>
      </c>
      <c r="AU125" s="168" t="s">
        <v>79</v>
      </c>
      <c r="AY125" s="18" t="s">
        <v>185</v>
      </c>
      <c r="BE125" s="169">
        <f t="shared" si="4"/>
        <v>0</v>
      </c>
      <c r="BF125" s="169">
        <f t="shared" si="5"/>
        <v>0</v>
      </c>
      <c r="BG125" s="169">
        <f t="shared" si="6"/>
        <v>0</v>
      </c>
      <c r="BH125" s="169">
        <f t="shared" si="7"/>
        <v>0</v>
      </c>
      <c r="BI125" s="169">
        <f t="shared" si="8"/>
        <v>0</v>
      </c>
      <c r="BJ125" s="18" t="s">
        <v>89</v>
      </c>
      <c r="BK125" s="169">
        <f t="shared" si="9"/>
        <v>0</v>
      </c>
      <c r="BL125" s="18" t="s">
        <v>351</v>
      </c>
      <c r="BM125" s="168" t="s">
        <v>250</v>
      </c>
    </row>
    <row r="126" spans="1:65" s="2" customFormat="1" ht="16.5" customHeight="1">
      <c r="A126" s="33"/>
      <c r="B126" s="155"/>
      <c r="C126" s="202" t="s">
        <v>91</v>
      </c>
      <c r="D126" s="202" t="s">
        <v>339</v>
      </c>
      <c r="E126" s="203" t="s">
        <v>1756</v>
      </c>
      <c r="F126" s="204" t="s">
        <v>1757</v>
      </c>
      <c r="G126" s="205" t="s">
        <v>348</v>
      </c>
      <c r="H126" s="206">
        <v>4</v>
      </c>
      <c r="I126" s="207"/>
      <c r="J126" s="208">
        <f t="shared" si="0"/>
        <v>0</v>
      </c>
      <c r="K126" s="209"/>
      <c r="L126" s="210"/>
      <c r="M126" s="211" t="s">
        <v>1</v>
      </c>
      <c r="N126" s="212" t="s">
        <v>41</v>
      </c>
      <c r="O126" s="62"/>
      <c r="P126" s="166">
        <f t="shared" si="1"/>
        <v>0</v>
      </c>
      <c r="Q126" s="166">
        <v>0</v>
      </c>
      <c r="R126" s="166">
        <f t="shared" si="2"/>
        <v>0</v>
      </c>
      <c r="S126" s="166">
        <v>0</v>
      </c>
      <c r="T126" s="167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505</v>
      </c>
      <c r="AT126" s="168" t="s">
        <v>339</v>
      </c>
      <c r="AU126" s="168" t="s">
        <v>79</v>
      </c>
      <c r="AY126" s="18" t="s">
        <v>185</v>
      </c>
      <c r="BE126" s="169">
        <f t="shared" si="4"/>
        <v>0</v>
      </c>
      <c r="BF126" s="169">
        <f t="shared" si="5"/>
        <v>0</v>
      </c>
      <c r="BG126" s="169">
        <f t="shared" si="6"/>
        <v>0</v>
      </c>
      <c r="BH126" s="169">
        <f t="shared" si="7"/>
        <v>0</v>
      </c>
      <c r="BI126" s="169">
        <f t="shared" si="8"/>
        <v>0</v>
      </c>
      <c r="BJ126" s="18" t="s">
        <v>89</v>
      </c>
      <c r="BK126" s="169">
        <f t="shared" si="9"/>
        <v>0</v>
      </c>
      <c r="BL126" s="18" t="s">
        <v>351</v>
      </c>
      <c r="BM126" s="168" t="s">
        <v>342</v>
      </c>
    </row>
    <row r="127" spans="1:65" s="2" customFormat="1" ht="16.5" customHeight="1">
      <c r="A127" s="33"/>
      <c r="B127" s="155"/>
      <c r="C127" s="202" t="s">
        <v>237</v>
      </c>
      <c r="D127" s="202" t="s">
        <v>339</v>
      </c>
      <c r="E127" s="203" t="s">
        <v>1758</v>
      </c>
      <c r="F127" s="204" t="s">
        <v>1759</v>
      </c>
      <c r="G127" s="205" t="s">
        <v>348</v>
      </c>
      <c r="H127" s="206">
        <v>24.5</v>
      </c>
      <c r="I127" s="207"/>
      <c r="J127" s="208">
        <f t="shared" si="0"/>
        <v>0</v>
      </c>
      <c r="K127" s="209"/>
      <c r="L127" s="210"/>
      <c r="M127" s="211" t="s">
        <v>1</v>
      </c>
      <c r="N127" s="212" t="s">
        <v>41</v>
      </c>
      <c r="O127" s="62"/>
      <c r="P127" s="166">
        <f t="shared" si="1"/>
        <v>0</v>
      </c>
      <c r="Q127" s="166">
        <v>0</v>
      </c>
      <c r="R127" s="166">
        <f t="shared" si="2"/>
        <v>0</v>
      </c>
      <c r="S127" s="166">
        <v>0</v>
      </c>
      <c r="T127" s="167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505</v>
      </c>
      <c r="AT127" s="168" t="s">
        <v>339</v>
      </c>
      <c r="AU127" s="168" t="s">
        <v>79</v>
      </c>
      <c r="AY127" s="18" t="s">
        <v>185</v>
      </c>
      <c r="BE127" s="169">
        <f t="shared" si="4"/>
        <v>0</v>
      </c>
      <c r="BF127" s="169">
        <f t="shared" si="5"/>
        <v>0</v>
      </c>
      <c r="BG127" s="169">
        <f t="shared" si="6"/>
        <v>0</v>
      </c>
      <c r="BH127" s="169">
        <f t="shared" si="7"/>
        <v>0</v>
      </c>
      <c r="BI127" s="169">
        <f t="shared" si="8"/>
        <v>0</v>
      </c>
      <c r="BJ127" s="18" t="s">
        <v>89</v>
      </c>
      <c r="BK127" s="169">
        <f t="shared" si="9"/>
        <v>0</v>
      </c>
      <c r="BL127" s="18" t="s">
        <v>351</v>
      </c>
      <c r="BM127" s="168" t="s">
        <v>274</v>
      </c>
    </row>
    <row r="128" spans="1:65" s="2" customFormat="1" ht="21.75" customHeight="1">
      <c r="A128" s="33"/>
      <c r="B128" s="155"/>
      <c r="C128" s="156" t="s">
        <v>250</v>
      </c>
      <c r="D128" s="156" t="s">
        <v>188</v>
      </c>
      <c r="E128" s="157" t="s">
        <v>1760</v>
      </c>
      <c r="F128" s="158" t="s">
        <v>1761</v>
      </c>
      <c r="G128" s="159" t="s">
        <v>348</v>
      </c>
      <c r="H128" s="160">
        <v>11</v>
      </c>
      <c r="I128" s="161"/>
      <c r="J128" s="162">
        <f t="shared" si="0"/>
        <v>0</v>
      </c>
      <c r="K128" s="163"/>
      <c r="L128" s="34"/>
      <c r="M128" s="164" t="s">
        <v>1</v>
      </c>
      <c r="N128" s="165" t="s">
        <v>41</v>
      </c>
      <c r="O128" s="62"/>
      <c r="P128" s="166">
        <f t="shared" si="1"/>
        <v>0</v>
      </c>
      <c r="Q128" s="166">
        <v>0</v>
      </c>
      <c r="R128" s="166">
        <f t="shared" si="2"/>
        <v>0</v>
      </c>
      <c r="S128" s="166">
        <v>0</v>
      </c>
      <c r="T128" s="167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351</v>
      </c>
      <c r="AT128" s="168" t="s">
        <v>188</v>
      </c>
      <c r="AU128" s="168" t="s">
        <v>79</v>
      </c>
      <c r="AY128" s="18" t="s">
        <v>185</v>
      </c>
      <c r="BE128" s="169">
        <f t="shared" si="4"/>
        <v>0</v>
      </c>
      <c r="BF128" s="169">
        <f t="shared" si="5"/>
        <v>0</v>
      </c>
      <c r="BG128" s="169">
        <f t="shared" si="6"/>
        <v>0</v>
      </c>
      <c r="BH128" s="169">
        <f t="shared" si="7"/>
        <v>0</v>
      </c>
      <c r="BI128" s="169">
        <f t="shared" si="8"/>
        <v>0</v>
      </c>
      <c r="BJ128" s="18" t="s">
        <v>89</v>
      </c>
      <c r="BK128" s="169">
        <f t="shared" si="9"/>
        <v>0</v>
      </c>
      <c r="BL128" s="18" t="s">
        <v>351</v>
      </c>
      <c r="BM128" s="168" t="s">
        <v>280</v>
      </c>
    </row>
    <row r="129" spans="1:65" s="2" customFormat="1" ht="16.5" customHeight="1">
      <c r="A129" s="33"/>
      <c r="B129" s="155"/>
      <c r="C129" s="202" t="s">
        <v>1762</v>
      </c>
      <c r="D129" s="202" t="s">
        <v>339</v>
      </c>
      <c r="E129" s="203" t="s">
        <v>1763</v>
      </c>
      <c r="F129" s="204" t="s">
        <v>1764</v>
      </c>
      <c r="G129" s="205" t="s">
        <v>348</v>
      </c>
      <c r="H129" s="206">
        <v>11</v>
      </c>
      <c r="I129" s="207"/>
      <c r="J129" s="208">
        <f t="shared" si="0"/>
        <v>0</v>
      </c>
      <c r="K129" s="209"/>
      <c r="L129" s="210"/>
      <c r="M129" s="211" t="s">
        <v>1</v>
      </c>
      <c r="N129" s="212" t="s">
        <v>41</v>
      </c>
      <c r="O129" s="62"/>
      <c r="P129" s="166">
        <f t="shared" si="1"/>
        <v>0</v>
      </c>
      <c r="Q129" s="166">
        <v>0</v>
      </c>
      <c r="R129" s="166">
        <f t="shared" si="2"/>
        <v>0</v>
      </c>
      <c r="S129" s="166">
        <v>0</v>
      </c>
      <c r="T129" s="167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505</v>
      </c>
      <c r="AT129" s="168" t="s">
        <v>339</v>
      </c>
      <c r="AU129" s="168" t="s">
        <v>79</v>
      </c>
      <c r="AY129" s="18" t="s">
        <v>185</v>
      </c>
      <c r="BE129" s="169">
        <f t="shared" si="4"/>
        <v>0</v>
      </c>
      <c r="BF129" s="169">
        <f t="shared" si="5"/>
        <v>0</v>
      </c>
      <c r="BG129" s="169">
        <f t="shared" si="6"/>
        <v>0</v>
      </c>
      <c r="BH129" s="169">
        <f t="shared" si="7"/>
        <v>0</v>
      </c>
      <c r="BI129" s="169">
        <f t="shared" si="8"/>
        <v>0</v>
      </c>
      <c r="BJ129" s="18" t="s">
        <v>89</v>
      </c>
      <c r="BK129" s="169">
        <f t="shared" si="9"/>
        <v>0</v>
      </c>
      <c r="BL129" s="18" t="s">
        <v>351</v>
      </c>
      <c r="BM129" s="168" t="s">
        <v>338</v>
      </c>
    </row>
    <row r="130" spans="1:65" s="2" customFormat="1" ht="24.2" customHeight="1">
      <c r="A130" s="33"/>
      <c r="B130" s="155"/>
      <c r="C130" s="156" t="s">
        <v>342</v>
      </c>
      <c r="D130" s="156" t="s">
        <v>188</v>
      </c>
      <c r="E130" s="157" t="s">
        <v>1765</v>
      </c>
      <c r="F130" s="158" t="s">
        <v>1766</v>
      </c>
      <c r="G130" s="159" t="s">
        <v>348</v>
      </c>
      <c r="H130" s="160">
        <v>94.5</v>
      </c>
      <c r="I130" s="161"/>
      <c r="J130" s="162">
        <f t="shared" si="0"/>
        <v>0</v>
      </c>
      <c r="K130" s="163"/>
      <c r="L130" s="34"/>
      <c r="M130" s="164" t="s">
        <v>1</v>
      </c>
      <c r="N130" s="165" t="s">
        <v>41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351</v>
      </c>
      <c r="AT130" s="168" t="s">
        <v>188</v>
      </c>
      <c r="AU130" s="168" t="s">
        <v>79</v>
      </c>
      <c r="AY130" s="18" t="s">
        <v>185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89</v>
      </c>
      <c r="BK130" s="169">
        <f t="shared" si="9"/>
        <v>0</v>
      </c>
      <c r="BL130" s="18" t="s">
        <v>351</v>
      </c>
      <c r="BM130" s="168" t="s">
        <v>351</v>
      </c>
    </row>
    <row r="131" spans="1:65" s="2" customFormat="1" ht="24.2" customHeight="1">
      <c r="A131" s="33"/>
      <c r="B131" s="155"/>
      <c r="C131" s="202" t="s">
        <v>838</v>
      </c>
      <c r="D131" s="202" t="s">
        <v>339</v>
      </c>
      <c r="E131" s="203" t="s">
        <v>1767</v>
      </c>
      <c r="F131" s="204" t="s">
        <v>1768</v>
      </c>
      <c r="G131" s="205" t="s">
        <v>348</v>
      </c>
      <c r="H131" s="206">
        <v>87.5</v>
      </c>
      <c r="I131" s="207"/>
      <c r="J131" s="208">
        <f t="shared" si="0"/>
        <v>0</v>
      </c>
      <c r="K131" s="209"/>
      <c r="L131" s="210"/>
      <c r="M131" s="211" t="s">
        <v>1</v>
      </c>
      <c r="N131" s="212" t="s">
        <v>41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505</v>
      </c>
      <c r="AT131" s="168" t="s">
        <v>339</v>
      </c>
      <c r="AU131" s="168" t="s">
        <v>79</v>
      </c>
      <c r="AY131" s="18" t="s">
        <v>185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89</v>
      </c>
      <c r="BK131" s="169">
        <f t="shared" si="9"/>
        <v>0</v>
      </c>
      <c r="BL131" s="18" t="s">
        <v>351</v>
      </c>
      <c r="BM131" s="168" t="s">
        <v>390</v>
      </c>
    </row>
    <row r="132" spans="1:65" s="2" customFormat="1" ht="24.2" customHeight="1">
      <c r="A132" s="33"/>
      <c r="B132" s="155"/>
      <c r="C132" s="202" t="s">
        <v>274</v>
      </c>
      <c r="D132" s="202" t="s">
        <v>339</v>
      </c>
      <c r="E132" s="203" t="s">
        <v>1769</v>
      </c>
      <c r="F132" s="204" t="s">
        <v>1770</v>
      </c>
      <c r="G132" s="205" t="s">
        <v>348</v>
      </c>
      <c r="H132" s="206">
        <v>3</v>
      </c>
      <c r="I132" s="207"/>
      <c r="J132" s="208">
        <f t="shared" si="0"/>
        <v>0</v>
      </c>
      <c r="K132" s="209"/>
      <c r="L132" s="210"/>
      <c r="M132" s="211" t="s">
        <v>1</v>
      </c>
      <c r="N132" s="212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505</v>
      </c>
      <c r="AT132" s="168" t="s">
        <v>339</v>
      </c>
      <c r="AU132" s="168" t="s">
        <v>79</v>
      </c>
      <c r="AY132" s="18" t="s">
        <v>185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351</v>
      </c>
      <c r="BM132" s="168" t="s">
        <v>7</v>
      </c>
    </row>
    <row r="133" spans="1:65" s="2" customFormat="1" ht="21.75" customHeight="1">
      <c r="A133" s="33"/>
      <c r="B133" s="155"/>
      <c r="C133" s="156" t="s">
        <v>1771</v>
      </c>
      <c r="D133" s="156" t="s">
        <v>188</v>
      </c>
      <c r="E133" s="157" t="s">
        <v>1772</v>
      </c>
      <c r="F133" s="158" t="s">
        <v>1773</v>
      </c>
      <c r="G133" s="159" t="s">
        <v>348</v>
      </c>
      <c r="H133" s="160">
        <v>2</v>
      </c>
      <c r="I133" s="161"/>
      <c r="J133" s="162">
        <f t="shared" si="0"/>
        <v>0</v>
      </c>
      <c r="K133" s="163"/>
      <c r="L133" s="34"/>
      <c r="M133" s="164" t="s">
        <v>1</v>
      </c>
      <c r="N133" s="165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351</v>
      </c>
      <c r="AT133" s="168" t="s">
        <v>188</v>
      </c>
      <c r="AU133" s="168" t="s">
        <v>79</v>
      </c>
      <c r="AY133" s="18" t="s">
        <v>185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351</v>
      </c>
      <c r="BM133" s="168" t="s">
        <v>417</v>
      </c>
    </row>
    <row r="134" spans="1:65" s="2" customFormat="1" ht="24.2" customHeight="1">
      <c r="A134" s="33"/>
      <c r="B134" s="155"/>
      <c r="C134" s="202" t="s">
        <v>280</v>
      </c>
      <c r="D134" s="202" t="s">
        <v>339</v>
      </c>
      <c r="E134" s="203" t="s">
        <v>1774</v>
      </c>
      <c r="F134" s="204" t="s">
        <v>1775</v>
      </c>
      <c r="G134" s="205" t="s">
        <v>348</v>
      </c>
      <c r="H134" s="206">
        <v>2</v>
      </c>
      <c r="I134" s="207"/>
      <c r="J134" s="208">
        <f t="shared" si="0"/>
        <v>0</v>
      </c>
      <c r="K134" s="209"/>
      <c r="L134" s="210"/>
      <c r="M134" s="211" t="s">
        <v>1</v>
      </c>
      <c r="N134" s="212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505</v>
      </c>
      <c r="AT134" s="168" t="s">
        <v>339</v>
      </c>
      <c r="AU134" s="168" t="s">
        <v>79</v>
      </c>
      <c r="AY134" s="18" t="s">
        <v>185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351</v>
      </c>
      <c r="BM134" s="168" t="s">
        <v>434</v>
      </c>
    </row>
    <row r="135" spans="1:65" s="2" customFormat="1" ht="24.2" customHeight="1">
      <c r="A135" s="33"/>
      <c r="B135" s="155"/>
      <c r="C135" s="156" t="s">
        <v>333</v>
      </c>
      <c r="D135" s="156" t="s">
        <v>188</v>
      </c>
      <c r="E135" s="157" t="s">
        <v>1776</v>
      </c>
      <c r="F135" s="158" t="s">
        <v>1777</v>
      </c>
      <c r="G135" s="159" t="s">
        <v>1046</v>
      </c>
      <c r="H135" s="213"/>
      <c r="I135" s="161"/>
      <c r="J135" s="162">
        <f t="shared" si="0"/>
        <v>0</v>
      </c>
      <c r="K135" s="163"/>
      <c r="L135" s="34"/>
      <c r="M135" s="164" t="s">
        <v>1</v>
      </c>
      <c r="N135" s="165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351</v>
      </c>
      <c r="AT135" s="168" t="s">
        <v>188</v>
      </c>
      <c r="AU135" s="168" t="s">
        <v>79</v>
      </c>
      <c r="AY135" s="18" t="s">
        <v>185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351</v>
      </c>
      <c r="BM135" s="168" t="s">
        <v>446</v>
      </c>
    </row>
    <row r="136" spans="1:65" s="2" customFormat="1" ht="21.75" customHeight="1">
      <c r="A136" s="33"/>
      <c r="B136" s="155"/>
      <c r="C136" s="156" t="s">
        <v>338</v>
      </c>
      <c r="D136" s="156" t="s">
        <v>188</v>
      </c>
      <c r="E136" s="157" t="s">
        <v>1778</v>
      </c>
      <c r="F136" s="158" t="s">
        <v>1779</v>
      </c>
      <c r="G136" s="159" t="s">
        <v>348</v>
      </c>
      <c r="H136" s="160">
        <v>69</v>
      </c>
      <c r="I136" s="161"/>
      <c r="J136" s="162">
        <f t="shared" si="0"/>
        <v>0</v>
      </c>
      <c r="K136" s="163"/>
      <c r="L136" s="34"/>
      <c r="M136" s="164" t="s">
        <v>1</v>
      </c>
      <c r="N136" s="165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351</v>
      </c>
      <c r="AT136" s="168" t="s">
        <v>188</v>
      </c>
      <c r="AU136" s="168" t="s">
        <v>79</v>
      </c>
      <c r="AY136" s="18" t="s">
        <v>185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351</v>
      </c>
      <c r="BM136" s="168" t="s">
        <v>473</v>
      </c>
    </row>
    <row r="137" spans="1:65" s="2" customFormat="1" ht="21.75" customHeight="1">
      <c r="A137" s="33"/>
      <c r="B137" s="155"/>
      <c r="C137" s="156" t="s">
        <v>345</v>
      </c>
      <c r="D137" s="156" t="s">
        <v>188</v>
      </c>
      <c r="E137" s="157" t="s">
        <v>1780</v>
      </c>
      <c r="F137" s="158" t="s">
        <v>1781</v>
      </c>
      <c r="G137" s="159" t="s">
        <v>348</v>
      </c>
      <c r="H137" s="160">
        <v>8</v>
      </c>
      <c r="I137" s="161"/>
      <c r="J137" s="162">
        <f t="shared" si="0"/>
        <v>0</v>
      </c>
      <c r="K137" s="163"/>
      <c r="L137" s="34"/>
      <c r="M137" s="164" t="s">
        <v>1</v>
      </c>
      <c r="N137" s="165" t="s">
        <v>41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351</v>
      </c>
      <c r="AT137" s="168" t="s">
        <v>188</v>
      </c>
      <c r="AU137" s="168" t="s">
        <v>79</v>
      </c>
      <c r="AY137" s="18" t="s">
        <v>185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89</v>
      </c>
      <c r="BK137" s="169">
        <f t="shared" si="9"/>
        <v>0</v>
      </c>
      <c r="BL137" s="18" t="s">
        <v>351</v>
      </c>
      <c r="BM137" s="168" t="s">
        <v>490</v>
      </c>
    </row>
    <row r="138" spans="1:65" s="2" customFormat="1" ht="21.75" customHeight="1">
      <c r="A138" s="33"/>
      <c r="B138" s="155"/>
      <c r="C138" s="156" t="s">
        <v>351</v>
      </c>
      <c r="D138" s="156" t="s">
        <v>188</v>
      </c>
      <c r="E138" s="157" t="s">
        <v>1782</v>
      </c>
      <c r="F138" s="158" t="s">
        <v>1783</v>
      </c>
      <c r="G138" s="159" t="s">
        <v>348</v>
      </c>
      <c r="H138" s="160">
        <v>156</v>
      </c>
      <c r="I138" s="161"/>
      <c r="J138" s="162">
        <f t="shared" si="0"/>
        <v>0</v>
      </c>
      <c r="K138" s="163"/>
      <c r="L138" s="34"/>
      <c r="M138" s="164" t="s">
        <v>1</v>
      </c>
      <c r="N138" s="165" t="s">
        <v>41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351</v>
      </c>
      <c r="AT138" s="168" t="s">
        <v>188</v>
      </c>
      <c r="AU138" s="168" t="s">
        <v>79</v>
      </c>
      <c r="AY138" s="18" t="s">
        <v>185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89</v>
      </c>
      <c r="BK138" s="169">
        <f t="shared" si="9"/>
        <v>0</v>
      </c>
      <c r="BL138" s="18" t="s">
        <v>351</v>
      </c>
      <c r="BM138" s="168" t="s">
        <v>505</v>
      </c>
    </row>
    <row r="139" spans="1:65" s="2" customFormat="1" ht="16.5" customHeight="1">
      <c r="A139" s="33"/>
      <c r="B139" s="155"/>
      <c r="C139" s="156" t="s">
        <v>384</v>
      </c>
      <c r="D139" s="156" t="s">
        <v>188</v>
      </c>
      <c r="E139" s="157" t="s">
        <v>1784</v>
      </c>
      <c r="F139" s="158" t="s">
        <v>1785</v>
      </c>
      <c r="G139" s="159" t="s">
        <v>348</v>
      </c>
      <c r="H139" s="160">
        <v>23.5</v>
      </c>
      <c r="I139" s="161"/>
      <c r="J139" s="162">
        <f t="shared" si="0"/>
        <v>0</v>
      </c>
      <c r="K139" s="163"/>
      <c r="L139" s="34"/>
      <c r="M139" s="164" t="s">
        <v>1</v>
      </c>
      <c r="N139" s="165" t="s">
        <v>41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351</v>
      </c>
      <c r="AT139" s="168" t="s">
        <v>188</v>
      </c>
      <c r="AU139" s="168" t="s">
        <v>79</v>
      </c>
      <c r="AY139" s="18" t="s">
        <v>185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89</v>
      </c>
      <c r="BK139" s="169">
        <f t="shared" si="9"/>
        <v>0</v>
      </c>
      <c r="BL139" s="18" t="s">
        <v>351</v>
      </c>
      <c r="BM139" s="168" t="s">
        <v>532</v>
      </c>
    </row>
    <row r="140" spans="1:65" s="2" customFormat="1" ht="16.5" customHeight="1">
      <c r="A140" s="33"/>
      <c r="B140" s="155"/>
      <c r="C140" s="156" t="s">
        <v>390</v>
      </c>
      <c r="D140" s="156" t="s">
        <v>188</v>
      </c>
      <c r="E140" s="157" t="s">
        <v>1786</v>
      </c>
      <c r="F140" s="158" t="s">
        <v>1787</v>
      </c>
      <c r="G140" s="159" t="s">
        <v>348</v>
      </c>
      <c r="H140" s="160">
        <v>2.5</v>
      </c>
      <c r="I140" s="161"/>
      <c r="J140" s="162">
        <f t="shared" si="0"/>
        <v>0</v>
      </c>
      <c r="K140" s="163"/>
      <c r="L140" s="34"/>
      <c r="M140" s="164" t="s">
        <v>1</v>
      </c>
      <c r="N140" s="165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351</v>
      </c>
      <c r="AT140" s="168" t="s">
        <v>188</v>
      </c>
      <c r="AU140" s="168" t="s">
        <v>79</v>
      </c>
      <c r="AY140" s="18" t="s">
        <v>185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351</v>
      </c>
      <c r="BM140" s="168" t="s">
        <v>569</v>
      </c>
    </row>
    <row r="141" spans="1:65" s="2" customFormat="1" ht="16.5" customHeight="1">
      <c r="A141" s="33"/>
      <c r="B141" s="155"/>
      <c r="C141" s="156" t="s">
        <v>396</v>
      </c>
      <c r="D141" s="156" t="s">
        <v>188</v>
      </c>
      <c r="E141" s="157" t="s">
        <v>1788</v>
      </c>
      <c r="F141" s="158" t="s">
        <v>1789</v>
      </c>
      <c r="G141" s="159" t="s">
        <v>348</v>
      </c>
      <c r="H141" s="160">
        <v>7.5</v>
      </c>
      <c r="I141" s="161"/>
      <c r="J141" s="162">
        <f t="shared" si="0"/>
        <v>0</v>
      </c>
      <c r="K141" s="163"/>
      <c r="L141" s="34"/>
      <c r="M141" s="164" t="s">
        <v>1</v>
      </c>
      <c r="N141" s="165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351</v>
      </c>
      <c r="AT141" s="168" t="s">
        <v>188</v>
      </c>
      <c r="AU141" s="168" t="s">
        <v>79</v>
      </c>
      <c r="AY141" s="18" t="s">
        <v>185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351</v>
      </c>
      <c r="BM141" s="168" t="s">
        <v>605</v>
      </c>
    </row>
    <row r="142" spans="1:65" s="2" customFormat="1" ht="16.5" customHeight="1">
      <c r="A142" s="33"/>
      <c r="B142" s="155"/>
      <c r="C142" s="156" t="s">
        <v>7</v>
      </c>
      <c r="D142" s="156" t="s">
        <v>188</v>
      </c>
      <c r="E142" s="157" t="s">
        <v>1790</v>
      </c>
      <c r="F142" s="158" t="s">
        <v>1791</v>
      </c>
      <c r="G142" s="159" t="s">
        <v>348</v>
      </c>
      <c r="H142" s="160">
        <v>21.5</v>
      </c>
      <c r="I142" s="161"/>
      <c r="J142" s="162">
        <f t="shared" si="0"/>
        <v>0</v>
      </c>
      <c r="K142" s="163"/>
      <c r="L142" s="34"/>
      <c r="M142" s="164" t="s">
        <v>1</v>
      </c>
      <c r="N142" s="165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351</v>
      </c>
      <c r="AT142" s="168" t="s">
        <v>188</v>
      </c>
      <c r="AU142" s="168" t="s">
        <v>79</v>
      </c>
      <c r="AY142" s="18" t="s">
        <v>185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351</v>
      </c>
      <c r="BM142" s="168" t="s">
        <v>610</v>
      </c>
    </row>
    <row r="143" spans="1:65" s="2" customFormat="1" ht="16.5" customHeight="1">
      <c r="A143" s="33"/>
      <c r="B143" s="155"/>
      <c r="C143" s="156" t="s">
        <v>409</v>
      </c>
      <c r="D143" s="156" t="s">
        <v>188</v>
      </c>
      <c r="E143" s="157" t="s">
        <v>1792</v>
      </c>
      <c r="F143" s="158" t="s">
        <v>1793</v>
      </c>
      <c r="G143" s="159" t="s">
        <v>782</v>
      </c>
      <c r="H143" s="160">
        <v>247</v>
      </c>
      <c r="I143" s="161"/>
      <c r="J143" s="162">
        <f t="shared" si="0"/>
        <v>0</v>
      </c>
      <c r="K143" s="163"/>
      <c r="L143" s="34"/>
      <c r="M143" s="164" t="s">
        <v>1</v>
      </c>
      <c r="N143" s="165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351</v>
      </c>
      <c r="AT143" s="168" t="s">
        <v>188</v>
      </c>
      <c r="AU143" s="168" t="s">
        <v>79</v>
      </c>
      <c r="AY143" s="18" t="s">
        <v>185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351</v>
      </c>
      <c r="BM143" s="168" t="s">
        <v>659</v>
      </c>
    </row>
    <row r="144" spans="1:65" s="2" customFormat="1" ht="16.5" customHeight="1">
      <c r="A144" s="33"/>
      <c r="B144" s="155"/>
      <c r="C144" s="202" t="s">
        <v>417</v>
      </c>
      <c r="D144" s="202" t="s">
        <v>339</v>
      </c>
      <c r="E144" s="203" t="s">
        <v>1794</v>
      </c>
      <c r="F144" s="204" t="s">
        <v>1795</v>
      </c>
      <c r="G144" s="205" t="s">
        <v>782</v>
      </c>
      <c r="H144" s="206">
        <v>157</v>
      </c>
      <c r="I144" s="207"/>
      <c r="J144" s="208">
        <f t="shared" si="0"/>
        <v>0</v>
      </c>
      <c r="K144" s="209"/>
      <c r="L144" s="210"/>
      <c r="M144" s="211" t="s">
        <v>1</v>
      </c>
      <c r="N144" s="212" t="s">
        <v>41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505</v>
      </c>
      <c r="AT144" s="168" t="s">
        <v>339</v>
      </c>
      <c r="AU144" s="168" t="s">
        <v>79</v>
      </c>
      <c r="AY144" s="18" t="s">
        <v>185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89</v>
      </c>
      <c r="BK144" s="169">
        <f t="shared" si="9"/>
        <v>0</v>
      </c>
      <c r="BL144" s="18" t="s">
        <v>351</v>
      </c>
      <c r="BM144" s="168" t="s">
        <v>677</v>
      </c>
    </row>
    <row r="145" spans="1:65" s="2" customFormat="1" ht="16.5" customHeight="1">
      <c r="A145" s="33"/>
      <c r="B145" s="155"/>
      <c r="C145" s="202" t="s">
        <v>426</v>
      </c>
      <c r="D145" s="202" t="s">
        <v>339</v>
      </c>
      <c r="E145" s="203" t="s">
        <v>1796</v>
      </c>
      <c r="F145" s="204" t="s">
        <v>1797</v>
      </c>
      <c r="G145" s="205" t="s">
        <v>782</v>
      </c>
      <c r="H145" s="206">
        <v>9</v>
      </c>
      <c r="I145" s="207"/>
      <c r="J145" s="208">
        <f t="shared" si="0"/>
        <v>0</v>
      </c>
      <c r="K145" s="209"/>
      <c r="L145" s="210"/>
      <c r="M145" s="211" t="s">
        <v>1</v>
      </c>
      <c r="N145" s="212" t="s">
        <v>41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505</v>
      </c>
      <c r="AT145" s="168" t="s">
        <v>339</v>
      </c>
      <c r="AU145" s="168" t="s">
        <v>79</v>
      </c>
      <c r="AY145" s="18" t="s">
        <v>185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89</v>
      </c>
      <c r="BK145" s="169">
        <f t="shared" si="9"/>
        <v>0</v>
      </c>
      <c r="BL145" s="18" t="s">
        <v>351</v>
      </c>
      <c r="BM145" s="168" t="s">
        <v>697</v>
      </c>
    </row>
    <row r="146" spans="1:65" s="2" customFormat="1" ht="16.5" customHeight="1">
      <c r="A146" s="33"/>
      <c r="B146" s="155"/>
      <c r="C146" s="202" t="s">
        <v>434</v>
      </c>
      <c r="D146" s="202" t="s">
        <v>339</v>
      </c>
      <c r="E146" s="203" t="s">
        <v>1798</v>
      </c>
      <c r="F146" s="204" t="s">
        <v>1799</v>
      </c>
      <c r="G146" s="205" t="s">
        <v>782</v>
      </c>
      <c r="H146" s="206">
        <v>2</v>
      </c>
      <c r="I146" s="207"/>
      <c r="J146" s="208">
        <f t="shared" si="0"/>
        <v>0</v>
      </c>
      <c r="K146" s="209"/>
      <c r="L146" s="210"/>
      <c r="M146" s="211" t="s">
        <v>1</v>
      </c>
      <c r="N146" s="212" t="s">
        <v>41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505</v>
      </c>
      <c r="AT146" s="168" t="s">
        <v>339</v>
      </c>
      <c r="AU146" s="168" t="s">
        <v>79</v>
      </c>
      <c r="AY146" s="18" t="s">
        <v>185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89</v>
      </c>
      <c r="BK146" s="169">
        <f t="shared" si="9"/>
        <v>0</v>
      </c>
      <c r="BL146" s="18" t="s">
        <v>351</v>
      </c>
      <c r="BM146" s="168" t="s">
        <v>706</v>
      </c>
    </row>
    <row r="147" spans="1:65" s="2" customFormat="1" ht="16.5" customHeight="1">
      <c r="A147" s="33"/>
      <c r="B147" s="155"/>
      <c r="C147" s="202" t="s">
        <v>438</v>
      </c>
      <c r="D147" s="202" t="s">
        <v>339</v>
      </c>
      <c r="E147" s="203" t="s">
        <v>1800</v>
      </c>
      <c r="F147" s="204" t="s">
        <v>1801</v>
      </c>
      <c r="G147" s="205" t="s">
        <v>782</v>
      </c>
      <c r="H147" s="206">
        <v>4</v>
      </c>
      <c r="I147" s="207"/>
      <c r="J147" s="208">
        <f t="shared" si="0"/>
        <v>0</v>
      </c>
      <c r="K147" s="209"/>
      <c r="L147" s="210"/>
      <c r="M147" s="211" t="s">
        <v>1</v>
      </c>
      <c r="N147" s="212" t="s">
        <v>41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505</v>
      </c>
      <c r="AT147" s="168" t="s">
        <v>339</v>
      </c>
      <c r="AU147" s="168" t="s">
        <v>79</v>
      </c>
      <c r="AY147" s="18" t="s">
        <v>185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89</v>
      </c>
      <c r="BK147" s="169">
        <f t="shared" si="9"/>
        <v>0</v>
      </c>
      <c r="BL147" s="18" t="s">
        <v>351</v>
      </c>
      <c r="BM147" s="168" t="s">
        <v>769</v>
      </c>
    </row>
    <row r="148" spans="1:65" s="2" customFormat="1" ht="16.5" customHeight="1">
      <c r="A148" s="33"/>
      <c r="B148" s="155"/>
      <c r="C148" s="202" t="s">
        <v>446</v>
      </c>
      <c r="D148" s="202" t="s">
        <v>339</v>
      </c>
      <c r="E148" s="203" t="s">
        <v>1802</v>
      </c>
      <c r="F148" s="204" t="s">
        <v>1803</v>
      </c>
      <c r="G148" s="205" t="s">
        <v>782</v>
      </c>
      <c r="H148" s="206">
        <v>17</v>
      </c>
      <c r="I148" s="207"/>
      <c r="J148" s="208">
        <f t="shared" si="0"/>
        <v>0</v>
      </c>
      <c r="K148" s="209"/>
      <c r="L148" s="210"/>
      <c r="M148" s="211" t="s">
        <v>1</v>
      </c>
      <c r="N148" s="212" t="s">
        <v>41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505</v>
      </c>
      <c r="AT148" s="168" t="s">
        <v>339</v>
      </c>
      <c r="AU148" s="168" t="s">
        <v>79</v>
      </c>
      <c r="AY148" s="18" t="s">
        <v>185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89</v>
      </c>
      <c r="BK148" s="169">
        <f t="shared" si="9"/>
        <v>0</v>
      </c>
      <c r="BL148" s="18" t="s">
        <v>351</v>
      </c>
      <c r="BM148" s="168" t="s">
        <v>779</v>
      </c>
    </row>
    <row r="149" spans="1:65" s="2" customFormat="1" ht="16.5" customHeight="1">
      <c r="A149" s="33"/>
      <c r="B149" s="155"/>
      <c r="C149" s="202" t="s">
        <v>460</v>
      </c>
      <c r="D149" s="202" t="s">
        <v>339</v>
      </c>
      <c r="E149" s="203" t="s">
        <v>274</v>
      </c>
      <c r="F149" s="204" t="s">
        <v>1804</v>
      </c>
      <c r="G149" s="205" t="s">
        <v>782</v>
      </c>
      <c r="H149" s="206">
        <v>3</v>
      </c>
      <c r="I149" s="207"/>
      <c r="J149" s="208">
        <f t="shared" si="0"/>
        <v>0</v>
      </c>
      <c r="K149" s="209"/>
      <c r="L149" s="210"/>
      <c r="M149" s="211" t="s">
        <v>1</v>
      </c>
      <c r="N149" s="212" t="s">
        <v>41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505</v>
      </c>
      <c r="AT149" s="168" t="s">
        <v>339</v>
      </c>
      <c r="AU149" s="168" t="s">
        <v>79</v>
      </c>
      <c r="AY149" s="18" t="s">
        <v>185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89</v>
      </c>
      <c r="BK149" s="169">
        <f t="shared" si="9"/>
        <v>0</v>
      </c>
      <c r="BL149" s="18" t="s">
        <v>351</v>
      </c>
      <c r="BM149" s="168" t="s">
        <v>788</v>
      </c>
    </row>
    <row r="150" spans="1:65" s="2" customFormat="1" ht="16.5" customHeight="1">
      <c r="A150" s="33"/>
      <c r="B150" s="155"/>
      <c r="C150" s="202" t="s">
        <v>473</v>
      </c>
      <c r="D150" s="202" t="s">
        <v>339</v>
      </c>
      <c r="E150" s="203" t="s">
        <v>1771</v>
      </c>
      <c r="F150" s="204" t="s">
        <v>1805</v>
      </c>
      <c r="G150" s="205" t="s">
        <v>782</v>
      </c>
      <c r="H150" s="206">
        <v>6</v>
      </c>
      <c r="I150" s="207"/>
      <c r="J150" s="208">
        <f t="shared" si="0"/>
        <v>0</v>
      </c>
      <c r="K150" s="209"/>
      <c r="L150" s="210"/>
      <c r="M150" s="211" t="s">
        <v>1</v>
      </c>
      <c r="N150" s="212" t="s">
        <v>41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505</v>
      </c>
      <c r="AT150" s="168" t="s">
        <v>339</v>
      </c>
      <c r="AU150" s="168" t="s">
        <v>79</v>
      </c>
      <c r="AY150" s="18" t="s">
        <v>185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89</v>
      </c>
      <c r="BK150" s="169">
        <f t="shared" si="9"/>
        <v>0</v>
      </c>
      <c r="BL150" s="18" t="s">
        <v>351</v>
      </c>
      <c r="BM150" s="168" t="s">
        <v>796</v>
      </c>
    </row>
    <row r="151" spans="1:65" s="2" customFormat="1" ht="16.5" customHeight="1">
      <c r="A151" s="33"/>
      <c r="B151" s="155"/>
      <c r="C151" s="202" t="s">
        <v>477</v>
      </c>
      <c r="D151" s="202" t="s">
        <v>339</v>
      </c>
      <c r="E151" s="203" t="s">
        <v>280</v>
      </c>
      <c r="F151" s="204" t="s">
        <v>1806</v>
      </c>
      <c r="G151" s="205" t="s">
        <v>782</v>
      </c>
      <c r="H151" s="206">
        <v>5</v>
      </c>
      <c r="I151" s="207"/>
      <c r="J151" s="208">
        <f t="shared" si="0"/>
        <v>0</v>
      </c>
      <c r="K151" s="209"/>
      <c r="L151" s="210"/>
      <c r="M151" s="211" t="s">
        <v>1</v>
      </c>
      <c r="N151" s="212" t="s">
        <v>41</v>
      </c>
      <c r="O151" s="62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505</v>
      </c>
      <c r="AT151" s="168" t="s">
        <v>339</v>
      </c>
      <c r="AU151" s="168" t="s">
        <v>79</v>
      </c>
      <c r="AY151" s="18" t="s">
        <v>185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8" t="s">
        <v>89</v>
      </c>
      <c r="BK151" s="169">
        <f t="shared" si="9"/>
        <v>0</v>
      </c>
      <c r="BL151" s="18" t="s">
        <v>351</v>
      </c>
      <c r="BM151" s="168" t="s">
        <v>804</v>
      </c>
    </row>
    <row r="152" spans="1:65" s="2" customFormat="1" ht="16.5" customHeight="1">
      <c r="A152" s="33"/>
      <c r="B152" s="155"/>
      <c r="C152" s="202" t="s">
        <v>490</v>
      </c>
      <c r="D152" s="202" t="s">
        <v>339</v>
      </c>
      <c r="E152" s="203" t="s">
        <v>333</v>
      </c>
      <c r="F152" s="204" t="s">
        <v>1807</v>
      </c>
      <c r="G152" s="205" t="s">
        <v>782</v>
      </c>
      <c r="H152" s="206">
        <v>8</v>
      </c>
      <c r="I152" s="207"/>
      <c r="J152" s="208">
        <f t="shared" si="0"/>
        <v>0</v>
      </c>
      <c r="K152" s="209"/>
      <c r="L152" s="210"/>
      <c r="M152" s="211" t="s">
        <v>1</v>
      </c>
      <c r="N152" s="212" t="s">
        <v>41</v>
      </c>
      <c r="O152" s="62"/>
      <c r="P152" s="166">
        <f t="shared" si="1"/>
        <v>0</v>
      </c>
      <c r="Q152" s="166">
        <v>0</v>
      </c>
      <c r="R152" s="166">
        <f t="shared" si="2"/>
        <v>0</v>
      </c>
      <c r="S152" s="166">
        <v>0</v>
      </c>
      <c r="T152" s="167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505</v>
      </c>
      <c r="AT152" s="168" t="s">
        <v>339</v>
      </c>
      <c r="AU152" s="168" t="s">
        <v>79</v>
      </c>
      <c r="AY152" s="18" t="s">
        <v>185</v>
      </c>
      <c r="BE152" s="169">
        <f t="shared" si="4"/>
        <v>0</v>
      </c>
      <c r="BF152" s="169">
        <f t="shared" si="5"/>
        <v>0</v>
      </c>
      <c r="BG152" s="169">
        <f t="shared" si="6"/>
        <v>0</v>
      </c>
      <c r="BH152" s="169">
        <f t="shared" si="7"/>
        <v>0</v>
      </c>
      <c r="BI152" s="169">
        <f t="shared" si="8"/>
        <v>0</v>
      </c>
      <c r="BJ152" s="18" t="s">
        <v>89</v>
      </c>
      <c r="BK152" s="169">
        <f t="shared" si="9"/>
        <v>0</v>
      </c>
      <c r="BL152" s="18" t="s">
        <v>351</v>
      </c>
      <c r="BM152" s="168" t="s">
        <v>812</v>
      </c>
    </row>
    <row r="153" spans="1:65" s="2" customFormat="1" ht="16.5" customHeight="1">
      <c r="A153" s="33"/>
      <c r="B153" s="155"/>
      <c r="C153" s="202" t="s">
        <v>498</v>
      </c>
      <c r="D153" s="202" t="s">
        <v>339</v>
      </c>
      <c r="E153" s="203" t="s">
        <v>338</v>
      </c>
      <c r="F153" s="204" t="s">
        <v>1808</v>
      </c>
      <c r="G153" s="205" t="s">
        <v>782</v>
      </c>
      <c r="H153" s="206">
        <v>20</v>
      </c>
      <c r="I153" s="207"/>
      <c r="J153" s="208">
        <f t="shared" si="0"/>
        <v>0</v>
      </c>
      <c r="K153" s="209"/>
      <c r="L153" s="210"/>
      <c r="M153" s="211" t="s">
        <v>1</v>
      </c>
      <c r="N153" s="212" t="s">
        <v>41</v>
      </c>
      <c r="O153" s="62"/>
      <c r="P153" s="166">
        <f t="shared" si="1"/>
        <v>0</v>
      </c>
      <c r="Q153" s="166">
        <v>0</v>
      </c>
      <c r="R153" s="166">
        <f t="shared" si="2"/>
        <v>0</v>
      </c>
      <c r="S153" s="166">
        <v>0</v>
      </c>
      <c r="T153" s="167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505</v>
      </c>
      <c r="AT153" s="168" t="s">
        <v>339</v>
      </c>
      <c r="AU153" s="168" t="s">
        <v>79</v>
      </c>
      <c r="AY153" s="18" t="s">
        <v>185</v>
      </c>
      <c r="BE153" s="169">
        <f t="shared" si="4"/>
        <v>0</v>
      </c>
      <c r="BF153" s="169">
        <f t="shared" si="5"/>
        <v>0</v>
      </c>
      <c r="BG153" s="169">
        <f t="shared" si="6"/>
        <v>0</v>
      </c>
      <c r="BH153" s="169">
        <f t="shared" si="7"/>
        <v>0</v>
      </c>
      <c r="BI153" s="169">
        <f t="shared" si="8"/>
        <v>0</v>
      </c>
      <c r="BJ153" s="18" t="s">
        <v>89</v>
      </c>
      <c r="BK153" s="169">
        <f t="shared" si="9"/>
        <v>0</v>
      </c>
      <c r="BL153" s="18" t="s">
        <v>351</v>
      </c>
      <c r="BM153" s="168" t="s">
        <v>820</v>
      </c>
    </row>
    <row r="154" spans="1:65" s="2" customFormat="1" ht="16.5" customHeight="1">
      <c r="A154" s="33"/>
      <c r="B154" s="155"/>
      <c r="C154" s="202" t="s">
        <v>505</v>
      </c>
      <c r="D154" s="202" t="s">
        <v>339</v>
      </c>
      <c r="E154" s="203" t="s">
        <v>345</v>
      </c>
      <c r="F154" s="204" t="s">
        <v>1809</v>
      </c>
      <c r="G154" s="205" t="s">
        <v>782</v>
      </c>
      <c r="H154" s="206">
        <v>1</v>
      </c>
      <c r="I154" s="207"/>
      <c r="J154" s="208">
        <f t="shared" si="0"/>
        <v>0</v>
      </c>
      <c r="K154" s="209"/>
      <c r="L154" s="210"/>
      <c r="M154" s="211" t="s">
        <v>1</v>
      </c>
      <c r="N154" s="212" t="s">
        <v>41</v>
      </c>
      <c r="O154" s="62"/>
      <c r="P154" s="166">
        <f t="shared" si="1"/>
        <v>0</v>
      </c>
      <c r="Q154" s="166">
        <v>0</v>
      </c>
      <c r="R154" s="166">
        <f t="shared" si="2"/>
        <v>0</v>
      </c>
      <c r="S154" s="166">
        <v>0</v>
      </c>
      <c r="T154" s="167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505</v>
      </c>
      <c r="AT154" s="168" t="s">
        <v>339</v>
      </c>
      <c r="AU154" s="168" t="s">
        <v>79</v>
      </c>
      <c r="AY154" s="18" t="s">
        <v>185</v>
      </c>
      <c r="BE154" s="169">
        <f t="shared" si="4"/>
        <v>0</v>
      </c>
      <c r="BF154" s="169">
        <f t="shared" si="5"/>
        <v>0</v>
      </c>
      <c r="BG154" s="169">
        <f t="shared" si="6"/>
        <v>0</v>
      </c>
      <c r="BH154" s="169">
        <f t="shared" si="7"/>
        <v>0</v>
      </c>
      <c r="BI154" s="169">
        <f t="shared" si="8"/>
        <v>0</v>
      </c>
      <c r="BJ154" s="18" t="s">
        <v>89</v>
      </c>
      <c r="BK154" s="169">
        <f t="shared" si="9"/>
        <v>0</v>
      </c>
      <c r="BL154" s="18" t="s">
        <v>351</v>
      </c>
      <c r="BM154" s="168" t="s">
        <v>840</v>
      </c>
    </row>
    <row r="155" spans="1:65" s="2" customFormat="1" ht="16.5" customHeight="1">
      <c r="A155" s="33"/>
      <c r="B155" s="155"/>
      <c r="C155" s="202" t="s">
        <v>509</v>
      </c>
      <c r="D155" s="202" t="s">
        <v>339</v>
      </c>
      <c r="E155" s="203" t="s">
        <v>351</v>
      </c>
      <c r="F155" s="204" t="s">
        <v>1810</v>
      </c>
      <c r="G155" s="205" t="s">
        <v>782</v>
      </c>
      <c r="H155" s="206">
        <v>3</v>
      </c>
      <c r="I155" s="207"/>
      <c r="J155" s="208">
        <f t="shared" ref="J155:J186" si="10">ROUND(I155*H155,2)</f>
        <v>0</v>
      </c>
      <c r="K155" s="209"/>
      <c r="L155" s="210"/>
      <c r="M155" s="211" t="s">
        <v>1</v>
      </c>
      <c r="N155" s="212" t="s">
        <v>41</v>
      </c>
      <c r="O155" s="62"/>
      <c r="P155" s="166">
        <f t="shared" ref="P155:P186" si="11">O155*H155</f>
        <v>0</v>
      </c>
      <c r="Q155" s="166">
        <v>0</v>
      </c>
      <c r="R155" s="166">
        <f t="shared" ref="R155:R186" si="12">Q155*H155</f>
        <v>0</v>
      </c>
      <c r="S155" s="166">
        <v>0</v>
      </c>
      <c r="T155" s="167">
        <f t="shared" ref="T155:T186" si="13"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505</v>
      </c>
      <c r="AT155" s="168" t="s">
        <v>339</v>
      </c>
      <c r="AU155" s="168" t="s">
        <v>79</v>
      </c>
      <c r="AY155" s="18" t="s">
        <v>185</v>
      </c>
      <c r="BE155" s="169">
        <f t="shared" ref="BE155:BE186" si="14">IF(N155="základná",J155,0)</f>
        <v>0</v>
      </c>
      <c r="BF155" s="169">
        <f t="shared" ref="BF155:BF186" si="15">IF(N155="znížená",J155,0)</f>
        <v>0</v>
      </c>
      <c r="BG155" s="169">
        <f t="shared" ref="BG155:BG186" si="16">IF(N155="zákl. prenesená",J155,0)</f>
        <v>0</v>
      </c>
      <c r="BH155" s="169">
        <f t="shared" ref="BH155:BH186" si="17">IF(N155="zníž. prenesená",J155,0)</f>
        <v>0</v>
      </c>
      <c r="BI155" s="169">
        <f t="shared" ref="BI155:BI186" si="18">IF(N155="nulová",J155,0)</f>
        <v>0</v>
      </c>
      <c r="BJ155" s="18" t="s">
        <v>89</v>
      </c>
      <c r="BK155" s="169">
        <f t="shared" ref="BK155:BK186" si="19">ROUND(I155*H155,2)</f>
        <v>0</v>
      </c>
      <c r="BL155" s="18" t="s">
        <v>351</v>
      </c>
      <c r="BM155" s="168" t="s">
        <v>860</v>
      </c>
    </row>
    <row r="156" spans="1:65" s="2" customFormat="1" ht="16.5" customHeight="1">
      <c r="A156" s="33"/>
      <c r="B156" s="155"/>
      <c r="C156" s="202" t="s">
        <v>532</v>
      </c>
      <c r="D156" s="202" t="s">
        <v>339</v>
      </c>
      <c r="E156" s="203" t="s">
        <v>384</v>
      </c>
      <c r="F156" s="204" t="s">
        <v>1811</v>
      </c>
      <c r="G156" s="205" t="s">
        <v>782</v>
      </c>
      <c r="H156" s="206">
        <v>4</v>
      </c>
      <c r="I156" s="207"/>
      <c r="J156" s="208">
        <f t="shared" si="10"/>
        <v>0</v>
      </c>
      <c r="K156" s="209"/>
      <c r="L156" s="210"/>
      <c r="M156" s="211" t="s">
        <v>1</v>
      </c>
      <c r="N156" s="212" t="s">
        <v>41</v>
      </c>
      <c r="O156" s="62"/>
      <c r="P156" s="166">
        <f t="shared" si="11"/>
        <v>0</v>
      </c>
      <c r="Q156" s="166">
        <v>0</v>
      </c>
      <c r="R156" s="166">
        <f t="shared" si="12"/>
        <v>0</v>
      </c>
      <c r="S156" s="166">
        <v>0</v>
      </c>
      <c r="T156" s="167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505</v>
      </c>
      <c r="AT156" s="168" t="s">
        <v>339</v>
      </c>
      <c r="AU156" s="168" t="s">
        <v>79</v>
      </c>
      <c r="AY156" s="18" t="s">
        <v>185</v>
      </c>
      <c r="BE156" s="169">
        <f t="shared" si="14"/>
        <v>0</v>
      </c>
      <c r="BF156" s="169">
        <f t="shared" si="15"/>
        <v>0</v>
      </c>
      <c r="BG156" s="169">
        <f t="shared" si="16"/>
        <v>0</v>
      </c>
      <c r="BH156" s="169">
        <f t="shared" si="17"/>
        <v>0</v>
      </c>
      <c r="BI156" s="169">
        <f t="shared" si="18"/>
        <v>0</v>
      </c>
      <c r="BJ156" s="18" t="s">
        <v>89</v>
      </c>
      <c r="BK156" s="169">
        <f t="shared" si="19"/>
        <v>0</v>
      </c>
      <c r="BL156" s="18" t="s">
        <v>351</v>
      </c>
      <c r="BM156" s="168" t="s">
        <v>878</v>
      </c>
    </row>
    <row r="157" spans="1:65" s="2" customFormat="1" ht="16.5" customHeight="1">
      <c r="A157" s="33"/>
      <c r="B157" s="155"/>
      <c r="C157" s="202" t="s">
        <v>541</v>
      </c>
      <c r="D157" s="202" t="s">
        <v>339</v>
      </c>
      <c r="E157" s="203" t="s">
        <v>390</v>
      </c>
      <c r="F157" s="204" t="s">
        <v>1812</v>
      </c>
      <c r="G157" s="205" t="s">
        <v>782</v>
      </c>
      <c r="H157" s="206">
        <v>1</v>
      </c>
      <c r="I157" s="207"/>
      <c r="J157" s="208">
        <f t="shared" si="10"/>
        <v>0</v>
      </c>
      <c r="K157" s="209"/>
      <c r="L157" s="210"/>
      <c r="M157" s="211" t="s">
        <v>1</v>
      </c>
      <c r="N157" s="212" t="s">
        <v>41</v>
      </c>
      <c r="O157" s="62"/>
      <c r="P157" s="166">
        <f t="shared" si="11"/>
        <v>0</v>
      </c>
      <c r="Q157" s="166">
        <v>0</v>
      </c>
      <c r="R157" s="166">
        <f t="shared" si="12"/>
        <v>0</v>
      </c>
      <c r="S157" s="166">
        <v>0</v>
      </c>
      <c r="T157" s="167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505</v>
      </c>
      <c r="AT157" s="168" t="s">
        <v>339</v>
      </c>
      <c r="AU157" s="168" t="s">
        <v>79</v>
      </c>
      <c r="AY157" s="18" t="s">
        <v>185</v>
      </c>
      <c r="BE157" s="169">
        <f t="shared" si="14"/>
        <v>0</v>
      </c>
      <c r="BF157" s="169">
        <f t="shared" si="15"/>
        <v>0</v>
      </c>
      <c r="BG157" s="169">
        <f t="shared" si="16"/>
        <v>0</v>
      </c>
      <c r="BH157" s="169">
        <f t="shared" si="17"/>
        <v>0</v>
      </c>
      <c r="BI157" s="169">
        <f t="shared" si="18"/>
        <v>0</v>
      </c>
      <c r="BJ157" s="18" t="s">
        <v>89</v>
      </c>
      <c r="BK157" s="169">
        <f t="shared" si="19"/>
        <v>0</v>
      </c>
      <c r="BL157" s="18" t="s">
        <v>351</v>
      </c>
      <c r="BM157" s="168" t="s">
        <v>900</v>
      </c>
    </row>
    <row r="158" spans="1:65" s="2" customFormat="1" ht="16.5" customHeight="1">
      <c r="A158" s="33"/>
      <c r="B158" s="155"/>
      <c r="C158" s="202" t="s">
        <v>569</v>
      </c>
      <c r="D158" s="202" t="s">
        <v>339</v>
      </c>
      <c r="E158" s="203" t="s">
        <v>396</v>
      </c>
      <c r="F158" s="204" t="s">
        <v>1813</v>
      </c>
      <c r="G158" s="205" t="s">
        <v>782</v>
      </c>
      <c r="H158" s="206">
        <v>3</v>
      </c>
      <c r="I158" s="207"/>
      <c r="J158" s="208">
        <f t="shared" si="10"/>
        <v>0</v>
      </c>
      <c r="K158" s="209"/>
      <c r="L158" s="210"/>
      <c r="M158" s="211" t="s">
        <v>1</v>
      </c>
      <c r="N158" s="212" t="s">
        <v>41</v>
      </c>
      <c r="O158" s="62"/>
      <c r="P158" s="166">
        <f t="shared" si="11"/>
        <v>0</v>
      </c>
      <c r="Q158" s="166">
        <v>0</v>
      </c>
      <c r="R158" s="166">
        <f t="shared" si="12"/>
        <v>0</v>
      </c>
      <c r="S158" s="166">
        <v>0</v>
      </c>
      <c r="T158" s="167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505</v>
      </c>
      <c r="AT158" s="168" t="s">
        <v>339</v>
      </c>
      <c r="AU158" s="168" t="s">
        <v>79</v>
      </c>
      <c r="AY158" s="18" t="s">
        <v>185</v>
      </c>
      <c r="BE158" s="169">
        <f t="shared" si="14"/>
        <v>0</v>
      </c>
      <c r="BF158" s="169">
        <f t="shared" si="15"/>
        <v>0</v>
      </c>
      <c r="BG158" s="169">
        <f t="shared" si="16"/>
        <v>0</v>
      </c>
      <c r="BH158" s="169">
        <f t="shared" si="17"/>
        <v>0</v>
      </c>
      <c r="BI158" s="169">
        <f t="shared" si="18"/>
        <v>0</v>
      </c>
      <c r="BJ158" s="18" t="s">
        <v>89</v>
      </c>
      <c r="BK158" s="169">
        <f t="shared" si="19"/>
        <v>0</v>
      </c>
      <c r="BL158" s="18" t="s">
        <v>351</v>
      </c>
      <c r="BM158" s="168" t="s">
        <v>911</v>
      </c>
    </row>
    <row r="159" spans="1:65" s="2" customFormat="1" ht="16.5" customHeight="1">
      <c r="A159" s="33"/>
      <c r="B159" s="155"/>
      <c r="C159" s="202" t="s">
        <v>573</v>
      </c>
      <c r="D159" s="202" t="s">
        <v>339</v>
      </c>
      <c r="E159" s="203" t="s">
        <v>7</v>
      </c>
      <c r="F159" s="204" t="s">
        <v>1814</v>
      </c>
      <c r="G159" s="205" t="s">
        <v>782</v>
      </c>
      <c r="H159" s="206">
        <v>4</v>
      </c>
      <c r="I159" s="207"/>
      <c r="J159" s="208">
        <f t="shared" si="10"/>
        <v>0</v>
      </c>
      <c r="K159" s="209"/>
      <c r="L159" s="210"/>
      <c r="M159" s="211" t="s">
        <v>1</v>
      </c>
      <c r="N159" s="212" t="s">
        <v>41</v>
      </c>
      <c r="O159" s="62"/>
      <c r="P159" s="166">
        <f t="shared" si="11"/>
        <v>0</v>
      </c>
      <c r="Q159" s="166">
        <v>0</v>
      </c>
      <c r="R159" s="166">
        <f t="shared" si="12"/>
        <v>0</v>
      </c>
      <c r="S159" s="166">
        <v>0</v>
      </c>
      <c r="T159" s="167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505</v>
      </c>
      <c r="AT159" s="168" t="s">
        <v>339</v>
      </c>
      <c r="AU159" s="168" t="s">
        <v>79</v>
      </c>
      <c r="AY159" s="18" t="s">
        <v>185</v>
      </c>
      <c r="BE159" s="169">
        <f t="shared" si="14"/>
        <v>0</v>
      </c>
      <c r="BF159" s="169">
        <f t="shared" si="15"/>
        <v>0</v>
      </c>
      <c r="BG159" s="169">
        <f t="shared" si="16"/>
        <v>0</v>
      </c>
      <c r="BH159" s="169">
        <f t="shared" si="17"/>
        <v>0</v>
      </c>
      <c r="BI159" s="169">
        <f t="shared" si="18"/>
        <v>0</v>
      </c>
      <c r="BJ159" s="18" t="s">
        <v>89</v>
      </c>
      <c r="BK159" s="169">
        <f t="shared" si="19"/>
        <v>0</v>
      </c>
      <c r="BL159" s="18" t="s">
        <v>351</v>
      </c>
      <c r="BM159" s="168" t="s">
        <v>921</v>
      </c>
    </row>
    <row r="160" spans="1:65" s="2" customFormat="1" ht="24.2" customHeight="1">
      <c r="A160" s="33"/>
      <c r="B160" s="155"/>
      <c r="C160" s="202" t="s">
        <v>605</v>
      </c>
      <c r="D160" s="202" t="s">
        <v>339</v>
      </c>
      <c r="E160" s="203" t="s">
        <v>409</v>
      </c>
      <c r="F160" s="204" t="s">
        <v>1815</v>
      </c>
      <c r="G160" s="205" t="s">
        <v>1004</v>
      </c>
      <c r="H160" s="206">
        <v>1</v>
      </c>
      <c r="I160" s="207"/>
      <c r="J160" s="208">
        <f t="shared" si="10"/>
        <v>0</v>
      </c>
      <c r="K160" s="209"/>
      <c r="L160" s="210"/>
      <c r="M160" s="211" t="s">
        <v>1</v>
      </c>
      <c r="N160" s="212" t="s">
        <v>41</v>
      </c>
      <c r="O160" s="62"/>
      <c r="P160" s="166">
        <f t="shared" si="11"/>
        <v>0</v>
      </c>
      <c r="Q160" s="166">
        <v>0</v>
      </c>
      <c r="R160" s="166">
        <f t="shared" si="12"/>
        <v>0</v>
      </c>
      <c r="S160" s="166">
        <v>0</v>
      </c>
      <c r="T160" s="167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505</v>
      </c>
      <c r="AT160" s="168" t="s">
        <v>339</v>
      </c>
      <c r="AU160" s="168" t="s">
        <v>79</v>
      </c>
      <c r="AY160" s="18" t="s">
        <v>185</v>
      </c>
      <c r="BE160" s="169">
        <f t="shared" si="14"/>
        <v>0</v>
      </c>
      <c r="BF160" s="169">
        <f t="shared" si="15"/>
        <v>0</v>
      </c>
      <c r="BG160" s="169">
        <f t="shared" si="16"/>
        <v>0</v>
      </c>
      <c r="BH160" s="169">
        <f t="shared" si="17"/>
        <v>0</v>
      </c>
      <c r="BI160" s="169">
        <f t="shared" si="18"/>
        <v>0</v>
      </c>
      <c r="BJ160" s="18" t="s">
        <v>89</v>
      </c>
      <c r="BK160" s="169">
        <f t="shared" si="19"/>
        <v>0</v>
      </c>
      <c r="BL160" s="18" t="s">
        <v>351</v>
      </c>
      <c r="BM160" s="168" t="s">
        <v>936</v>
      </c>
    </row>
    <row r="161" spans="1:65" s="2" customFormat="1" ht="16.5" customHeight="1">
      <c r="A161" s="33"/>
      <c r="B161" s="155"/>
      <c r="C161" s="156" t="s">
        <v>1816</v>
      </c>
      <c r="D161" s="156" t="s">
        <v>188</v>
      </c>
      <c r="E161" s="157" t="s">
        <v>417</v>
      </c>
      <c r="F161" s="158" t="s">
        <v>1817</v>
      </c>
      <c r="G161" s="159" t="s">
        <v>782</v>
      </c>
      <c r="H161" s="160">
        <v>39</v>
      </c>
      <c r="I161" s="161"/>
      <c r="J161" s="162">
        <f t="shared" si="10"/>
        <v>0</v>
      </c>
      <c r="K161" s="163"/>
      <c r="L161" s="34"/>
      <c r="M161" s="164" t="s">
        <v>1</v>
      </c>
      <c r="N161" s="165" t="s">
        <v>41</v>
      </c>
      <c r="O161" s="62"/>
      <c r="P161" s="166">
        <f t="shared" si="11"/>
        <v>0</v>
      </c>
      <c r="Q161" s="166">
        <v>0</v>
      </c>
      <c r="R161" s="166">
        <f t="shared" si="12"/>
        <v>0</v>
      </c>
      <c r="S161" s="166">
        <v>0</v>
      </c>
      <c r="T161" s="167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351</v>
      </c>
      <c r="AT161" s="168" t="s">
        <v>188</v>
      </c>
      <c r="AU161" s="168" t="s">
        <v>79</v>
      </c>
      <c r="AY161" s="18" t="s">
        <v>185</v>
      </c>
      <c r="BE161" s="169">
        <f t="shared" si="14"/>
        <v>0</v>
      </c>
      <c r="BF161" s="169">
        <f t="shared" si="15"/>
        <v>0</v>
      </c>
      <c r="BG161" s="169">
        <f t="shared" si="16"/>
        <v>0</v>
      </c>
      <c r="BH161" s="169">
        <f t="shared" si="17"/>
        <v>0</v>
      </c>
      <c r="BI161" s="169">
        <f t="shared" si="18"/>
        <v>0</v>
      </c>
      <c r="BJ161" s="18" t="s">
        <v>89</v>
      </c>
      <c r="BK161" s="169">
        <f t="shared" si="19"/>
        <v>0</v>
      </c>
      <c r="BL161" s="18" t="s">
        <v>351</v>
      </c>
      <c r="BM161" s="168" t="s">
        <v>947</v>
      </c>
    </row>
    <row r="162" spans="1:65" s="2" customFormat="1" ht="37.9" customHeight="1">
      <c r="A162" s="33"/>
      <c r="B162" s="155"/>
      <c r="C162" s="202" t="s">
        <v>610</v>
      </c>
      <c r="D162" s="202" t="s">
        <v>339</v>
      </c>
      <c r="E162" s="203" t="s">
        <v>426</v>
      </c>
      <c r="F162" s="204" t="s">
        <v>1818</v>
      </c>
      <c r="G162" s="205" t="s">
        <v>782</v>
      </c>
      <c r="H162" s="206">
        <v>39</v>
      </c>
      <c r="I162" s="207"/>
      <c r="J162" s="208">
        <f t="shared" si="10"/>
        <v>0</v>
      </c>
      <c r="K162" s="209"/>
      <c r="L162" s="210"/>
      <c r="M162" s="211" t="s">
        <v>1</v>
      </c>
      <c r="N162" s="212" t="s">
        <v>41</v>
      </c>
      <c r="O162" s="62"/>
      <c r="P162" s="166">
        <f t="shared" si="11"/>
        <v>0</v>
      </c>
      <c r="Q162" s="166">
        <v>0</v>
      </c>
      <c r="R162" s="166">
        <f t="shared" si="12"/>
        <v>0</v>
      </c>
      <c r="S162" s="166">
        <v>0</v>
      </c>
      <c r="T162" s="167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505</v>
      </c>
      <c r="AT162" s="168" t="s">
        <v>339</v>
      </c>
      <c r="AU162" s="168" t="s">
        <v>79</v>
      </c>
      <c r="AY162" s="18" t="s">
        <v>185</v>
      </c>
      <c r="BE162" s="169">
        <f t="shared" si="14"/>
        <v>0</v>
      </c>
      <c r="BF162" s="169">
        <f t="shared" si="15"/>
        <v>0</v>
      </c>
      <c r="BG162" s="169">
        <f t="shared" si="16"/>
        <v>0</v>
      </c>
      <c r="BH162" s="169">
        <f t="shared" si="17"/>
        <v>0</v>
      </c>
      <c r="BI162" s="169">
        <f t="shared" si="18"/>
        <v>0</v>
      </c>
      <c r="BJ162" s="18" t="s">
        <v>89</v>
      </c>
      <c r="BK162" s="169">
        <f t="shared" si="19"/>
        <v>0</v>
      </c>
      <c r="BL162" s="18" t="s">
        <v>351</v>
      </c>
      <c r="BM162" s="168" t="s">
        <v>972</v>
      </c>
    </row>
    <row r="163" spans="1:65" s="2" customFormat="1" ht="21.75" customHeight="1">
      <c r="A163" s="33"/>
      <c r="B163" s="155"/>
      <c r="C163" s="202" t="s">
        <v>617</v>
      </c>
      <c r="D163" s="202" t="s">
        <v>339</v>
      </c>
      <c r="E163" s="203" t="s">
        <v>434</v>
      </c>
      <c r="F163" s="204" t="s">
        <v>1819</v>
      </c>
      <c r="G163" s="205" t="s">
        <v>782</v>
      </c>
      <c r="H163" s="206">
        <v>39</v>
      </c>
      <c r="I163" s="207"/>
      <c r="J163" s="208">
        <f t="shared" si="10"/>
        <v>0</v>
      </c>
      <c r="K163" s="209"/>
      <c r="L163" s="210"/>
      <c r="M163" s="211" t="s">
        <v>1</v>
      </c>
      <c r="N163" s="212" t="s">
        <v>41</v>
      </c>
      <c r="O163" s="62"/>
      <c r="P163" s="166">
        <f t="shared" si="11"/>
        <v>0</v>
      </c>
      <c r="Q163" s="166">
        <v>0</v>
      </c>
      <c r="R163" s="166">
        <f t="shared" si="12"/>
        <v>0</v>
      </c>
      <c r="S163" s="166">
        <v>0</v>
      </c>
      <c r="T163" s="167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505</v>
      </c>
      <c r="AT163" s="168" t="s">
        <v>339</v>
      </c>
      <c r="AU163" s="168" t="s">
        <v>79</v>
      </c>
      <c r="AY163" s="18" t="s">
        <v>185</v>
      </c>
      <c r="BE163" s="169">
        <f t="shared" si="14"/>
        <v>0</v>
      </c>
      <c r="BF163" s="169">
        <f t="shared" si="15"/>
        <v>0</v>
      </c>
      <c r="BG163" s="169">
        <f t="shared" si="16"/>
        <v>0</v>
      </c>
      <c r="BH163" s="169">
        <f t="shared" si="17"/>
        <v>0</v>
      </c>
      <c r="BI163" s="169">
        <f t="shared" si="18"/>
        <v>0</v>
      </c>
      <c r="BJ163" s="18" t="s">
        <v>89</v>
      </c>
      <c r="BK163" s="169">
        <f t="shared" si="19"/>
        <v>0</v>
      </c>
      <c r="BL163" s="18" t="s">
        <v>351</v>
      </c>
      <c r="BM163" s="168" t="s">
        <v>982</v>
      </c>
    </row>
    <row r="164" spans="1:65" s="2" customFormat="1" ht="24.2" customHeight="1">
      <c r="A164" s="33"/>
      <c r="B164" s="155"/>
      <c r="C164" s="202" t="s">
        <v>659</v>
      </c>
      <c r="D164" s="202" t="s">
        <v>339</v>
      </c>
      <c r="E164" s="203" t="s">
        <v>438</v>
      </c>
      <c r="F164" s="204" t="s">
        <v>1820</v>
      </c>
      <c r="G164" s="205" t="s">
        <v>782</v>
      </c>
      <c r="H164" s="206">
        <v>4</v>
      </c>
      <c r="I164" s="207"/>
      <c r="J164" s="208">
        <f t="shared" si="10"/>
        <v>0</v>
      </c>
      <c r="K164" s="209"/>
      <c r="L164" s="210"/>
      <c r="M164" s="211" t="s">
        <v>1</v>
      </c>
      <c r="N164" s="212" t="s">
        <v>41</v>
      </c>
      <c r="O164" s="62"/>
      <c r="P164" s="166">
        <f t="shared" si="11"/>
        <v>0</v>
      </c>
      <c r="Q164" s="166">
        <v>0</v>
      </c>
      <c r="R164" s="166">
        <f t="shared" si="12"/>
        <v>0</v>
      </c>
      <c r="S164" s="166">
        <v>0</v>
      </c>
      <c r="T164" s="167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505</v>
      </c>
      <c r="AT164" s="168" t="s">
        <v>339</v>
      </c>
      <c r="AU164" s="168" t="s">
        <v>79</v>
      </c>
      <c r="AY164" s="18" t="s">
        <v>185</v>
      </c>
      <c r="BE164" s="169">
        <f t="shared" si="14"/>
        <v>0</v>
      </c>
      <c r="BF164" s="169">
        <f t="shared" si="15"/>
        <v>0</v>
      </c>
      <c r="BG164" s="169">
        <f t="shared" si="16"/>
        <v>0</v>
      </c>
      <c r="BH164" s="169">
        <f t="shared" si="17"/>
        <v>0</v>
      </c>
      <c r="BI164" s="169">
        <f t="shared" si="18"/>
        <v>0</v>
      </c>
      <c r="BJ164" s="18" t="s">
        <v>89</v>
      </c>
      <c r="BK164" s="169">
        <f t="shared" si="19"/>
        <v>0</v>
      </c>
      <c r="BL164" s="18" t="s">
        <v>351</v>
      </c>
      <c r="BM164" s="168" t="s">
        <v>995</v>
      </c>
    </row>
    <row r="165" spans="1:65" s="2" customFormat="1" ht="16.5" customHeight="1">
      <c r="A165" s="33"/>
      <c r="B165" s="155"/>
      <c r="C165" s="202" t="s">
        <v>665</v>
      </c>
      <c r="D165" s="202" t="s">
        <v>339</v>
      </c>
      <c r="E165" s="203" t="s">
        <v>446</v>
      </c>
      <c r="F165" s="204" t="s">
        <v>1821</v>
      </c>
      <c r="G165" s="205" t="s">
        <v>782</v>
      </c>
      <c r="H165" s="206">
        <v>4</v>
      </c>
      <c r="I165" s="207"/>
      <c r="J165" s="208">
        <f t="shared" si="10"/>
        <v>0</v>
      </c>
      <c r="K165" s="209"/>
      <c r="L165" s="210"/>
      <c r="M165" s="211" t="s">
        <v>1</v>
      </c>
      <c r="N165" s="212" t="s">
        <v>41</v>
      </c>
      <c r="O165" s="62"/>
      <c r="P165" s="166">
        <f t="shared" si="11"/>
        <v>0</v>
      </c>
      <c r="Q165" s="166">
        <v>0</v>
      </c>
      <c r="R165" s="166">
        <f t="shared" si="12"/>
        <v>0</v>
      </c>
      <c r="S165" s="166">
        <v>0</v>
      </c>
      <c r="T165" s="167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505</v>
      </c>
      <c r="AT165" s="168" t="s">
        <v>339</v>
      </c>
      <c r="AU165" s="168" t="s">
        <v>79</v>
      </c>
      <c r="AY165" s="18" t="s">
        <v>185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8" t="s">
        <v>89</v>
      </c>
      <c r="BK165" s="169">
        <f t="shared" si="19"/>
        <v>0</v>
      </c>
      <c r="BL165" s="18" t="s">
        <v>351</v>
      </c>
      <c r="BM165" s="168" t="s">
        <v>1006</v>
      </c>
    </row>
    <row r="166" spans="1:65" s="2" customFormat="1" ht="16.5" customHeight="1">
      <c r="A166" s="33"/>
      <c r="B166" s="155"/>
      <c r="C166" s="156" t="s">
        <v>677</v>
      </c>
      <c r="D166" s="156" t="s">
        <v>188</v>
      </c>
      <c r="E166" s="157" t="s">
        <v>1822</v>
      </c>
      <c r="F166" s="158" t="s">
        <v>1823</v>
      </c>
      <c r="G166" s="159" t="s">
        <v>782</v>
      </c>
      <c r="H166" s="160">
        <v>16</v>
      </c>
      <c r="I166" s="161"/>
      <c r="J166" s="162">
        <f t="shared" si="10"/>
        <v>0</v>
      </c>
      <c r="K166" s="163"/>
      <c r="L166" s="34"/>
      <c r="M166" s="164" t="s">
        <v>1</v>
      </c>
      <c r="N166" s="165" t="s">
        <v>41</v>
      </c>
      <c r="O166" s="62"/>
      <c r="P166" s="166">
        <f t="shared" si="11"/>
        <v>0</v>
      </c>
      <c r="Q166" s="166">
        <v>0</v>
      </c>
      <c r="R166" s="166">
        <f t="shared" si="12"/>
        <v>0</v>
      </c>
      <c r="S166" s="166">
        <v>0</v>
      </c>
      <c r="T166" s="167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351</v>
      </c>
      <c r="AT166" s="168" t="s">
        <v>188</v>
      </c>
      <c r="AU166" s="168" t="s">
        <v>79</v>
      </c>
      <c r="AY166" s="18" t="s">
        <v>185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8" t="s">
        <v>89</v>
      </c>
      <c r="BK166" s="169">
        <f t="shared" si="19"/>
        <v>0</v>
      </c>
      <c r="BL166" s="18" t="s">
        <v>351</v>
      </c>
      <c r="BM166" s="168" t="s">
        <v>1014</v>
      </c>
    </row>
    <row r="167" spans="1:65" s="2" customFormat="1" ht="16.5" customHeight="1">
      <c r="A167" s="33"/>
      <c r="B167" s="155"/>
      <c r="C167" s="202" t="s">
        <v>693</v>
      </c>
      <c r="D167" s="202" t="s">
        <v>339</v>
      </c>
      <c r="E167" s="203" t="s">
        <v>1824</v>
      </c>
      <c r="F167" s="204" t="s">
        <v>1825</v>
      </c>
      <c r="G167" s="205" t="s">
        <v>782</v>
      </c>
      <c r="H167" s="206">
        <v>16</v>
      </c>
      <c r="I167" s="207"/>
      <c r="J167" s="208">
        <f t="shared" si="10"/>
        <v>0</v>
      </c>
      <c r="K167" s="209"/>
      <c r="L167" s="210"/>
      <c r="M167" s="211" t="s">
        <v>1</v>
      </c>
      <c r="N167" s="212" t="s">
        <v>41</v>
      </c>
      <c r="O167" s="62"/>
      <c r="P167" s="166">
        <f t="shared" si="11"/>
        <v>0</v>
      </c>
      <c r="Q167" s="166">
        <v>0</v>
      </c>
      <c r="R167" s="166">
        <f t="shared" si="12"/>
        <v>0</v>
      </c>
      <c r="S167" s="166">
        <v>0</v>
      </c>
      <c r="T167" s="167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505</v>
      </c>
      <c r="AT167" s="168" t="s">
        <v>339</v>
      </c>
      <c r="AU167" s="168" t="s">
        <v>79</v>
      </c>
      <c r="AY167" s="18" t="s">
        <v>185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8" t="s">
        <v>89</v>
      </c>
      <c r="BK167" s="169">
        <f t="shared" si="19"/>
        <v>0</v>
      </c>
      <c r="BL167" s="18" t="s">
        <v>351</v>
      </c>
      <c r="BM167" s="168" t="s">
        <v>1027</v>
      </c>
    </row>
    <row r="168" spans="1:65" s="2" customFormat="1" ht="16.5" customHeight="1">
      <c r="A168" s="33"/>
      <c r="B168" s="155"/>
      <c r="C168" s="156" t="s">
        <v>697</v>
      </c>
      <c r="D168" s="156" t="s">
        <v>188</v>
      </c>
      <c r="E168" s="157" t="s">
        <v>477</v>
      </c>
      <c r="F168" s="158" t="s">
        <v>1826</v>
      </c>
      <c r="G168" s="159" t="s">
        <v>782</v>
      </c>
      <c r="H168" s="160">
        <v>1</v>
      </c>
      <c r="I168" s="161"/>
      <c r="J168" s="162">
        <f t="shared" si="10"/>
        <v>0</v>
      </c>
      <c r="K168" s="163"/>
      <c r="L168" s="34"/>
      <c r="M168" s="164" t="s">
        <v>1</v>
      </c>
      <c r="N168" s="165" t="s">
        <v>41</v>
      </c>
      <c r="O168" s="62"/>
      <c r="P168" s="166">
        <f t="shared" si="11"/>
        <v>0</v>
      </c>
      <c r="Q168" s="166">
        <v>0</v>
      </c>
      <c r="R168" s="166">
        <f t="shared" si="12"/>
        <v>0</v>
      </c>
      <c r="S168" s="166">
        <v>0</v>
      </c>
      <c r="T168" s="167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351</v>
      </c>
      <c r="AT168" s="168" t="s">
        <v>188</v>
      </c>
      <c r="AU168" s="168" t="s">
        <v>79</v>
      </c>
      <c r="AY168" s="18" t="s">
        <v>185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8" t="s">
        <v>89</v>
      </c>
      <c r="BK168" s="169">
        <f t="shared" si="19"/>
        <v>0</v>
      </c>
      <c r="BL168" s="18" t="s">
        <v>351</v>
      </c>
      <c r="BM168" s="168" t="s">
        <v>1035</v>
      </c>
    </row>
    <row r="169" spans="1:65" s="2" customFormat="1" ht="16.5" customHeight="1">
      <c r="A169" s="33"/>
      <c r="B169" s="155"/>
      <c r="C169" s="202" t="s">
        <v>701</v>
      </c>
      <c r="D169" s="202" t="s">
        <v>339</v>
      </c>
      <c r="E169" s="203" t="s">
        <v>490</v>
      </c>
      <c r="F169" s="204" t="s">
        <v>1827</v>
      </c>
      <c r="G169" s="205" t="s">
        <v>782</v>
      </c>
      <c r="H169" s="206">
        <v>1</v>
      </c>
      <c r="I169" s="207"/>
      <c r="J169" s="208">
        <f t="shared" si="10"/>
        <v>0</v>
      </c>
      <c r="K169" s="209"/>
      <c r="L169" s="210"/>
      <c r="M169" s="211" t="s">
        <v>1</v>
      </c>
      <c r="N169" s="212" t="s">
        <v>41</v>
      </c>
      <c r="O169" s="62"/>
      <c r="P169" s="166">
        <f t="shared" si="11"/>
        <v>0</v>
      </c>
      <c r="Q169" s="166">
        <v>0</v>
      </c>
      <c r="R169" s="166">
        <f t="shared" si="12"/>
        <v>0</v>
      </c>
      <c r="S169" s="166">
        <v>0</v>
      </c>
      <c r="T169" s="167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505</v>
      </c>
      <c r="AT169" s="168" t="s">
        <v>339</v>
      </c>
      <c r="AU169" s="168" t="s">
        <v>79</v>
      </c>
      <c r="AY169" s="18" t="s">
        <v>185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8" t="s">
        <v>89</v>
      </c>
      <c r="BK169" s="169">
        <f t="shared" si="19"/>
        <v>0</v>
      </c>
      <c r="BL169" s="18" t="s">
        <v>351</v>
      </c>
      <c r="BM169" s="168" t="s">
        <v>1043</v>
      </c>
    </row>
    <row r="170" spans="1:65" s="2" customFormat="1" ht="16.5" customHeight="1">
      <c r="A170" s="33"/>
      <c r="B170" s="155"/>
      <c r="C170" s="156" t="s">
        <v>706</v>
      </c>
      <c r="D170" s="156" t="s">
        <v>188</v>
      </c>
      <c r="E170" s="157" t="s">
        <v>1828</v>
      </c>
      <c r="F170" s="158" t="s">
        <v>1829</v>
      </c>
      <c r="G170" s="159" t="s">
        <v>782</v>
      </c>
      <c r="H170" s="160">
        <v>1</v>
      </c>
      <c r="I170" s="161"/>
      <c r="J170" s="162">
        <f t="shared" si="10"/>
        <v>0</v>
      </c>
      <c r="K170" s="163"/>
      <c r="L170" s="34"/>
      <c r="M170" s="164" t="s">
        <v>1</v>
      </c>
      <c r="N170" s="165" t="s">
        <v>41</v>
      </c>
      <c r="O170" s="62"/>
      <c r="P170" s="166">
        <f t="shared" si="11"/>
        <v>0</v>
      </c>
      <c r="Q170" s="166">
        <v>0</v>
      </c>
      <c r="R170" s="166">
        <f t="shared" si="12"/>
        <v>0</v>
      </c>
      <c r="S170" s="166">
        <v>0</v>
      </c>
      <c r="T170" s="167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351</v>
      </c>
      <c r="AT170" s="168" t="s">
        <v>188</v>
      </c>
      <c r="AU170" s="168" t="s">
        <v>79</v>
      </c>
      <c r="AY170" s="18" t="s">
        <v>185</v>
      </c>
      <c r="BE170" s="169">
        <f t="shared" si="14"/>
        <v>0</v>
      </c>
      <c r="BF170" s="169">
        <f t="shared" si="15"/>
        <v>0</v>
      </c>
      <c r="BG170" s="169">
        <f t="shared" si="16"/>
        <v>0</v>
      </c>
      <c r="BH170" s="169">
        <f t="shared" si="17"/>
        <v>0</v>
      </c>
      <c r="BI170" s="169">
        <f t="shared" si="18"/>
        <v>0</v>
      </c>
      <c r="BJ170" s="18" t="s">
        <v>89</v>
      </c>
      <c r="BK170" s="169">
        <f t="shared" si="19"/>
        <v>0</v>
      </c>
      <c r="BL170" s="18" t="s">
        <v>351</v>
      </c>
      <c r="BM170" s="168" t="s">
        <v>1054</v>
      </c>
    </row>
    <row r="171" spans="1:65" s="2" customFormat="1" ht="16.5" customHeight="1">
      <c r="A171" s="33"/>
      <c r="B171" s="155"/>
      <c r="C171" s="202" t="s">
        <v>722</v>
      </c>
      <c r="D171" s="202" t="s">
        <v>339</v>
      </c>
      <c r="E171" s="203" t="s">
        <v>1830</v>
      </c>
      <c r="F171" s="204" t="s">
        <v>1831</v>
      </c>
      <c r="G171" s="205" t="s">
        <v>782</v>
      </c>
      <c r="H171" s="206">
        <v>1</v>
      </c>
      <c r="I171" s="207"/>
      <c r="J171" s="208">
        <f t="shared" si="10"/>
        <v>0</v>
      </c>
      <c r="K171" s="209"/>
      <c r="L171" s="210"/>
      <c r="M171" s="211" t="s">
        <v>1</v>
      </c>
      <c r="N171" s="212" t="s">
        <v>41</v>
      </c>
      <c r="O171" s="62"/>
      <c r="P171" s="166">
        <f t="shared" si="11"/>
        <v>0</v>
      </c>
      <c r="Q171" s="166">
        <v>0</v>
      </c>
      <c r="R171" s="166">
        <f t="shared" si="12"/>
        <v>0</v>
      </c>
      <c r="S171" s="166">
        <v>0</v>
      </c>
      <c r="T171" s="167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505</v>
      </c>
      <c r="AT171" s="168" t="s">
        <v>339</v>
      </c>
      <c r="AU171" s="168" t="s">
        <v>79</v>
      </c>
      <c r="AY171" s="18" t="s">
        <v>185</v>
      </c>
      <c r="BE171" s="169">
        <f t="shared" si="14"/>
        <v>0</v>
      </c>
      <c r="BF171" s="169">
        <f t="shared" si="15"/>
        <v>0</v>
      </c>
      <c r="BG171" s="169">
        <f t="shared" si="16"/>
        <v>0</v>
      </c>
      <c r="BH171" s="169">
        <f t="shared" si="17"/>
        <v>0</v>
      </c>
      <c r="BI171" s="169">
        <f t="shared" si="18"/>
        <v>0</v>
      </c>
      <c r="BJ171" s="18" t="s">
        <v>89</v>
      </c>
      <c r="BK171" s="169">
        <f t="shared" si="19"/>
        <v>0</v>
      </c>
      <c r="BL171" s="18" t="s">
        <v>351</v>
      </c>
      <c r="BM171" s="168" t="s">
        <v>1832</v>
      </c>
    </row>
    <row r="172" spans="1:65" s="2" customFormat="1" ht="16.5" customHeight="1">
      <c r="A172" s="33"/>
      <c r="B172" s="155"/>
      <c r="C172" s="156" t="s">
        <v>769</v>
      </c>
      <c r="D172" s="156" t="s">
        <v>188</v>
      </c>
      <c r="E172" s="157" t="s">
        <v>498</v>
      </c>
      <c r="F172" s="158" t="s">
        <v>1833</v>
      </c>
      <c r="G172" s="159" t="s">
        <v>782</v>
      </c>
      <c r="H172" s="160">
        <v>1</v>
      </c>
      <c r="I172" s="161"/>
      <c r="J172" s="162">
        <f t="shared" si="10"/>
        <v>0</v>
      </c>
      <c r="K172" s="163"/>
      <c r="L172" s="34"/>
      <c r="M172" s="164" t="s">
        <v>1</v>
      </c>
      <c r="N172" s="165" t="s">
        <v>41</v>
      </c>
      <c r="O172" s="62"/>
      <c r="P172" s="166">
        <f t="shared" si="11"/>
        <v>0</v>
      </c>
      <c r="Q172" s="166">
        <v>0</v>
      </c>
      <c r="R172" s="166">
        <f t="shared" si="12"/>
        <v>0</v>
      </c>
      <c r="S172" s="166">
        <v>0</v>
      </c>
      <c r="T172" s="167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351</v>
      </c>
      <c r="AT172" s="168" t="s">
        <v>188</v>
      </c>
      <c r="AU172" s="168" t="s">
        <v>79</v>
      </c>
      <c r="AY172" s="18" t="s">
        <v>185</v>
      </c>
      <c r="BE172" s="169">
        <f t="shared" si="14"/>
        <v>0</v>
      </c>
      <c r="BF172" s="169">
        <f t="shared" si="15"/>
        <v>0</v>
      </c>
      <c r="BG172" s="169">
        <f t="shared" si="16"/>
        <v>0</v>
      </c>
      <c r="BH172" s="169">
        <f t="shared" si="17"/>
        <v>0</v>
      </c>
      <c r="BI172" s="169">
        <f t="shared" si="18"/>
        <v>0</v>
      </c>
      <c r="BJ172" s="18" t="s">
        <v>89</v>
      </c>
      <c r="BK172" s="169">
        <f t="shared" si="19"/>
        <v>0</v>
      </c>
      <c r="BL172" s="18" t="s">
        <v>351</v>
      </c>
      <c r="BM172" s="168" t="s">
        <v>1073</v>
      </c>
    </row>
    <row r="173" spans="1:65" s="2" customFormat="1" ht="16.5" customHeight="1">
      <c r="A173" s="33"/>
      <c r="B173" s="155"/>
      <c r="C173" s="202" t="s">
        <v>773</v>
      </c>
      <c r="D173" s="202" t="s">
        <v>339</v>
      </c>
      <c r="E173" s="203" t="s">
        <v>505</v>
      </c>
      <c r="F173" s="204" t="s">
        <v>1834</v>
      </c>
      <c r="G173" s="205" t="s">
        <v>782</v>
      </c>
      <c r="H173" s="206">
        <v>1</v>
      </c>
      <c r="I173" s="207"/>
      <c r="J173" s="208">
        <f t="shared" si="10"/>
        <v>0</v>
      </c>
      <c r="K173" s="209"/>
      <c r="L173" s="210"/>
      <c r="M173" s="211" t="s">
        <v>1</v>
      </c>
      <c r="N173" s="212" t="s">
        <v>41</v>
      </c>
      <c r="O173" s="62"/>
      <c r="P173" s="166">
        <f t="shared" si="11"/>
        <v>0</v>
      </c>
      <c r="Q173" s="166">
        <v>0</v>
      </c>
      <c r="R173" s="166">
        <f t="shared" si="12"/>
        <v>0</v>
      </c>
      <c r="S173" s="166">
        <v>0</v>
      </c>
      <c r="T173" s="167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505</v>
      </c>
      <c r="AT173" s="168" t="s">
        <v>339</v>
      </c>
      <c r="AU173" s="168" t="s">
        <v>79</v>
      </c>
      <c r="AY173" s="18" t="s">
        <v>185</v>
      </c>
      <c r="BE173" s="169">
        <f t="shared" si="14"/>
        <v>0</v>
      </c>
      <c r="BF173" s="169">
        <f t="shared" si="15"/>
        <v>0</v>
      </c>
      <c r="BG173" s="169">
        <f t="shared" si="16"/>
        <v>0</v>
      </c>
      <c r="BH173" s="169">
        <f t="shared" si="17"/>
        <v>0</v>
      </c>
      <c r="BI173" s="169">
        <f t="shared" si="18"/>
        <v>0</v>
      </c>
      <c r="BJ173" s="18" t="s">
        <v>89</v>
      </c>
      <c r="BK173" s="169">
        <f t="shared" si="19"/>
        <v>0</v>
      </c>
      <c r="BL173" s="18" t="s">
        <v>351</v>
      </c>
      <c r="BM173" s="168" t="s">
        <v>1084</v>
      </c>
    </row>
    <row r="174" spans="1:65" s="2" customFormat="1" ht="16.5" customHeight="1">
      <c r="A174" s="33"/>
      <c r="B174" s="155"/>
      <c r="C174" s="156" t="s">
        <v>779</v>
      </c>
      <c r="D174" s="156" t="s">
        <v>188</v>
      </c>
      <c r="E174" s="157" t="s">
        <v>1835</v>
      </c>
      <c r="F174" s="158" t="s">
        <v>1836</v>
      </c>
      <c r="G174" s="159" t="s">
        <v>782</v>
      </c>
      <c r="H174" s="160">
        <v>1</v>
      </c>
      <c r="I174" s="161"/>
      <c r="J174" s="162">
        <f t="shared" si="10"/>
        <v>0</v>
      </c>
      <c r="K174" s="163"/>
      <c r="L174" s="34"/>
      <c r="M174" s="164" t="s">
        <v>1</v>
      </c>
      <c r="N174" s="165" t="s">
        <v>41</v>
      </c>
      <c r="O174" s="62"/>
      <c r="P174" s="166">
        <f t="shared" si="11"/>
        <v>0</v>
      </c>
      <c r="Q174" s="166">
        <v>0</v>
      </c>
      <c r="R174" s="166">
        <f t="shared" si="12"/>
        <v>0</v>
      </c>
      <c r="S174" s="166">
        <v>0</v>
      </c>
      <c r="T174" s="167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351</v>
      </c>
      <c r="AT174" s="168" t="s">
        <v>188</v>
      </c>
      <c r="AU174" s="168" t="s">
        <v>79</v>
      </c>
      <c r="AY174" s="18" t="s">
        <v>185</v>
      </c>
      <c r="BE174" s="169">
        <f t="shared" si="14"/>
        <v>0</v>
      </c>
      <c r="BF174" s="169">
        <f t="shared" si="15"/>
        <v>0</v>
      </c>
      <c r="BG174" s="169">
        <f t="shared" si="16"/>
        <v>0</v>
      </c>
      <c r="BH174" s="169">
        <f t="shared" si="17"/>
        <v>0</v>
      </c>
      <c r="BI174" s="169">
        <f t="shared" si="18"/>
        <v>0</v>
      </c>
      <c r="BJ174" s="18" t="s">
        <v>89</v>
      </c>
      <c r="BK174" s="169">
        <f t="shared" si="19"/>
        <v>0</v>
      </c>
      <c r="BL174" s="18" t="s">
        <v>351</v>
      </c>
      <c r="BM174" s="168" t="s">
        <v>1094</v>
      </c>
    </row>
    <row r="175" spans="1:65" s="2" customFormat="1" ht="16.5" customHeight="1">
      <c r="A175" s="33"/>
      <c r="B175" s="155"/>
      <c r="C175" s="202" t="s">
        <v>784</v>
      </c>
      <c r="D175" s="202" t="s">
        <v>339</v>
      </c>
      <c r="E175" s="203" t="s">
        <v>1837</v>
      </c>
      <c r="F175" s="204" t="s">
        <v>1838</v>
      </c>
      <c r="G175" s="205" t="s">
        <v>782</v>
      </c>
      <c r="H175" s="206">
        <v>1</v>
      </c>
      <c r="I175" s="207"/>
      <c r="J175" s="208">
        <f t="shared" si="10"/>
        <v>0</v>
      </c>
      <c r="K175" s="209"/>
      <c r="L175" s="210"/>
      <c r="M175" s="211" t="s">
        <v>1</v>
      </c>
      <c r="N175" s="212" t="s">
        <v>41</v>
      </c>
      <c r="O175" s="62"/>
      <c r="P175" s="166">
        <f t="shared" si="11"/>
        <v>0</v>
      </c>
      <c r="Q175" s="166">
        <v>0</v>
      </c>
      <c r="R175" s="166">
        <f t="shared" si="12"/>
        <v>0</v>
      </c>
      <c r="S175" s="166">
        <v>0</v>
      </c>
      <c r="T175" s="167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505</v>
      </c>
      <c r="AT175" s="168" t="s">
        <v>339</v>
      </c>
      <c r="AU175" s="168" t="s">
        <v>79</v>
      </c>
      <c r="AY175" s="18" t="s">
        <v>185</v>
      </c>
      <c r="BE175" s="169">
        <f t="shared" si="14"/>
        <v>0</v>
      </c>
      <c r="BF175" s="169">
        <f t="shared" si="15"/>
        <v>0</v>
      </c>
      <c r="BG175" s="169">
        <f t="shared" si="16"/>
        <v>0</v>
      </c>
      <c r="BH175" s="169">
        <f t="shared" si="17"/>
        <v>0</v>
      </c>
      <c r="BI175" s="169">
        <f t="shared" si="18"/>
        <v>0</v>
      </c>
      <c r="BJ175" s="18" t="s">
        <v>89</v>
      </c>
      <c r="BK175" s="169">
        <f t="shared" si="19"/>
        <v>0</v>
      </c>
      <c r="BL175" s="18" t="s">
        <v>351</v>
      </c>
      <c r="BM175" s="168" t="s">
        <v>1106</v>
      </c>
    </row>
    <row r="176" spans="1:65" s="2" customFormat="1" ht="16.5" customHeight="1">
      <c r="A176" s="33"/>
      <c r="B176" s="155"/>
      <c r="C176" s="156" t="s">
        <v>788</v>
      </c>
      <c r="D176" s="156" t="s">
        <v>188</v>
      </c>
      <c r="E176" s="157" t="s">
        <v>509</v>
      </c>
      <c r="F176" s="158" t="s">
        <v>1839</v>
      </c>
      <c r="G176" s="159" t="s">
        <v>782</v>
      </c>
      <c r="H176" s="160">
        <v>4</v>
      </c>
      <c r="I176" s="161"/>
      <c r="J176" s="162">
        <f t="shared" si="10"/>
        <v>0</v>
      </c>
      <c r="K176" s="163"/>
      <c r="L176" s="34"/>
      <c r="M176" s="164" t="s">
        <v>1</v>
      </c>
      <c r="N176" s="165" t="s">
        <v>41</v>
      </c>
      <c r="O176" s="62"/>
      <c r="P176" s="166">
        <f t="shared" si="11"/>
        <v>0</v>
      </c>
      <c r="Q176" s="166">
        <v>0</v>
      </c>
      <c r="R176" s="166">
        <f t="shared" si="12"/>
        <v>0</v>
      </c>
      <c r="S176" s="166">
        <v>0</v>
      </c>
      <c r="T176" s="167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351</v>
      </c>
      <c r="AT176" s="168" t="s">
        <v>188</v>
      </c>
      <c r="AU176" s="168" t="s">
        <v>79</v>
      </c>
      <c r="AY176" s="18" t="s">
        <v>185</v>
      </c>
      <c r="BE176" s="169">
        <f t="shared" si="14"/>
        <v>0</v>
      </c>
      <c r="BF176" s="169">
        <f t="shared" si="15"/>
        <v>0</v>
      </c>
      <c r="BG176" s="169">
        <f t="shared" si="16"/>
        <v>0</v>
      </c>
      <c r="BH176" s="169">
        <f t="shared" si="17"/>
        <v>0</v>
      </c>
      <c r="BI176" s="169">
        <f t="shared" si="18"/>
        <v>0</v>
      </c>
      <c r="BJ176" s="18" t="s">
        <v>89</v>
      </c>
      <c r="BK176" s="169">
        <f t="shared" si="19"/>
        <v>0</v>
      </c>
      <c r="BL176" s="18" t="s">
        <v>351</v>
      </c>
      <c r="BM176" s="168" t="s">
        <v>1120</v>
      </c>
    </row>
    <row r="177" spans="1:65" s="2" customFormat="1" ht="16.5" customHeight="1">
      <c r="A177" s="33"/>
      <c r="B177" s="155"/>
      <c r="C177" s="202" t="s">
        <v>792</v>
      </c>
      <c r="D177" s="202" t="s">
        <v>339</v>
      </c>
      <c r="E177" s="203" t="s">
        <v>532</v>
      </c>
      <c r="F177" s="204" t="s">
        <v>1840</v>
      </c>
      <c r="G177" s="205" t="s">
        <v>782</v>
      </c>
      <c r="H177" s="206">
        <v>4</v>
      </c>
      <c r="I177" s="207"/>
      <c r="J177" s="208">
        <f t="shared" si="10"/>
        <v>0</v>
      </c>
      <c r="K177" s="209"/>
      <c r="L177" s="210"/>
      <c r="M177" s="211" t="s">
        <v>1</v>
      </c>
      <c r="N177" s="212" t="s">
        <v>41</v>
      </c>
      <c r="O177" s="62"/>
      <c r="P177" s="166">
        <f t="shared" si="11"/>
        <v>0</v>
      </c>
      <c r="Q177" s="166">
        <v>0</v>
      </c>
      <c r="R177" s="166">
        <f t="shared" si="12"/>
        <v>0</v>
      </c>
      <c r="S177" s="166">
        <v>0</v>
      </c>
      <c r="T177" s="167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505</v>
      </c>
      <c r="AT177" s="168" t="s">
        <v>339</v>
      </c>
      <c r="AU177" s="168" t="s">
        <v>79</v>
      </c>
      <c r="AY177" s="18" t="s">
        <v>185</v>
      </c>
      <c r="BE177" s="169">
        <f t="shared" si="14"/>
        <v>0</v>
      </c>
      <c r="BF177" s="169">
        <f t="shared" si="15"/>
        <v>0</v>
      </c>
      <c r="BG177" s="169">
        <f t="shared" si="16"/>
        <v>0</v>
      </c>
      <c r="BH177" s="169">
        <f t="shared" si="17"/>
        <v>0</v>
      </c>
      <c r="BI177" s="169">
        <f t="shared" si="18"/>
        <v>0</v>
      </c>
      <c r="BJ177" s="18" t="s">
        <v>89</v>
      </c>
      <c r="BK177" s="169">
        <f t="shared" si="19"/>
        <v>0</v>
      </c>
      <c r="BL177" s="18" t="s">
        <v>351</v>
      </c>
      <c r="BM177" s="168" t="s">
        <v>1130</v>
      </c>
    </row>
    <row r="178" spans="1:65" s="2" customFormat="1" ht="24.2" customHeight="1">
      <c r="A178" s="33"/>
      <c r="B178" s="155"/>
      <c r="C178" s="156" t="s">
        <v>796</v>
      </c>
      <c r="D178" s="156" t="s">
        <v>188</v>
      </c>
      <c r="E178" s="157" t="s">
        <v>1841</v>
      </c>
      <c r="F178" s="158" t="s">
        <v>1842</v>
      </c>
      <c r="G178" s="159" t="s">
        <v>348</v>
      </c>
      <c r="H178" s="160">
        <v>126.5</v>
      </c>
      <c r="I178" s="161"/>
      <c r="J178" s="162">
        <f t="shared" si="10"/>
        <v>0</v>
      </c>
      <c r="K178" s="163"/>
      <c r="L178" s="34"/>
      <c r="M178" s="164" t="s">
        <v>1</v>
      </c>
      <c r="N178" s="165" t="s">
        <v>41</v>
      </c>
      <c r="O178" s="62"/>
      <c r="P178" s="166">
        <f t="shared" si="11"/>
        <v>0</v>
      </c>
      <c r="Q178" s="166">
        <v>0</v>
      </c>
      <c r="R178" s="166">
        <f t="shared" si="12"/>
        <v>0</v>
      </c>
      <c r="S178" s="166">
        <v>0</v>
      </c>
      <c r="T178" s="167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351</v>
      </c>
      <c r="AT178" s="168" t="s">
        <v>188</v>
      </c>
      <c r="AU178" s="168" t="s">
        <v>79</v>
      </c>
      <c r="AY178" s="18" t="s">
        <v>185</v>
      </c>
      <c r="BE178" s="169">
        <f t="shared" si="14"/>
        <v>0</v>
      </c>
      <c r="BF178" s="169">
        <f t="shared" si="15"/>
        <v>0</v>
      </c>
      <c r="BG178" s="169">
        <f t="shared" si="16"/>
        <v>0</v>
      </c>
      <c r="BH178" s="169">
        <f t="shared" si="17"/>
        <v>0</v>
      </c>
      <c r="BI178" s="169">
        <f t="shared" si="18"/>
        <v>0</v>
      </c>
      <c r="BJ178" s="18" t="s">
        <v>89</v>
      </c>
      <c r="BK178" s="169">
        <f t="shared" si="19"/>
        <v>0</v>
      </c>
      <c r="BL178" s="18" t="s">
        <v>351</v>
      </c>
      <c r="BM178" s="168" t="s">
        <v>1147</v>
      </c>
    </row>
    <row r="179" spans="1:65" s="2" customFormat="1" ht="24.2" customHeight="1">
      <c r="A179" s="33"/>
      <c r="B179" s="155"/>
      <c r="C179" s="156" t="s">
        <v>800</v>
      </c>
      <c r="D179" s="156" t="s">
        <v>188</v>
      </c>
      <c r="E179" s="157" t="s">
        <v>1843</v>
      </c>
      <c r="F179" s="158" t="s">
        <v>1844</v>
      </c>
      <c r="G179" s="159" t="s">
        <v>348</v>
      </c>
      <c r="H179" s="160">
        <v>150</v>
      </c>
      <c r="I179" s="161"/>
      <c r="J179" s="162">
        <f t="shared" si="10"/>
        <v>0</v>
      </c>
      <c r="K179" s="163"/>
      <c r="L179" s="34"/>
      <c r="M179" s="164" t="s">
        <v>1</v>
      </c>
      <c r="N179" s="165" t="s">
        <v>41</v>
      </c>
      <c r="O179" s="62"/>
      <c r="P179" s="166">
        <f t="shared" si="11"/>
        <v>0</v>
      </c>
      <c r="Q179" s="166">
        <v>0</v>
      </c>
      <c r="R179" s="166">
        <f t="shared" si="12"/>
        <v>0</v>
      </c>
      <c r="S179" s="166">
        <v>0</v>
      </c>
      <c r="T179" s="167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351</v>
      </c>
      <c r="AT179" s="168" t="s">
        <v>188</v>
      </c>
      <c r="AU179" s="168" t="s">
        <v>79</v>
      </c>
      <c r="AY179" s="18" t="s">
        <v>185</v>
      </c>
      <c r="BE179" s="169">
        <f t="shared" si="14"/>
        <v>0</v>
      </c>
      <c r="BF179" s="169">
        <f t="shared" si="15"/>
        <v>0</v>
      </c>
      <c r="BG179" s="169">
        <f t="shared" si="16"/>
        <v>0</v>
      </c>
      <c r="BH179" s="169">
        <f t="shared" si="17"/>
        <v>0</v>
      </c>
      <c r="BI179" s="169">
        <f t="shared" si="18"/>
        <v>0</v>
      </c>
      <c r="BJ179" s="18" t="s">
        <v>89</v>
      </c>
      <c r="BK179" s="169">
        <f t="shared" si="19"/>
        <v>0</v>
      </c>
      <c r="BL179" s="18" t="s">
        <v>351</v>
      </c>
      <c r="BM179" s="168" t="s">
        <v>1155</v>
      </c>
    </row>
    <row r="180" spans="1:65" s="2" customFormat="1" ht="24.2" customHeight="1">
      <c r="A180" s="33"/>
      <c r="B180" s="155"/>
      <c r="C180" s="156" t="s">
        <v>804</v>
      </c>
      <c r="D180" s="156" t="s">
        <v>188</v>
      </c>
      <c r="E180" s="157" t="s">
        <v>1845</v>
      </c>
      <c r="F180" s="158" t="s">
        <v>1846</v>
      </c>
      <c r="G180" s="159" t="s">
        <v>1046</v>
      </c>
      <c r="H180" s="213"/>
      <c r="I180" s="161"/>
      <c r="J180" s="162">
        <f t="shared" si="10"/>
        <v>0</v>
      </c>
      <c r="K180" s="163"/>
      <c r="L180" s="34"/>
      <c r="M180" s="164" t="s">
        <v>1</v>
      </c>
      <c r="N180" s="165" t="s">
        <v>41</v>
      </c>
      <c r="O180" s="62"/>
      <c r="P180" s="166">
        <f t="shared" si="11"/>
        <v>0</v>
      </c>
      <c r="Q180" s="166">
        <v>0</v>
      </c>
      <c r="R180" s="166">
        <f t="shared" si="12"/>
        <v>0</v>
      </c>
      <c r="S180" s="166">
        <v>0</v>
      </c>
      <c r="T180" s="167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351</v>
      </c>
      <c r="AT180" s="168" t="s">
        <v>188</v>
      </c>
      <c r="AU180" s="168" t="s">
        <v>79</v>
      </c>
      <c r="AY180" s="18" t="s">
        <v>185</v>
      </c>
      <c r="BE180" s="169">
        <f t="shared" si="14"/>
        <v>0</v>
      </c>
      <c r="BF180" s="169">
        <f t="shared" si="15"/>
        <v>0</v>
      </c>
      <c r="BG180" s="169">
        <f t="shared" si="16"/>
        <v>0</v>
      </c>
      <c r="BH180" s="169">
        <f t="shared" si="17"/>
        <v>0</v>
      </c>
      <c r="BI180" s="169">
        <f t="shared" si="18"/>
        <v>0</v>
      </c>
      <c r="BJ180" s="18" t="s">
        <v>89</v>
      </c>
      <c r="BK180" s="169">
        <f t="shared" si="19"/>
        <v>0</v>
      </c>
      <c r="BL180" s="18" t="s">
        <v>351</v>
      </c>
      <c r="BM180" s="168" t="s">
        <v>1164</v>
      </c>
    </row>
    <row r="181" spans="1:65" s="2" customFormat="1" ht="24.2" customHeight="1">
      <c r="A181" s="33"/>
      <c r="B181" s="155"/>
      <c r="C181" s="156" t="s">
        <v>808</v>
      </c>
      <c r="D181" s="156" t="s">
        <v>188</v>
      </c>
      <c r="E181" s="157" t="s">
        <v>541</v>
      </c>
      <c r="F181" s="158" t="s">
        <v>1847</v>
      </c>
      <c r="G181" s="159" t="s">
        <v>191</v>
      </c>
      <c r="H181" s="160">
        <v>62.01</v>
      </c>
      <c r="I181" s="161"/>
      <c r="J181" s="162">
        <f t="shared" si="10"/>
        <v>0</v>
      </c>
      <c r="K181" s="163"/>
      <c r="L181" s="34"/>
      <c r="M181" s="164" t="s">
        <v>1</v>
      </c>
      <c r="N181" s="165" t="s">
        <v>41</v>
      </c>
      <c r="O181" s="62"/>
      <c r="P181" s="166">
        <f t="shared" si="11"/>
        <v>0</v>
      </c>
      <c r="Q181" s="166">
        <v>0</v>
      </c>
      <c r="R181" s="166">
        <f t="shared" si="12"/>
        <v>0</v>
      </c>
      <c r="S181" s="166">
        <v>0</v>
      </c>
      <c r="T181" s="167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8" t="s">
        <v>351</v>
      </c>
      <c r="AT181" s="168" t="s">
        <v>188</v>
      </c>
      <c r="AU181" s="168" t="s">
        <v>79</v>
      </c>
      <c r="AY181" s="18" t="s">
        <v>185</v>
      </c>
      <c r="BE181" s="169">
        <f t="shared" si="14"/>
        <v>0</v>
      </c>
      <c r="BF181" s="169">
        <f t="shared" si="15"/>
        <v>0</v>
      </c>
      <c r="BG181" s="169">
        <f t="shared" si="16"/>
        <v>0</v>
      </c>
      <c r="BH181" s="169">
        <f t="shared" si="17"/>
        <v>0</v>
      </c>
      <c r="BI181" s="169">
        <f t="shared" si="18"/>
        <v>0</v>
      </c>
      <c r="BJ181" s="18" t="s">
        <v>89</v>
      </c>
      <c r="BK181" s="169">
        <f t="shared" si="19"/>
        <v>0</v>
      </c>
      <c r="BL181" s="18" t="s">
        <v>351</v>
      </c>
      <c r="BM181" s="168" t="s">
        <v>1172</v>
      </c>
    </row>
    <row r="182" spans="1:65" s="2" customFormat="1" ht="33" customHeight="1">
      <c r="A182" s="33"/>
      <c r="B182" s="155"/>
      <c r="C182" s="156" t="s">
        <v>812</v>
      </c>
      <c r="D182" s="156" t="s">
        <v>188</v>
      </c>
      <c r="E182" s="157" t="s">
        <v>569</v>
      </c>
      <c r="F182" s="158" t="s">
        <v>1848</v>
      </c>
      <c r="G182" s="159" t="s">
        <v>348</v>
      </c>
      <c r="H182" s="160">
        <v>30</v>
      </c>
      <c r="I182" s="161"/>
      <c r="J182" s="162">
        <f t="shared" si="10"/>
        <v>0</v>
      </c>
      <c r="K182" s="163"/>
      <c r="L182" s="34"/>
      <c r="M182" s="164" t="s">
        <v>1</v>
      </c>
      <c r="N182" s="165" t="s">
        <v>41</v>
      </c>
      <c r="O182" s="62"/>
      <c r="P182" s="166">
        <f t="shared" si="11"/>
        <v>0</v>
      </c>
      <c r="Q182" s="166">
        <v>0</v>
      </c>
      <c r="R182" s="166">
        <f t="shared" si="12"/>
        <v>0</v>
      </c>
      <c r="S182" s="166">
        <v>0</v>
      </c>
      <c r="T182" s="167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8" t="s">
        <v>351</v>
      </c>
      <c r="AT182" s="168" t="s">
        <v>188</v>
      </c>
      <c r="AU182" s="168" t="s">
        <v>79</v>
      </c>
      <c r="AY182" s="18" t="s">
        <v>185</v>
      </c>
      <c r="BE182" s="169">
        <f t="shared" si="14"/>
        <v>0</v>
      </c>
      <c r="BF182" s="169">
        <f t="shared" si="15"/>
        <v>0</v>
      </c>
      <c r="BG182" s="169">
        <f t="shared" si="16"/>
        <v>0</v>
      </c>
      <c r="BH182" s="169">
        <f t="shared" si="17"/>
        <v>0</v>
      </c>
      <c r="BI182" s="169">
        <f t="shared" si="18"/>
        <v>0</v>
      </c>
      <c r="BJ182" s="18" t="s">
        <v>89</v>
      </c>
      <c r="BK182" s="169">
        <f t="shared" si="19"/>
        <v>0</v>
      </c>
      <c r="BL182" s="18" t="s">
        <v>351</v>
      </c>
      <c r="BM182" s="168" t="s">
        <v>1182</v>
      </c>
    </row>
    <row r="183" spans="1:65" s="2" customFormat="1" ht="33" customHeight="1">
      <c r="A183" s="33"/>
      <c r="B183" s="155"/>
      <c r="C183" s="156" t="s">
        <v>816</v>
      </c>
      <c r="D183" s="156" t="s">
        <v>188</v>
      </c>
      <c r="E183" s="157" t="s">
        <v>573</v>
      </c>
      <c r="F183" s="158" t="s">
        <v>1849</v>
      </c>
      <c r="G183" s="159" t="s">
        <v>348</v>
      </c>
      <c r="H183" s="160">
        <v>66.5</v>
      </c>
      <c r="I183" s="161"/>
      <c r="J183" s="162">
        <f t="shared" si="10"/>
        <v>0</v>
      </c>
      <c r="K183" s="163"/>
      <c r="L183" s="34"/>
      <c r="M183" s="164" t="s">
        <v>1</v>
      </c>
      <c r="N183" s="165" t="s">
        <v>41</v>
      </c>
      <c r="O183" s="62"/>
      <c r="P183" s="166">
        <f t="shared" si="11"/>
        <v>0</v>
      </c>
      <c r="Q183" s="166">
        <v>0</v>
      </c>
      <c r="R183" s="166">
        <f t="shared" si="12"/>
        <v>0</v>
      </c>
      <c r="S183" s="166">
        <v>0</v>
      </c>
      <c r="T183" s="167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351</v>
      </c>
      <c r="AT183" s="168" t="s">
        <v>188</v>
      </c>
      <c r="AU183" s="168" t="s">
        <v>79</v>
      </c>
      <c r="AY183" s="18" t="s">
        <v>185</v>
      </c>
      <c r="BE183" s="169">
        <f t="shared" si="14"/>
        <v>0</v>
      </c>
      <c r="BF183" s="169">
        <f t="shared" si="15"/>
        <v>0</v>
      </c>
      <c r="BG183" s="169">
        <f t="shared" si="16"/>
        <v>0</v>
      </c>
      <c r="BH183" s="169">
        <f t="shared" si="17"/>
        <v>0</v>
      </c>
      <c r="BI183" s="169">
        <f t="shared" si="18"/>
        <v>0</v>
      </c>
      <c r="BJ183" s="18" t="s">
        <v>89</v>
      </c>
      <c r="BK183" s="169">
        <f t="shared" si="19"/>
        <v>0</v>
      </c>
      <c r="BL183" s="18" t="s">
        <v>351</v>
      </c>
      <c r="BM183" s="168" t="s">
        <v>1190</v>
      </c>
    </row>
    <row r="184" spans="1:65" s="2" customFormat="1" ht="33" customHeight="1">
      <c r="A184" s="33"/>
      <c r="B184" s="155"/>
      <c r="C184" s="156" t="s">
        <v>820</v>
      </c>
      <c r="D184" s="156" t="s">
        <v>188</v>
      </c>
      <c r="E184" s="157" t="s">
        <v>605</v>
      </c>
      <c r="F184" s="158" t="s">
        <v>1850</v>
      </c>
      <c r="G184" s="159" t="s">
        <v>348</v>
      </c>
      <c r="H184" s="160">
        <v>170.5</v>
      </c>
      <c r="I184" s="161"/>
      <c r="J184" s="162">
        <f t="shared" si="10"/>
        <v>0</v>
      </c>
      <c r="K184" s="163"/>
      <c r="L184" s="34"/>
      <c r="M184" s="164" t="s">
        <v>1</v>
      </c>
      <c r="N184" s="165" t="s">
        <v>41</v>
      </c>
      <c r="O184" s="62"/>
      <c r="P184" s="166">
        <f t="shared" si="11"/>
        <v>0</v>
      </c>
      <c r="Q184" s="166">
        <v>0</v>
      </c>
      <c r="R184" s="166">
        <f t="shared" si="12"/>
        <v>0</v>
      </c>
      <c r="S184" s="166">
        <v>0</v>
      </c>
      <c r="T184" s="167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351</v>
      </c>
      <c r="AT184" s="168" t="s">
        <v>188</v>
      </c>
      <c r="AU184" s="168" t="s">
        <v>79</v>
      </c>
      <c r="AY184" s="18" t="s">
        <v>185</v>
      </c>
      <c r="BE184" s="169">
        <f t="shared" si="14"/>
        <v>0</v>
      </c>
      <c r="BF184" s="169">
        <f t="shared" si="15"/>
        <v>0</v>
      </c>
      <c r="BG184" s="169">
        <f t="shared" si="16"/>
        <v>0</v>
      </c>
      <c r="BH184" s="169">
        <f t="shared" si="17"/>
        <v>0</v>
      </c>
      <c r="BI184" s="169">
        <f t="shared" si="18"/>
        <v>0</v>
      </c>
      <c r="BJ184" s="18" t="s">
        <v>89</v>
      </c>
      <c r="BK184" s="169">
        <f t="shared" si="19"/>
        <v>0</v>
      </c>
      <c r="BL184" s="18" t="s">
        <v>351</v>
      </c>
      <c r="BM184" s="168" t="s">
        <v>1199</v>
      </c>
    </row>
    <row r="185" spans="1:65" s="2" customFormat="1" ht="24.2" customHeight="1">
      <c r="A185" s="33"/>
      <c r="B185" s="155"/>
      <c r="C185" s="156" t="s">
        <v>833</v>
      </c>
      <c r="D185" s="156" t="s">
        <v>188</v>
      </c>
      <c r="E185" s="157" t="s">
        <v>1816</v>
      </c>
      <c r="F185" s="158" t="s">
        <v>1851</v>
      </c>
      <c r="G185" s="159" t="s">
        <v>348</v>
      </c>
      <c r="H185" s="160">
        <v>115</v>
      </c>
      <c r="I185" s="161"/>
      <c r="J185" s="162">
        <f t="shared" si="10"/>
        <v>0</v>
      </c>
      <c r="K185" s="163"/>
      <c r="L185" s="34"/>
      <c r="M185" s="164" t="s">
        <v>1</v>
      </c>
      <c r="N185" s="165" t="s">
        <v>41</v>
      </c>
      <c r="O185" s="62"/>
      <c r="P185" s="166">
        <f t="shared" si="11"/>
        <v>0</v>
      </c>
      <c r="Q185" s="166">
        <v>0</v>
      </c>
      <c r="R185" s="166">
        <f t="shared" si="12"/>
        <v>0</v>
      </c>
      <c r="S185" s="166">
        <v>0</v>
      </c>
      <c r="T185" s="167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351</v>
      </c>
      <c r="AT185" s="168" t="s">
        <v>188</v>
      </c>
      <c r="AU185" s="168" t="s">
        <v>79</v>
      </c>
      <c r="AY185" s="18" t="s">
        <v>185</v>
      </c>
      <c r="BE185" s="169">
        <f t="shared" si="14"/>
        <v>0</v>
      </c>
      <c r="BF185" s="169">
        <f t="shared" si="15"/>
        <v>0</v>
      </c>
      <c r="BG185" s="169">
        <f t="shared" si="16"/>
        <v>0</v>
      </c>
      <c r="BH185" s="169">
        <f t="shared" si="17"/>
        <v>0</v>
      </c>
      <c r="BI185" s="169">
        <f t="shared" si="18"/>
        <v>0</v>
      </c>
      <c r="BJ185" s="18" t="s">
        <v>89</v>
      </c>
      <c r="BK185" s="169">
        <f t="shared" si="19"/>
        <v>0</v>
      </c>
      <c r="BL185" s="18" t="s">
        <v>351</v>
      </c>
      <c r="BM185" s="168" t="s">
        <v>1210</v>
      </c>
    </row>
    <row r="186" spans="1:65" s="2" customFormat="1" ht="24.2" customHeight="1">
      <c r="A186" s="33"/>
      <c r="B186" s="155"/>
      <c r="C186" s="156" t="s">
        <v>840</v>
      </c>
      <c r="D186" s="156" t="s">
        <v>188</v>
      </c>
      <c r="E186" s="157" t="s">
        <v>610</v>
      </c>
      <c r="F186" s="158" t="s">
        <v>1852</v>
      </c>
      <c r="G186" s="159" t="s">
        <v>348</v>
      </c>
      <c r="H186" s="160">
        <v>5</v>
      </c>
      <c r="I186" s="161"/>
      <c r="J186" s="162">
        <f t="shared" si="10"/>
        <v>0</v>
      </c>
      <c r="K186" s="163"/>
      <c r="L186" s="34"/>
      <c r="M186" s="164" t="s">
        <v>1</v>
      </c>
      <c r="N186" s="165" t="s">
        <v>41</v>
      </c>
      <c r="O186" s="62"/>
      <c r="P186" s="166">
        <f t="shared" si="11"/>
        <v>0</v>
      </c>
      <c r="Q186" s="166">
        <v>0</v>
      </c>
      <c r="R186" s="166">
        <f t="shared" si="12"/>
        <v>0</v>
      </c>
      <c r="S186" s="166">
        <v>0</v>
      </c>
      <c r="T186" s="167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351</v>
      </c>
      <c r="AT186" s="168" t="s">
        <v>188</v>
      </c>
      <c r="AU186" s="168" t="s">
        <v>79</v>
      </c>
      <c r="AY186" s="18" t="s">
        <v>185</v>
      </c>
      <c r="BE186" s="169">
        <f t="shared" si="14"/>
        <v>0</v>
      </c>
      <c r="BF186" s="169">
        <f t="shared" si="15"/>
        <v>0</v>
      </c>
      <c r="BG186" s="169">
        <f t="shared" si="16"/>
        <v>0</v>
      </c>
      <c r="BH186" s="169">
        <f t="shared" si="17"/>
        <v>0</v>
      </c>
      <c r="BI186" s="169">
        <f t="shared" si="18"/>
        <v>0</v>
      </c>
      <c r="BJ186" s="18" t="s">
        <v>89</v>
      </c>
      <c r="BK186" s="169">
        <f t="shared" si="19"/>
        <v>0</v>
      </c>
      <c r="BL186" s="18" t="s">
        <v>351</v>
      </c>
      <c r="BM186" s="168" t="s">
        <v>1221</v>
      </c>
    </row>
    <row r="187" spans="1:65" s="2" customFormat="1" ht="24.2" customHeight="1">
      <c r="A187" s="33"/>
      <c r="B187" s="155"/>
      <c r="C187" s="156" t="s">
        <v>848</v>
      </c>
      <c r="D187" s="156" t="s">
        <v>188</v>
      </c>
      <c r="E187" s="157" t="s">
        <v>617</v>
      </c>
      <c r="F187" s="158" t="s">
        <v>1853</v>
      </c>
      <c r="G187" s="159" t="s">
        <v>348</v>
      </c>
      <c r="H187" s="160">
        <v>115.5</v>
      </c>
      <c r="I187" s="161"/>
      <c r="J187" s="162">
        <f t="shared" ref="J187:J218" si="20">ROUND(I187*H187,2)</f>
        <v>0</v>
      </c>
      <c r="K187" s="163"/>
      <c r="L187" s="34"/>
      <c r="M187" s="164" t="s">
        <v>1</v>
      </c>
      <c r="N187" s="165" t="s">
        <v>41</v>
      </c>
      <c r="O187" s="62"/>
      <c r="P187" s="166">
        <f t="shared" ref="P187:P218" si="21">O187*H187</f>
        <v>0</v>
      </c>
      <c r="Q187" s="166">
        <v>0</v>
      </c>
      <c r="R187" s="166">
        <f t="shared" ref="R187:R218" si="22">Q187*H187</f>
        <v>0</v>
      </c>
      <c r="S187" s="166">
        <v>0</v>
      </c>
      <c r="T187" s="167">
        <f t="shared" ref="T187:T218" si="23"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351</v>
      </c>
      <c r="AT187" s="168" t="s">
        <v>188</v>
      </c>
      <c r="AU187" s="168" t="s">
        <v>79</v>
      </c>
      <c r="AY187" s="18" t="s">
        <v>185</v>
      </c>
      <c r="BE187" s="169">
        <f t="shared" ref="BE187:BE218" si="24">IF(N187="základná",J187,0)</f>
        <v>0</v>
      </c>
      <c r="BF187" s="169">
        <f t="shared" ref="BF187:BF218" si="25">IF(N187="znížená",J187,0)</f>
        <v>0</v>
      </c>
      <c r="BG187" s="169">
        <f t="shared" ref="BG187:BG218" si="26">IF(N187="zákl. prenesená",J187,0)</f>
        <v>0</v>
      </c>
      <c r="BH187" s="169">
        <f t="shared" ref="BH187:BH218" si="27">IF(N187="zníž. prenesená",J187,0)</f>
        <v>0</v>
      </c>
      <c r="BI187" s="169">
        <f t="shared" ref="BI187:BI218" si="28">IF(N187="nulová",J187,0)</f>
        <v>0</v>
      </c>
      <c r="BJ187" s="18" t="s">
        <v>89</v>
      </c>
      <c r="BK187" s="169">
        <f t="shared" ref="BK187:BK218" si="29">ROUND(I187*H187,2)</f>
        <v>0</v>
      </c>
      <c r="BL187" s="18" t="s">
        <v>351</v>
      </c>
      <c r="BM187" s="168" t="s">
        <v>1229</v>
      </c>
    </row>
    <row r="188" spans="1:65" s="2" customFormat="1" ht="16.5" customHeight="1">
      <c r="A188" s="33"/>
      <c r="B188" s="155"/>
      <c r="C188" s="156" t="s">
        <v>860</v>
      </c>
      <c r="D188" s="156" t="s">
        <v>188</v>
      </c>
      <c r="E188" s="157" t="s">
        <v>659</v>
      </c>
      <c r="F188" s="158" t="s">
        <v>1854</v>
      </c>
      <c r="G188" s="159" t="s">
        <v>348</v>
      </c>
      <c r="H188" s="160">
        <v>502.5</v>
      </c>
      <c r="I188" s="161"/>
      <c r="J188" s="162">
        <f t="shared" si="20"/>
        <v>0</v>
      </c>
      <c r="K188" s="163"/>
      <c r="L188" s="34"/>
      <c r="M188" s="164" t="s">
        <v>1</v>
      </c>
      <c r="N188" s="165" t="s">
        <v>41</v>
      </c>
      <c r="O188" s="62"/>
      <c r="P188" s="166">
        <f t="shared" si="21"/>
        <v>0</v>
      </c>
      <c r="Q188" s="166">
        <v>0</v>
      </c>
      <c r="R188" s="166">
        <f t="shared" si="22"/>
        <v>0</v>
      </c>
      <c r="S188" s="166">
        <v>0</v>
      </c>
      <c r="T188" s="167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8" t="s">
        <v>351</v>
      </c>
      <c r="AT188" s="168" t="s">
        <v>188</v>
      </c>
      <c r="AU188" s="168" t="s">
        <v>79</v>
      </c>
      <c r="AY188" s="18" t="s">
        <v>185</v>
      </c>
      <c r="BE188" s="169">
        <f t="shared" si="24"/>
        <v>0</v>
      </c>
      <c r="BF188" s="169">
        <f t="shared" si="25"/>
        <v>0</v>
      </c>
      <c r="BG188" s="169">
        <f t="shared" si="26"/>
        <v>0</v>
      </c>
      <c r="BH188" s="169">
        <f t="shared" si="27"/>
        <v>0</v>
      </c>
      <c r="BI188" s="169">
        <f t="shared" si="28"/>
        <v>0</v>
      </c>
      <c r="BJ188" s="18" t="s">
        <v>89</v>
      </c>
      <c r="BK188" s="169">
        <f t="shared" si="29"/>
        <v>0</v>
      </c>
      <c r="BL188" s="18" t="s">
        <v>351</v>
      </c>
      <c r="BM188" s="168" t="s">
        <v>1239</v>
      </c>
    </row>
    <row r="189" spans="1:65" s="2" customFormat="1" ht="33" customHeight="1">
      <c r="A189" s="33"/>
      <c r="B189" s="155"/>
      <c r="C189" s="202" t="s">
        <v>867</v>
      </c>
      <c r="D189" s="202" t="s">
        <v>339</v>
      </c>
      <c r="E189" s="203" t="s">
        <v>665</v>
      </c>
      <c r="F189" s="204" t="s">
        <v>1855</v>
      </c>
      <c r="G189" s="205" t="s">
        <v>1004</v>
      </c>
      <c r="H189" s="206">
        <v>1</v>
      </c>
      <c r="I189" s="207"/>
      <c r="J189" s="208">
        <f t="shared" si="20"/>
        <v>0</v>
      </c>
      <c r="K189" s="209"/>
      <c r="L189" s="210"/>
      <c r="M189" s="211" t="s">
        <v>1</v>
      </c>
      <c r="N189" s="212" t="s">
        <v>41</v>
      </c>
      <c r="O189" s="62"/>
      <c r="P189" s="166">
        <f t="shared" si="21"/>
        <v>0</v>
      </c>
      <c r="Q189" s="166">
        <v>0</v>
      </c>
      <c r="R189" s="166">
        <f t="shared" si="22"/>
        <v>0</v>
      </c>
      <c r="S189" s="166">
        <v>0</v>
      </c>
      <c r="T189" s="167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505</v>
      </c>
      <c r="AT189" s="168" t="s">
        <v>339</v>
      </c>
      <c r="AU189" s="168" t="s">
        <v>79</v>
      </c>
      <c r="AY189" s="18" t="s">
        <v>185</v>
      </c>
      <c r="BE189" s="169">
        <f t="shared" si="24"/>
        <v>0</v>
      </c>
      <c r="BF189" s="169">
        <f t="shared" si="25"/>
        <v>0</v>
      </c>
      <c r="BG189" s="169">
        <f t="shared" si="26"/>
        <v>0</v>
      </c>
      <c r="BH189" s="169">
        <f t="shared" si="27"/>
        <v>0</v>
      </c>
      <c r="BI189" s="169">
        <f t="shared" si="28"/>
        <v>0</v>
      </c>
      <c r="BJ189" s="18" t="s">
        <v>89</v>
      </c>
      <c r="BK189" s="169">
        <f t="shared" si="29"/>
        <v>0</v>
      </c>
      <c r="BL189" s="18" t="s">
        <v>351</v>
      </c>
      <c r="BM189" s="168" t="s">
        <v>1252</v>
      </c>
    </row>
    <row r="190" spans="1:65" s="2" customFormat="1" ht="37.9" customHeight="1">
      <c r="A190" s="33"/>
      <c r="B190" s="155"/>
      <c r="C190" s="156" t="s">
        <v>878</v>
      </c>
      <c r="D190" s="156" t="s">
        <v>188</v>
      </c>
      <c r="E190" s="157" t="s">
        <v>1856</v>
      </c>
      <c r="F190" s="158" t="s">
        <v>1857</v>
      </c>
      <c r="G190" s="159" t="s">
        <v>348</v>
      </c>
      <c r="H190" s="160">
        <v>5</v>
      </c>
      <c r="I190" s="161"/>
      <c r="J190" s="162">
        <f t="shared" si="20"/>
        <v>0</v>
      </c>
      <c r="K190" s="163"/>
      <c r="L190" s="34"/>
      <c r="M190" s="164" t="s">
        <v>1</v>
      </c>
      <c r="N190" s="165" t="s">
        <v>41</v>
      </c>
      <c r="O190" s="62"/>
      <c r="P190" s="166">
        <f t="shared" si="21"/>
        <v>0</v>
      </c>
      <c r="Q190" s="166">
        <v>0</v>
      </c>
      <c r="R190" s="166">
        <f t="shared" si="22"/>
        <v>0</v>
      </c>
      <c r="S190" s="166">
        <v>0</v>
      </c>
      <c r="T190" s="167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351</v>
      </c>
      <c r="AT190" s="168" t="s">
        <v>188</v>
      </c>
      <c r="AU190" s="168" t="s">
        <v>79</v>
      </c>
      <c r="AY190" s="18" t="s">
        <v>185</v>
      </c>
      <c r="BE190" s="169">
        <f t="shared" si="24"/>
        <v>0</v>
      </c>
      <c r="BF190" s="169">
        <f t="shared" si="25"/>
        <v>0</v>
      </c>
      <c r="BG190" s="169">
        <f t="shared" si="26"/>
        <v>0</v>
      </c>
      <c r="BH190" s="169">
        <f t="shared" si="27"/>
        <v>0</v>
      </c>
      <c r="BI190" s="169">
        <f t="shared" si="28"/>
        <v>0</v>
      </c>
      <c r="BJ190" s="18" t="s">
        <v>89</v>
      </c>
      <c r="BK190" s="169">
        <f t="shared" si="29"/>
        <v>0</v>
      </c>
      <c r="BL190" s="18" t="s">
        <v>351</v>
      </c>
      <c r="BM190" s="168" t="s">
        <v>1262</v>
      </c>
    </row>
    <row r="191" spans="1:65" s="2" customFormat="1" ht="24.2" customHeight="1">
      <c r="A191" s="33"/>
      <c r="B191" s="155"/>
      <c r="C191" s="202" t="s">
        <v>885</v>
      </c>
      <c r="D191" s="202" t="s">
        <v>339</v>
      </c>
      <c r="E191" s="203" t="s">
        <v>1858</v>
      </c>
      <c r="F191" s="204" t="s">
        <v>1859</v>
      </c>
      <c r="G191" s="205" t="s">
        <v>348</v>
      </c>
      <c r="H191" s="206">
        <v>5</v>
      </c>
      <c r="I191" s="207"/>
      <c r="J191" s="208">
        <f t="shared" si="20"/>
        <v>0</v>
      </c>
      <c r="K191" s="209"/>
      <c r="L191" s="210"/>
      <c r="M191" s="211" t="s">
        <v>1</v>
      </c>
      <c r="N191" s="212" t="s">
        <v>41</v>
      </c>
      <c r="O191" s="62"/>
      <c r="P191" s="166">
        <f t="shared" si="21"/>
        <v>0</v>
      </c>
      <c r="Q191" s="166">
        <v>0</v>
      </c>
      <c r="R191" s="166">
        <f t="shared" si="22"/>
        <v>0</v>
      </c>
      <c r="S191" s="166">
        <v>0</v>
      </c>
      <c r="T191" s="167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505</v>
      </c>
      <c r="AT191" s="168" t="s">
        <v>339</v>
      </c>
      <c r="AU191" s="168" t="s">
        <v>79</v>
      </c>
      <c r="AY191" s="18" t="s">
        <v>185</v>
      </c>
      <c r="BE191" s="169">
        <f t="shared" si="24"/>
        <v>0</v>
      </c>
      <c r="BF191" s="169">
        <f t="shared" si="25"/>
        <v>0</v>
      </c>
      <c r="BG191" s="169">
        <f t="shared" si="26"/>
        <v>0</v>
      </c>
      <c r="BH191" s="169">
        <f t="shared" si="27"/>
        <v>0</v>
      </c>
      <c r="BI191" s="169">
        <f t="shared" si="28"/>
        <v>0</v>
      </c>
      <c r="BJ191" s="18" t="s">
        <v>89</v>
      </c>
      <c r="BK191" s="169">
        <f t="shared" si="29"/>
        <v>0</v>
      </c>
      <c r="BL191" s="18" t="s">
        <v>351</v>
      </c>
      <c r="BM191" s="168" t="s">
        <v>1293</v>
      </c>
    </row>
    <row r="192" spans="1:65" s="2" customFormat="1" ht="24.2" customHeight="1">
      <c r="A192" s="33"/>
      <c r="B192" s="155"/>
      <c r="C192" s="156" t="s">
        <v>900</v>
      </c>
      <c r="D192" s="156" t="s">
        <v>188</v>
      </c>
      <c r="E192" s="157" t="s">
        <v>1860</v>
      </c>
      <c r="F192" s="158" t="s">
        <v>1861</v>
      </c>
      <c r="G192" s="159" t="s">
        <v>348</v>
      </c>
      <c r="H192" s="160">
        <v>46</v>
      </c>
      <c r="I192" s="161"/>
      <c r="J192" s="162">
        <f t="shared" si="20"/>
        <v>0</v>
      </c>
      <c r="K192" s="163"/>
      <c r="L192" s="34"/>
      <c r="M192" s="164" t="s">
        <v>1</v>
      </c>
      <c r="N192" s="165" t="s">
        <v>41</v>
      </c>
      <c r="O192" s="62"/>
      <c r="P192" s="166">
        <f t="shared" si="21"/>
        <v>0</v>
      </c>
      <c r="Q192" s="166">
        <v>0</v>
      </c>
      <c r="R192" s="166">
        <f t="shared" si="22"/>
        <v>0</v>
      </c>
      <c r="S192" s="166">
        <v>0</v>
      </c>
      <c r="T192" s="167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351</v>
      </c>
      <c r="AT192" s="168" t="s">
        <v>188</v>
      </c>
      <c r="AU192" s="168" t="s">
        <v>79</v>
      </c>
      <c r="AY192" s="18" t="s">
        <v>185</v>
      </c>
      <c r="BE192" s="169">
        <f t="shared" si="24"/>
        <v>0</v>
      </c>
      <c r="BF192" s="169">
        <f t="shared" si="25"/>
        <v>0</v>
      </c>
      <c r="BG192" s="169">
        <f t="shared" si="26"/>
        <v>0</v>
      </c>
      <c r="BH192" s="169">
        <f t="shared" si="27"/>
        <v>0</v>
      </c>
      <c r="BI192" s="169">
        <f t="shared" si="28"/>
        <v>0</v>
      </c>
      <c r="BJ192" s="18" t="s">
        <v>89</v>
      </c>
      <c r="BK192" s="169">
        <f t="shared" si="29"/>
        <v>0</v>
      </c>
      <c r="BL192" s="18" t="s">
        <v>351</v>
      </c>
      <c r="BM192" s="168" t="s">
        <v>1325</v>
      </c>
    </row>
    <row r="193" spans="1:65" s="2" customFormat="1" ht="24.2" customHeight="1">
      <c r="A193" s="33"/>
      <c r="B193" s="155"/>
      <c r="C193" s="156" t="s">
        <v>906</v>
      </c>
      <c r="D193" s="156" t="s">
        <v>188</v>
      </c>
      <c r="E193" s="157" t="s">
        <v>1862</v>
      </c>
      <c r="F193" s="158" t="s">
        <v>1863</v>
      </c>
      <c r="G193" s="159" t="s">
        <v>348</v>
      </c>
      <c r="H193" s="160">
        <v>70.5</v>
      </c>
      <c r="I193" s="161"/>
      <c r="J193" s="162">
        <f t="shared" si="20"/>
        <v>0</v>
      </c>
      <c r="K193" s="163"/>
      <c r="L193" s="34"/>
      <c r="M193" s="164" t="s">
        <v>1</v>
      </c>
      <c r="N193" s="165" t="s">
        <v>41</v>
      </c>
      <c r="O193" s="62"/>
      <c r="P193" s="166">
        <f t="shared" si="21"/>
        <v>0</v>
      </c>
      <c r="Q193" s="166">
        <v>0</v>
      </c>
      <c r="R193" s="166">
        <f t="shared" si="22"/>
        <v>0</v>
      </c>
      <c r="S193" s="166">
        <v>0</v>
      </c>
      <c r="T193" s="167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8" t="s">
        <v>351</v>
      </c>
      <c r="AT193" s="168" t="s">
        <v>188</v>
      </c>
      <c r="AU193" s="168" t="s">
        <v>79</v>
      </c>
      <c r="AY193" s="18" t="s">
        <v>185</v>
      </c>
      <c r="BE193" s="169">
        <f t="shared" si="24"/>
        <v>0</v>
      </c>
      <c r="BF193" s="169">
        <f t="shared" si="25"/>
        <v>0</v>
      </c>
      <c r="BG193" s="169">
        <f t="shared" si="26"/>
        <v>0</v>
      </c>
      <c r="BH193" s="169">
        <f t="shared" si="27"/>
        <v>0</v>
      </c>
      <c r="BI193" s="169">
        <f t="shared" si="28"/>
        <v>0</v>
      </c>
      <c r="BJ193" s="18" t="s">
        <v>89</v>
      </c>
      <c r="BK193" s="169">
        <f t="shared" si="29"/>
        <v>0</v>
      </c>
      <c r="BL193" s="18" t="s">
        <v>351</v>
      </c>
      <c r="BM193" s="168" t="s">
        <v>1335</v>
      </c>
    </row>
    <row r="194" spans="1:65" s="2" customFormat="1" ht="24.2" customHeight="1">
      <c r="A194" s="33"/>
      <c r="B194" s="155"/>
      <c r="C194" s="156" t="s">
        <v>911</v>
      </c>
      <c r="D194" s="156" t="s">
        <v>188</v>
      </c>
      <c r="E194" s="157" t="s">
        <v>1864</v>
      </c>
      <c r="F194" s="158" t="s">
        <v>1865</v>
      </c>
      <c r="G194" s="159" t="s">
        <v>348</v>
      </c>
      <c r="H194" s="160">
        <v>7</v>
      </c>
      <c r="I194" s="161"/>
      <c r="J194" s="162">
        <f t="shared" si="20"/>
        <v>0</v>
      </c>
      <c r="K194" s="163"/>
      <c r="L194" s="34"/>
      <c r="M194" s="164" t="s">
        <v>1</v>
      </c>
      <c r="N194" s="165" t="s">
        <v>41</v>
      </c>
      <c r="O194" s="62"/>
      <c r="P194" s="166">
        <f t="shared" si="21"/>
        <v>0</v>
      </c>
      <c r="Q194" s="166">
        <v>0</v>
      </c>
      <c r="R194" s="166">
        <f t="shared" si="22"/>
        <v>0</v>
      </c>
      <c r="S194" s="166">
        <v>0</v>
      </c>
      <c r="T194" s="167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351</v>
      </c>
      <c r="AT194" s="168" t="s">
        <v>188</v>
      </c>
      <c r="AU194" s="168" t="s">
        <v>79</v>
      </c>
      <c r="AY194" s="18" t="s">
        <v>185</v>
      </c>
      <c r="BE194" s="169">
        <f t="shared" si="24"/>
        <v>0</v>
      </c>
      <c r="BF194" s="169">
        <f t="shared" si="25"/>
        <v>0</v>
      </c>
      <c r="BG194" s="169">
        <f t="shared" si="26"/>
        <v>0</v>
      </c>
      <c r="BH194" s="169">
        <f t="shared" si="27"/>
        <v>0</v>
      </c>
      <c r="BI194" s="169">
        <f t="shared" si="28"/>
        <v>0</v>
      </c>
      <c r="BJ194" s="18" t="s">
        <v>89</v>
      </c>
      <c r="BK194" s="169">
        <f t="shared" si="29"/>
        <v>0</v>
      </c>
      <c r="BL194" s="18" t="s">
        <v>351</v>
      </c>
      <c r="BM194" s="168" t="s">
        <v>1344</v>
      </c>
    </row>
    <row r="195" spans="1:65" s="2" customFormat="1" ht="24.2" customHeight="1">
      <c r="A195" s="33"/>
      <c r="B195" s="155"/>
      <c r="C195" s="156" t="s">
        <v>916</v>
      </c>
      <c r="D195" s="156" t="s">
        <v>188</v>
      </c>
      <c r="E195" s="157" t="s">
        <v>1866</v>
      </c>
      <c r="F195" s="158" t="s">
        <v>1867</v>
      </c>
      <c r="G195" s="159" t="s">
        <v>348</v>
      </c>
      <c r="H195" s="160">
        <v>24.5</v>
      </c>
      <c r="I195" s="161"/>
      <c r="J195" s="162">
        <f t="shared" si="20"/>
        <v>0</v>
      </c>
      <c r="K195" s="163"/>
      <c r="L195" s="34"/>
      <c r="M195" s="164" t="s">
        <v>1</v>
      </c>
      <c r="N195" s="165" t="s">
        <v>41</v>
      </c>
      <c r="O195" s="62"/>
      <c r="P195" s="166">
        <f t="shared" si="21"/>
        <v>0</v>
      </c>
      <c r="Q195" s="166">
        <v>0</v>
      </c>
      <c r="R195" s="166">
        <f t="shared" si="22"/>
        <v>0</v>
      </c>
      <c r="S195" s="166">
        <v>0</v>
      </c>
      <c r="T195" s="167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8" t="s">
        <v>351</v>
      </c>
      <c r="AT195" s="168" t="s">
        <v>188</v>
      </c>
      <c r="AU195" s="168" t="s">
        <v>79</v>
      </c>
      <c r="AY195" s="18" t="s">
        <v>185</v>
      </c>
      <c r="BE195" s="169">
        <f t="shared" si="24"/>
        <v>0</v>
      </c>
      <c r="BF195" s="169">
        <f t="shared" si="25"/>
        <v>0</v>
      </c>
      <c r="BG195" s="169">
        <f t="shared" si="26"/>
        <v>0</v>
      </c>
      <c r="BH195" s="169">
        <f t="shared" si="27"/>
        <v>0</v>
      </c>
      <c r="BI195" s="169">
        <f t="shared" si="28"/>
        <v>0</v>
      </c>
      <c r="BJ195" s="18" t="s">
        <v>89</v>
      </c>
      <c r="BK195" s="169">
        <f t="shared" si="29"/>
        <v>0</v>
      </c>
      <c r="BL195" s="18" t="s">
        <v>351</v>
      </c>
      <c r="BM195" s="168" t="s">
        <v>1352</v>
      </c>
    </row>
    <row r="196" spans="1:65" s="2" customFormat="1" ht="24.2" customHeight="1">
      <c r="A196" s="33"/>
      <c r="B196" s="155"/>
      <c r="C196" s="156" t="s">
        <v>921</v>
      </c>
      <c r="D196" s="156" t="s">
        <v>188</v>
      </c>
      <c r="E196" s="157" t="s">
        <v>1868</v>
      </c>
      <c r="F196" s="158" t="s">
        <v>1869</v>
      </c>
      <c r="G196" s="159" t="s">
        <v>348</v>
      </c>
      <c r="H196" s="160">
        <v>11</v>
      </c>
      <c r="I196" s="161"/>
      <c r="J196" s="162">
        <f t="shared" si="20"/>
        <v>0</v>
      </c>
      <c r="K196" s="163"/>
      <c r="L196" s="34"/>
      <c r="M196" s="164" t="s">
        <v>1</v>
      </c>
      <c r="N196" s="165" t="s">
        <v>41</v>
      </c>
      <c r="O196" s="62"/>
      <c r="P196" s="166">
        <f t="shared" si="21"/>
        <v>0</v>
      </c>
      <c r="Q196" s="166">
        <v>0</v>
      </c>
      <c r="R196" s="166">
        <f t="shared" si="22"/>
        <v>0</v>
      </c>
      <c r="S196" s="166">
        <v>0</v>
      </c>
      <c r="T196" s="167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351</v>
      </c>
      <c r="AT196" s="168" t="s">
        <v>188</v>
      </c>
      <c r="AU196" s="168" t="s">
        <v>79</v>
      </c>
      <c r="AY196" s="18" t="s">
        <v>185</v>
      </c>
      <c r="BE196" s="169">
        <f t="shared" si="24"/>
        <v>0</v>
      </c>
      <c r="BF196" s="169">
        <f t="shared" si="25"/>
        <v>0</v>
      </c>
      <c r="BG196" s="169">
        <f t="shared" si="26"/>
        <v>0</v>
      </c>
      <c r="BH196" s="169">
        <f t="shared" si="27"/>
        <v>0</v>
      </c>
      <c r="BI196" s="169">
        <f t="shared" si="28"/>
        <v>0</v>
      </c>
      <c r="BJ196" s="18" t="s">
        <v>89</v>
      </c>
      <c r="BK196" s="169">
        <f t="shared" si="29"/>
        <v>0</v>
      </c>
      <c r="BL196" s="18" t="s">
        <v>351</v>
      </c>
      <c r="BM196" s="168" t="s">
        <v>1360</v>
      </c>
    </row>
    <row r="197" spans="1:65" s="2" customFormat="1" ht="16.5" customHeight="1">
      <c r="A197" s="33"/>
      <c r="B197" s="155"/>
      <c r="C197" s="156" t="s">
        <v>928</v>
      </c>
      <c r="D197" s="156" t="s">
        <v>188</v>
      </c>
      <c r="E197" s="157" t="s">
        <v>1870</v>
      </c>
      <c r="F197" s="158" t="s">
        <v>1871</v>
      </c>
      <c r="G197" s="159" t="s">
        <v>782</v>
      </c>
      <c r="H197" s="160">
        <v>1</v>
      </c>
      <c r="I197" s="161"/>
      <c r="J197" s="162">
        <f t="shared" si="20"/>
        <v>0</v>
      </c>
      <c r="K197" s="163"/>
      <c r="L197" s="34"/>
      <c r="M197" s="164" t="s">
        <v>1</v>
      </c>
      <c r="N197" s="165" t="s">
        <v>41</v>
      </c>
      <c r="O197" s="62"/>
      <c r="P197" s="166">
        <f t="shared" si="21"/>
        <v>0</v>
      </c>
      <c r="Q197" s="166">
        <v>0</v>
      </c>
      <c r="R197" s="166">
        <f t="shared" si="22"/>
        <v>0</v>
      </c>
      <c r="S197" s="166">
        <v>0</v>
      </c>
      <c r="T197" s="167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8" t="s">
        <v>351</v>
      </c>
      <c r="AT197" s="168" t="s">
        <v>188</v>
      </c>
      <c r="AU197" s="168" t="s">
        <v>79</v>
      </c>
      <c r="AY197" s="18" t="s">
        <v>185</v>
      </c>
      <c r="BE197" s="169">
        <f t="shared" si="24"/>
        <v>0</v>
      </c>
      <c r="BF197" s="169">
        <f t="shared" si="25"/>
        <v>0</v>
      </c>
      <c r="BG197" s="169">
        <f t="shared" si="26"/>
        <v>0</v>
      </c>
      <c r="BH197" s="169">
        <f t="shared" si="27"/>
        <v>0</v>
      </c>
      <c r="BI197" s="169">
        <f t="shared" si="28"/>
        <v>0</v>
      </c>
      <c r="BJ197" s="18" t="s">
        <v>89</v>
      </c>
      <c r="BK197" s="169">
        <f t="shared" si="29"/>
        <v>0</v>
      </c>
      <c r="BL197" s="18" t="s">
        <v>351</v>
      </c>
      <c r="BM197" s="168" t="s">
        <v>1368</v>
      </c>
    </row>
    <row r="198" spans="1:65" s="2" customFormat="1" ht="16.5" customHeight="1">
      <c r="A198" s="33"/>
      <c r="B198" s="155"/>
      <c r="C198" s="202" t="s">
        <v>936</v>
      </c>
      <c r="D198" s="202" t="s">
        <v>339</v>
      </c>
      <c r="E198" s="203" t="s">
        <v>1872</v>
      </c>
      <c r="F198" s="204" t="s">
        <v>1873</v>
      </c>
      <c r="G198" s="205" t="s">
        <v>782</v>
      </c>
      <c r="H198" s="206">
        <v>1</v>
      </c>
      <c r="I198" s="207"/>
      <c r="J198" s="208">
        <f t="shared" si="20"/>
        <v>0</v>
      </c>
      <c r="K198" s="209"/>
      <c r="L198" s="210"/>
      <c r="M198" s="211" t="s">
        <v>1</v>
      </c>
      <c r="N198" s="212" t="s">
        <v>41</v>
      </c>
      <c r="O198" s="62"/>
      <c r="P198" s="166">
        <f t="shared" si="21"/>
        <v>0</v>
      </c>
      <c r="Q198" s="166">
        <v>0</v>
      </c>
      <c r="R198" s="166">
        <f t="shared" si="22"/>
        <v>0</v>
      </c>
      <c r="S198" s="166">
        <v>0</v>
      </c>
      <c r="T198" s="167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505</v>
      </c>
      <c r="AT198" s="168" t="s">
        <v>339</v>
      </c>
      <c r="AU198" s="168" t="s">
        <v>79</v>
      </c>
      <c r="AY198" s="18" t="s">
        <v>185</v>
      </c>
      <c r="BE198" s="169">
        <f t="shared" si="24"/>
        <v>0</v>
      </c>
      <c r="BF198" s="169">
        <f t="shared" si="25"/>
        <v>0</v>
      </c>
      <c r="BG198" s="169">
        <f t="shared" si="26"/>
        <v>0</v>
      </c>
      <c r="BH198" s="169">
        <f t="shared" si="27"/>
        <v>0</v>
      </c>
      <c r="BI198" s="169">
        <f t="shared" si="28"/>
        <v>0</v>
      </c>
      <c r="BJ198" s="18" t="s">
        <v>89</v>
      </c>
      <c r="BK198" s="169">
        <f t="shared" si="29"/>
        <v>0</v>
      </c>
      <c r="BL198" s="18" t="s">
        <v>351</v>
      </c>
      <c r="BM198" s="168" t="s">
        <v>1376</v>
      </c>
    </row>
    <row r="199" spans="1:65" s="2" customFormat="1" ht="24.2" customHeight="1">
      <c r="A199" s="33"/>
      <c r="B199" s="155"/>
      <c r="C199" s="156" t="s">
        <v>942</v>
      </c>
      <c r="D199" s="156" t="s">
        <v>188</v>
      </c>
      <c r="E199" s="157" t="s">
        <v>677</v>
      </c>
      <c r="F199" s="158" t="s">
        <v>1874</v>
      </c>
      <c r="G199" s="159" t="s">
        <v>782</v>
      </c>
      <c r="H199" s="160">
        <v>1</v>
      </c>
      <c r="I199" s="161"/>
      <c r="J199" s="162">
        <f t="shared" si="20"/>
        <v>0</v>
      </c>
      <c r="K199" s="163"/>
      <c r="L199" s="34"/>
      <c r="M199" s="164" t="s">
        <v>1</v>
      </c>
      <c r="N199" s="165" t="s">
        <v>41</v>
      </c>
      <c r="O199" s="62"/>
      <c r="P199" s="166">
        <f t="shared" si="21"/>
        <v>0</v>
      </c>
      <c r="Q199" s="166">
        <v>0</v>
      </c>
      <c r="R199" s="166">
        <f t="shared" si="22"/>
        <v>0</v>
      </c>
      <c r="S199" s="166">
        <v>0</v>
      </c>
      <c r="T199" s="167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8" t="s">
        <v>351</v>
      </c>
      <c r="AT199" s="168" t="s">
        <v>188</v>
      </c>
      <c r="AU199" s="168" t="s">
        <v>79</v>
      </c>
      <c r="AY199" s="18" t="s">
        <v>185</v>
      </c>
      <c r="BE199" s="169">
        <f t="shared" si="24"/>
        <v>0</v>
      </c>
      <c r="BF199" s="169">
        <f t="shared" si="25"/>
        <v>0</v>
      </c>
      <c r="BG199" s="169">
        <f t="shared" si="26"/>
        <v>0</v>
      </c>
      <c r="BH199" s="169">
        <f t="shared" si="27"/>
        <v>0</v>
      </c>
      <c r="BI199" s="169">
        <f t="shared" si="28"/>
        <v>0</v>
      </c>
      <c r="BJ199" s="18" t="s">
        <v>89</v>
      </c>
      <c r="BK199" s="169">
        <f t="shared" si="29"/>
        <v>0</v>
      </c>
      <c r="BL199" s="18" t="s">
        <v>351</v>
      </c>
      <c r="BM199" s="168" t="s">
        <v>1384</v>
      </c>
    </row>
    <row r="200" spans="1:65" s="2" customFormat="1" ht="16.5" customHeight="1">
      <c r="A200" s="33"/>
      <c r="B200" s="155"/>
      <c r="C200" s="202" t="s">
        <v>947</v>
      </c>
      <c r="D200" s="202" t="s">
        <v>339</v>
      </c>
      <c r="E200" s="203" t="s">
        <v>693</v>
      </c>
      <c r="F200" s="204" t="s">
        <v>1875</v>
      </c>
      <c r="G200" s="205" t="s">
        <v>782</v>
      </c>
      <c r="H200" s="206">
        <v>1</v>
      </c>
      <c r="I200" s="207"/>
      <c r="J200" s="208">
        <f t="shared" si="20"/>
        <v>0</v>
      </c>
      <c r="K200" s="209"/>
      <c r="L200" s="210"/>
      <c r="M200" s="211" t="s">
        <v>1</v>
      </c>
      <c r="N200" s="212" t="s">
        <v>41</v>
      </c>
      <c r="O200" s="62"/>
      <c r="P200" s="166">
        <f t="shared" si="21"/>
        <v>0</v>
      </c>
      <c r="Q200" s="166">
        <v>0</v>
      </c>
      <c r="R200" s="166">
        <f t="shared" si="22"/>
        <v>0</v>
      </c>
      <c r="S200" s="166">
        <v>0</v>
      </c>
      <c r="T200" s="167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8" t="s">
        <v>505</v>
      </c>
      <c r="AT200" s="168" t="s">
        <v>339</v>
      </c>
      <c r="AU200" s="168" t="s">
        <v>79</v>
      </c>
      <c r="AY200" s="18" t="s">
        <v>185</v>
      </c>
      <c r="BE200" s="169">
        <f t="shared" si="24"/>
        <v>0</v>
      </c>
      <c r="BF200" s="169">
        <f t="shared" si="25"/>
        <v>0</v>
      </c>
      <c r="BG200" s="169">
        <f t="shared" si="26"/>
        <v>0</v>
      </c>
      <c r="BH200" s="169">
        <f t="shared" si="27"/>
        <v>0</v>
      </c>
      <c r="BI200" s="169">
        <f t="shared" si="28"/>
        <v>0</v>
      </c>
      <c r="BJ200" s="18" t="s">
        <v>89</v>
      </c>
      <c r="BK200" s="169">
        <f t="shared" si="29"/>
        <v>0</v>
      </c>
      <c r="BL200" s="18" t="s">
        <v>351</v>
      </c>
      <c r="BM200" s="168" t="s">
        <v>1393</v>
      </c>
    </row>
    <row r="201" spans="1:65" s="2" customFormat="1" ht="24.2" customHeight="1">
      <c r="A201" s="33"/>
      <c r="B201" s="155"/>
      <c r="C201" s="156" t="s">
        <v>967</v>
      </c>
      <c r="D201" s="156" t="s">
        <v>188</v>
      </c>
      <c r="E201" s="157" t="s">
        <v>1876</v>
      </c>
      <c r="F201" s="158" t="s">
        <v>1877</v>
      </c>
      <c r="G201" s="159" t="s">
        <v>782</v>
      </c>
      <c r="H201" s="160">
        <v>1</v>
      </c>
      <c r="I201" s="161"/>
      <c r="J201" s="162">
        <f t="shared" si="20"/>
        <v>0</v>
      </c>
      <c r="K201" s="163"/>
      <c r="L201" s="34"/>
      <c r="M201" s="164" t="s">
        <v>1</v>
      </c>
      <c r="N201" s="165" t="s">
        <v>41</v>
      </c>
      <c r="O201" s="62"/>
      <c r="P201" s="166">
        <f t="shared" si="21"/>
        <v>0</v>
      </c>
      <c r="Q201" s="166">
        <v>0</v>
      </c>
      <c r="R201" s="166">
        <f t="shared" si="22"/>
        <v>0</v>
      </c>
      <c r="S201" s="166">
        <v>0</v>
      </c>
      <c r="T201" s="167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8" t="s">
        <v>351</v>
      </c>
      <c r="AT201" s="168" t="s">
        <v>188</v>
      </c>
      <c r="AU201" s="168" t="s">
        <v>79</v>
      </c>
      <c r="AY201" s="18" t="s">
        <v>185</v>
      </c>
      <c r="BE201" s="169">
        <f t="shared" si="24"/>
        <v>0</v>
      </c>
      <c r="BF201" s="169">
        <f t="shared" si="25"/>
        <v>0</v>
      </c>
      <c r="BG201" s="169">
        <f t="shared" si="26"/>
        <v>0</v>
      </c>
      <c r="BH201" s="169">
        <f t="shared" si="27"/>
        <v>0</v>
      </c>
      <c r="BI201" s="169">
        <f t="shared" si="28"/>
        <v>0</v>
      </c>
      <c r="BJ201" s="18" t="s">
        <v>89</v>
      </c>
      <c r="BK201" s="169">
        <f t="shared" si="29"/>
        <v>0</v>
      </c>
      <c r="BL201" s="18" t="s">
        <v>351</v>
      </c>
      <c r="BM201" s="168" t="s">
        <v>1401</v>
      </c>
    </row>
    <row r="202" spans="1:65" s="2" customFormat="1" ht="21.75" customHeight="1">
      <c r="A202" s="33"/>
      <c r="B202" s="155"/>
      <c r="C202" s="202" t="s">
        <v>972</v>
      </c>
      <c r="D202" s="202" t="s">
        <v>339</v>
      </c>
      <c r="E202" s="203" t="s">
        <v>1878</v>
      </c>
      <c r="F202" s="204" t="s">
        <v>1879</v>
      </c>
      <c r="G202" s="205" t="s">
        <v>782</v>
      </c>
      <c r="H202" s="206">
        <v>1</v>
      </c>
      <c r="I202" s="207"/>
      <c r="J202" s="208">
        <f t="shared" si="20"/>
        <v>0</v>
      </c>
      <c r="K202" s="209"/>
      <c r="L202" s="210"/>
      <c r="M202" s="211" t="s">
        <v>1</v>
      </c>
      <c r="N202" s="212" t="s">
        <v>41</v>
      </c>
      <c r="O202" s="62"/>
      <c r="P202" s="166">
        <f t="shared" si="21"/>
        <v>0</v>
      </c>
      <c r="Q202" s="166">
        <v>0</v>
      </c>
      <c r="R202" s="166">
        <f t="shared" si="22"/>
        <v>0</v>
      </c>
      <c r="S202" s="166">
        <v>0</v>
      </c>
      <c r="T202" s="167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8" t="s">
        <v>505</v>
      </c>
      <c r="AT202" s="168" t="s">
        <v>339</v>
      </c>
      <c r="AU202" s="168" t="s">
        <v>79</v>
      </c>
      <c r="AY202" s="18" t="s">
        <v>185</v>
      </c>
      <c r="BE202" s="169">
        <f t="shared" si="24"/>
        <v>0</v>
      </c>
      <c r="BF202" s="169">
        <f t="shared" si="25"/>
        <v>0</v>
      </c>
      <c r="BG202" s="169">
        <f t="shared" si="26"/>
        <v>0</v>
      </c>
      <c r="BH202" s="169">
        <f t="shared" si="27"/>
        <v>0</v>
      </c>
      <c r="BI202" s="169">
        <f t="shared" si="28"/>
        <v>0</v>
      </c>
      <c r="BJ202" s="18" t="s">
        <v>89</v>
      </c>
      <c r="BK202" s="169">
        <f t="shared" si="29"/>
        <v>0</v>
      </c>
      <c r="BL202" s="18" t="s">
        <v>351</v>
      </c>
      <c r="BM202" s="168" t="s">
        <v>1438</v>
      </c>
    </row>
    <row r="203" spans="1:65" s="2" customFormat="1" ht="24.2" customHeight="1">
      <c r="A203" s="33"/>
      <c r="B203" s="155"/>
      <c r="C203" s="156" t="s">
        <v>977</v>
      </c>
      <c r="D203" s="156" t="s">
        <v>188</v>
      </c>
      <c r="E203" s="157" t="s">
        <v>1880</v>
      </c>
      <c r="F203" s="158" t="s">
        <v>1881</v>
      </c>
      <c r="G203" s="159" t="s">
        <v>782</v>
      </c>
      <c r="H203" s="160">
        <v>5</v>
      </c>
      <c r="I203" s="161"/>
      <c r="J203" s="162">
        <f t="shared" si="20"/>
        <v>0</v>
      </c>
      <c r="K203" s="163"/>
      <c r="L203" s="34"/>
      <c r="M203" s="164" t="s">
        <v>1</v>
      </c>
      <c r="N203" s="165" t="s">
        <v>41</v>
      </c>
      <c r="O203" s="62"/>
      <c r="P203" s="166">
        <f t="shared" si="21"/>
        <v>0</v>
      </c>
      <c r="Q203" s="166">
        <v>0</v>
      </c>
      <c r="R203" s="166">
        <f t="shared" si="22"/>
        <v>0</v>
      </c>
      <c r="S203" s="166">
        <v>0</v>
      </c>
      <c r="T203" s="167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8" t="s">
        <v>351</v>
      </c>
      <c r="AT203" s="168" t="s">
        <v>188</v>
      </c>
      <c r="AU203" s="168" t="s">
        <v>79</v>
      </c>
      <c r="AY203" s="18" t="s">
        <v>185</v>
      </c>
      <c r="BE203" s="169">
        <f t="shared" si="24"/>
        <v>0</v>
      </c>
      <c r="BF203" s="169">
        <f t="shared" si="25"/>
        <v>0</v>
      </c>
      <c r="BG203" s="169">
        <f t="shared" si="26"/>
        <v>0</v>
      </c>
      <c r="BH203" s="169">
        <f t="shared" si="27"/>
        <v>0</v>
      </c>
      <c r="BI203" s="169">
        <f t="shared" si="28"/>
        <v>0</v>
      </c>
      <c r="BJ203" s="18" t="s">
        <v>89</v>
      </c>
      <c r="BK203" s="169">
        <f t="shared" si="29"/>
        <v>0</v>
      </c>
      <c r="BL203" s="18" t="s">
        <v>351</v>
      </c>
      <c r="BM203" s="168" t="s">
        <v>1462</v>
      </c>
    </row>
    <row r="204" spans="1:65" s="2" customFormat="1" ht="16.5" customHeight="1">
      <c r="A204" s="33"/>
      <c r="B204" s="155"/>
      <c r="C204" s="202" t="s">
        <v>982</v>
      </c>
      <c r="D204" s="202" t="s">
        <v>339</v>
      </c>
      <c r="E204" s="203" t="s">
        <v>1882</v>
      </c>
      <c r="F204" s="204" t="s">
        <v>1883</v>
      </c>
      <c r="G204" s="205" t="s">
        <v>782</v>
      </c>
      <c r="H204" s="206">
        <v>5</v>
      </c>
      <c r="I204" s="207"/>
      <c r="J204" s="208">
        <f t="shared" si="20"/>
        <v>0</v>
      </c>
      <c r="K204" s="209"/>
      <c r="L204" s="210"/>
      <c r="M204" s="211" t="s">
        <v>1</v>
      </c>
      <c r="N204" s="212" t="s">
        <v>41</v>
      </c>
      <c r="O204" s="62"/>
      <c r="P204" s="166">
        <f t="shared" si="21"/>
        <v>0</v>
      </c>
      <c r="Q204" s="166">
        <v>0</v>
      </c>
      <c r="R204" s="166">
        <f t="shared" si="22"/>
        <v>0</v>
      </c>
      <c r="S204" s="166">
        <v>0</v>
      </c>
      <c r="T204" s="167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8" t="s">
        <v>505</v>
      </c>
      <c r="AT204" s="168" t="s">
        <v>339</v>
      </c>
      <c r="AU204" s="168" t="s">
        <v>79</v>
      </c>
      <c r="AY204" s="18" t="s">
        <v>185</v>
      </c>
      <c r="BE204" s="169">
        <f t="shared" si="24"/>
        <v>0</v>
      </c>
      <c r="BF204" s="169">
        <f t="shared" si="25"/>
        <v>0</v>
      </c>
      <c r="BG204" s="169">
        <f t="shared" si="26"/>
        <v>0</v>
      </c>
      <c r="BH204" s="169">
        <f t="shared" si="27"/>
        <v>0</v>
      </c>
      <c r="BI204" s="169">
        <f t="shared" si="28"/>
        <v>0</v>
      </c>
      <c r="BJ204" s="18" t="s">
        <v>89</v>
      </c>
      <c r="BK204" s="169">
        <f t="shared" si="29"/>
        <v>0</v>
      </c>
      <c r="BL204" s="18" t="s">
        <v>351</v>
      </c>
      <c r="BM204" s="168" t="s">
        <v>1551</v>
      </c>
    </row>
    <row r="205" spans="1:65" s="2" customFormat="1" ht="16.5" customHeight="1">
      <c r="A205" s="33"/>
      <c r="B205" s="155"/>
      <c r="C205" s="156" t="s">
        <v>990</v>
      </c>
      <c r="D205" s="156" t="s">
        <v>188</v>
      </c>
      <c r="E205" s="157" t="s">
        <v>1884</v>
      </c>
      <c r="F205" s="158" t="s">
        <v>1885</v>
      </c>
      <c r="G205" s="159" t="s">
        <v>782</v>
      </c>
      <c r="H205" s="160">
        <v>1</v>
      </c>
      <c r="I205" s="161"/>
      <c r="J205" s="162">
        <f t="shared" si="20"/>
        <v>0</v>
      </c>
      <c r="K205" s="163"/>
      <c r="L205" s="34"/>
      <c r="M205" s="164" t="s">
        <v>1</v>
      </c>
      <c r="N205" s="165" t="s">
        <v>41</v>
      </c>
      <c r="O205" s="62"/>
      <c r="P205" s="166">
        <f t="shared" si="21"/>
        <v>0</v>
      </c>
      <c r="Q205" s="166">
        <v>0</v>
      </c>
      <c r="R205" s="166">
        <f t="shared" si="22"/>
        <v>0</v>
      </c>
      <c r="S205" s="166">
        <v>0</v>
      </c>
      <c r="T205" s="167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8" t="s">
        <v>351</v>
      </c>
      <c r="AT205" s="168" t="s">
        <v>188</v>
      </c>
      <c r="AU205" s="168" t="s">
        <v>79</v>
      </c>
      <c r="AY205" s="18" t="s">
        <v>185</v>
      </c>
      <c r="BE205" s="169">
        <f t="shared" si="24"/>
        <v>0</v>
      </c>
      <c r="BF205" s="169">
        <f t="shared" si="25"/>
        <v>0</v>
      </c>
      <c r="BG205" s="169">
        <f t="shared" si="26"/>
        <v>0</v>
      </c>
      <c r="BH205" s="169">
        <f t="shared" si="27"/>
        <v>0</v>
      </c>
      <c r="BI205" s="169">
        <f t="shared" si="28"/>
        <v>0</v>
      </c>
      <c r="BJ205" s="18" t="s">
        <v>89</v>
      </c>
      <c r="BK205" s="169">
        <f t="shared" si="29"/>
        <v>0</v>
      </c>
      <c r="BL205" s="18" t="s">
        <v>351</v>
      </c>
      <c r="BM205" s="168" t="s">
        <v>1585</v>
      </c>
    </row>
    <row r="206" spans="1:65" s="2" customFormat="1" ht="24.2" customHeight="1">
      <c r="A206" s="33"/>
      <c r="B206" s="155"/>
      <c r="C206" s="202" t="s">
        <v>995</v>
      </c>
      <c r="D206" s="202" t="s">
        <v>339</v>
      </c>
      <c r="E206" s="203" t="s">
        <v>1886</v>
      </c>
      <c r="F206" s="204" t="s">
        <v>1887</v>
      </c>
      <c r="G206" s="205" t="s">
        <v>782</v>
      </c>
      <c r="H206" s="206">
        <v>1</v>
      </c>
      <c r="I206" s="207"/>
      <c r="J206" s="208">
        <f t="shared" si="20"/>
        <v>0</v>
      </c>
      <c r="K206" s="209"/>
      <c r="L206" s="210"/>
      <c r="M206" s="211" t="s">
        <v>1</v>
      </c>
      <c r="N206" s="212" t="s">
        <v>41</v>
      </c>
      <c r="O206" s="62"/>
      <c r="P206" s="166">
        <f t="shared" si="21"/>
        <v>0</v>
      </c>
      <c r="Q206" s="166">
        <v>0</v>
      </c>
      <c r="R206" s="166">
        <f t="shared" si="22"/>
        <v>0</v>
      </c>
      <c r="S206" s="166">
        <v>0</v>
      </c>
      <c r="T206" s="167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8" t="s">
        <v>505</v>
      </c>
      <c r="AT206" s="168" t="s">
        <v>339</v>
      </c>
      <c r="AU206" s="168" t="s">
        <v>79</v>
      </c>
      <c r="AY206" s="18" t="s">
        <v>185</v>
      </c>
      <c r="BE206" s="169">
        <f t="shared" si="24"/>
        <v>0</v>
      </c>
      <c r="BF206" s="169">
        <f t="shared" si="25"/>
        <v>0</v>
      </c>
      <c r="BG206" s="169">
        <f t="shared" si="26"/>
        <v>0</v>
      </c>
      <c r="BH206" s="169">
        <f t="shared" si="27"/>
        <v>0</v>
      </c>
      <c r="BI206" s="169">
        <f t="shared" si="28"/>
        <v>0</v>
      </c>
      <c r="BJ206" s="18" t="s">
        <v>89</v>
      </c>
      <c r="BK206" s="169">
        <f t="shared" si="29"/>
        <v>0</v>
      </c>
      <c r="BL206" s="18" t="s">
        <v>351</v>
      </c>
      <c r="BM206" s="168" t="s">
        <v>1607</v>
      </c>
    </row>
    <row r="207" spans="1:65" s="2" customFormat="1" ht="24.2" customHeight="1">
      <c r="A207" s="33"/>
      <c r="B207" s="155"/>
      <c r="C207" s="156" t="s">
        <v>1001</v>
      </c>
      <c r="D207" s="156" t="s">
        <v>188</v>
      </c>
      <c r="E207" s="157" t="s">
        <v>1888</v>
      </c>
      <c r="F207" s="158" t="s">
        <v>1889</v>
      </c>
      <c r="G207" s="159" t="s">
        <v>782</v>
      </c>
      <c r="H207" s="160">
        <v>1</v>
      </c>
      <c r="I207" s="161"/>
      <c r="J207" s="162">
        <f t="shared" si="20"/>
        <v>0</v>
      </c>
      <c r="K207" s="163"/>
      <c r="L207" s="34"/>
      <c r="M207" s="164" t="s">
        <v>1</v>
      </c>
      <c r="N207" s="165" t="s">
        <v>41</v>
      </c>
      <c r="O207" s="62"/>
      <c r="P207" s="166">
        <f t="shared" si="21"/>
        <v>0</v>
      </c>
      <c r="Q207" s="166">
        <v>0</v>
      </c>
      <c r="R207" s="166">
        <f t="shared" si="22"/>
        <v>0</v>
      </c>
      <c r="S207" s="166">
        <v>0</v>
      </c>
      <c r="T207" s="167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8" t="s">
        <v>351</v>
      </c>
      <c r="AT207" s="168" t="s">
        <v>188</v>
      </c>
      <c r="AU207" s="168" t="s">
        <v>79</v>
      </c>
      <c r="AY207" s="18" t="s">
        <v>185</v>
      </c>
      <c r="BE207" s="169">
        <f t="shared" si="24"/>
        <v>0</v>
      </c>
      <c r="BF207" s="169">
        <f t="shared" si="25"/>
        <v>0</v>
      </c>
      <c r="BG207" s="169">
        <f t="shared" si="26"/>
        <v>0</v>
      </c>
      <c r="BH207" s="169">
        <f t="shared" si="27"/>
        <v>0</v>
      </c>
      <c r="BI207" s="169">
        <f t="shared" si="28"/>
        <v>0</v>
      </c>
      <c r="BJ207" s="18" t="s">
        <v>89</v>
      </c>
      <c r="BK207" s="169">
        <f t="shared" si="29"/>
        <v>0</v>
      </c>
      <c r="BL207" s="18" t="s">
        <v>351</v>
      </c>
      <c r="BM207" s="168" t="s">
        <v>1618</v>
      </c>
    </row>
    <row r="208" spans="1:65" s="2" customFormat="1" ht="16.5" customHeight="1">
      <c r="A208" s="33"/>
      <c r="B208" s="155"/>
      <c r="C208" s="202" t="s">
        <v>1006</v>
      </c>
      <c r="D208" s="202" t="s">
        <v>339</v>
      </c>
      <c r="E208" s="203" t="s">
        <v>1890</v>
      </c>
      <c r="F208" s="204" t="s">
        <v>1891</v>
      </c>
      <c r="G208" s="205" t="s">
        <v>782</v>
      </c>
      <c r="H208" s="206">
        <v>1</v>
      </c>
      <c r="I208" s="207"/>
      <c r="J208" s="208">
        <f t="shared" si="20"/>
        <v>0</v>
      </c>
      <c r="K208" s="209"/>
      <c r="L208" s="210"/>
      <c r="M208" s="211" t="s">
        <v>1</v>
      </c>
      <c r="N208" s="212" t="s">
        <v>41</v>
      </c>
      <c r="O208" s="62"/>
      <c r="P208" s="166">
        <f t="shared" si="21"/>
        <v>0</v>
      </c>
      <c r="Q208" s="166">
        <v>0</v>
      </c>
      <c r="R208" s="166">
        <f t="shared" si="22"/>
        <v>0</v>
      </c>
      <c r="S208" s="166">
        <v>0</v>
      </c>
      <c r="T208" s="167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8" t="s">
        <v>505</v>
      </c>
      <c r="AT208" s="168" t="s">
        <v>339</v>
      </c>
      <c r="AU208" s="168" t="s">
        <v>79</v>
      </c>
      <c r="AY208" s="18" t="s">
        <v>185</v>
      </c>
      <c r="BE208" s="169">
        <f t="shared" si="24"/>
        <v>0</v>
      </c>
      <c r="BF208" s="169">
        <f t="shared" si="25"/>
        <v>0</v>
      </c>
      <c r="BG208" s="169">
        <f t="shared" si="26"/>
        <v>0</v>
      </c>
      <c r="BH208" s="169">
        <f t="shared" si="27"/>
        <v>0</v>
      </c>
      <c r="BI208" s="169">
        <f t="shared" si="28"/>
        <v>0</v>
      </c>
      <c r="BJ208" s="18" t="s">
        <v>89</v>
      </c>
      <c r="BK208" s="169">
        <f t="shared" si="29"/>
        <v>0</v>
      </c>
      <c r="BL208" s="18" t="s">
        <v>351</v>
      </c>
      <c r="BM208" s="168" t="s">
        <v>1631</v>
      </c>
    </row>
    <row r="209" spans="1:65" s="2" customFormat="1" ht="24.2" customHeight="1">
      <c r="A209" s="33"/>
      <c r="B209" s="155"/>
      <c r="C209" s="156" t="s">
        <v>1010</v>
      </c>
      <c r="D209" s="156" t="s">
        <v>188</v>
      </c>
      <c r="E209" s="157" t="s">
        <v>1892</v>
      </c>
      <c r="F209" s="158" t="s">
        <v>1893</v>
      </c>
      <c r="G209" s="159" t="s">
        <v>782</v>
      </c>
      <c r="H209" s="160">
        <v>15</v>
      </c>
      <c r="I209" s="161"/>
      <c r="J209" s="162">
        <f t="shared" si="20"/>
        <v>0</v>
      </c>
      <c r="K209" s="163"/>
      <c r="L209" s="34"/>
      <c r="M209" s="164" t="s">
        <v>1</v>
      </c>
      <c r="N209" s="165" t="s">
        <v>41</v>
      </c>
      <c r="O209" s="62"/>
      <c r="P209" s="166">
        <f t="shared" si="21"/>
        <v>0</v>
      </c>
      <c r="Q209" s="166">
        <v>0</v>
      </c>
      <c r="R209" s="166">
        <f t="shared" si="22"/>
        <v>0</v>
      </c>
      <c r="S209" s="166">
        <v>0</v>
      </c>
      <c r="T209" s="167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8" t="s">
        <v>351</v>
      </c>
      <c r="AT209" s="168" t="s">
        <v>188</v>
      </c>
      <c r="AU209" s="168" t="s">
        <v>79</v>
      </c>
      <c r="AY209" s="18" t="s">
        <v>185</v>
      </c>
      <c r="BE209" s="169">
        <f t="shared" si="24"/>
        <v>0</v>
      </c>
      <c r="BF209" s="169">
        <f t="shared" si="25"/>
        <v>0</v>
      </c>
      <c r="BG209" s="169">
        <f t="shared" si="26"/>
        <v>0</v>
      </c>
      <c r="BH209" s="169">
        <f t="shared" si="27"/>
        <v>0</v>
      </c>
      <c r="BI209" s="169">
        <f t="shared" si="28"/>
        <v>0</v>
      </c>
      <c r="BJ209" s="18" t="s">
        <v>89</v>
      </c>
      <c r="BK209" s="169">
        <f t="shared" si="29"/>
        <v>0</v>
      </c>
      <c r="BL209" s="18" t="s">
        <v>351</v>
      </c>
      <c r="BM209" s="168" t="s">
        <v>1651</v>
      </c>
    </row>
    <row r="210" spans="1:65" s="2" customFormat="1" ht="24.2" customHeight="1">
      <c r="A210" s="33"/>
      <c r="B210" s="155"/>
      <c r="C210" s="202" t="s">
        <v>1014</v>
      </c>
      <c r="D210" s="202" t="s">
        <v>339</v>
      </c>
      <c r="E210" s="203" t="s">
        <v>1894</v>
      </c>
      <c r="F210" s="204" t="s">
        <v>1895</v>
      </c>
      <c r="G210" s="205" t="s">
        <v>782</v>
      </c>
      <c r="H210" s="206">
        <v>15</v>
      </c>
      <c r="I210" s="207"/>
      <c r="J210" s="208">
        <f t="shared" si="20"/>
        <v>0</v>
      </c>
      <c r="K210" s="209"/>
      <c r="L210" s="210"/>
      <c r="M210" s="211" t="s">
        <v>1</v>
      </c>
      <c r="N210" s="212" t="s">
        <v>41</v>
      </c>
      <c r="O210" s="62"/>
      <c r="P210" s="166">
        <f t="shared" si="21"/>
        <v>0</v>
      </c>
      <c r="Q210" s="166">
        <v>0</v>
      </c>
      <c r="R210" s="166">
        <f t="shared" si="22"/>
        <v>0</v>
      </c>
      <c r="S210" s="166">
        <v>0</v>
      </c>
      <c r="T210" s="167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8" t="s">
        <v>505</v>
      </c>
      <c r="AT210" s="168" t="s">
        <v>339</v>
      </c>
      <c r="AU210" s="168" t="s">
        <v>79</v>
      </c>
      <c r="AY210" s="18" t="s">
        <v>185</v>
      </c>
      <c r="BE210" s="169">
        <f t="shared" si="24"/>
        <v>0</v>
      </c>
      <c r="BF210" s="169">
        <f t="shared" si="25"/>
        <v>0</v>
      </c>
      <c r="BG210" s="169">
        <f t="shared" si="26"/>
        <v>0</v>
      </c>
      <c r="BH210" s="169">
        <f t="shared" si="27"/>
        <v>0</v>
      </c>
      <c r="BI210" s="169">
        <f t="shared" si="28"/>
        <v>0</v>
      </c>
      <c r="BJ210" s="18" t="s">
        <v>89</v>
      </c>
      <c r="BK210" s="169">
        <f t="shared" si="29"/>
        <v>0</v>
      </c>
      <c r="BL210" s="18" t="s">
        <v>351</v>
      </c>
      <c r="BM210" s="168" t="s">
        <v>1662</v>
      </c>
    </row>
    <row r="211" spans="1:65" s="2" customFormat="1" ht="24.2" customHeight="1">
      <c r="A211" s="33"/>
      <c r="B211" s="155"/>
      <c r="C211" s="156" t="s">
        <v>1022</v>
      </c>
      <c r="D211" s="156" t="s">
        <v>188</v>
      </c>
      <c r="E211" s="157" t="s">
        <v>1896</v>
      </c>
      <c r="F211" s="158" t="s">
        <v>1897</v>
      </c>
      <c r="G211" s="159" t="s">
        <v>1898</v>
      </c>
      <c r="H211" s="160">
        <v>11</v>
      </c>
      <c r="I211" s="161"/>
      <c r="J211" s="162">
        <f t="shared" si="20"/>
        <v>0</v>
      </c>
      <c r="K211" s="163"/>
      <c r="L211" s="34"/>
      <c r="M211" s="164" t="s">
        <v>1</v>
      </c>
      <c r="N211" s="165" t="s">
        <v>41</v>
      </c>
      <c r="O211" s="62"/>
      <c r="P211" s="166">
        <f t="shared" si="21"/>
        <v>0</v>
      </c>
      <c r="Q211" s="166">
        <v>0</v>
      </c>
      <c r="R211" s="166">
        <f t="shared" si="22"/>
        <v>0</v>
      </c>
      <c r="S211" s="166">
        <v>0</v>
      </c>
      <c r="T211" s="167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8" t="s">
        <v>351</v>
      </c>
      <c r="AT211" s="168" t="s">
        <v>188</v>
      </c>
      <c r="AU211" s="168" t="s">
        <v>79</v>
      </c>
      <c r="AY211" s="18" t="s">
        <v>185</v>
      </c>
      <c r="BE211" s="169">
        <f t="shared" si="24"/>
        <v>0</v>
      </c>
      <c r="BF211" s="169">
        <f t="shared" si="25"/>
        <v>0</v>
      </c>
      <c r="BG211" s="169">
        <f t="shared" si="26"/>
        <v>0</v>
      </c>
      <c r="BH211" s="169">
        <f t="shared" si="27"/>
        <v>0</v>
      </c>
      <c r="BI211" s="169">
        <f t="shared" si="28"/>
        <v>0</v>
      </c>
      <c r="BJ211" s="18" t="s">
        <v>89</v>
      </c>
      <c r="BK211" s="169">
        <f t="shared" si="29"/>
        <v>0</v>
      </c>
      <c r="BL211" s="18" t="s">
        <v>351</v>
      </c>
      <c r="BM211" s="168" t="s">
        <v>1674</v>
      </c>
    </row>
    <row r="212" spans="1:65" s="2" customFormat="1" ht="33" customHeight="1">
      <c r="A212" s="33"/>
      <c r="B212" s="155"/>
      <c r="C212" s="202" t="s">
        <v>1027</v>
      </c>
      <c r="D212" s="202" t="s">
        <v>339</v>
      </c>
      <c r="E212" s="203" t="s">
        <v>1899</v>
      </c>
      <c r="F212" s="204" t="s">
        <v>1900</v>
      </c>
      <c r="G212" s="205" t="s">
        <v>782</v>
      </c>
      <c r="H212" s="206">
        <v>11</v>
      </c>
      <c r="I212" s="207"/>
      <c r="J212" s="208">
        <f t="shared" si="20"/>
        <v>0</v>
      </c>
      <c r="K212" s="209"/>
      <c r="L212" s="210"/>
      <c r="M212" s="211" t="s">
        <v>1</v>
      </c>
      <c r="N212" s="212" t="s">
        <v>41</v>
      </c>
      <c r="O212" s="62"/>
      <c r="P212" s="166">
        <f t="shared" si="21"/>
        <v>0</v>
      </c>
      <c r="Q212" s="166">
        <v>0</v>
      </c>
      <c r="R212" s="166">
        <f t="shared" si="22"/>
        <v>0</v>
      </c>
      <c r="S212" s="166">
        <v>0</v>
      </c>
      <c r="T212" s="167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8" t="s">
        <v>505</v>
      </c>
      <c r="AT212" s="168" t="s">
        <v>339</v>
      </c>
      <c r="AU212" s="168" t="s">
        <v>79</v>
      </c>
      <c r="AY212" s="18" t="s">
        <v>185</v>
      </c>
      <c r="BE212" s="169">
        <f t="shared" si="24"/>
        <v>0</v>
      </c>
      <c r="BF212" s="169">
        <f t="shared" si="25"/>
        <v>0</v>
      </c>
      <c r="BG212" s="169">
        <f t="shared" si="26"/>
        <v>0</v>
      </c>
      <c r="BH212" s="169">
        <f t="shared" si="27"/>
        <v>0</v>
      </c>
      <c r="BI212" s="169">
        <f t="shared" si="28"/>
        <v>0</v>
      </c>
      <c r="BJ212" s="18" t="s">
        <v>89</v>
      </c>
      <c r="BK212" s="169">
        <f t="shared" si="29"/>
        <v>0</v>
      </c>
      <c r="BL212" s="18" t="s">
        <v>351</v>
      </c>
      <c r="BM212" s="168" t="s">
        <v>1685</v>
      </c>
    </row>
    <row r="213" spans="1:65" s="2" customFormat="1" ht="16.5" customHeight="1">
      <c r="A213" s="33"/>
      <c r="B213" s="155"/>
      <c r="C213" s="156" t="s">
        <v>1031</v>
      </c>
      <c r="D213" s="156" t="s">
        <v>188</v>
      </c>
      <c r="E213" s="157" t="s">
        <v>697</v>
      </c>
      <c r="F213" s="158" t="s">
        <v>1901</v>
      </c>
      <c r="G213" s="159" t="s">
        <v>782</v>
      </c>
      <c r="H213" s="160">
        <v>14</v>
      </c>
      <c r="I213" s="161"/>
      <c r="J213" s="162">
        <f t="shared" si="20"/>
        <v>0</v>
      </c>
      <c r="K213" s="163"/>
      <c r="L213" s="34"/>
      <c r="M213" s="164" t="s">
        <v>1</v>
      </c>
      <c r="N213" s="165" t="s">
        <v>41</v>
      </c>
      <c r="O213" s="62"/>
      <c r="P213" s="166">
        <f t="shared" si="21"/>
        <v>0</v>
      </c>
      <c r="Q213" s="166">
        <v>0</v>
      </c>
      <c r="R213" s="166">
        <f t="shared" si="22"/>
        <v>0</v>
      </c>
      <c r="S213" s="166">
        <v>0</v>
      </c>
      <c r="T213" s="167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8" t="s">
        <v>351</v>
      </c>
      <c r="AT213" s="168" t="s">
        <v>188</v>
      </c>
      <c r="AU213" s="168" t="s">
        <v>79</v>
      </c>
      <c r="AY213" s="18" t="s">
        <v>185</v>
      </c>
      <c r="BE213" s="169">
        <f t="shared" si="24"/>
        <v>0</v>
      </c>
      <c r="BF213" s="169">
        <f t="shared" si="25"/>
        <v>0</v>
      </c>
      <c r="BG213" s="169">
        <f t="shared" si="26"/>
        <v>0</v>
      </c>
      <c r="BH213" s="169">
        <f t="shared" si="27"/>
        <v>0</v>
      </c>
      <c r="BI213" s="169">
        <f t="shared" si="28"/>
        <v>0</v>
      </c>
      <c r="BJ213" s="18" t="s">
        <v>89</v>
      </c>
      <c r="BK213" s="169">
        <f t="shared" si="29"/>
        <v>0</v>
      </c>
      <c r="BL213" s="18" t="s">
        <v>351</v>
      </c>
      <c r="BM213" s="168" t="s">
        <v>1697</v>
      </c>
    </row>
    <row r="214" spans="1:65" s="2" customFormat="1" ht="16.5" customHeight="1">
      <c r="A214" s="33"/>
      <c r="B214" s="155"/>
      <c r="C214" s="202" t="s">
        <v>1035</v>
      </c>
      <c r="D214" s="202" t="s">
        <v>339</v>
      </c>
      <c r="E214" s="203" t="s">
        <v>701</v>
      </c>
      <c r="F214" s="204" t="s">
        <v>1902</v>
      </c>
      <c r="G214" s="205" t="s">
        <v>782</v>
      </c>
      <c r="H214" s="206">
        <v>14</v>
      </c>
      <c r="I214" s="207"/>
      <c r="J214" s="208">
        <f t="shared" si="20"/>
        <v>0</v>
      </c>
      <c r="K214" s="209"/>
      <c r="L214" s="210"/>
      <c r="M214" s="211" t="s">
        <v>1</v>
      </c>
      <c r="N214" s="212" t="s">
        <v>41</v>
      </c>
      <c r="O214" s="62"/>
      <c r="P214" s="166">
        <f t="shared" si="21"/>
        <v>0</v>
      </c>
      <c r="Q214" s="166">
        <v>0</v>
      </c>
      <c r="R214" s="166">
        <f t="shared" si="22"/>
        <v>0</v>
      </c>
      <c r="S214" s="166">
        <v>0</v>
      </c>
      <c r="T214" s="167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8" t="s">
        <v>505</v>
      </c>
      <c r="AT214" s="168" t="s">
        <v>339</v>
      </c>
      <c r="AU214" s="168" t="s">
        <v>79</v>
      </c>
      <c r="AY214" s="18" t="s">
        <v>185</v>
      </c>
      <c r="BE214" s="169">
        <f t="shared" si="24"/>
        <v>0</v>
      </c>
      <c r="BF214" s="169">
        <f t="shared" si="25"/>
        <v>0</v>
      </c>
      <c r="BG214" s="169">
        <f t="shared" si="26"/>
        <v>0</v>
      </c>
      <c r="BH214" s="169">
        <f t="shared" si="27"/>
        <v>0</v>
      </c>
      <c r="BI214" s="169">
        <f t="shared" si="28"/>
        <v>0</v>
      </c>
      <c r="BJ214" s="18" t="s">
        <v>89</v>
      </c>
      <c r="BK214" s="169">
        <f t="shared" si="29"/>
        <v>0</v>
      </c>
      <c r="BL214" s="18" t="s">
        <v>351</v>
      </c>
      <c r="BM214" s="168" t="s">
        <v>1711</v>
      </c>
    </row>
    <row r="215" spans="1:65" s="2" customFormat="1" ht="16.5" customHeight="1">
      <c r="A215" s="33"/>
      <c r="B215" s="155"/>
      <c r="C215" s="156" t="s">
        <v>1039</v>
      </c>
      <c r="D215" s="156" t="s">
        <v>188</v>
      </c>
      <c r="E215" s="157" t="s">
        <v>706</v>
      </c>
      <c r="F215" s="158" t="s">
        <v>1903</v>
      </c>
      <c r="G215" s="159" t="s">
        <v>782</v>
      </c>
      <c r="H215" s="160">
        <v>14</v>
      </c>
      <c r="I215" s="161"/>
      <c r="J215" s="162">
        <f t="shared" si="20"/>
        <v>0</v>
      </c>
      <c r="K215" s="163"/>
      <c r="L215" s="34"/>
      <c r="M215" s="164" t="s">
        <v>1</v>
      </c>
      <c r="N215" s="165" t="s">
        <v>41</v>
      </c>
      <c r="O215" s="62"/>
      <c r="P215" s="166">
        <f t="shared" si="21"/>
        <v>0</v>
      </c>
      <c r="Q215" s="166">
        <v>0</v>
      </c>
      <c r="R215" s="166">
        <f t="shared" si="22"/>
        <v>0</v>
      </c>
      <c r="S215" s="166">
        <v>0</v>
      </c>
      <c r="T215" s="167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8" t="s">
        <v>351</v>
      </c>
      <c r="AT215" s="168" t="s">
        <v>188</v>
      </c>
      <c r="AU215" s="168" t="s">
        <v>79</v>
      </c>
      <c r="AY215" s="18" t="s">
        <v>185</v>
      </c>
      <c r="BE215" s="169">
        <f t="shared" si="24"/>
        <v>0</v>
      </c>
      <c r="BF215" s="169">
        <f t="shared" si="25"/>
        <v>0</v>
      </c>
      <c r="BG215" s="169">
        <f t="shared" si="26"/>
        <v>0</v>
      </c>
      <c r="BH215" s="169">
        <f t="shared" si="27"/>
        <v>0</v>
      </c>
      <c r="BI215" s="169">
        <f t="shared" si="28"/>
        <v>0</v>
      </c>
      <c r="BJ215" s="18" t="s">
        <v>89</v>
      </c>
      <c r="BK215" s="169">
        <f t="shared" si="29"/>
        <v>0</v>
      </c>
      <c r="BL215" s="18" t="s">
        <v>351</v>
      </c>
      <c r="BM215" s="168" t="s">
        <v>1732</v>
      </c>
    </row>
    <row r="216" spans="1:65" s="2" customFormat="1" ht="16.5" customHeight="1">
      <c r="A216" s="33"/>
      <c r="B216" s="155"/>
      <c r="C216" s="202" t="s">
        <v>1043</v>
      </c>
      <c r="D216" s="202" t="s">
        <v>339</v>
      </c>
      <c r="E216" s="203" t="s">
        <v>722</v>
      </c>
      <c r="F216" s="204" t="s">
        <v>1904</v>
      </c>
      <c r="G216" s="205" t="s">
        <v>782</v>
      </c>
      <c r="H216" s="206">
        <v>14</v>
      </c>
      <c r="I216" s="207"/>
      <c r="J216" s="208">
        <f t="shared" si="20"/>
        <v>0</v>
      </c>
      <c r="K216" s="209"/>
      <c r="L216" s="210"/>
      <c r="M216" s="211" t="s">
        <v>1</v>
      </c>
      <c r="N216" s="212" t="s">
        <v>41</v>
      </c>
      <c r="O216" s="62"/>
      <c r="P216" s="166">
        <f t="shared" si="21"/>
        <v>0</v>
      </c>
      <c r="Q216" s="166">
        <v>0</v>
      </c>
      <c r="R216" s="166">
        <f t="shared" si="22"/>
        <v>0</v>
      </c>
      <c r="S216" s="166">
        <v>0</v>
      </c>
      <c r="T216" s="167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8" t="s">
        <v>505</v>
      </c>
      <c r="AT216" s="168" t="s">
        <v>339</v>
      </c>
      <c r="AU216" s="168" t="s">
        <v>79</v>
      </c>
      <c r="AY216" s="18" t="s">
        <v>185</v>
      </c>
      <c r="BE216" s="169">
        <f t="shared" si="24"/>
        <v>0</v>
      </c>
      <c r="BF216" s="169">
        <f t="shared" si="25"/>
        <v>0</v>
      </c>
      <c r="BG216" s="169">
        <f t="shared" si="26"/>
        <v>0</v>
      </c>
      <c r="BH216" s="169">
        <f t="shared" si="27"/>
        <v>0</v>
      </c>
      <c r="BI216" s="169">
        <f t="shared" si="28"/>
        <v>0</v>
      </c>
      <c r="BJ216" s="18" t="s">
        <v>89</v>
      </c>
      <c r="BK216" s="169">
        <f t="shared" si="29"/>
        <v>0</v>
      </c>
      <c r="BL216" s="18" t="s">
        <v>351</v>
      </c>
      <c r="BM216" s="168" t="s">
        <v>1745</v>
      </c>
    </row>
    <row r="217" spans="1:65" s="2" customFormat="1" ht="16.5" customHeight="1">
      <c r="A217" s="33"/>
      <c r="B217" s="155"/>
      <c r="C217" s="156" t="s">
        <v>1050</v>
      </c>
      <c r="D217" s="156" t="s">
        <v>188</v>
      </c>
      <c r="E217" s="157" t="s">
        <v>1905</v>
      </c>
      <c r="F217" s="158" t="s">
        <v>1906</v>
      </c>
      <c r="G217" s="159" t="s">
        <v>782</v>
      </c>
      <c r="H217" s="160">
        <v>1</v>
      </c>
      <c r="I217" s="161"/>
      <c r="J217" s="162">
        <f t="shared" si="20"/>
        <v>0</v>
      </c>
      <c r="K217" s="163"/>
      <c r="L217" s="34"/>
      <c r="M217" s="164" t="s">
        <v>1</v>
      </c>
      <c r="N217" s="165" t="s">
        <v>41</v>
      </c>
      <c r="O217" s="62"/>
      <c r="P217" s="166">
        <f t="shared" si="21"/>
        <v>0</v>
      </c>
      <c r="Q217" s="166">
        <v>0</v>
      </c>
      <c r="R217" s="166">
        <f t="shared" si="22"/>
        <v>0</v>
      </c>
      <c r="S217" s="166">
        <v>0</v>
      </c>
      <c r="T217" s="167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8" t="s">
        <v>351</v>
      </c>
      <c r="AT217" s="168" t="s">
        <v>188</v>
      </c>
      <c r="AU217" s="168" t="s">
        <v>79</v>
      </c>
      <c r="AY217" s="18" t="s">
        <v>185</v>
      </c>
      <c r="BE217" s="169">
        <f t="shared" si="24"/>
        <v>0</v>
      </c>
      <c r="BF217" s="169">
        <f t="shared" si="25"/>
        <v>0</v>
      </c>
      <c r="BG217" s="169">
        <f t="shared" si="26"/>
        <v>0</v>
      </c>
      <c r="BH217" s="169">
        <f t="shared" si="27"/>
        <v>0</v>
      </c>
      <c r="BI217" s="169">
        <f t="shared" si="28"/>
        <v>0</v>
      </c>
      <c r="BJ217" s="18" t="s">
        <v>89</v>
      </c>
      <c r="BK217" s="169">
        <f t="shared" si="29"/>
        <v>0</v>
      </c>
      <c r="BL217" s="18" t="s">
        <v>351</v>
      </c>
      <c r="BM217" s="168" t="s">
        <v>597</v>
      </c>
    </row>
    <row r="218" spans="1:65" s="2" customFormat="1" ht="24.2" customHeight="1">
      <c r="A218" s="33"/>
      <c r="B218" s="155"/>
      <c r="C218" s="202" t="s">
        <v>1054</v>
      </c>
      <c r="D218" s="202" t="s">
        <v>339</v>
      </c>
      <c r="E218" s="203" t="s">
        <v>1907</v>
      </c>
      <c r="F218" s="204" t="s">
        <v>1908</v>
      </c>
      <c r="G218" s="205" t="s">
        <v>782</v>
      </c>
      <c r="H218" s="206">
        <v>1</v>
      </c>
      <c r="I218" s="207"/>
      <c r="J218" s="208">
        <f t="shared" si="20"/>
        <v>0</v>
      </c>
      <c r="K218" s="209"/>
      <c r="L218" s="210"/>
      <c r="M218" s="211" t="s">
        <v>1</v>
      </c>
      <c r="N218" s="212" t="s">
        <v>41</v>
      </c>
      <c r="O218" s="62"/>
      <c r="P218" s="166">
        <f t="shared" si="21"/>
        <v>0</v>
      </c>
      <c r="Q218" s="166">
        <v>0</v>
      </c>
      <c r="R218" s="166">
        <f t="shared" si="22"/>
        <v>0</v>
      </c>
      <c r="S218" s="166">
        <v>0</v>
      </c>
      <c r="T218" s="167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8" t="s">
        <v>505</v>
      </c>
      <c r="AT218" s="168" t="s">
        <v>339</v>
      </c>
      <c r="AU218" s="168" t="s">
        <v>79</v>
      </c>
      <c r="AY218" s="18" t="s">
        <v>185</v>
      </c>
      <c r="BE218" s="169">
        <f t="shared" si="24"/>
        <v>0</v>
      </c>
      <c r="BF218" s="169">
        <f t="shared" si="25"/>
        <v>0</v>
      </c>
      <c r="BG218" s="169">
        <f t="shared" si="26"/>
        <v>0</v>
      </c>
      <c r="BH218" s="169">
        <f t="shared" si="27"/>
        <v>0</v>
      </c>
      <c r="BI218" s="169">
        <f t="shared" si="28"/>
        <v>0</v>
      </c>
      <c r="BJ218" s="18" t="s">
        <v>89</v>
      </c>
      <c r="BK218" s="169">
        <f t="shared" si="29"/>
        <v>0</v>
      </c>
      <c r="BL218" s="18" t="s">
        <v>351</v>
      </c>
      <c r="BM218" s="168" t="s">
        <v>1909</v>
      </c>
    </row>
    <row r="219" spans="1:65" s="2" customFormat="1" ht="16.5" customHeight="1">
      <c r="A219" s="33"/>
      <c r="B219" s="155"/>
      <c r="C219" s="156" t="s">
        <v>1059</v>
      </c>
      <c r="D219" s="156" t="s">
        <v>188</v>
      </c>
      <c r="E219" s="157" t="s">
        <v>1910</v>
      </c>
      <c r="F219" s="158" t="s">
        <v>1911</v>
      </c>
      <c r="G219" s="159" t="s">
        <v>782</v>
      </c>
      <c r="H219" s="160">
        <v>1</v>
      </c>
      <c r="I219" s="161"/>
      <c r="J219" s="162">
        <f t="shared" ref="J219:J250" si="30">ROUND(I219*H219,2)</f>
        <v>0</v>
      </c>
      <c r="K219" s="163"/>
      <c r="L219" s="34"/>
      <c r="M219" s="164" t="s">
        <v>1</v>
      </c>
      <c r="N219" s="165" t="s">
        <v>41</v>
      </c>
      <c r="O219" s="62"/>
      <c r="P219" s="166">
        <f t="shared" ref="P219:P250" si="31">O219*H219</f>
        <v>0</v>
      </c>
      <c r="Q219" s="166">
        <v>0</v>
      </c>
      <c r="R219" s="166">
        <f t="shared" ref="R219:R250" si="32">Q219*H219</f>
        <v>0</v>
      </c>
      <c r="S219" s="166">
        <v>0</v>
      </c>
      <c r="T219" s="167">
        <f t="shared" ref="T219:T250" si="33"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8" t="s">
        <v>351</v>
      </c>
      <c r="AT219" s="168" t="s">
        <v>188</v>
      </c>
      <c r="AU219" s="168" t="s">
        <v>79</v>
      </c>
      <c r="AY219" s="18" t="s">
        <v>185</v>
      </c>
      <c r="BE219" s="169">
        <f t="shared" ref="BE219:BE250" si="34">IF(N219="základná",J219,0)</f>
        <v>0</v>
      </c>
      <c r="BF219" s="169">
        <f t="shared" ref="BF219:BF250" si="35">IF(N219="znížená",J219,0)</f>
        <v>0</v>
      </c>
      <c r="BG219" s="169">
        <f t="shared" ref="BG219:BG250" si="36">IF(N219="zákl. prenesená",J219,0)</f>
        <v>0</v>
      </c>
      <c r="BH219" s="169">
        <f t="shared" ref="BH219:BH250" si="37">IF(N219="zníž. prenesená",J219,0)</f>
        <v>0</v>
      </c>
      <c r="BI219" s="169">
        <f t="shared" ref="BI219:BI250" si="38">IF(N219="nulová",J219,0)</f>
        <v>0</v>
      </c>
      <c r="BJ219" s="18" t="s">
        <v>89</v>
      </c>
      <c r="BK219" s="169">
        <f t="shared" ref="BK219:BK250" si="39">ROUND(I219*H219,2)</f>
        <v>0</v>
      </c>
      <c r="BL219" s="18" t="s">
        <v>351</v>
      </c>
      <c r="BM219" s="168" t="s">
        <v>254</v>
      </c>
    </row>
    <row r="220" spans="1:65" s="2" customFormat="1" ht="16.5" customHeight="1">
      <c r="A220" s="33"/>
      <c r="B220" s="155"/>
      <c r="C220" s="202" t="s">
        <v>1832</v>
      </c>
      <c r="D220" s="202" t="s">
        <v>339</v>
      </c>
      <c r="E220" s="203" t="s">
        <v>1912</v>
      </c>
      <c r="F220" s="204" t="s">
        <v>1913</v>
      </c>
      <c r="G220" s="205" t="s">
        <v>782</v>
      </c>
      <c r="H220" s="206">
        <v>1</v>
      </c>
      <c r="I220" s="207"/>
      <c r="J220" s="208">
        <f t="shared" si="30"/>
        <v>0</v>
      </c>
      <c r="K220" s="209"/>
      <c r="L220" s="210"/>
      <c r="M220" s="211" t="s">
        <v>1</v>
      </c>
      <c r="N220" s="212" t="s">
        <v>41</v>
      </c>
      <c r="O220" s="62"/>
      <c r="P220" s="166">
        <f t="shared" si="31"/>
        <v>0</v>
      </c>
      <c r="Q220" s="166">
        <v>0</v>
      </c>
      <c r="R220" s="166">
        <f t="shared" si="32"/>
        <v>0</v>
      </c>
      <c r="S220" s="166">
        <v>0</v>
      </c>
      <c r="T220" s="167">
        <f t="shared" si="3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8" t="s">
        <v>505</v>
      </c>
      <c r="AT220" s="168" t="s">
        <v>339</v>
      </c>
      <c r="AU220" s="168" t="s">
        <v>79</v>
      </c>
      <c r="AY220" s="18" t="s">
        <v>185</v>
      </c>
      <c r="BE220" s="169">
        <f t="shared" si="34"/>
        <v>0</v>
      </c>
      <c r="BF220" s="169">
        <f t="shared" si="35"/>
        <v>0</v>
      </c>
      <c r="BG220" s="169">
        <f t="shared" si="36"/>
        <v>0</v>
      </c>
      <c r="BH220" s="169">
        <f t="shared" si="37"/>
        <v>0</v>
      </c>
      <c r="BI220" s="169">
        <f t="shared" si="38"/>
        <v>0</v>
      </c>
      <c r="BJ220" s="18" t="s">
        <v>89</v>
      </c>
      <c r="BK220" s="169">
        <f t="shared" si="39"/>
        <v>0</v>
      </c>
      <c r="BL220" s="18" t="s">
        <v>351</v>
      </c>
      <c r="BM220" s="168" t="s">
        <v>264</v>
      </c>
    </row>
    <row r="221" spans="1:65" s="2" customFormat="1" ht="16.5" customHeight="1">
      <c r="A221" s="33"/>
      <c r="B221" s="155"/>
      <c r="C221" s="156" t="s">
        <v>926</v>
      </c>
      <c r="D221" s="156" t="s">
        <v>188</v>
      </c>
      <c r="E221" s="157" t="s">
        <v>1914</v>
      </c>
      <c r="F221" s="158" t="s">
        <v>1915</v>
      </c>
      <c r="G221" s="159" t="s">
        <v>782</v>
      </c>
      <c r="H221" s="160">
        <v>1</v>
      </c>
      <c r="I221" s="161"/>
      <c r="J221" s="162">
        <f t="shared" si="30"/>
        <v>0</v>
      </c>
      <c r="K221" s="163"/>
      <c r="L221" s="34"/>
      <c r="M221" s="164" t="s">
        <v>1</v>
      </c>
      <c r="N221" s="165" t="s">
        <v>41</v>
      </c>
      <c r="O221" s="62"/>
      <c r="P221" s="166">
        <f t="shared" si="31"/>
        <v>0</v>
      </c>
      <c r="Q221" s="166">
        <v>0</v>
      </c>
      <c r="R221" s="166">
        <f t="shared" si="32"/>
        <v>0</v>
      </c>
      <c r="S221" s="166">
        <v>0</v>
      </c>
      <c r="T221" s="167">
        <f t="shared" si="3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8" t="s">
        <v>351</v>
      </c>
      <c r="AT221" s="168" t="s">
        <v>188</v>
      </c>
      <c r="AU221" s="168" t="s">
        <v>79</v>
      </c>
      <c r="AY221" s="18" t="s">
        <v>185</v>
      </c>
      <c r="BE221" s="169">
        <f t="shared" si="34"/>
        <v>0</v>
      </c>
      <c r="BF221" s="169">
        <f t="shared" si="35"/>
        <v>0</v>
      </c>
      <c r="BG221" s="169">
        <f t="shared" si="36"/>
        <v>0</v>
      </c>
      <c r="BH221" s="169">
        <f t="shared" si="37"/>
        <v>0</v>
      </c>
      <c r="BI221" s="169">
        <f t="shared" si="38"/>
        <v>0</v>
      </c>
      <c r="BJ221" s="18" t="s">
        <v>89</v>
      </c>
      <c r="BK221" s="169">
        <f t="shared" si="39"/>
        <v>0</v>
      </c>
      <c r="BL221" s="18" t="s">
        <v>351</v>
      </c>
      <c r="BM221" s="168" t="s">
        <v>1063</v>
      </c>
    </row>
    <row r="222" spans="1:65" s="2" customFormat="1" ht="16.5" customHeight="1">
      <c r="A222" s="33"/>
      <c r="B222" s="155"/>
      <c r="C222" s="202" t="s">
        <v>1073</v>
      </c>
      <c r="D222" s="202" t="s">
        <v>339</v>
      </c>
      <c r="E222" s="203" t="s">
        <v>1916</v>
      </c>
      <c r="F222" s="204" t="s">
        <v>1917</v>
      </c>
      <c r="G222" s="205" t="s">
        <v>782</v>
      </c>
      <c r="H222" s="206">
        <v>1</v>
      </c>
      <c r="I222" s="207"/>
      <c r="J222" s="208">
        <f t="shared" si="30"/>
        <v>0</v>
      </c>
      <c r="K222" s="209"/>
      <c r="L222" s="210"/>
      <c r="M222" s="211" t="s">
        <v>1</v>
      </c>
      <c r="N222" s="212" t="s">
        <v>41</v>
      </c>
      <c r="O222" s="62"/>
      <c r="P222" s="166">
        <f t="shared" si="31"/>
        <v>0</v>
      </c>
      <c r="Q222" s="166">
        <v>0</v>
      </c>
      <c r="R222" s="166">
        <f t="shared" si="32"/>
        <v>0</v>
      </c>
      <c r="S222" s="166">
        <v>0</v>
      </c>
      <c r="T222" s="167">
        <f t="shared" si="3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8" t="s">
        <v>505</v>
      </c>
      <c r="AT222" s="168" t="s">
        <v>339</v>
      </c>
      <c r="AU222" s="168" t="s">
        <v>79</v>
      </c>
      <c r="AY222" s="18" t="s">
        <v>185</v>
      </c>
      <c r="BE222" s="169">
        <f t="shared" si="34"/>
        <v>0</v>
      </c>
      <c r="BF222" s="169">
        <f t="shared" si="35"/>
        <v>0</v>
      </c>
      <c r="BG222" s="169">
        <f t="shared" si="36"/>
        <v>0</v>
      </c>
      <c r="BH222" s="169">
        <f t="shared" si="37"/>
        <v>0</v>
      </c>
      <c r="BI222" s="169">
        <f t="shared" si="38"/>
        <v>0</v>
      </c>
      <c r="BJ222" s="18" t="s">
        <v>89</v>
      </c>
      <c r="BK222" s="169">
        <f t="shared" si="39"/>
        <v>0</v>
      </c>
      <c r="BL222" s="18" t="s">
        <v>351</v>
      </c>
      <c r="BM222" s="168" t="s">
        <v>1918</v>
      </c>
    </row>
    <row r="223" spans="1:65" s="2" customFormat="1" ht="16.5" customHeight="1">
      <c r="A223" s="33"/>
      <c r="B223" s="155"/>
      <c r="C223" s="156" t="s">
        <v>1078</v>
      </c>
      <c r="D223" s="156" t="s">
        <v>188</v>
      </c>
      <c r="E223" s="157" t="s">
        <v>1919</v>
      </c>
      <c r="F223" s="158" t="s">
        <v>1920</v>
      </c>
      <c r="G223" s="159" t="s">
        <v>782</v>
      </c>
      <c r="H223" s="160">
        <v>2</v>
      </c>
      <c r="I223" s="161"/>
      <c r="J223" s="162">
        <f t="shared" si="30"/>
        <v>0</v>
      </c>
      <c r="K223" s="163"/>
      <c r="L223" s="34"/>
      <c r="M223" s="164" t="s">
        <v>1</v>
      </c>
      <c r="N223" s="165" t="s">
        <v>41</v>
      </c>
      <c r="O223" s="62"/>
      <c r="P223" s="166">
        <f t="shared" si="31"/>
        <v>0</v>
      </c>
      <c r="Q223" s="166">
        <v>0</v>
      </c>
      <c r="R223" s="166">
        <f t="shared" si="32"/>
        <v>0</v>
      </c>
      <c r="S223" s="166">
        <v>0</v>
      </c>
      <c r="T223" s="167">
        <f t="shared" si="3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8" t="s">
        <v>351</v>
      </c>
      <c r="AT223" s="168" t="s">
        <v>188</v>
      </c>
      <c r="AU223" s="168" t="s">
        <v>79</v>
      </c>
      <c r="AY223" s="18" t="s">
        <v>185</v>
      </c>
      <c r="BE223" s="169">
        <f t="shared" si="34"/>
        <v>0</v>
      </c>
      <c r="BF223" s="169">
        <f t="shared" si="35"/>
        <v>0</v>
      </c>
      <c r="BG223" s="169">
        <f t="shared" si="36"/>
        <v>0</v>
      </c>
      <c r="BH223" s="169">
        <f t="shared" si="37"/>
        <v>0</v>
      </c>
      <c r="BI223" s="169">
        <f t="shared" si="38"/>
        <v>0</v>
      </c>
      <c r="BJ223" s="18" t="s">
        <v>89</v>
      </c>
      <c r="BK223" s="169">
        <f t="shared" si="39"/>
        <v>0</v>
      </c>
      <c r="BL223" s="18" t="s">
        <v>351</v>
      </c>
      <c r="BM223" s="168" t="s">
        <v>1921</v>
      </c>
    </row>
    <row r="224" spans="1:65" s="2" customFormat="1" ht="24.2" customHeight="1">
      <c r="A224" s="33"/>
      <c r="B224" s="155"/>
      <c r="C224" s="202" t="s">
        <v>1084</v>
      </c>
      <c r="D224" s="202" t="s">
        <v>339</v>
      </c>
      <c r="E224" s="203" t="s">
        <v>1922</v>
      </c>
      <c r="F224" s="204" t="s">
        <v>1923</v>
      </c>
      <c r="G224" s="205" t="s">
        <v>782</v>
      </c>
      <c r="H224" s="206">
        <v>2</v>
      </c>
      <c r="I224" s="207"/>
      <c r="J224" s="208">
        <f t="shared" si="30"/>
        <v>0</v>
      </c>
      <c r="K224" s="209"/>
      <c r="L224" s="210"/>
      <c r="M224" s="211" t="s">
        <v>1</v>
      </c>
      <c r="N224" s="212" t="s">
        <v>41</v>
      </c>
      <c r="O224" s="62"/>
      <c r="P224" s="166">
        <f t="shared" si="31"/>
        <v>0</v>
      </c>
      <c r="Q224" s="166">
        <v>0</v>
      </c>
      <c r="R224" s="166">
        <f t="shared" si="32"/>
        <v>0</v>
      </c>
      <c r="S224" s="166">
        <v>0</v>
      </c>
      <c r="T224" s="167">
        <f t="shared" si="3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8" t="s">
        <v>505</v>
      </c>
      <c r="AT224" s="168" t="s">
        <v>339</v>
      </c>
      <c r="AU224" s="168" t="s">
        <v>79</v>
      </c>
      <c r="AY224" s="18" t="s">
        <v>185</v>
      </c>
      <c r="BE224" s="169">
        <f t="shared" si="34"/>
        <v>0</v>
      </c>
      <c r="BF224" s="169">
        <f t="shared" si="35"/>
        <v>0</v>
      </c>
      <c r="BG224" s="169">
        <f t="shared" si="36"/>
        <v>0</v>
      </c>
      <c r="BH224" s="169">
        <f t="shared" si="37"/>
        <v>0</v>
      </c>
      <c r="BI224" s="169">
        <f t="shared" si="38"/>
        <v>0</v>
      </c>
      <c r="BJ224" s="18" t="s">
        <v>89</v>
      </c>
      <c r="BK224" s="169">
        <f t="shared" si="39"/>
        <v>0</v>
      </c>
      <c r="BL224" s="18" t="s">
        <v>351</v>
      </c>
      <c r="BM224" s="168" t="s">
        <v>1924</v>
      </c>
    </row>
    <row r="225" spans="1:65" s="2" customFormat="1" ht="16.5" customHeight="1">
      <c r="A225" s="33"/>
      <c r="B225" s="155"/>
      <c r="C225" s="156" t="s">
        <v>1088</v>
      </c>
      <c r="D225" s="156" t="s">
        <v>188</v>
      </c>
      <c r="E225" s="157" t="s">
        <v>1925</v>
      </c>
      <c r="F225" s="158" t="s">
        <v>1926</v>
      </c>
      <c r="G225" s="159" t="s">
        <v>782</v>
      </c>
      <c r="H225" s="160">
        <v>1</v>
      </c>
      <c r="I225" s="161"/>
      <c r="J225" s="162">
        <f t="shared" si="30"/>
        <v>0</v>
      </c>
      <c r="K225" s="163"/>
      <c r="L225" s="34"/>
      <c r="M225" s="164" t="s">
        <v>1</v>
      </c>
      <c r="N225" s="165" t="s">
        <v>41</v>
      </c>
      <c r="O225" s="62"/>
      <c r="P225" s="166">
        <f t="shared" si="31"/>
        <v>0</v>
      </c>
      <c r="Q225" s="166">
        <v>0</v>
      </c>
      <c r="R225" s="166">
        <f t="shared" si="32"/>
        <v>0</v>
      </c>
      <c r="S225" s="166">
        <v>0</v>
      </c>
      <c r="T225" s="167">
        <f t="shared" si="3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8" t="s">
        <v>351</v>
      </c>
      <c r="AT225" s="168" t="s">
        <v>188</v>
      </c>
      <c r="AU225" s="168" t="s">
        <v>79</v>
      </c>
      <c r="AY225" s="18" t="s">
        <v>185</v>
      </c>
      <c r="BE225" s="169">
        <f t="shared" si="34"/>
        <v>0</v>
      </c>
      <c r="BF225" s="169">
        <f t="shared" si="35"/>
        <v>0</v>
      </c>
      <c r="BG225" s="169">
        <f t="shared" si="36"/>
        <v>0</v>
      </c>
      <c r="BH225" s="169">
        <f t="shared" si="37"/>
        <v>0</v>
      </c>
      <c r="BI225" s="169">
        <f t="shared" si="38"/>
        <v>0</v>
      </c>
      <c r="BJ225" s="18" t="s">
        <v>89</v>
      </c>
      <c r="BK225" s="169">
        <f t="shared" si="39"/>
        <v>0</v>
      </c>
      <c r="BL225" s="18" t="s">
        <v>351</v>
      </c>
      <c r="BM225" s="168" t="s">
        <v>1927</v>
      </c>
    </row>
    <row r="226" spans="1:65" s="2" customFormat="1" ht="16.5" customHeight="1">
      <c r="A226" s="33"/>
      <c r="B226" s="155"/>
      <c r="C226" s="202" t="s">
        <v>1094</v>
      </c>
      <c r="D226" s="202" t="s">
        <v>339</v>
      </c>
      <c r="E226" s="203" t="s">
        <v>1928</v>
      </c>
      <c r="F226" s="204" t="s">
        <v>1929</v>
      </c>
      <c r="G226" s="205" t="s">
        <v>782</v>
      </c>
      <c r="H226" s="206">
        <v>1</v>
      </c>
      <c r="I226" s="207"/>
      <c r="J226" s="208">
        <f t="shared" si="30"/>
        <v>0</v>
      </c>
      <c r="K226" s="209"/>
      <c r="L226" s="210"/>
      <c r="M226" s="211" t="s">
        <v>1</v>
      </c>
      <c r="N226" s="212" t="s">
        <v>41</v>
      </c>
      <c r="O226" s="62"/>
      <c r="P226" s="166">
        <f t="shared" si="31"/>
        <v>0</v>
      </c>
      <c r="Q226" s="166">
        <v>0</v>
      </c>
      <c r="R226" s="166">
        <f t="shared" si="32"/>
        <v>0</v>
      </c>
      <c r="S226" s="166">
        <v>0</v>
      </c>
      <c r="T226" s="167">
        <f t="shared" si="3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8" t="s">
        <v>505</v>
      </c>
      <c r="AT226" s="168" t="s">
        <v>339</v>
      </c>
      <c r="AU226" s="168" t="s">
        <v>79</v>
      </c>
      <c r="AY226" s="18" t="s">
        <v>185</v>
      </c>
      <c r="BE226" s="169">
        <f t="shared" si="34"/>
        <v>0</v>
      </c>
      <c r="BF226" s="169">
        <f t="shared" si="35"/>
        <v>0</v>
      </c>
      <c r="BG226" s="169">
        <f t="shared" si="36"/>
        <v>0</v>
      </c>
      <c r="BH226" s="169">
        <f t="shared" si="37"/>
        <v>0</v>
      </c>
      <c r="BI226" s="169">
        <f t="shared" si="38"/>
        <v>0</v>
      </c>
      <c r="BJ226" s="18" t="s">
        <v>89</v>
      </c>
      <c r="BK226" s="169">
        <f t="shared" si="39"/>
        <v>0</v>
      </c>
      <c r="BL226" s="18" t="s">
        <v>351</v>
      </c>
      <c r="BM226" s="168" t="s">
        <v>1930</v>
      </c>
    </row>
    <row r="227" spans="1:65" s="2" customFormat="1" ht="24.2" customHeight="1">
      <c r="A227" s="33"/>
      <c r="B227" s="155"/>
      <c r="C227" s="156" t="s">
        <v>1100</v>
      </c>
      <c r="D227" s="156" t="s">
        <v>188</v>
      </c>
      <c r="E227" s="157" t="s">
        <v>1931</v>
      </c>
      <c r="F227" s="158" t="s">
        <v>1932</v>
      </c>
      <c r="G227" s="159" t="s">
        <v>782</v>
      </c>
      <c r="H227" s="160">
        <v>2</v>
      </c>
      <c r="I227" s="161"/>
      <c r="J227" s="162">
        <f t="shared" si="30"/>
        <v>0</v>
      </c>
      <c r="K227" s="163"/>
      <c r="L227" s="34"/>
      <c r="M227" s="164" t="s">
        <v>1</v>
      </c>
      <c r="N227" s="165" t="s">
        <v>41</v>
      </c>
      <c r="O227" s="62"/>
      <c r="P227" s="166">
        <f t="shared" si="31"/>
        <v>0</v>
      </c>
      <c r="Q227" s="166">
        <v>0</v>
      </c>
      <c r="R227" s="166">
        <f t="shared" si="32"/>
        <v>0</v>
      </c>
      <c r="S227" s="166">
        <v>0</v>
      </c>
      <c r="T227" s="167">
        <f t="shared" si="3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8" t="s">
        <v>351</v>
      </c>
      <c r="AT227" s="168" t="s">
        <v>188</v>
      </c>
      <c r="AU227" s="168" t="s">
        <v>79</v>
      </c>
      <c r="AY227" s="18" t="s">
        <v>185</v>
      </c>
      <c r="BE227" s="169">
        <f t="shared" si="34"/>
        <v>0</v>
      </c>
      <c r="BF227" s="169">
        <f t="shared" si="35"/>
        <v>0</v>
      </c>
      <c r="BG227" s="169">
        <f t="shared" si="36"/>
        <v>0</v>
      </c>
      <c r="BH227" s="169">
        <f t="shared" si="37"/>
        <v>0</v>
      </c>
      <c r="BI227" s="169">
        <f t="shared" si="38"/>
        <v>0</v>
      </c>
      <c r="BJ227" s="18" t="s">
        <v>89</v>
      </c>
      <c r="BK227" s="169">
        <f t="shared" si="39"/>
        <v>0</v>
      </c>
      <c r="BL227" s="18" t="s">
        <v>351</v>
      </c>
      <c r="BM227" s="168" t="s">
        <v>1933</v>
      </c>
    </row>
    <row r="228" spans="1:65" s="2" customFormat="1" ht="24.2" customHeight="1">
      <c r="A228" s="33"/>
      <c r="B228" s="155"/>
      <c r="C228" s="202" t="s">
        <v>1106</v>
      </c>
      <c r="D228" s="202" t="s">
        <v>339</v>
      </c>
      <c r="E228" s="203" t="s">
        <v>1934</v>
      </c>
      <c r="F228" s="204" t="s">
        <v>1935</v>
      </c>
      <c r="G228" s="205" t="s">
        <v>782</v>
      </c>
      <c r="H228" s="206">
        <v>2</v>
      </c>
      <c r="I228" s="207"/>
      <c r="J228" s="208">
        <f t="shared" si="30"/>
        <v>0</v>
      </c>
      <c r="K228" s="209"/>
      <c r="L228" s="210"/>
      <c r="M228" s="211" t="s">
        <v>1</v>
      </c>
      <c r="N228" s="212" t="s">
        <v>41</v>
      </c>
      <c r="O228" s="62"/>
      <c r="P228" s="166">
        <f t="shared" si="31"/>
        <v>0</v>
      </c>
      <c r="Q228" s="166">
        <v>0</v>
      </c>
      <c r="R228" s="166">
        <f t="shared" si="32"/>
        <v>0</v>
      </c>
      <c r="S228" s="166">
        <v>0</v>
      </c>
      <c r="T228" s="167">
        <f t="shared" si="3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8" t="s">
        <v>505</v>
      </c>
      <c r="AT228" s="168" t="s">
        <v>339</v>
      </c>
      <c r="AU228" s="168" t="s">
        <v>79</v>
      </c>
      <c r="AY228" s="18" t="s">
        <v>185</v>
      </c>
      <c r="BE228" s="169">
        <f t="shared" si="34"/>
        <v>0</v>
      </c>
      <c r="BF228" s="169">
        <f t="shared" si="35"/>
        <v>0</v>
      </c>
      <c r="BG228" s="169">
        <f t="shared" si="36"/>
        <v>0</v>
      </c>
      <c r="BH228" s="169">
        <f t="shared" si="37"/>
        <v>0</v>
      </c>
      <c r="BI228" s="169">
        <f t="shared" si="38"/>
        <v>0</v>
      </c>
      <c r="BJ228" s="18" t="s">
        <v>89</v>
      </c>
      <c r="BK228" s="169">
        <f t="shared" si="39"/>
        <v>0</v>
      </c>
      <c r="BL228" s="18" t="s">
        <v>351</v>
      </c>
      <c r="BM228" s="168" t="s">
        <v>1936</v>
      </c>
    </row>
    <row r="229" spans="1:65" s="2" customFormat="1" ht="24.2" customHeight="1">
      <c r="A229" s="33"/>
      <c r="B229" s="155"/>
      <c r="C229" s="202" t="s">
        <v>1115</v>
      </c>
      <c r="D229" s="202" t="s">
        <v>339</v>
      </c>
      <c r="E229" s="203" t="s">
        <v>1937</v>
      </c>
      <c r="F229" s="204" t="s">
        <v>1938</v>
      </c>
      <c r="G229" s="205" t="s">
        <v>782</v>
      </c>
      <c r="H229" s="206">
        <v>2</v>
      </c>
      <c r="I229" s="207"/>
      <c r="J229" s="208">
        <f t="shared" si="30"/>
        <v>0</v>
      </c>
      <c r="K229" s="209"/>
      <c r="L229" s="210"/>
      <c r="M229" s="211" t="s">
        <v>1</v>
      </c>
      <c r="N229" s="212" t="s">
        <v>41</v>
      </c>
      <c r="O229" s="62"/>
      <c r="P229" s="166">
        <f t="shared" si="31"/>
        <v>0</v>
      </c>
      <c r="Q229" s="166">
        <v>0</v>
      </c>
      <c r="R229" s="166">
        <f t="shared" si="32"/>
        <v>0</v>
      </c>
      <c r="S229" s="166">
        <v>0</v>
      </c>
      <c r="T229" s="167">
        <f t="shared" si="3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8" t="s">
        <v>505</v>
      </c>
      <c r="AT229" s="168" t="s">
        <v>339</v>
      </c>
      <c r="AU229" s="168" t="s">
        <v>79</v>
      </c>
      <c r="AY229" s="18" t="s">
        <v>185</v>
      </c>
      <c r="BE229" s="169">
        <f t="shared" si="34"/>
        <v>0</v>
      </c>
      <c r="BF229" s="169">
        <f t="shared" si="35"/>
        <v>0</v>
      </c>
      <c r="BG229" s="169">
        <f t="shared" si="36"/>
        <v>0</v>
      </c>
      <c r="BH229" s="169">
        <f t="shared" si="37"/>
        <v>0</v>
      </c>
      <c r="BI229" s="169">
        <f t="shared" si="38"/>
        <v>0</v>
      </c>
      <c r="BJ229" s="18" t="s">
        <v>89</v>
      </c>
      <c r="BK229" s="169">
        <f t="shared" si="39"/>
        <v>0</v>
      </c>
      <c r="BL229" s="18" t="s">
        <v>351</v>
      </c>
      <c r="BM229" s="168" t="s">
        <v>1939</v>
      </c>
    </row>
    <row r="230" spans="1:65" s="2" customFormat="1" ht="16.5" customHeight="1">
      <c r="A230" s="33"/>
      <c r="B230" s="155"/>
      <c r="C230" s="156" t="s">
        <v>1120</v>
      </c>
      <c r="D230" s="156" t="s">
        <v>188</v>
      </c>
      <c r="E230" s="157" t="s">
        <v>1940</v>
      </c>
      <c r="F230" s="158" t="s">
        <v>1941</v>
      </c>
      <c r="G230" s="159" t="s">
        <v>782</v>
      </c>
      <c r="H230" s="160">
        <v>4</v>
      </c>
      <c r="I230" s="161"/>
      <c r="J230" s="162">
        <f t="shared" si="30"/>
        <v>0</v>
      </c>
      <c r="K230" s="163"/>
      <c r="L230" s="34"/>
      <c r="M230" s="164" t="s">
        <v>1</v>
      </c>
      <c r="N230" s="165" t="s">
        <v>41</v>
      </c>
      <c r="O230" s="62"/>
      <c r="P230" s="166">
        <f t="shared" si="31"/>
        <v>0</v>
      </c>
      <c r="Q230" s="166">
        <v>0</v>
      </c>
      <c r="R230" s="166">
        <f t="shared" si="32"/>
        <v>0</v>
      </c>
      <c r="S230" s="166">
        <v>0</v>
      </c>
      <c r="T230" s="167">
        <f t="shared" si="3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8" t="s">
        <v>351</v>
      </c>
      <c r="AT230" s="168" t="s">
        <v>188</v>
      </c>
      <c r="AU230" s="168" t="s">
        <v>79</v>
      </c>
      <c r="AY230" s="18" t="s">
        <v>185</v>
      </c>
      <c r="BE230" s="169">
        <f t="shared" si="34"/>
        <v>0</v>
      </c>
      <c r="BF230" s="169">
        <f t="shared" si="35"/>
        <v>0</v>
      </c>
      <c r="BG230" s="169">
        <f t="shared" si="36"/>
        <v>0</v>
      </c>
      <c r="BH230" s="169">
        <f t="shared" si="37"/>
        <v>0</v>
      </c>
      <c r="BI230" s="169">
        <f t="shared" si="38"/>
        <v>0</v>
      </c>
      <c r="BJ230" s="18" t="s">
        <v>89</v>
      </c>
      <c r="BK230" s="169">
        <f t="shared" si="39"/>
        <v>0</v>
      </c>
      <c r="BL230" s="18" t="s">
        <v>351</v>
      </c>
      <c r="BM230" s="168" t="s">
        <v>1942</v>
      </c>
    </row>
    <row r="231" spans="1:65" s="2" customFormat="1" ht="16.5" customHeight="1">
      <c r="A231" s="33"/>
      <c r="B231" s="155"/>
      <c r="C231" s="202" t="s">
        <v>1126</v>
      </c>
      <c r="D231" s="202" t="s">
        <v>339</v>
      </c>
      <c r="E231" s="203" t="s">
        <v>1943</v>
      </c>
      <c r="F231" s="204" t="s">
        <v>1944</v>
      </c>
      <c r="G231" s="205" t="s">
        <v>782</v>
      </c>
      <c r="H231" s="206">
        <v>4</v>
      </c>
      <c r="I231" s="207"/>
      <c r="J231" s="208">
        <f t="shared" si="30"/>
        <v>0</v>
      </c>
      <c r="K231" s="209"/>
      <c r="L231" s="210"/>
      <c r="M231" s="211" t="s">
        <v>1</v>
      </c>
      <c r="N231" s="212" t="s">
        <v>41</v>
      </c>
      <c r="O231" s="62"/>
      <c r="P231" s="166">
        <f t="shared" si="31"/>
        <v>0</v>
      </c>
      <c r="Q231" s="166">
        <v>0</v>
      </c>
      <c r="R231" s="166">
        <f t="shared" si="32"/>
        <v>0</v>
      </c>
      <c r="S231" s="166">
        <v>0</v>
      </c>
      <c r="T231" s="167">
        <f t="shared" si="3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8" t="s">
        <v>505</v>
      </c>
      <c r="AT231" s="168" t="s">
        <v>339</v>
      </c>
      <c r="AU231" s="168" t="s">
        <v>79</v>
      </c>
      <c r="AY231" s="18" t="s">
        <v>185</v>
      </c>
      <c r="BE231" s="169">
        <f t="shared" si="34"/>
        <v>0</v>
      </c>
      <c r="BF231" s="169">
        <f t="shared" si="35"/>
        <v>0</v>
      </c>
      <c r="BG231" s="169">
        <f t="shared" si="36"/>
        <v>0</v>
      </c>
      <c r="BH231" s="169">
        <f t="shared" si="37"/>
        <v>0</v>
      </c>
      <c r="BI231" s="169">
        <f t="shared" si="38"/>
        <v>0</v>
      </c>
      <c r="BJ231" s="18" t="s">
        <v>89</v>
      </c>
      <c r="BK231" s="169">
        <f t="shared" si="39"/>
        <v>0</v>
      </c>
      <c r="BL231" s="18" t="s">
        <v>351</v>
      </c>
      <c r="BM231" s="168" t="s">
        <v>1945</v>
      </c>
    </row>
    <row r="232" spans="1:65" s="2" customFormat="1" ht="16.5" customHeight="1">
      <c r="A232" s="33"/>
      <c r="B232" s="155"/>
      <c r="C232" s="202" t="s">
        <v>1130</v>
      </c>
      <c r="D232" s="202" t="s">
        <v>339</v>
      </c>
      <c r="E232" s="203" t="s">
        <v>1946</v>
      </c>
      <c r="F232" s="204" t="s">
        <v>1947</v>
      </c>
      <c r="G232" s="205" t="s">
        <v>782</v>
      </c>
      <c r="H232" s="206">
        <v>4</v>
      </c>
      <c r="I232" s="207"/>
      <c r="J232" s="208">
        <f t="shared" si="30"/>
        <v>0</v>
      </c>
      <c r="K232" s="209"/>
      <c r="L232" s="210"/>
      <c r="M232" s="211" t="s">
        <v>1</v>
      </c>
      <c r="N232" s="212" t="s">
        <v>41</v>
      </c>
      <c r="O232" s="62"/>
      <c r="P232" s="166">
        <f t="shared" si="31"/>
        <v>0</v>
      </c>
      <c r="Q232" s="166">
        <v>0</v>
      </c>
      <c r="R232" s="166">
        <f t="shared" si="32"/>
        <v>0</v>
      </c>
      <c r="S232" s="166">
        <v>0</v>
      </c>
      <c r="T232" s="167">
        <f t="shared" si="3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8" t="s">
        <v>505</v>
      </c>
      <c r="AT232" s="168" t="s">
        <v>339</v>
      </c>
      <c r="AU232" s="168" t="s">
        <v>79</v>
      </c>
      <c r="AY232" s="18" t="s">
        <v>185</v>
      </c>
      <c r="BE232" s="169">
        <f t="shared" si="34"/>
        <v>0</v>
      </c>
      <c r="BF232" s="169">
        <f t="shared" si="35"/>
        <v>0</v>
      </c>
      <c r="BG232" s="169">
        <f t="shared" si="36"/>
        <v>0</v>
      </c>
      <c r="BH232" s="169">
        <f t="shared" si="37"/>
        <v>0</v>
      </c>
      <c r="BI232" s="169">
        <f t="shared" si="38"/>
        <v>0</v>
      </c>
      <c r="BJ232" s="18" t="s">
        <v>89</v>
      </c>
      <c r="BK232" s="169">
        <f t="shared" si="39"/>
        <v>0</v>
      </c>
      <c r="BL232" s="18" t="s">
        <v>351</v>
      </c>
      <c r="BM232" s="168" t="s">
        <v>1948</v>
      </c>
    </row>
    <row r="233" spans="1:65" s="2" customFormat="1" ht="24.2" customHeight="1">
      <c r="A233" s="33"/>
      <c r="B233" s="155"/>
      <c r="C233" s="156" t="s">
        <v>1141</v>
      </c>
      <c r="D233" s="156" t="s">
        <v>188</v>
      </c>
      <c r="E233" s="157" t="s">
        <v>1949</v>
      </c>
      <c r="F233" s="158" t="s">
        <v>1950</v>
      </c>
      <c r="G233" s="159" t="s">
        <v>782</v>
      </c>
      <c r="H233" s="160">
        <v>4</v>
      </c>
      <c r="I233" s="161"/>
      <c r="J233" s="162">
        <f t="shared" si="30"/>
        <v>0</v>
      </c>
      <c r="K233" s="163"/>
      <c r="L233" s="34"/>
      <c r="M233" s="164" t="s">
        <v>1</v>
      </c>
      <c r="N233" s="165" t="s">
        <v>41</v>
      </c>
      <c r="O233" s="62"/>
      <c r="P233" s="166">
        <f t="shared" si="31"/>
        <v>0</v>
      </c>
      <c r="Q233" s="166">
        <v>0</v>
      </c>
      <c r="R233" s="166">
        <f t="shared" si="32"/>
        <v>0</v>
      </c>
      <c r="S233" s="166">
        <v>0</v>
      </c>
      <c r="T233" s="167">
        <f t="shared" si="3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8" t="s">
        <v>351</v>
      </c>
      <c r="AT233" s="168" t="s">
        <v>188</v>
      </c>
      <c r="AU233" s="168" t="s">
        <v>79</v>
      </c>
      <c r="AY233" s="18" t="s">
        <v>185</v>
      </c>
      <c r="BE233" s="169">
        <f t="shared" si="34"/>
        <v>0</v>
      </c>
      <c r="BF233" s="169">
        <f t="shared" si="35"/>
        <v>0</v>
      </c>
      <c r="BG233" s="169">
        <f t="shared" si="36"/>
        <v>0</v>
      </c>
      <c r="BH233" s="169">
        <f t="shared" si="37"/>
        <v>0</v>
      </c>
      <c r="BI233" s="169">
        <f t="shared" si="38"/>
        <v>0</v>
      </c>
      <c r="BJ233" s="18" t="s">
        <v>89</v>
      </c>
      <c r="BK233" s="169">
        <f t="shared" si="39"/>
        <v>0</v>
      </c>
      <c r="BL233" s="18" t="s">
        <v>351</v>
      </c>
      <c r="BM233" s="168" t="s">
        <v>1951</v>
      </c>
    </row>
    <row r="234" spans="1:65" s="2" customFormat="1" ht="21.75" customHeight="1">
      <c r="A234" s="33"/>
      <c r="B234" s="155"/>
      <c r="C234" s="202" t="s">
        <v>1147</v>
      </c>
      <c r="D234" s="202" t="s">
        <v>339</v>
      </c>
      <c r="E234" s="203" t="s">
        <v>1952</v>
      </c>
      <c r="F234" s="204" t="s">
        <v>1953</v>
      </c>
      <c r="G234" s="205" t="s">
        <v>782</v>
      </c>
      <c r="H234" s="206">
        <v>4</v>
      </c>
      <c r="I234" s="207"/>
      <c r="J234" s="208">
        <f t="shared" si="30"/>
        <v>0</v>
      </c>
      <c r="K234" s="209"/>
      <c r="L234" s="210"/>
      <c r="M234" s="211" t="s">
        <v>1</v>
      </c>
      <c r="N234" s="212" t="s">
        <v>41</v>
      </c>
      <c r="O234" s="62"/>
      <c r="P234" s="166">
        <f t="shared" si="31"/>
        <v>0</v>
      </c>
      <c r="Q234" s="166">
        <v>0</v>
      </c>
      <c r="R234" s="166">
        <f t="shared" si="32"/>
        <v>0</v>
      </c>
      <c r="S234" s="166">
        <v>0</v>
      </c>
      <c r="T234" s="167">
        <f t="shared" si="3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8" t="s">
        <v>505</v>
      </c>
      <c r="AT234" s="168" t="s">
        <v>339</v>
      </c>
      <c r="AU234" s="168" t="s">
        <v>79</v>
      </c>
      <c r="AY234" s="18" t="s">
        <v>185</v>
      </c>
      <c r="BE234" s="169">
        <f t="shared" si="34"/>
        <v>0</v>
      </c>
      <c r="BF234" s="169">
        <f t="shared" si="35"/>
        <v>0</v>
      </c>
      <c r="BG234" s="169">
        <f t="shared" si="36"/>
        <v>0</v>
      </c>
      <c r="BH234" s="169">
        <f t="shared" si="37"/>
        <v>0</v>
      </c>
      <c r="BI234" s="169">
        <f t="shared" si="38"/>
        <v>0</v>
      </c>
      <c r="BJ234" s="18" t="s">
        <v>89</v>
      </c>
      <c r="BK234" s="169">
        <f t="shared" si="39"/>
        <v>0</v>
      </c>
      <c r="BL234" s="18" t="s">
        <v>351</v>
      </c>
      <c r="BM234" s="168" t="s">
        <v>1954</v>
      </c>
    </row>
    <row r="235" spans="1:65" s="2" customFormat="1" ht="16.5" customHeight="1">
      <c r="A235" s="33"/>
      <c r="B235" s="155"/>
      <c r="C235" s="156" t="s">
        <v>1151</v>
      </c>
      <c r="D235" s="156" t="s">
        <v>188</v>
      </c>
      <c r="E235" s="157" t="s">
        <v>1955</v>
      </c>
      <c r="F235" s="158" t="s">
        <v>1956</v>
      </c>
      <c r="G235" s="159" t="s">
        <v>782</v>
      </c>
      <c r="H235" s="160">
        <v>64</v>
      </c>
      <c r="I235" s="161"/>
      <c r="J235" s="162">
        <f t="shared" si="30"/>
        <v>0</v>
      </c>
      <c r="K235" s="163"/>
      <c r="L235" s="34"/>
      <c r="M235" s="164" t="s">
        <v>1</v>
      </c>
      <c r="N235" s="165" t="s">
        <v>41</v>
      </c>
      <c r="O235" s="62"/>
      <c r="P235" s="166">
        <f t="shared" si="31"/>
        <v>0</v>
      </c>
      <c r="Q235" s="166">
        <v>0</v>
      </c>
      <c r="R235" s="166">
        <f t="shared" si="32"/>
        <v>0</v>
      </c>
      <c r="S235" s="166">
        <v>0</v>
      </c>
      <c r="T235" s="167">
        <f t="shared" si="3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8" t="s">
        <v>351</v>
      </c>
      <c r="AT235" s="168" t="s">
        <v>188</v>
      </c>
      <c r="AU235" s="168" t="s">
        <v>79</v>
      </c>
      <c r="AY235" s="18" t="s">
        <v>185</v>
      </c>
      <c r="BE235" s="169">
        <f t="shared" si="34"/>
        <v>0</v>
      </c>
      <c r="BF235" s="169">
        <f t="shared" si="35"/>
        <v>0</v>
      </c>
      <c r="BG235" s="169">
        <f t="shared" si="36"/>
        <v>0</v>
      </c>
      <c r="BH235" s="169">
        <f t="shared" si="37"/>
        <v>0</v>
      </c>
      <c r="BI235" s="169">
        <f t="shared" si="38"/>
        <v>0</v>
      </c>
      <c r="BJ235" s="18" t="s">
        <v>89</v>
      </c>
      <c r="BK235" s="169">
        <f t="shared" si="39"/>
        <v>0</v>
      </c>
      <c r="BL235" s="18" t="s">
        <v>351</v>
      </c>
      <c r="BM235" s="168" t="s">
        <v>1957</v>
      </c>
    </row>
    <row r="236" spans="1:65" s="2" customFormat="1" ht="16.5" customHeight="1">
      <c r="A236" s="33"/>
      <c r="B236" s="155"/>
      <c r="C236" s="202" t="s">
        <v>1155</v>
      </c>
      <c r="D236" s="202" t="s">
        <v>339</v>
      </c>
      <c r="E236" s="203" t="s">
        <v>769</v>
      </c>
      <c r="F236" s="204" t="s">
        <v>1958</v>
      </c>
      <c r="G236" s="205" t="s">
        <v>782</v>
      </c>
      <c r="H236" s="206">
        <v>32</v>
      </c>
      <c r="I236" s="207"/>
      <c r="J236" s="208">
        <f t="shared" si="30"/>
        <v>0</v>
      </c>
      <c r="K236" s="209"/>
      <c r="L236" s="210"/>
      <c r="M236" s="211" t="s">
        <v>1</v>
      </c>
      <c r="N236" s="212" t="s">
        <v>41</v>
      </c>
      <c r="O236" s="62"/>
      <c r="P236" s="166">
        <f t="shared" si="31"/>
        <v>0</v>
      </c>
      <c r="Q236" s="166">
        <v>0</v>
      </c>
      <c r="R236" s="166">
        <f t="shared" si="32"/>
        <v>0</v>
      </c>
      <c r="S236" s="166">
        <v>0</v>
      </c>
      <c r="T236" s="167">
        <f t="shared" si="3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8" t="s">
        <v>505</v>
      </c>
      <c r="AT236" s="168" t="s">
        <v>339</v>
      </c>
      <c r="AU236" s="168" t="s">
        <v>79</v>
      </c>
      <c r="AY236" s="18" t="s">
        <v>185</v>
      </c>
      <c r="BE236" s="169">
        <f t="shared" si="34"/>
        <v>0</v>
      </c>
      <c r="BF236" s="169">
        <f t="shared" si="35"/>
        <v>0</v>
      </c>
      <c r="BG236" s="169">
        <f t="shared" si="36"/>
        <v>0</v>
      </c>
      <c r="BH236" s="169">
        <f t="shared" si="37"/>
        <v>0</v>
      </c>
      <c r="BI236" s="169">
        <f t="shared" si="38"/>
        <v>0</v>
      </c>
      <c r="BJ236" s="18" t="s">
        <v>89</v>
      </c>
      <c r="BK236" s="169">
        <f t="shared" si="39"/>
        <v>0</v>
      </c>
      <c r="BL236" s="18" t="s">
        <v>351</v>
      </c>
      <c r="BM236" s="168" t="s">
        <v>1959</v>
      </c>
    </row>
    <row r="237" spans="1:65" s="2" customFormat="1" ht="16.5" customHeight="1">
      <c r="A237" s="33"/>
      <c r="B237" s="155"/>
      <c r="C237" s="202" t="s">
        <v>1159</v>
      </c>
      <c r="D237" s="202" t="s">
        <v>339</v>
      </c>
      <c r="E237" s="203" t="s">
        <v>773</v>
      </c>
      <c r="F237" s="204" t="s">
        <v>1960</v>
      </c>
      <c r="G237" s="205" t="s">
        <v>782</v>
      </c>
      <c r="H237" s="206">
        <v>31</v>
      </c>
      <c r="I237" s="207"/>
      <c r="J237" s="208">
        <f t="shared" si="30"/>
        <v>0</v>
      </c>
      <c r="K237" s="209"/>
      <c r="L237" s="210"/>
      <c r="M237" s="211" t="s">
        <v>1</v>
      </c>
      <c r="N237" s="212" t="s">
        <v>41</v>
      </c>
      <c r="O237" s="62"/>
      <c r="P237" s="166">
        <f t="shared" si="31"/>
        <v>0</v>
      </c>
      <c r="Q237" s="166">
        <v>0</v>
      </c>
      <c r="R237" s="166">
        <f t="shared" si="32"/>
        <v>0</v>
      </c>
      <c r="S237" s="166">
        <v>0</v>
      </c>
      <c r="T237" s="167">
        <f t="shared" si="3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8" t="s">
        <v>505</v>
      </c>
      <c r="AT237" s="168" t="s">
        <v>339</v>
      </c>
      <c r="AU237" s="168" t="s">
        <v>79</v>
      </c>
      <c r="AY237" s="18" t="s">
        <v>185</v>
      </c>
      <c r="BE237" s="169">
        <f t="shared" si="34"/>
        <v>0</v>
      </c>
      <c r="BF237" s="169">
        <f t="shared" si="35"/>
        <v>0</v>
      </c>
      <c r="BG237" s="169">
        <f t="shared" si="36"/>
        <v>0</v>
      </c>
      <c r="BH237" s="169">
        <f t="shared" si="37"/>
        <v>0</v>
      </c>
      <c r="BI237" s="169">
        <f t="shared" si="38"/>
        <v>0</v>
      </c>
      <c r="BJ237" s="18" t="s">
        <v>89</v>
      </c>
      <c r="BK237" s="169">
        <f t="shared" si="39"/>
        <v>0</v>
      </c>
      <c r="BL237" s="18" t="s">
        <v>351</v>
      </c>
      <c r="BM237" s="168" t="s">
        <v>1961</v>
      </c>
    </row>
    <row r="238" spans="1:65" s="2" customFormat="1" ht="16.5" customHeight="1">
      <c r="A238" s="33"/>
      <c r="B238" s="155"/>
      <c r="C238" s="202" t="s">
        <v>1164</v>
      </c>
      <c r="D238" s="202" t="s">
        <v>339</v>
      </c>
      <c r="E238" s="203" t="s">
        <v>779</v>
      </c>
      <c r="F238" s="204" t="s">
        <v>1962</v>
      </c>
      <c r="G238" s="205" t="s">
        <v>782</v>
      </c>
      <c r="H238" s="206">
        <v>1</v>
      </c>
      <c r="I238" s="207"/>
      <c r="J238" s="208">
        <f t="shared" si="30"/>
        <v>0</v>
      </c>
      <c r="K238" s="209"/>
      <c r="L238" s="210"/>
      <c r="M238" s="211" t="s">
        <v>1</v>
      </c>
      <c r="N238" s="212" t="s">
        <v>41</v>
      </c>
      <c r="O238" s="62"/>
      <c r="P238" s="166">
        <f t="shared" si="31"/>
        <v>0</v>
      </c>
      <c r="Q238" s="166">
        <v>0</v>
      </c>
      <c r="R238" s="166">
        <f t="shared" si="32"/>
        <v>0</v>
      </c>
      <c r="S238" s="166">
        <v>0</v>
      </c>
      <c r="T238" s="167">
        <f t="shared" si="3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8" t="s">
        <v>505</v>
      </c>
      <c r="AT238" s="168" t="s">
        <v>339</v>
      </c>
      <c r="AU238" s="168" t="s">
        <v>79</v>
      </c>
      <c r="AY238" s="18" t="s">
        <v>185</v>
      </c>
      <c r="BE238" s="169">
        <f t="shared" si="34"/>
        <v>0</v>
      </c>
      <c r="BF238" s="169">
        <f t="shared" si="35"/>
        <v>0</v>
      </c>
      <c r="BG238" s="169">
        <f t="shared" si="36"/>
        <v>0</v>
      </c>
      <c r="BH238" s="169">
        <f t="shared" si="37"/>
        <v>0</v>
      </c>
      <c r="BI238" s="169">
        <f t="shared" si="38"/>
        <v>0</v>
      </c>
      <c r="BJ238" s="18" t="s">
        <v>89</v>
      </c>
      <c r="BK238" s="169">
        <f t="shared" si="39"/>
        <v>0</v>
      </c>
      <c r="BL238" s="18" t="s">
        <v>351</v>
      </c>
      <c r="BM238" s="168" t="s">
        <v>1963</v>
      </c>
    </row>
    <row r="239" spans="1:65" s="2" customFormat="1" ht="24.2" customHeight="1">
      <c r="A239" s="33"/>
      <c r="B239" s="155"/>
      <c r="C239" s="156" t="s">
        <v>1168</v>
      </c>
      <c r="D239" s="156" t="s">
        <v>188</v>
      </c>
      <c r="E239" s="157" t="s">
        <v>1964</v>
      </c>
      <c r="F239" s="158" t="s">
        <v>1965</v>
      </c>
      <c r="G239" s="159" t="s">
        <v>782</v>
      </c>
      <c r="H239" s="160">
        <v>1</v>
      </c>
      <c r="I239" s="161"/>
      <c r="J239" s="162">
        <f t="shared" si="30"/>
        <v>0</v>
      </c>
      <c r="K239" s="163"/>
      <c r="L239" s="34"/>
      <c r="M239" s="164" t="s">
        <v>1</v>
      </c>
      <c r="N239" s="165" t="s">
        <v>41</v>
      </c>
      <c r="O239" s="62"/>
      <c r="P239" s="166">
        <f t="shared" si="31"/>
        <v>0</v>
      </c>
      <c r="Q239" s="166">
        <v>0</v>
      </c>
      <c r="R239" s="166">
        <f t="shared" si="32"/>
        <v>0</v>
      </c>
      <c r="S239" s="166">
        <v>0</v>
      </c>
      <c r="T239" s="167">
        <f t="shared" si="3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8" t="s">
        <v>351</v>
      </c>
      <c r="AT239" s="168" t="s">
        <v>188</v>
      </c>
      <c r="AU239" s="168" t="s">
        <v>79</v>
      </c>
      <c r="AY239" s="18" t="s">
        <v>185</v>
      </c>
      <c r="BE239" s="169">
        <f t="shared" si="34"/>
        <v>0</v>
      </c>
      <c r="BF239" s="169">
        <f t="shared" si="35"/>
        <v>0</v>
      </c>
      <c r="BG239" s="169">
        <f t="shared" si="36"/>
        <v>0</v>
      </c>
      <c r="BH239" s="169">
        <f t="shared" si="37"/>
        <v>0</v>
      </c>
      <c r="BI239" s="169">
        <f t="shared" si="38"/>
        <v>0</v>
      </c>
      <c r="BJ239" s="18" t="s">
        <v>89</v>
      </c>
      <c r="BK239" s="169">
        <f t="shared" si="39"/>
        <v>0</v>
      </c>
      <c r="BL239" s="18" t="s">
        <v>351</v>
      </c>
      <c r="BM239" s="168" t="s">
        <v>1966</v>
      </c>
    </row>
    <row r="240" spans="1:65" s="2" customFormat="1" ht="24.2" customHeight="1">
      <c r="A240" s="33"/>
      <c r="B240" s="155"/>
      <c r="C240" s="202" t="s">
        <v>1172</v>
      </c>
      <c r="D240" s="202" t="s">
        <v>339</v>
      </c>
      <c r="E240" s="203" t="s">
        <v>784</v>
      </c>
      <c r="F240" s="204" t="s">
        <v>1967</v>
      </c>
      <c r="G240" s="205" t="s">
        <v>782</v>
      </c>
      <c r="H240" s="206">
        <v>1</v>
      </c>
      <c r="I240" s="207"/>
      <c r="J240" s="208">
        <f t="shared" si="30"/>
        <v>0</v>
      </c>
      <c r="K240" s="209"/>
      <c r="L240" s="210"/>
      <c r="M240" s="211" t="s">
        <v>1</v>
      </c>
      <c r="N240" s="212" t="s">
        <v>41</v>
      </c>
      <c r="O240" s="62"/>
      <c r="P240" s="166">
        <f t="shared" si="31"/>
        <v>0</v>
      </c>
      <c r="Q240" s="166">
        <v>0</v>
      </c>
      <c r="R240" s="166">
        <f t="shared" si="32"/>
        <v>0</v>
      </c>
      <c r="S240" s="166">
        <v>0</v>
      </c>
      <c r="T240" s="167">
        <f t="shared" si="3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8" t="s">
        <v>505</v>
      </c>
      <c r="AT240" s="168" t="s">
        <v>339</v>
      </c>
      <c r="AU240" s="168" t="s">
        <v>79</v>
      </c>
      <c r="AY240" s="18" t="s">
        <v>185</v>
      </c>
      <c r="BE240" s="169">
        <f t="shared" si="34"/>
        <v>0</v>
      </c>
      <c r="BF240" s="169">
        <f t="shared" si="35"/>
        <v>0</v>
      </c>
      <c r="BG240" s="169">
        <f t="shared" si="36"/>
        <v>0</v>
      </c>
      <c r="BH240" s="169">
        <f t="shared" si="37"/>
        <v>0</v>
      </c>
      <c r="BI240" s="169">
        <f t="shared" si="38"/>
        <v>0</v>
      </c>
      <c r="BJ240" s="18" t="s">
        <v>89</v>
      </c>
      <c r="BK240" s="169">
        <f t="shared" si="39"/>
        <v>0</v>
      </c>
      <c r="BL240" s="18" t="s">
        <v>351</v>
      </c>
      <c r="BM240" s="168" t="s">
        <v>1968</v>
      </c>
    </row>
    <row r="241" spans="1:65" s="2" customFormat="1" ht="16.5" customHeight="1">
      <c r="A241" s="33"/>
      <c r="B241" s="155"/>
      <c r="C241" s="156" t="s">
        <v>1178</v>
      </c>
      <c r="D241" s="156" t="s">
        <v>188</v>
      </c>
      <c r="E241" s="157" t="s">
        <v>1969</v>
      </c>
      <c r="F241" s="158" t="s">
        <v>1970</v>
      </c>
      <c r="G241" s="159" t="s">
        <v>782</v>
      </c>
      <c r="H241" s="160">
        <v>30</v>
      </c>
      <c r="I241" s="161"/>
      <c r="J241" s="162">
        <f t="shared" si="30"/>
        <v>0</v>
      </c>
      <c r="K241" s="163"/>
      <c r="L241" s="34"/>
      <c r="M241" s="164" t="s">
        <v>1</v>
      </c>
      <c r="N241" s="165" t="s">
        <v>41</v>
      </c>
      <c r="O241" s="62"/>
      <c r="P241" s="166">
        <f t="shared" si="31"/>
        <v>0</v>
      </c>
      <c r="Q241" s="166">
        <v>0</v>
      </c>
      <c r="R241" s="166">
        <f t="shared" si="32"/>
        <v>0</v>
      </c>
      <c r="S241" s="166">
        <v>0</v>
      </c>
      <c r="T241" s="167">
        <f t="shared" si="3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8" t="s">
        <v>351</v>
      </c>
      <c r="AT241" s="168" t="s">
        <v>188</v>
      </c>
      <c r="AU241" s="168" t="s">
        <v>79</v>
      </c>
      <c r="AY241" s="18" t="s">
        <v>185</v>
      </c>
      <c r="BE241" s="169">
        <f t="shared" si="34"/>
        <v>0</v>
      </c>
      <c r="BF241" s="169">
        <f t="shared" si="35"/>
        <v>0</v>
      </c>
      <c r="BG241" s="169">
        <f t="shared" si="36"/>
        <v>0</v>
      </c>
      <c r="BH241" s="169">
        <f t="shared" si="37"/>
        <v>0</v>
      </c>
      <c r="BI241" s="169">
        <f t="shared" si="38"/>
        <v>0</v>
      </c>
      <c r="BJ241" s="18" t="s">
        <v>89</v>
      </c>
      <c r="BK241" s="169">
        <f t="shared" si="39"/>
        <v>0</v>
      </c>
      <c r="BL241" s="18" t="s">
        <v>351</v>
      </c>
      <c r="BM241" s="168" t="s">
        <v>1971</v>
      </c>
    </row>
    <row r="242" spans="1:65" s="2" customFormat="1" ht="24.2" customHeight="1">
      <c r="A242" s="33"/>
      <c r="B242" s="155"/>
      <c r="C242" s="202" t="s">
        <v>1182</v>
      </c>
      <c r="D242" s="202" t="s">
        <v>339</v>
      </c>
      <c r="E242" s="203" t="s">
        <v>788</v>
      </c>
      <c r="F242" s="204" t="s">
        <v>1972</v>
      </c>
      <c r="G242" s="205" t="s">
        <v>782</v>
      </c>
      <c r="H242" s="206">
        <v>30</v>
      </c>
      <c r="I242" s="207"/>
      <c r="J242" s="208">
        <f t="shared" si="30"/>
        <v>0</v>
      </c>
      <c r="K242" s="209"/>
      <c r="L242" s="210"/>
      <c r="M242" s="211" t="s">
        <v>1</v>
      </c>
      <c r="N242" s="212" t="s">
        <v>41</v>
      </c>
      <c r="O242" s="62"/>
      <c r="P242" s="166">
        <f t="shared" si="31"/>
        <v>0</v>
      </c>
      <c r="Q242" s="166">
        <v>0</v>
      </c>
      <c r="R242" s="166">
        <f t="shared" si="32"/>
        <v>0</v>
      </c>
      <c r="S242" s="166">
        <v>0</v>
      </c>
      <c r="T242" s="167">
        <f t="shared" si="3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8" t="s">
        <v>505</v>
      </c>
      <c r="AT242" s="168" t="s">
        <v>339</v>
      </c>
      <c r="AU242" s="168" t="s">
        <v>79</v>
      </c>
      <c r="AY242" s="18" t="s">
        <v>185</v>
      </c>
      <c r="BE242" s="169">
        <f t="shared" si="34"/>
        <v>0</v>
      </c>
      <c r="BF242" s="169">
        <f t="shared" si="35"/>
        <v>0</v>
      </c>
      <c r="BG242" s="169">
        <f t="shared" si="36"/>
        <v>0</v>
      </c>
      <c r="BH242" s="169">
        <f t="shared" si="37"/>
        <v>0</v>
      </c>
      <c r="BI242" s="169">
        <f t="shared" si="38"/>
        <v>0</v>
      </c>
      <c r="BJ242" s="18" t="s">
        <v>89</v>
      </c>
      <c r="BK242" s="169">
        <f t="shared" si="39"/>
        <v>0</v>
      </c>
      <c r="BL242" s="18" t="s">
        <v>351</v>
      </c>
      <c r="BM242" s="168" t="s">
        <v>1973</v>
      </c>
    </row>
    <row r="243" spans="1:65" s="2" customFormat="1" ht="16.5" customHeight="1">
      <c r="A243" s="33"/>
      <c r="B243" s="155"/>
      <c r="C243" s="156" t="s">
        <v>1186</v>
      </c>
      <c r="D243" s="156" t="s">
        <v>188</v>
      </c>
      <c r="E243" s="157" t="s">
        <v>1974</v>
      </c>
      <c r="F243" s="158" t="s">
        <v>1975</v>
      </c>
      <c r="G243" s="159" t="s">
        <v>782</v>
      </c>
      <c r="H243" s="160">
        <v>1</v>
      </c>
      <c r="I243" s="161"/>
      <c r="J243" s="162">
        <f t="shared" si="30"/>
        <v>0</v>
      </c>
      <c r="K243" s="163"/>
      <c r="L243" s="34"/>
      <c r="M243" s="164" t="s">
        <v>1</v>
      </c>
      <c r="N243" s="165" t="s">
        <v>41</v>
      </c>
      <c r="O243" s="62"/>
      <c r="P243" s="166">
        <f t="shared" si="31"/>
        <v>0</v>
      </c>
      <c r="Q243" s="166">
        <v>0</v>
      </c>
      <c r="R243" s="166">
        <f t="shared" si="32"/>
        <v>0</v>
      </c>
      <c r="S243" s="166">
        <v>0</v>
      </c>
      <c r="T243" s="167">
        <f t="shared" si="3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8" t="s">
        <v>351</v>
      </c>
      <c r="AT243" s="168" t="s">
        <v>188</v>
      </c>
      <c r="AU243" s="168" t="s">
        <v>79</v>
      </c>
      <c r="AY243" s="18" t="s">
        <v>185</v>
      </c>
      <c r="BE243" s="169">
        <f t="shared" si="34"/>
        <v>0</v>
      </c>
      <c r="BF243" s="169">
        <f t="shared" si="35"/>
        <v>0</v>
      </c>
      <c r="BG243" s="169">
        <f t="shared" si="36"/>
        <v>0</v>
      </c>
      <c r="BH243" s="169">
        <f t="shared" si="37"/>
        <v>0</v>
      </c>
      <c r="BI243" s="169">
        <f t="shared" si="38"/>
        <v>0</v>
      </c>
      <c r="BJ243" s="18" t="s">
        <v>89</v>
      </c>
      <c r="BK243" s="169">
        <f t="shared" si="39"/>
        <v>0</v>
      </c>
      <c r="BL243" s="18" t="s">
        <v>351</v>
      </c>
      <c r="BM243" s="168" t="s">
        <v>1976</v>
      </c>
    </row>
    <row r="244" spans="1:65" s="2" customFormat="1" ht="16.5" customHeight="1">
      <c r="A244" s="33"/>
      <c r="B244" s="155"/>
      <c r="C244" s="202" t="s">
        <v>1190</v>
      </c>
      <c r="D244" s="202" t="s">
        <v>339</v>
      </c>
      <c r="E244" s="203" t="s">
        <v>1977</v>
      </c>
      <c r="F244" s="204" t="s">
        <v>1978</v>
      </c>
      <c r="G244" s="205" t="s">
        <v>782</v>
      </c>
      <c r="H244" s="206">
        <v>1</v>
      </c>
      <c r="I244" s="207"/>
      <c r="J244" s="208">
        <f t="shared" si="30"/>
        <v>0</v>
      </c>
      <c r="K244" s="209"/>
      <c r="L244" s="210"/>
      <c r="M244" s="211" t="s">
        <v>1</v>
      </c>
      <c r="N244" s="212" t="s">
        <v>41</v>
      </c>
      <c r="O244" s="62"/>
      <c r="P244" s="166">
        <f t="shared" si="31"/>
        <v>0</v>
      </c>
      <c r="Q244" s="166">
        <v>0</v>
      </c>
      <c r="R244" s="166">
        <f t="shared" si="32"/>
        <v>0</v>
      </c>
      <c r="S244" s="166">
        <v>0</v>
      </c>
      <c r="T244" s="167">
        <f t="shared" si="3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8" t="s">
        <v>505</v>
      </c>
      <c r="AT244" s="168" t="s">
        <v>339</v>
      </c>
      <c r="AU244" s="168" t="s">
        <v>79</v>
      </c>
      <c r="AY244" s="18" t="s">
        <v>185</v>
      </c>
      <c r="BE244" s="169">
        <f t="shared" si="34"/>
        <v>0</v>
      </c>
      <c r="BF244" s="169">
        <f t="shared" si="35"/>
        <v>0</v>
      </c>
      <c r="BG244" s="169">
        <f t="shared" si="36"/>
        <v>0</v>
      </c>
      <c r="BH244" s="169">
        <f t="shared" si="37"/>
        <v>0</v>
      </c>
      <c r="BI244" s="169">
        <f t="shared" si="38"/>
        <v>0</v>
      </c>
      <c r="BJ244" s="18" t="s">
        <v>89</v>
      </c>
      <c r="BK244" s="169">
        <f t="shared" si="39"/>
        <v>0</v>
      </c>
      <c r="BL244" s="18" t="s">
        <v>351</v>
      </c>
      <c r="BM244" s="168" t="s">
        <v>1979</v>
      </c>
    </row>
    <row r="245" spans="1:65" s="2" customFormat="1" ht="16.5" customHeight="1">
      <c r="A245" s="33"/>
      <c r="B245" s="155"/>
      <c r="C245" s="156" t="s">
        <v>1195</v>
      </c>
      <c r="D245" s="156" t="s">
        <v>188</v>
      </c>
      <c r="E245" s="157" t="s">
        <v>1980</v>
      </c>
      <c r="F245" s="158" t="s">
        <v>1981</v>
      </c>
      <c r="G245" s="159" t="s">
        <v>782</v>
      </c>
      <c r="H245" s="160">
        <v>1</v>
      </c>
      <c r="I245" s="161"/>
      <c r="J245" s="162">
        <f t="shared" si="30"/>
        <v>0</v>
      </c>
      <c r="K245" s="163"/>
      <c r="L245" s="34"/>
      <c r="M245" s="164" t="s">
        <v>1</v>
      </c>
      <c r="N245" s="165" t="s">
        <v>41</v>
      </c>
      <c r="O245" s="62"/>
      <c r="P245" s="166">
        <f t="shared" si="31"/>
        <v>0</v>
      </c>
      <c r="Q245" s="166">
        <v>0</v>
      </c>
      <c r="R245" s="166">
        <f t="shared" si="32"/>
        <v>0</v>
      </c>
      <c r="S245" s="166">
        <v>0</v>
      </c>
      <c r="T245" s="167">
        <f t="shared" si="3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8" t="s">
        <v>351</v>
      </c>
      <c r="AT245" s="168" t="s">
        <v>188</v>
      </c>
      <c r="AU245" s="168" t="s">
        <v>79</v>
      </c>
      <c r="AY245" s="18" t="s">
        <v>185</v>
      </c>
      <c r="BE245" s="169">
        <f t="shared" si="34"/>
        <v>0</v>
      </c>
      <c r="BF245" s="169">
        <f t="shared" si="35"/>
        <v>0</v>
      </c>
      <c r="BG245" s="169">
        <f t="shared" si="36"/>
        <v>0</v>
      </c>
      <c r="BH245" s="169">
        <f t="shared" si="37"/>
        <v>0</v>
      </c>
      <c r="BI245" s="169">
        <f t="shared" si="38"/>
        <v>0</v>
      </c>
      <c r="BJ245" s="18" t="s">
        <v>89</v>
      </c>
      <c r="BK245" s="169">
        <f t="shared" si="39"/>
        <v>0</v>
      </c>
      <c r="BL245" s="18" t="s">
        <v>351</v>
      </c>
      <c r="BM245" s="168" t="s">
        <v>1982</v>
      </c>
    </row>
    <row r="246" spans="1:65" s="2" customFormat="1" ht="16.5" customHeight="1">
      <c r="A246" s="33"/>
      <c r="B246" s="155"/>
      <c r="C246" s="202" t="s">
        <v>1199</v>
      </c>
      <c r="D246" s="202" t="s">
        <v>339</v>
      </c>
      <c r="E246" s="203" t="s">
        <v>792</v>
      </c>
      <c r="F246" s="204" t="s">
        <v>1983</v>
      </c>
      <c r="G246" s="205" t="s">
        <v>782</v>
      </c>
      <c r="H246" s="206">
        <v>1</v>
      </c>
      <c r="I246" s="207"/>
      <c r="J246" s="208">
        <f t="shared" si="30"/>
        <v>0</v>
      </c>
      <c r="K246" s="209"/>
      <c r="L246" s="210"/>
      <c r="M246" s="211" t="s">
        <v>1</v>
      </c>
      <c r="N246" s="212" t="s">
        <v>41</v>
      </c>
      <c r="O246" s="62"/>
      <c r="P246" s="166">
        <f t="shared" si="31"/>
        <v>0</v>
      </c>
      <c r="Q246" s="166">
        <v>0</v>
      </c>
      <c r="R246" s="166">
        <f t="shared" si="32"/>
        <v>0</v>
      </c>
      <c r="S246" s="166">
        <v>0</v>
      </c>
      <c r="T246" s="167">
        <f t="shared" si="3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8" t="s">
        <v>505</v>
      </c>
      <c r="AT246" s="168" t="s">
        <v>339</v>
      </c>
      <c r="AU246" s="168" t="s">
        <v>79</v>
      </c>
      <c r="AY246" s="18" t="s">
        <v>185</v>
      </c>
      <c r="BE246" s="169">
        <f t="shared" si="34"/>
        <v>0</v>
      </c>
      <c r="BF246" s="169">
        <f t="shared" si="35"/>
        <v>0</v>
      </c>
      <c r="BG246" s="169">
        <f t="shared" si="36"/>
        <v>0</v>
      </c>
      <c r="BH246" s="169">
        <f t="shared" si="37"/>
        <v>0</v>
      </c>
      <c r="BI246" s="169">
        <f t="shared" si="38"/>
        <v>0</v>
      </c>
      <c r="BJ246" s="18" t="s">
        <v>89</v>
      </c>
      <c r="BK246" s="169">
        <f t="shared" si="39"/>
        <v>0</v>
      </c>
      <c r="BL246" s="18" t="s">
        <v>351</v>
      </c>
      <c r="BM246" s="168" t="s">
        <v>1984</v>
      </c>
    </row>
    <row r="247" spans="1:65" s="2" customFormat="1" ht="24.2" customHeight="1">
      <c r="A247" s="33"/>
      <c r="B247" s="155"/>
      <c r="C247" s="156" t="s">
        <v>1204</v>
      </c>
      <c r="D247" s="156" t="s">
        <v>188</v>
      </c>
      <c r="E247" s="157" t="s">
        <v>1985</v>
      </c>
      <c r="F247" s="158" t="s">
        <v>1986</v>
      </c>
      <c r="G247" s="159" t="s">
        <v>348</v>
      </c>
      <c r="H247" s="160">
        <v>621</v>
      </c>
      <c r="I247" s="161"/>
      <c r="J247" s="162">
        <f t="shared" si="30"/>
        <v>0</v>
      </c>
      <c r="K247" s="163"/>
      <c r="L247" s="34"/>
      <c r="M247" s="164" t="s">
        <v>1</v>
      </c>
      <c r="N247" s="165" t="s">
        <v>41</v>
      </c>
      <c r="O247" s="62"/>
      <c r="P247" s="166">
        <f t="shared" si="31"/>
        <v>0</v>
      </c>
      <c r="Q247" s="166">
        <v>0</v>
      </c>
      <c r="R247" s="166">
        <f t="shared" si="32"/>
        <v>0</v>
      </c>
      <c r="S247" s="166">
        <v>0</v>
      </c>
      <c r="T247" s="167">
        <f t="shared" si="3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8" t="s">
        <v>351</v>
      </c>
      <c r="AT247" s="168" t="s">
        <v>188</v>
      </c>
      <c r="AU247" s="168" t="s">
        <v>79</v>
      </c>
      <c r="AY247" s="18" t="s">
        <v>185</v>
      </c>
      <c r="BE247" s="169">
        <f t="shared" si="34"/>
        <v>0</v>
      </c>
      <c r="BF247" s="169">
        <f t="shared" si="35"/>
        <v>0</v>
      </c>
      <c r="BG247" s="169">
        <f t="shared" si="36"/>
        <v>0</v>
      </c>
      <c r="BH247" s="169">
        <f t="shared" si="37"/>
        <v>0</v>
      </c>
      <c r="BI247" s="169">
        <f t="shared" si="38"/>
        <v>0</v>
      </c>
      <c r="BJ247" s="18" t="s">
        <v>89</v>
      </c>
      <c r="BK247" s="169">
        <f t="shared" si="39"/>
        <v>0</v>
      </c>
      <c r="BL247" s="18" t="s">
        <v>351</v>
      </c>
      <c r="BM247" s="168" t="s">
        <v>1987</v>
      </c>
    </row>
    <row r="248" spans="1:65" s="2" customFormat="1" ht="24.2" customHeight="1">
      <c r="A248" s="33"/>
      <c r="B248" s="155"/>
      <c r="C248" s="156" t="s">
        <v>1210</v>
      </c>
      <c r="D248" s="156" t="s">
        <v>188</v>
      </c>
      <c r="E248" s="157" t="s">
        <v>1988</v>
      </c>
      <c r="F248" s="158" t="s">
        <v>1989</v>
      </c>
      <c r="G248" s="159" t="s">
        <v>1046</v>
      </c>
      <c r="H248" s="213"/>
      <c r="I248" s="161"/>
      <c r="J248" s="162">
        <f t="shared" si="30"/>
        <v>0</v>
      </c>
      <c r="K248" s="163"/>
      <c r="L248" s="34"/>
      <c r="M248" s="164" t="s">
        <v>1</v>
      </c>
      <c r="N248" s="165" t="s">
        <v>41</v>
      </c>
      <c r="O248" s="62"/>
      <c r="P248" s="166">
        <f t="shared" si="31"/>
        <v>0</v>
      </c>
      <c r="Q248" s="166">
        <v>0</v>
      </c>
      <c r="R248" s="166">
        <f t="shared" si="32"/>
        <v>0</v>
      </c>
      <c r="S248" s="166">
        <v>0</v>
      </c>
      <c r="T248" s="167">
        <f t="shared" si="3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8" t="s">
        <v>351</v>
      </c>
      <c r="AT248" s="168" t="s">
        <v>188</v>
      </c>
      <c r="AU248" s="168" t="s">
        <v>79</v>
      </c>
      <c r="AY248" s="18" t="s">
        <v>185</v>
      </c>
      <c r="BE248" s="169">
        <f t="shared" si="34"/>
        <v>0</v>
      </c>
      <c r="BF248" s="169">
        <f t="shared" si="35"/>
        <v>0</v>
      </c>
      <c r="BG248" s="169">
        <f t="shared" si="36"/>
        <v>0</v>
      </c>
      <c r="BH248" s="169">
        <f t="shared" si="37"/>
        <v>0</v>
      </c>
      <c r="BI248" s="169">
        <f t="shared" si="38"/>
        <v>0</v>
      </c>
      <c r="BJ248" s="18" t="s">
        <v>89</v>
      </c>
      <c r="BK248" s="169">
        <f t="shared" si="39"/>
        <v>0</v>
      </c>
      <c r="BL248" s="18" t="s">
        <v>351</v>
      </c>
      <c r="BM248" s="168" t="s">
        <v>1990</v>
      </c>
    </row>
    <row r="249" spans="1:65" s="2" customFormat="1" ht="16.5" customHeight="1">
      <c r="A249" s="33"/>
      <c r="B249" s="155"/>
      <c r="C249" s="156" t="s">
        <v>1216</v>
      </c>
      <c r="D249" s="156" t="s">
        <v>188</v>
      </c>
      <c r="E249" s="157" t="s">
        <v>1991</v>
      </c>
      <c r="F249" s="158" t="s">
        <v>1992</v>
      </c>
      <c r="G249" s="159" t="s">
        <v>782</v>
      </c>
      <c r="H249" s="160">
        <v>1</v>
      </c>
      <c r="I249" s="161"/>
      <c r="J249" s="162">
        <f t="shared" si="30"/>
        <v>0</v>
      </c>
      <c r="K249" s="163"/>
      <c r="L249" s="34"/>
      <c r="M249" s="164" t="s">
        <v>1</v>
      </c>
      <c r="N249" s="165" t="s">
        <v>41</v>
      </c>
      <c r="O249" s="62"/>
      <c r="P249" s="166">
        <f t="shared" si="31"/>
        <v>0</v>
      </c>
      <c r="Q249" s="166">
        <v>0</v>
      </c>
      <c r="R249" s="166">
        <f t="shared" si="32"/>
        <v>0</v>
      </c>
      <c r="S249" s="166">
        <v>0</v>
      </c>
      <c r="T249" s="167">
        <f t="shared" si="3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8" t="s">
        <v>351</v>
      </c>
      <c r="AT249" s="168" t="s">
        <v>188</v>
      </c>
      <c r="AU249" s="168" t="s">
        <v>79</v>
      </c>
      <c r="AY249" s="18" t="s">
        <v>185</v>
      </c>
      <c r="BE249" s="169">
        <f t="shared" si="34"/>
        <v>0</v>
      </c>
      <c r="BF249" s="169">
        <f t="shared" si="35"/>
        <v>0</v>
      </c>
      <c r="BG249" s="169">
        <f t="shared" si="36"/>
        <v>0</v>
      </c>
      <c r="BH249" s="169">
        <f t="shared" si="37"/>
        <v>0</v>
      </c>
      <c r="BI249" s="169">
        <f t="shared" si="38"/>
        <v>0</v>
      </c>
      <c r="BJ249" s="18" t="s">
        <v>89</v>
      </c>
      <c r="BK249" s="169">
        <f t="shared" si="39"/>
        <v>0</v>
      </c>
      <c r="BL249" s="18" t="s">
        <v>351</v>
      </c>
      <c r="BM249" s="168" t="s">
        <v>1993</v>
      </c>
    </row>
    <row r="250" spans="1:65" s="2" customFormat="1" ht="24.2" customHeight="1">
      <c r="A250" s="33"/>
      <c r="B250" s="155"/>
      <c r="C250" s="202" t="s">
        <v>1221</v>
      </c>
      <c r="D250" s="202" t="s">
        <v>339</v>
      </c>
      <c r="E250" s="203" t="s">
        <v>1994</v>
      </c>
      <c r="F250" s="204" t="s">
        <v>1995</v>
      </c>
      <c r="G250" s="205" t="s">
        <v>782</v>
      </c>
      <c r="H250" s="206">
        <v>1</v>
      </c>
      <c r="I250" s="207"/>
      <c r="J250" s="208">
        <f t="shared" si="30"/>
        <v>0</v>
      </c>
      <c r="K250" s="209"/>
      <c r="L250" s="210"/>
      <c r="M250" s="211" t="s">
        <v>1</v>
      </c>
      <c r="N250" s="212" t="s">
        <v>41</v>
      </c>
      <c r="O250" s="62"/>
      <c r="P250" s="166">
        <f t="shared" si="31"/>
        <v>0</v>
      </c>
      <c r="Q250" s="166">
        <v>0</v>
      </c>
      <c r="R250" s="166">
        <f t="shared" si="32"/>
        <v>0</v>
      </c>
      <c r="S250" s="166">
        <v>0</v>
      </c>
      <c r="T250" s="167">
        <f t="shared" si="3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8" t="s">
        <v>505</v>
      </c>
      <c r="AT250" s="168" t="s">
        <v>339</v>
      </c>
      <c r="AU250" s="168" t="s">
        <v>79</v>
      </c>
      <c r="AY250" s="18" t="s">
        <v>185</v>
      </c>
      <c r="BE250" s="169">
        <f t="shared" si="34"/>
        <v>0</v>
      </c>
      <c r="BF250" s="169">
        <f t="shared" si="35"/>
        <v>0</v>
      </c>
      <c r="BG250" s="169">
        <f t="shared" si="36"/>
        <v>0</v>
      </c>
      <c r="BH250" s="169">
        <f t="shared" si="37"/>
        <v>0</v>
      </c>
      <c r="BI250" s="169">
        <f t="shared" si="38"/>
        <v>0</v>
      </c>
      <c r="BJ250" s="18" t="s">
        <v>89</v>
      </c>
      <c r="BK250" s="169">
        <f t="shared" si="39"/>
        <v>0</v>
      </c>
      <c r="BL250" s="18" t="s">
        <v>351</v>
      </c>
      <c r="BM250" s="168" t="s">
        <v>1996</v>
      </c>
    </row>
    <row r="251" spans="1:65" s="2" customFormat="1" ht="16.5" customHeight="1">
      <c r="A251" s="33"/>
      <c r="B251" s="155"/>
      <c r="C251" s="202" t="s">
        <v>1225</v>
      </c>
      <c r="D251" s="202" t="s">
        <v>339</v>
      </c>
      <c r="E251" s="203" t="s">
        <v>1997</v>
      </c>
      <c r="F251" s="204" t="s">
        <v>1998</v>
      </c>
      <c r="G251" s="205" t="s">
        <v>782</v>
      </c>
      <c r="H251" s="206">
        <v>1</v>
      </c>
      <c r="I251" s="207"/>
      <c r="J251" s="208">
        <f t="shared" ref="J251:J282" si="40">ROUND(I251*H251,2)</f>
        <v>0</v>
      </c>
      <c r="K251" s="209"/>
      <c r="L251" s="210"/>
      <c r="M251" s="211" t="s">
        <v>1</v>
      </c>
      <c r="N251" s="212" t="s">
        <v>41</v>
      </c>
      <c r="O251" s="62"/>
      <c r="P251" s="166">
        <f t="shared" ref="P251:P282" si="41">O251*H251</f>
        <v>0</v>
      </c>
      <c r="Q251" s="166">
        <v>0</v>
      </c>
      <c r="R251" s="166">
        <f t="shared" ref="R251:R282" si="42">Q251*H251</f>
        <v>0</v>
      </c>
      <c r="S251" s="166">
        <v>0</v>
      </c>
      <c r="T251" s="167">
        <f t="shared" ref="T251:T282" si="43"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8" t="s">
        <v>505</v>
      </c>
      <c r="AT251" s="168" t="s">
        <v>339</v>
      </c>
      <c r="AU251" s="168" t="s">
        <v>79</v>
      </c>
      <c r="AY251" s="18" t="s">
        <v>185</v>
      </c>
      <c r="BE251" s="169">
        <f t="shared" ref="BE251:BE274" si="44">IF(N251="základná",J251,0)</f>
        <v>0</v>
      </c>
      <c r="BF251" s="169">
        <f t="shared" ref="BF251:BF274" si="45">IF(N251="znížená",J251,0)</f>
        <v>0</v>
      </c>
      <c r="BG251" s="169">
        <f t="shared" ref="BG251:BG274" si="46">IF(N251="zákl. prenesená",J251,0)</f>
        <v>0</v>
      </c>
      <c r="BH251" s="169">
        <f t="shared" ref="BH251:BH274" si="47">IF(N251="zníž. prenesená",J251,0)</f>
        <v>0</v>
      </c>
      <c r="BI251" s="169">
        <f t="shared" ref="BI251:BI274" si="48">IF(N251="nulová",J251,0)</f>
        <v>0</v>
      </c>
      <c r="BJ251" s="18" t="s">
        <v>89</v>
      </c>
      <c r="BK251" s="169">
        <f t="shared" ref="BK251:BK274" si="49">ROUND(I251*H251,2)</f>
        <v>0</v>
      </c>
      <c r="BL251" s="18" t="s">
        <v>351</v>
      </c>
      <c r="BM251" s="168" t="s">
        <v>1999</v>
      </c>
    </row>
    <row r="252" spans="1:65" s="2" customFormat="1" ht="24.2" customHeight="1">
      <c r="A252" s="33"/>
      <c r="B252" s="155"/>
      <c r="C252" s="156" t="s">
        <v>1229</v>
      </c>
      <c r="D252" s="156" t="s">
        <v>188</v>
      </c>
      <c r="E252" s="157" t="s">
        <v>2000</v>
      </c>
      <c r="F252" s="158" t="s">
        <v>2001</v>
      </c>
      <c r="G252" s="159" t="s">
        <v>782</v>
      </c>
      <c r="H252" s="160">
        <v>1</v>
      </c>
      <c r="I252" s="161"/>
      <c r="J252" s="162">
        <f t="shared" si="40"/>
        <v>0</v>
      </c>
      <c r="K252" s="163"/>
      <c r="L252" s="34"/>
      <c r="M252" s="164" t="s">
        <v>1</v>
      </c>
      <c r="N252" s="165" t="s">
        <v>41</v>
      </c>
      <c r="O252" s="62"/>
      <c r="P252" s="166">
        <f t="shared" si="41"/>
        <v>0</v>
      </c>
      <c r="Q252" s="166">
        <v>0</v>
      </c>
      <c r="R252" s="166">
        <f t="shared" si="42"/>
        <v>0</v>
      </c>
      <c r="S252" s="166">
        <v>0</v>
      </c>
      <c r="T252" s="167">
        <f t="shared" si="4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8" t="s">
        <v>351</v>
      </c>
      <c r="AT252" s="168" t="s">
        <v>188</v>
      </c>
      <c r="AU252" s="168" t="s">
        <v>79</v>
      </c>
      <c r="AY252" s="18" t="s">
        <v>185</v>
      </c>
      <c r="BE252" s="169">
        <f t="shared" si="44"/>
        <v>0</v>
      </c>
      <c r="BF252" s="169">
        <f t="shared" si="45"/>
        <v>0</v>
      </c>
      <c r="BG252" s="169">
        <f t="shared" si="46"/>
        <v>0</v>
      </c>
      <c r="BH252" s="169">
        <f t="shared" si="47"/>
        <v>0</v>
      </c>
      <c r="BI252" s="169">
        <f t="shared" si="48"/>
        <v>0</v>
      </c>
      <c r="BJ252" s="18" t="s">
        <v>89</v>
      </c>
      <c r="BK252" s="169">
        <f t="shared" si="49"/>
        <v>0</v>
      </c>
      <c r="BL252" s="18" t="s">
        <v>351</v>
      </c>
      <c r="BM252" s="168" t="s">
        <v>2002</v>
      </c>
    </row>
    <row r="253" spans="1:65" s="2" customFormat="1" ht="16.5" customHeight="1">
      <c r="A253" s="33"/>
      <c r="B253" s="155"/>
      <c r="C253" s="202" t="s">
        <v>1233</v>
      </c>
      <c r="D253" s="202" t="s">
        <v>339</v>
      </c>
      <c r="E253" s="203" t="s">
        <v>2003</v>
      </c>
      <c r="F253" s="204" t="s">
        <v>2004</v>
      </c>
      <c r="G253" s="205" t="s">
        <v>782</v>
      </c>
      <c r="H253" s="206">
        <v>1</v>
      </c>
      <c r="I253" s="207"/>
      <c r="J253" s="208">
        <f t="shared" si="40"/>
        <v>0</v>
      </c>
      <c r="K253" s="209"/>
      <c r="L253" s="210"/>
      <c r="M253" s="211" t="s">
        <v>1</v>
      </c>
      <c r="N253" s="212" t="s">
        <v>41</v>
      </c>
      <c r="O253" s="62"/>
      <c r="P253" s="166">
        <f t="shared" si="41"/>
        <v>0</v>
      </c>
      <c r="Q253" s="166">
        <v>0</v>
      </c>
      <c r="R253" s="166">
        <f t="shared" si="42"/>
        <v>0</v>
      </c>
      <c r="S253" s="166">
        <v>0</v>
      </c>
      <c r="T253" s="167">
        <f t="shared" si="4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8" t="s">
        <v>505</v>
      </c>
      <c r="AT253" s="168" t="s">
        <v>339</v>
      </c>
      <c r="AU253" s="168" t="s">
        <v>79</v>
      </c>
      <c r="AY253" s="18" t="s">
        <v>185</v>
      </c>
      <c r="BE253" s="169">
        <f t="shared" si="44"/>
        <v>0</v>
      </c>
      <c r="BF253" s="169">
        <f t="shared" si="45"/>
        <v>0</v>
      </c>
      <c r="BG253" s="169">
        <f t="shared" si="46"/>
        <v>0</v>
      </c>
      <c r="BH253" s="169">
        <f t="shared" si="47"/>
        <v>0</v>
      </c>
      <c r="BI253" s="169">
        <f t="shared" si="48"/>
        <v>0</v>
      </c>
      <c r="BJ253" s="18" t="s">
        <v>89</v>
      </c>
      <c r="BK253" s="169">
        <f t="shared" si="49"/>
        <v>0</v>
      </c>
      <c r="BL253" s="18" t="s">
        <v>351</v>
      </c>
      <c r="BM253" s="168" t="s">
        <v>2005</v>
      </c>
    </row>
    <row r="254" spans="1:65" s="2" customFormat="1" ht="16.5" customHeight="1">
      <c r="A254" s="33"/>
      <c r="B254" s="155"/>
      <c r="C254" s="156" t="s">
        <v>1239</v>
      </c>
      <c r="D254" s="156" t="s">
        <v>188</v>
      </c>
      <c r="E254" s="157" t="s">
        <v>2006</v>
      </c>
      <c r="F254" s="158" t="s">
        <v>2007</v>
      </c>
      <c r="G254" s="159" t="s">
        <v>782</v>
      </c>
      <c r="H254" s="160">
        <v>1</v>
      </c>
      <c r="I254" s="161"/>
      <c r="J254" s="162">
        <f t="shared" si="40"/>
        <v>0</v>
      </c>
      <c r="K254" s="163"/>
      <c r="L254" s="34"/>
      <c r="M254" s="164" t="s">
        <v>1</v>
      </c>
      <c r="N254" s="165" t="s">
        <v>41</v>
      </c>
      <c r="O254" s="62"/>
      <c r="P254" s="166">
        <f t="shared" si="41"/>
        <v>0</v>
      </c>
      <c r="Q254" s="166">
        <v>0</v>
      </c>
      <c r="R254" s="166">
        <f t="shared" si="42"/>
        <v>0</v>
      </c>
      <c r="S254" s="166">
        <v>0</v>
      </c>
      <c r="T254" s="167">
        <f t="shared" si="4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8" t="s">
        <v>351</v>
      </c>
      <c r="AT254" s="168" t="s">
        <v>188</v>
      </c>
      <c r="AU254" s="168" t="s">
        <v>79</v>
      </c>
      <c r="AY254" s="18" t="s">
        <v>185</v>
      </c>
      <c r="BE254" s="169">
        <f t="shared" si="44"/>
        <v>0</v>
      </c>
      <c r="BF254" s="169">
        <f t="shared" si="45"/>
        <v>0</v>
      </c>
      <c r="BG254" s="169">
        <f t="shared" si="46"/>
        <v>0</v>
      </c>
      <c r="BH254" s="169">
        <f t="shared" si="47"/>
        <v>0</v>
      </c>
      <c r="BI254" s="169">
        <f t="shared" si="48"/>
        <v>0</v>
      </c>
      <c r="BJ254" s="18" t="s">
        <v>89</v>
      </c>
      <c r="BK254" s="169">
        <f t="shared" si="49"/>
        <v>0</v>
      </c>
      <c r="BL254" s="18" t="s">
        <v>351</v>
      </c>
      <c r="BM254" s="168" t="s">
        <v>2008</v>
      </c>
    </row>
    <row r="255" spans="1:65" s="2" customFormat="1" ht="16.5" customHeight="1">
      <c r="A255" s="33"/>
      <c r="B255" s="155"/>
      <c r="C255" s="202" t="s">
        <v>1245</v>
      </c>
      <c r="D255" s="202" t="s">
        <v>339</v>
      </c>
      <c r="E255" s="203" t="s">
        <v>2009</v>
      </c>
      <c r="F255" s="204" t="s">
        <v>2010</v>
      </c>
      <c r="G255" s="205" t="s">
        <v>782</v>
      </c>
      <c r="H255" s="206">
        <v>1</v>
      </c>
      <c r="I255" s="207"/>
      <c r="J255" s="208">
        <f t="shared" si="40"/>
        <v>0</v>
      </c>
      <c r="K255" s="209"/>
      <c r="L255" s="210"/>
      <c r="M255" s="211" t="s">
        <v>1</v>
      </c>
      <c r="N255" s="212" t="s">
        <v>41</v>
      </c>
      <c r="O255" s="62"/>
      <c r="P255" s="166">
        <f t="shared" si="41"/>
        <v>0</v>
      </c>
      <c r="Q255" s="166">
        <v>0</v>
      </c>
      <c r="R255" s="166">
        <f t="shared" si="42"/>
        <v>0</v>
      </c>
      <c r="S255" s="166">
        <v>0</v>
      </c>
      <c r="T255" s="167">
        <f t="shared" si="4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8" t="s">
        <v>505</v>
      </c>
      <c r="AT255" s="168" t="s">
        <v>339</v>
      </c>
      <c r="AU255" s="168" t="s">
        <v>79</v>
      </c>
      <c r="AY255" s="18" t="s">
        <v>185</v>
      </c>
      <c r="BE255" s="169">
        <f t="shared" si="44"/>
        <v>0</v>
      </c>
      <c r="BF255" s="169">
        <f t="shared" si="45"/>
        <v>0</v>
      </c>
      <c r="BG255" s="169">
        <f t="shared" si="46"/>
        <v>0</v>
      </c>
      <c r="BH255" s="169">
        <f t="shared" si="47"/>
        <v>0</v>
      </c>
      <c r="BI255" s="169">
        <f t="shared" si="48"/>
        <v>0</v>
      </c>
      <c r="BJ255" s="18" t="s">
        <v>89</v>
      </c>
      <c r="BK255" s="169">
        <f t="shared" si="49"/>
        <v>0</v>
      </c>
      <c r="BL255" s="18" t="s">
        <v>351</v>
      </c>
      <c r="BM255" s="168" t="s">
        <v>2011</v>
      </c>
    </row>
    <row r="256" spans="1:65" s="2" customFormat="1" ht="24.2" customHeight="1">
      <c r="A256" s="33"/>
      <c r="B256" s="155"/>
      <c r="C256" s="156" t="s">
        <v>1252</v>
      </c>
      <c r="D256" s="156" t="s">
        <v>188</v>
      </c>
      <c r="E256" s="157" t="s">
        <v>2012</v>
      </c>
      <c r="F256" s="158" t="s">
        <v>2013</v>
      </c>
      <c r="G256" s="159" t="s">
        <v>782</v>
      </c>
      <c r="H256" s="160">
        <v>3</v>
      </c>
      <c r="I256" s="161"/>
      <c r="J256" s="162">
        <f t="shared" si="40"/>
        <v>0</v>
      </c>
      <c r="K256" s="163"/>
      <c r="L256" s="34"/>
      <c r="M256" s="164" t="s">
        <v>1</v>
      </c>
      <c r="N256" s="165" t="s">
        <v>41</v>
      </c>
      <c r="O256" s="62"/>
      <c r="P256" s="166">
        <f t="shared" si="41"/>
        <v>0</v>
      </c>
      <c r="Q256" s="166">
        <v>0</v>
      </c>
      <c r="R256" s="166">
        <f t="shared" si="42"/>
        <v>0</v>
      </c>
      <c r="S256" s="166">
        <v>0</v>
      </c>
      <c r="T256" s="167">
        <f t="shared" si="43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8" t="s">
        <v>351</v>
      </c>
      <c r="AT256" s="168" t="s">
        <v>188</v>
      </c>
      <c r="AU256" s="168" t="s">
        <v>79</v>
      </c>
      <c r="AY256" s="18" t="s">
        <v>185</v>
      </c>
      <c r="BE256" s="169">
        <f t="shared" si="44"/>
        <v>0</v>
      </c>
      <c r="BF256" s="169">
        <f t="shared" si="45"/>
        <v>0</v>
      </c>
      <c r="BG256" s="169">
        <f t="shared" si="46"/>
        <v>0</v>
      </c>
      <c r="BH256" s="169">
        <f t="shared" si="47"/>
        <v>0</v>
      </c>
      <c r="BI256" s="169">
        <f t="shared" si="48"/>
        <v>0</v>
      </c>
      <c r="BJ256" s="18" t="s">
        <v>89</v>
      </c>
      <c r="BK256" s="169">
        <f t="shared" si="49"/>
        <v>0</v>
      </c>
      <c r="BL256" s="18" t="s">
        <v>351</v>
      </c>
      <c r="BM256" s="168" t="s">
        <v>2014</v>
      </c>
    </row>
    <row r="257" spans="1:65" s="2" customFormat="1" ht="24.2" customHeight="1">
      <c r="A257" s="33"/>
      <c r="B257" s="155"/>
      <c r="C257" s="202" t="s">
        <v>1257</v>
      </c>
      <c r="D257" s="202" t="s">
        <v>339</v>
      </c>
      <c r="E257" s="203" t="s">
        <v>2015</v>
      </c>
      <c r="F257" s="204" t="s">
        <v>2016</v>
      </c>
      <c r="G257" s="205" t="s">
        <v>782</v>
      </c>
      <c r="H257" s="206">
        <v>3</v>
      </c>
      <c r="I257" s="207"/>
      <c r="J257" s="208">
        <f t="shared" si="40"/>
        <v>0</v>
      </c>
      <c r="K257" s="209"/>
      <c r="L257" s="210"/>
      <c r="M257" s="211" t="s">
        <v>1</v>
      </c>
      <c r="N257" s="212" t="s">
        <v>41</v>
      </c>
      <c r="O257" s="62"/>
      <c r="P257" s="166">
        <f t="shared" si="41"/>
        <v>0</v>
      </c>
      <c r="Q257" s="166">
        <v>0</v>
      </c>
      <c r="R257" s="166">
        <f t="shared" si="42"/>
        <v>0</v>
      </c>
      <c r="S257" s="166">
        <v>0</v>
      </c>
      <c r="T257" s="167">
        <f t="shared" si="4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8" t="s">
        <v>505</v>
      </c>
      <c r="AT257" s="168" t="s">
        <v>339</v>
      </c>
      <c r="AU257" s="168" t="s">
        <v>79</v>
      </c>
      <c r="AY257" s="18" t="s">
        <v>185</v>
      </c>
      <c r="BE257" s="169">
        <f t="shared" si="44"/>
        <v>0</v>
      </c>
      <c r="BF257" s="169">
        <f t="shared" si="45"/>
        <v>0</v>
      </c>
      <c r="BG257" s="169">
        <f t="shared" si="46"/>
        <v>0</v>
      </c>
      <c r="BH257" s="169">
        <f t="shared" si="47"/>
        <v>0</v>
      </c>
      <c r="BI257" s="169">
        <f t="shared" si="48"/>
        <v>0</v>
      </c>
      <c r="BJ257" s="18" t="s">
        <v>89</v>
      </c>
      <c r="BK257" s="169">
        <f t="shared" si="49"/>
        <v>0</v>
      </c>
      <c r="BL257" s="18" t="s">
        <v>351</v>
      </c>
      <c r="BM257" s="168" t="s">
        <v>2017</v>
      </c>
    </row>
    <row r="258" spans="1:65" s="2" customFormat="1" ht="21.75" customHeight="1">
      <c r="A258" s="33"/>
      <c r="B258" s="155"/>
      <c r="C258" s="156" t="s">
        <v>1262</v>
      </c>
      <c r="D258" s="156" t="s">
        <v>188</v>
      </c>
      <c r="E258" s="157" t="s">
        <v>2018</v>
      </c>
      <c r="F258" s="158" t="s">
        <v>2019</v>
      </c>
      <c r="G258" s="159" t="s">
        <v>1898</v>
      </c>
      <c r="H258" s="160">
        <v>9</v>
      </c>
      <c r="I258" s="161"/>
      <c r="J258" s="162">
        <f t="shared" si="40"/>
        <v>0</v>
      </c>
      <c r="K258" s="163"/>
      <c r="L258" s="34"/>
      <c r="M258" s="164" t="s">
        <v>1</v>
      </c>
      <c r="N258" s="165" t="s">
        <v>41</v>
      </c>
      <c r="O258" s="62"/>
      <c r="P258" s="166">
        <f t="shared" si="41"/>
        <v>0</v>
      </c>
      <c r="Q258" s="166">
        <v>0</v>
      </c>
      <c r="R258" s="166">
        <f t="shared" si="42"/>
        <v>0</v>
      </c>
      <c r="S258" s="166">
        <v>0</v>
      </c>
      <c r="T258" s="167">
        <f t="shared" si="4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8" t="s">
        <v>351</v>
      </c>
      <c r="AT258" s="168" t="s">
        <v>188</v>
      </c>
      <c r="AU258" s="168" t="s">
        <v>79</v>
      </c>
      <c r="AY258" s="18" t="s">
        <v>185</v>
      </c>
      <c r="BE258" s="169">
        <f t="shared" si="44"/>
        <v>0</v>
      </c>
      <c r="BF258" s="169">
        <f t="shared" si="45"/>
        <v>0</v>
      </c>
      <c r="BG258" s="169">
        <f t="shared" si="46"/>
        <v>0</v>
      </c>
      <c r="BH258" s="169">
        <f t="shared" si="47"/>
        <v>0</v>
      </c>
      <c r="BI258" s="169">
        <f t="shared" si="48"/>
        <v>0</v>
      </c>
      <c r="BJ258" s="18" t="s">
        <v>89</v>
      </c>
      <c r="BK258" s="169">
        <f t="shared" si="49"/>
        <v>0</v>
      </c>
      <c r="BL258" s="18" t="s">
        <v>351</v>
      </c>
      <c r="BM258" s="168" t="s">
        <v>2020</v>
      </c>
    </row>
    <row r="259" spans="1:65" s="2" customFormat="1" ht="16.5" customHeight="1">
      <c r="A259" s="33"/>
      <c r="B259" s="155"/>
      <c r="C259" s="202" t="s">
        <v>1288</v>
      </c>
      <c r="D259" s="202" t="s">
        <v>339</v>
      </c>
      <c r="E259" s="203" t="s">
        <v>2021</v>
      </c>
      <c r="F259" s="204" t="s">
        <v>2022</v>
      </c>
      <c r="G259" s="205" t="s">
        <v>782</v>
      </c>
      <c r="H259" s="206">
        <v>9</v>
      </c>
      <c r="I259" s="207"/>
      <c r="J259" s="208">
        <f t="shared" si="40"/>
        <v>0</v>
      </c>
      <c r="K259" s="209"/>
      <c r="L259" s="210"/>
      <c r="M259" s="211" t="s">
        <v>1</v>
      </c>
      <c r="N259" s="212" t="s">
        <v>41</v>
      </c>
      <c r="O259" s="62"/>
      <c r="P259" s="166">
        <f t="shared" si="41"/>
        <v>0</v>
      </c>
      <c r="Q259" s="166">
        <v>0</v>
      </c>
      <c r="R259" s="166">
        <f t="shared" si="42"/>
        <v>0</v>
      </c>
      <c r="S259" s="166">
        <v>0</v>
      </c>
      <c r="T259" s="167">
        <f t="shared" si="4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8" t="s">
        <v>505</v>
      </c>
      <c r="AT259" s="168" t="s">
        <v>339</v>
      </c>
      <c r="AU259" s="168" t="s">
        <v>79</v>
      </c>
      <c r="AY259" s="18" t="s">
        <v>185</v>
      </c>
      <c r="BE259" s="169">
        <f t="shared" si="44"/>
        <v>0</v>
      </c>
      <c r="BF259" s="169">
        <f t="shared" si="45"/>
        <v>0</v>
      </c>
      <c r="BG259" s="169">
        <f t="shared" si="46"/>
        <v>0</v>
      </c>
      <c r="BH259" s="169">
        <f t="shared" si="47"/>
        <v>0</v>
      </c>
      <c r="BI259" s="169">
        <f t="shared" si="48"/>
        <v>0</v>
      </c>
      <c r="BJ259" s="18" t="s">
        <v>89</v>
      </c>
      <c r="BK259" s="169">
        <f t="shared" si="49"/>
        <v>0</v>
      </c>
      <c r="BL259" s="18" t="s">
        <v>351</v>
      </c>
      <c r="BM259" s="168" t="s">
        <v>2023</v>
      </c>
    </row>
    <row r="260" spans="1:65" s="2" customFormat="1" ht="24.2" customHeight="1">
      <c r="A260" s="33"/>
      <c r="B260" s="155"/>
      <c r="C260" s="156" t="s">
        <v>1293</v>
      </c>
      <c r="D260" s="156" t="s">
        <v>188</v>
      </c>
      <c r="E260" s="157" t="s">
        <v>2024</v>
      </c>
      <c r="F260" s="158" t="s">
        <v>2025</v>
      </c>
      <c r="G260" s="159" t="s">
        <v>782</v>
      </c>
      <c r="H260" s="160">
        <v>11</v>
      </c>
      <c r="I260" s="161"/>
      <c r="J260" s="162">
        <f t="shared" si="40"/>
        <v>0</v>
      </c>
      <c r="K260" s="163"/>
      <c r="L260" s="34"/>
      <c r="M260" s="164" t="s">
        <v>1</v>
      </c>
      <c r="N260" s="165" t="s">
        <v>41</v>
      </c>
      <c r="O260" s="62"/>
      <c r="P260" s="166">
        <f t="shared" si="41"/>
        <v>0</v>
      </c>
      <c r="Q260" s="166">
        <v>0</v>
      </c>
      <c r="R260" s="166">
        <f t="shared" si="42"/>
        <v>0</v>
      </c>
      <c r="S260" s="166">
        <v>0</v>
      </c>
      <c r="T260" s="167">
        <f t="shared" si="4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8" t="s">
        <v>351</v>
      </c>
      <c r="AT260" s="168" t="s">
        <v>188</v>
      </c>
      <c r="AU260" s="168" t="s">
        <v>79</v>
      </c>
      <c r="AY260" s="18" t="s">
        <v>185</v>
      </c>
      <c r="BE260" s="169">
        <f t="shared" si="44"/>
        <v>0</v>
      </c>
      <c r="BF260" s="169">
        <f t="shared" si="45"/>
        <v>0</v>
      </c>
      <c r="BG260" s="169">
        <f t="shared" si="46"/>
        <v>0</v>
      </c>
      <c r="BH260" s="169">
        <f t="shared" si="47"/>
        <v>0</v>
      </c>
      <c r="BI260" s="169">
        <f t="shared" si="48"/>
        <v>0</v>
      </c>
      <c r="BJ260" s="18" t="s">
        <v>89</v>
      </c>
      <c r="BK260" s="169">
        <f t="shared" si="49"/>
        <v>0</v>
      </c>
      <c r="BL260" s="18" t="s">
        <v>351</v>
      </c>
      <c r="BM260" s="168" t="s">
        <v>2026</v>
      </c>
    </row>
    <row r="261" spans="1:65" s="2" customFormat="1" ht="16.5" customHeight="1">
      <c r="A261" s="33"/>
      <c r="B261" s="155"/>
      <c r="C261" s="202" t="s">
        <v>1299</v>
      </c>
      <c r="D261" s="202" t="s">
        <v>339</v>
      </c>
      <c r="E261" s="203" t="s">
        <v>2027</v>
      </c>
      <c r="F261" s="204" t="s">
        <v>2028</v>
      </c>
      <c r="G261" s="205" t="s">
        <v>782</v>
      </c>
      <c r="H261" s="206">
        <v>11</v>
      </c>
      <c r="I261" s="207"/>
      <c r="J261" s="208">
        <f t="shared" si="40"/>
        <v>0</v>
      </c>
      <c r="K261" s="209"/>
      <c r="L261" s="210"/>
      <c r="M261" s="211" t="s">
        <v>1</v>
      </c>
      <c r="N261" s="212" t="s">
        <v>41</v>
      </c>
      <c r="O261" s="62"/>
      <c r="P261" s="166">
        <f t="shared" si="41"/>
        <v>0</v>
      </c>
      <c r="Q261" s="166">
        <v>0</v>
      </c>
      <c r="R261" s="166">
        <f t="shared" si="42"/>
        <v>0</v>
      </c>
      <c r="S261" s="166">
        <v>0</v>
      </c>
      <c r="T261" s="167">
        <f t="shared" si="4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8" t="s">
        <v>505</v>
      </c>
      <c r="AT261" s="168" t="s">
        <v>339</v>
      </c>
      <c r="AU261" s="168" t="s">
        <v>79</v>
      </c>
      <c r="AY261" s="18" t="s">
        <v>185</v>
      </c>
      <c r="BE261" s="169">
        <f t="shared" si="44"/>
        <v>0</v>
      </c>
      <c r="BF261" s="169">
        <f t="shared" si="45"/>
        <v>0</v>
      </c>
      <c r="BG261" s="169">
        <f t="shared" si="46"/>
        <v>0</v>
      </c>
      <c r="BH261" s="169">
        <f t="shared" si="47"/>
        <v>0</v>
      </c>
      <c r="BI261" s="169">
        <f t="shared" si="48"/>
        <v>0</v>
      </c>
      <c r="BJ261" s="18" t="s">
        <v>89</v>
      </c>
      <c r="BK261" s="169">
        <f t="shared" si="49"/>
        <v>0</v>
      </c>
      <c r="BL261" s="18" t="s">
        <v>351</v>
      </c>
      <c r="BM261" s="168" t="s">
        <v>2029</v>
      </c>
    </row>
    <row r="262" spans="1:65" s="2" customFormat="1" ht="33" customHeight="1">
      <c r="A262" s="33"/>
      <c r="B262" s="155"/>
      <c r="C262" s="156" t="s">
        <v>1325</v>
      </c>
      <c r="D262" s="156" t="s">
        <v>188</v>
      </c>
      <c r="E262" s="157" t="s">
        <v>2030</v>
      </c>
      <c r="F262" s="158" t="s">
        <v>2031</v>
      </c>
      <c r="G262" s="159" t="s">
        <v>782</v>
      </c>
      <c r="H262" s="160">
        <v>4</v>
      </c>
      <c r="I262" s="161"/>
      <c r="J262" s="162">
        <f t="shared" si="40"/>
        <v>0</v>
      </c>
      <c r="K262" s="163"/>
      <c r="L262" s="34"/>
      <c r="M262" s="164" t="s">
        <v>1</v>
      </c>
      <c r="N262" s="165" t="s">
        <v>41</v>
      </c>
      <c r="O262" s="62"/>
      <c r="P262" s="166">
        <f t="shared" si="41"/>
        <v>0</v>
      </c>
      <c r="Q262" s="166">
        <v>0</v>
      </c>
      <c r="R262" s="166">
        <f t="shared" si="42"/>
        <v>0</v>
      </c>
      <c r="S262" s="166">
        <v>0</v>
      </c>
      <c r="T262" s="167">
        <f t="shared" si="4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8" t="s">
        <v>351</v>
      </c>
      <c r="AT262" s="168" t="s">
        <v>188</v>
      </c>
      <c r="AU262" s="168" t="s">
        <v>79</v>
      </c>
      <c r="AY262" s="18" t="s">
        <v>185</v>
      </c>
      <c r="BE262" s="169">
        <f t="shared" si="44"/>
        <v>0</v>
      </c>
      <c r="BF262" s="169">
        <f t="shared" si="45"/>
        <v>0</v>
      </c>
      <c r="BG262" s="169">
        <f t="shared" si="46"/>
        <v>0</v>
      </c>
      <c r="BH262" s="169">
        <f t="shared" si="47"/>
        <v>0</v>
      </c>
      <c r="BI262" s="169">
        <f t="shared" si="48"/>
        <v>0</v>
      </c>
      <c r="BJ262" s="18" t="s">
        <v>89</v>
      </c>
      <c r="BK262" s="169">
        <f t="shared" si="49"/>
        <v>0</v>
      </c>
      <c r="BL262" s="18" t="s">
        <v>351</v>
      </c>
      <c r="BM262" s="168" t="s">
        <v>2032</v>
      </c>
    </row>
    <row r="263" spans="1:65" s="2" customFormat="1" ht="16.5" customHeight="1">
      <c r="A263" s="33"/>
      <c r="B263" s="155"/>
      <c r="C263" s="202" t="s">
        <v>1330</v>
      </c>
      <c r="D263" s="202" t="s">
        <v>339</v>
      </c>
      <c r="E263" s="203" t="s">
        <v>2033</v>
      </c>
      <c r="F263" s="204" t="s">
        <v>2034</v>
      </c>
      <c r="G263" s="205" t="s">
        <v>782</v>
      </c>
      <c r="H263" s="206">
        <v>1</v>
      </c>
      <c r="I263" s="207"/>
      <c r="J263" s="208">
        <f t="shared" si="40"/>
        <v>0</v>
      </c>
      <c r="K263" s="209"/>
      <c r="L263" s="210"/>
      <c r="M263" s="211" t="s">
        <v>1</v>
      </c>
      <c r="N263" s="212" t="s">
        <v>41</v>
      </c>
      <c r="O263" s="62"/>
      <c r="P263" s="166">
        <f t="shared" si="41"/>
        <v>0</v>
      </c>
      <c r="Q263" s="166">
        <v>0</v>
      </c>
      <c r="R263" s="166">
        <f t="shared" si="42"/>
        <v>0</v>
      </c>
      <c r="S263" s="166">
        <v>0</v>
      </c>
      <c r="T263" s="167">
        <f t="shared" si="4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8" t="s">
        <v>505</v>
      </c>
      <c r="AT263" s="168" t="s">
        <v>339</v>
      </c>
      <c r="AU263" s="168" t="s">
        <v>79</v>
      </c>
      <c r="AY263" s="18" t="s">
        <v>185</v>
      </c>
      <c r="BE263" s="169">
        <f t="shared" si="44"/>
        <v>0</v>
      </c>
      <c r="BF263" s="169">
        <f t="shared" si="45"/>
        <v>0</v>
      </c>
      <c r="BG263" s="169">
        <f t="shared" si="46"/>
        <v>0</v>
      </c>
      <c r="BH263" s="169">
        <f t="shared" si="47"/>
        <v>0</v>
      </c>
      <c r="BI263" s="169">
        <f t="shared" si="48"/>
        <v>0</v>
      </c>
      <c r="BJ263" s="18" t="s">
        <v>89</v>
      </c>
      <c r="BK263" s="169">
        <f t="shared" si="49"/>
        <v>0</v>
      </c>
      <c r="BL263" s="18" t="s">
        <v>351</v>
      </c>
      <c r="BM263" s="168" t="s">
        <v>2035</v>
      </c>
    </row>
    <row r="264" spans="1:65" s="2" customFormat="1" ht="16.5" customHeight="1">
      <c r="A264" s="33"/>
      <c r="B264" s="155"/>
      <c r="C264" s="202" t="s">
        <v>1335</v>
      </c>
      <c r="D264" s="202" t="s">
        <v>339</v>
      </c>
      <c r="E264" s="203" t="s">
        <v>2036</v>
      </c>
      <c r="F264" s="204" t="s">
        <v>2037</v>
      </c>
      <c r="G264" s="205" t="s">
        <v>782</v>
      </c>
      <c r="H264" s="206">
        <v>3</v>
      </c>
      <c r="I264" s="207"/>
      <c r="J264" s="208">
        <f t="shared" si="40"/>
        <v>0</v>
      </c>
      <c r="K264" s="209"/>
      <c r="L264" s="210"/>
      <c r="M264" s="211" t="s">
        <v>1</v>
      </c>
      <c r="N264" s="212" t="s">
        <v>41</v>
      </c>
      <c r="O264" s="62"/>
      <c r="P264" s="166">
        <f t="shared" si="41"/>
        <v>0</v>
      </c>
      <c r="Q264" s="166">
        <v>0</v>
      </c>
      <c r="R264" s="166">
        <f t="shared" si="42"/>
        <v>0</v>
      </c>
      <c r="S264" s="166">
        <v>0</v>
      </c>
      <c r="T264" s="167">
        <f t="shared" si="4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8" t="s">
        <v>505</v>
      </c>
      <c r="AT264" s="168" t="s">
        <v>339</v>
      </c>
      <c r="AU264" s="168" t="s">
        <v>79</v>
      </c>
      <c r="AY264" s="18" t="s">
        <v>185</v>
      </c>
      <c r="BE264" s="169">
        <f t="shared" si="44"/>
        <v>0</v>
      </c>
      <c r="BF264" s="169">
        <f t="shared" si="45"/>
        <v>0</v>
      </c>
      <c r="BG264" s="169">
        <f t="shared" si="46"/>
        <v>0</v>
      </c>
      <c r="BH264" s="169">
        <f t="shared" si="47"/>
        <v>0</v>
      </c>
      <c r="BI264" s="169">
        <f t="shared" si="48"/>
        <v>0</v>
      </c>
      <c r="BJ264" s="18" t="s">
        <v>89</v>
      </c>
      <c r="BK264" s="169">
        <f t="shared" si="49"/>
        <v>0</v>
      </c>
      <c r="BL264" s="18" t="s">
        <v>351</v>
      </c>
      <c r="BM264" s="168" t="s">
        <v>2038</v>
      </c>
    </row>
    <row r="265" spans="1:65" s="2" customFormat="1" ht="24.2" customHeight="1">
      <c r="A265" s="33"/>
      <c r="B265" s="155"/>
      <c r="C265" s="156" t="s">
        <v>1340</v>
      </c>
      <c r="D265" s="156" t="s">
        <v>188</v>
      </c>
      <c r="E265" s="157" t="s">
        <v>2039</v>
      </c>
      <c r="F265" s="158" t="s">
        <v>2040</v>
      </c>
      <c r="G265" s="159" t="s">
        <v>782</v>
      </c>
      <c r="H265" s="160">
        <v>1</v>
      </c>
      <c r="I265" s="161"/>
      <c r="J265" s="162">
        <f t="shared" si="40"/>
        <v>0</v>
      </c>
      <c r="K265" s="163"/>
      <c r="L265" s="34"/>
      <c r="M265" s="164" t="s">
        <v>1</v>
      </c>
      <c r="N265" s="165" t="s">
        <v>41</v>
      </c>
      <c r="O265" s="62"/>
      <c r="P265" s="166">
        <f t="shared" si="41"/>
        <v>0</v>
      </c>
      <c r="Q265" s="166">
        <v>0</v>
      </c>
      <c r="R265" s="166">
        <f t="shared" si="42"/>
        <v>0</v>
      </c>
      <c r="S265" s="166">
        <v>0</v>
      </c>
      <c r="T265" s="167">
        <f t="shared" si="4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8" t="s">
        <v>351</v>
      </c>
      <c r="AT265" s="168" t="s">
        <v>188</v>
      </c>
      <c r="AU265" s="168" t="s">
        <v>79</v>
      </c>
      <c r="AY265" s="18" t="s">
        <v>185</v>
      </c>
      <c r="BE265" s="169">
        <f t="shared" si="44"/>
        <v>0</v>
      </c>
      <c r="BF265" s="169">
        <f t="shared" si="45"/>
        <v>0</v>
      </c>
      <c r="BG265" s="169">
        <f t="shared" si="46"/>
        <v>0</v>
      </c>
      <c r="BH265" s="169">
        <f t="shared" si="47"/>
        <v>0</v>
      </c>
      <c r="BI265" s="169">
        <f t="shared" si="48"/>
        <v>0</v>
      </c>
      <c r="BJ265" s="18" t="s">
        <v>89</v>
      </c>
      <c r="BK265" s="169">
        <f t="shared" si="49"/>
        <v>0</v>
      </c>
      <c r="BL265" s="18" t="s">
        <v>351</v>
      </c>
      <c r="BM265" s="168" t="s">
        <v>2041</v>
      </c>
    </row>
    <row r="266" spans="1:65" s="2" customFormat="1" ht="16.5" customHeight="1">
      <c r="A266" s="33"/>
      <c r="B266" s="155"/>
      <c r="C266" s="202" t="s">
        <v>1344</v>
      </c>
      <c r="D266" s="202" t="s">
        <v>339</v>
      </c>
      <c r="E266" s="203" t="s">
        <v>2042</v>
      </c>
      <c r="F266" s="204" t="s">
        <v>2043</v>
      </c>
      <c r="G266" s="205" t="s">
        <v>782</v>
      </c>
      <c r="H266" s="206">
        <v>1</v>
      </c>
      <c r="I266" s="207"/>
      <c r="J266" s="208">
        <f t="shared" si="40"/>
        <v>0</v>
      </c>
      <c r="K266" s="209"/>
      <c r="L266" s="210"/>
      <c r="M266" s="211" t="s">
        <v>1</v>
      </c>
      <c r="N266" s="212" t="s">
        <v>41</v>
      </c>
      <c r="O266" s="62"/>
      <c r="P266" s="166">
        <f t="shared" si="41"/>
        <v>0</v>
      </c>
      <c r="Q266" s="166">
        <v>0</v>
      </c>
      <c r="R266" s="166">
        <f t="shared" si="42"/>
        <v>0</v>
      </c>
      <c r="S266" s="166">
        <v>0</v>
      </c>
      <c r="T266" s="167">
        <f t="shared" si="4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8" t="s">
        <v>505</v>
      </c>
      <c r="AT266" s="168" t="s">
        <v>339</v>
      </c>
      <c r="AU266" s="168" t="s">
        <v>79</v>
      </c>
      <c r="AY266" s="18" t="s">
        <v>185</v>
      </c>
      <c r="BE266" s="169">
        <f t="shared" si="44"/>
        <v>0</v>
      </c>
      <c r="BF266" s="169">
        <f t="shared" si="45"/>
        <v>0</v>
      </c>
      <c r="BG266" s="169">
        <f t="shared" si="46"/>
        <v>0</v>
      </c>
      <c r="BH266" s="169">
        <f t="shared" si="47"/>
        <v>0</v>
      </c>
      <c r="BI266" s="169">
        <f t="shared" si="48"/>
        <v>0</v>
      </c>
      <c r="BJ266" s="18" t="s">
        <v>89</v>
      </c>
      <c r="BK266" s="169">
        <f t="shared" si="49"/>
        <v>0</v>
      </c>
      <c r="BL266" s="18" t="s">
        <v>351</v>
      </c>
      <c r="BM266" s="168" t="s">
        <v>2044</v>
      </c>
    </row>
    <row r="267" spans="1:65" s="2" customFormat="1" ht="24.2" customHeight="1">
      <c r="A267" s="33"/>
      <c r="B267" s="155"/>
      <c r="C267" s="156" t="s">
        <v>1348</v>
      </c>
      <c r="D267" s="156" t="s">
        <v>188</v>
      </c>
      <c r="E267" s="157" t="s">
        <v>2045</v>
      </c>
      <c r="F267" s="158" t="s">
        <v>2046</v>
      </c>
      <c r="G267" s="159" t="s">
        <v>782</v>
      </c>
      <c r="H267" s="160">
        <v>3</v>
      </c>
      <c r="I267" s="161"/>
      <c r="J267" s="162">
        <f t="shared" si="40"/>
        <v>0</v>
      </c>
      <c r="K267" s="163"/>
      <c r="L267" s="34"/>
      <c r="M267" s="164" t="s">
        <v>1</v>
      </c>
      <c r="N267" s="165" t="s">
        <v>41</v>
      </c>
      <c r="O267" s="62"/>
      <c r="P267" s="166">
        <f t="shared" si="41"/>
        <v>0</v>
      </c>
      <c r="Q267" s="166">
        <v>0</v>
      </c>
      <c r="R267" s="166">
        <f t="shared" si="42"/>
        <v>0</v>
      </c>
      <c r="S267" s="166">
        <v>0</v>
      </c>
      <c r="T267" s="167">
        <f t="shared" si="4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8" t="s">
        <v>351</v>
      </c>
      <c r="AT267" s="168" t="s">
        <v>188</v>
      </c>
      <c r="AU267" s="168" t="s">
        <v>79</v>
      </c>
      <c r="AY267" s="18" t="s">
        <v>185</v>
      </c>
      <c r="BE267" s="169">
        <f t="shared" si="44"/>
        <v>0</v>
      </c>
      <c r="BF267" s="169">
        <f t="shared" si="45"/>
        <v>0</v>
      </c>
      <c r="BG267" s="169">
        <f t="shared" si="46"/>
        <v>0</v>
      </c>
      <c r="BH267" s="169">
        <f t="shared" si="47"/>
        <v>0</v>
      </c>
      <c r="BI267" s="169">
        <f t="shared" si="48"/>
        <v>0</v>
      </c>
      <c r="BJ267" s="18" t="s">
        <v>89</v>
      </c>
      <c r="BK267" s="169">
        <f t="shared" si="49"/>
        <v>0</v>
      </c>
      <c r="BL267" s="18" t="s">
        <v>351</v>
      </c>
      <c r="BM267" s="168" t="s">
        <v>2047</v>
      </c>
    </row>
    <row r="268" spans="1:65" s="2" customFormat="1" ht="16.5" customHeight="1">
      <c r="A268" s="33"/>
      <c r="B268" s="155"/>
      <c r="C268" s="202" t="s">
        <v>1352</v>
      </c>
      <c r="D268" s="202" t="s">
        <v>339</v>
      </c>
      <c r="E268" s="203" t="s">
        <v>2048</v>
      </c>
      <c r="F268" s="204" t="s">
        <v>2049</v>
      </c>
      <c r="G268" s="205" t="s">
        <v>782</v>
      </c>
      <c r="H268" s="206">
        <v>3</v>
      </c>
      <c r="I268" s="207"/>
      <c r="J268" s="208">
        <f t="shared" si="40"/>
        <v>0</v>
      </c>
      <c r="K268" s="209"/>
      <c r="L268" s="210"/>
      <c r="M268" s="211" t="s">
        <v>1</v>
      </c>
      <c r="N268" s="212" t="s">
        <v>41</v>
      </c>
      <c r="O268" s="62"/>
      <c r="P268" s="166">
        <f t="shared" si="41"/>
        <v>0</v>
      </c>
      <c r="Q268" s="166">
        <v>0</v>
      </c>
      <c r="R268" s="166">
        <f t="shared" si="42"/>
        <v>0</v>
      </c>
      <c r="S268" s="166">
        <v>0</v>
      </c>
      <c r="T268" s="167">
        <f t="shared" si="4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8" t="s">
        <v>505</v>
      </c>
      <c r="AT268" s="168" t="s">
        <v>339</v>
      </c>
      <c r="AU268" s="168" t="s">
        <v>79</v>
      </c>
      <c r="AY268" s="18" t="s">
        <v>185</v>
      </c>
      <c r="BE268" s="169">
        <f t="shared" si="44"/>
        <v>0</v>
      </c>
      <c r="BF268" s="169">
        <f t="shared" si="45"/>
        <v>0</v>
      </c>
      <c r="BG268" s="169">
        <f t="shared" si="46"/>
        <v>0</v>
      </c>
      <c r="BH268" s="169">
        <f t="shared" si="47"/>
        <v>0</v>
      </c>
      <c r="BI268" s="169">
        <f t="shared" si="48"/>
        <v>0</v>
      </c>
      <c r="BJ268" s="18" t="s">
        <v>89</v>
      </c>
      <c r="BK268" s="169">
        <f t="shared" si="49"/>
        <v>0</v>
      </c>
      <c r="BL268" s="18" t="s">
        <v>351</v>
      </c>
      <c r="BM268" s="168" t="s">
        <v>2050</v>
      </c>
    </row>
    <row r="269" spans="1:65" s="2" customFormat="1" ht="24.2" customHeight="1">
      <c r="A269" s="33"/>
      <c r="B269" s="155"/>
      <c r="C269" s="156" t="s">
        <v>1356</v>
      </c>
      <c r="D269" s="156" t="s">
        <v>188</v>
      </c>
      <c r="E269" s="157" t="s">
        <v>2051</v>
      </c>
      <c r="F269" s="158" t="s">
        <v>2052</v>
      </c>
      <c r="G269" s="159" t="s">
        <v>782</v>
      </c>
      <c r="H269" s="160">
        <v>1</v>
      </c>
      <c r="I269" s="161"/>
      <c r="J269" s="162">
        <f t="shared" si="40"/>
        <v>0</v>
      </c>
      <c r="K269" s="163"/>
      <c r="L269" s="34"/>
      <c r="M269" s="164" t="s">
        <v>1</v>
      </c>
      <c r="N269" s="165" t="s">
        <v>41</v>
      </c>
      <c r="O269" s="62"/>
      <c r="P269" s="166">
        <f t="shared" si="41"/>
        <v>0</v>
      </c>
      <c r="Q269" s="166">
        <v>0</v>
      </c>
      <c r="R269" s="166">
        <f t="shared" si="42"/>
        <v>0</v>
      </c>
      <c r="S269" s="166">
        <v>0</v>
      </c>
      <c r="T269" s="167">
        <f t="shared" si="4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8" t="s">
        <v>351</v>
      </c>
      <c r="AT269" s="168" t="s">
        <v>188</v>
      </c>
      <c r="AU269" s="168" t="s">
        <v>79</v>
      </c>
      <c r="AY269" s="18" t="s">
        <v>185</v>
      </c>
      <c r="BE269" s="169">
        <f t="shared" si="44"/>
        <v>0</v>
      </c>
      <c r="BF269" s="169">
        <f t="shared" si="45"/>
        <v>0</v>
      </c>
      <c r="BG269" s="169">
        <f t="shared" si="46"/>
        <v>0</v>
      </c>
      <c r="BH269" s="169">
        <f t="shared" si="47"/>
        <v>0</v>
      </c>
      <c r="BI269" s="169">
        <f t="shared" si="48"/>
        <v>0</v>
      </c>
      <c r="BJ269" s="18" t="s">
        <v>89</v>
      </c>
      <c r="BK269" s="169">
        <f t="shared" si="49"/>
        <v>0</v>
      </c>
      <c r="BL269" s="18" t="s">
        <v>351</v>
      </c>
      <c r="BM269" s="168" t="s">
        <v>2053</v>
      </c>
    </row>
    <row r="270" spans="1:65" s="2" customFormat="1" ht="16.5" customHeight="1">
      <c r="A270" s="33"/>
      <c r="B270" s="155"/>
      <c r="C270" s="202" t="s">
        <v>1360</v>
      </c>
      <c r="D270" s="202" t="s">
        <v>339</v>
      </c>
      <c r="E270" s="203" t="s">
        <v>796</v>
      </c>
      <c r="F270" s="204" t="s">
        <v>2054</v>
      </c>
      <c r="G270" s="205" t="s">
        <v>782</v>
      </c>
      <c r="H270" s="206">
        <v>1</v>
      </c>
      <c r="I270" s="207"/>
      <c r="J270" s="208">
        <f t="shared" si="40"/>
        <v>0</v>
      </c>
      <c r="K270" s="209"/>
      <c r="L270" s="210"/>
      <c r="M270" s="211" t="s">
        <v>1</v>
      </c>
      <c r="N270" s="212" t="s">
        <v>41</v>
      </c>
      <c r="O270" s="62"/>
      <c r="P270" s="166">
        <f t="shared" si="41"/>
        <v>0</v>
      </c>
      <c r="Q270" s="166">
        <v>0</v>
      </c>
      <c r="R270" s="166">
        <f t="shared" si="42"/>
        <v>0</v>
      </c>
      <c r="S270" s="166">
        <v>0</v>
      </c>
      <c r="T270" s="167">
        <f t="shared" si="43"/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8" t="s">
        <v>505</v>
      </c>
      <c r="AT270" s="168" t="s">
        <v>339</v>
      </c>
      <c r="AU270" s="168" t="s">
        <v>79</v>
      </c>
      <c r="AY270" s="18" t="s">
        <v>185</v>
      </c>
      <c r="BE270" s="169">
        <f t="shared" si="44"/>
        <v>0</v>
      </c>
      <c r="BF270" s="169">
        <f t="shared" si="45"/>
        <v>0</v>
      </c>
      <c r="BG270" s="169">
        <f t="shared" si="46"/>
        <v>0</v>
      </c>
      <c r="BH270" s="169">
        <f t="shared" si="47"/>
        <v>0</v>
      </c>
      <c r="BI270" s="169">
        <f t="shared" si="48"/>
        <v>0</v>
      </c>
      <c r="BJ270" s="18" t="s">
        <v>89</v>
      </c>
      <c r="BK270" s="169">
        <f t="shared" si="49"/>
        <v>0</v>
      </c>
      <c r="BL270" s="18" t="s">
        <v>351</v>
      </c>
      <c r="BM270" s="168" t="s">
        <v>2055</v>
      </c>
    </row>
    <row r="271" spans="1:65" s="2" customFormat="1" ht="16.5" customHeight="1">
      <c r="A271" s="33"/>
      <c r="B271" s="155"/>
      <c r="C271" s="156" t="s">
        <v>1364</v>
      </c>
      <c r="D271" s="156" t="s">
        <v>188</v>
      </c>
      <c r="E271" s="157" t="s">
        <v>2056</v>
      </c>
      <c r="F271" s="158" t="s">
        <v>2057</v>
      </c>
      <c r="G271" s="159" t="s">
        <v>782</v>
      </c>
      <c r="H271" s="160">
        <v>1</v>
      </c>
      <c r="I271" s="161"/>
      <c r="J271" s="162">
        <f t="shared" si="40"/>
        <v>0</v>
      </c>
      <c r="K271" s="163"/>
      <c r="L271" s="34"/>
      <c r="M271" s="164" t="s">
        <v>1</v>
      </c>
      <c r="N271" s="165" t="s">
        <v>41</v>
      </c>
      <c r="O271" s="62"/>
      <c r="P271" s="166">
        <f t="shared" si="41"/>
        <v>0</v>
      </c>
      <c r="Q271" s="166">
        <v>0</v>
      </c>
      <c r="R271" s="166">
        <f t="shared" si="42"/>
        <v>0</v>
      </c>
      <c r="S271" s="166">
        <v>0</v>
      </c>
      <c r="T271" s="167">
        <f t="shared" si="4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8" t="s">
        <v>351</v>
      </c>
      <c r="AT271" s="168" t="s">
        <v>188</v>
      </c>
      <c r="AU271" s="168" t="s">
        <v>79</v>
      </c>
      <c r="AY271" s="18" t="s">
        <v>185</v>
      </c>
      <c r="BE271" s="169">
        <f t="shared" si="44"/>
        <v>0</v>
      </c>
      <c r="BF271" s="169">
        <f t="shared" si="45"/>
        <v>0</v>
      </c>
      <c r="BG271" s="169">
        <f t="shared" si="46"/>
        <v>0</v>
      </c>
      <c r="BH271" s="169">
        <f t="shared" si="47"/>
        <v>0</v>
      </c>
      <c r="BI271" s="169">
        <f t="shared" si="48"/>
        <v>0</v>
      </c>
      <c r="BJ271" s="18" t="s">
        <v>89</v>
      </c>
      <c r="BK271" s="169">
        <f t="shared" si="49"/>
        <v>0</v>
      </c>
      <c r="BL271" s="18" t="s">
        <v>351</v>
      </c>
      <c r="BM271" s="168" t="s">
        <v>2058</v>
      </c>
    </row>
    <row r="272" spans="1:65" s="2" customFormat="1" ht="16.5" customHeight="1">
      <c r="A272" s="33"/>
      <c r="B272" s="155"/>
      <c r="C272" s="202" t="s">
        <v>1368</v>
      </c>
      <c r="D272" s="202" t="s">
        <v>339</v>
      </c>
      <c r="E272" s="203" t="s">
        <v>2059</v>
      </c>
      <c r="F272" s="204" t="s">
        <v>2060</v>
      </c>
      <c r="G272" s="205" t="s">
        <v>782</v>
      </c>
      <c r="H272" s="206">
        <v>1</v>
      </c>
      <c r="I272" s="207"/>
      <c r="J272" s="208">
        <f t="shared" si="40"/>
        <v>0</v>
      </c>
      <c r="K272" s="209"/>
      <c r="L272" s="210"/>
      <c r="M272" s="211" t="s">
        <v>1</v>
      </c>
      <c r="N272" s="212" t="s">
        <v>41</v>
      </c>
      <c r="O272" s="62"/>
      <c r="P272" s="166">
        <f t="shared" si="41"/>
        <v>0</v>
      </c>
      <c r="Q272" s="166">
        <v>0</v>
      </c>
      <c r="R272" s="166">
        <f t="shared" si="42"/>
        <v>0</v>
      </c>
      <c r="S272" s="166">
        <v>0</v>
      </c>
      <c r="T272" s="167">
        <f t="shared" si="4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8" t="s">
        <v>505</v>
      </c>
      <c r="AT272" s="168" t="s">
        <v>339</v>
      </c>
      <c r="AU272" s="168" t="s">
        <v>79</v>
      </c>
      <c r="AY272" s="18" t="s">
        <v>185</v>
      </c>
      <c r="BE272" s="169">
        <f t="shared" si="44"/>
        <v>0</v>
      </c>
      <c r="BF272" s="169">
        <f t="shared" si="45"/>
        <v>0</v>
      </c>
      <c r="BG272" s="169">
        <f t="shared" si="46"/>
        <v>0</v>
      </c>
      <c r="BH272" s="169">
        <f t="shared" si="47"/>
        <v>0</v>
      </c>
      <c r="BI272" s="169">
        <f t="shared" si="48"/>
        <v>0</v>
      </c>
      <c r="BJ272" s="18" t="s">
        <v>89</v>
      </c>
      <c r="BK272" s="169">
        <f t="shared" si="49"/>
        <v>0</v>
      </c>
      <c r="BL272" s="18" t="s">
        <v>351</v>
      </c>
      <c r="BM272" s="168" t="s">
        <v>2061</v>
      </c>
    </row>
    <row r="273" spans="1:65" s="2" customFormat="1" ht="78" customHeight="1">
      <c r="A273" s="33"/>
      <c r="B273" s="155"/>
      <c r="C273" s="202" t="s">
        <v>1372</v>
      </c>
      <c r="D273" s="202" t="s">
        <v>339</v>
      </c>
      <c r="E273" s="203" t="s">
        <v>800</v>
      </c>
      <c r="F273" s="204" t="s">
        <v>2062</v>
      </c>
      <c r="G273" s="205" t="s">
        <v>1004</v>
      </c>
      <c r="H273" s="206">
        <v>1</v>
      </c>
      <c r="I273" s="207"/>
      <c r="J273" s="208">
        <f t="shared" si="40"/>
        <v>0</v>
      </c>
      <c r="K273" s="209"/>
      <c r="L273" s="210"/>
      <c r="M273" s="211" t="s">
        <v>1</v>
      </c>
      <c r="N273" s="212" t="s">
        <v>41</v>
      </c>
      <c r="O273" s="62"/>
      <c r="P273" s="166">
        <f t="shared" si="41"/>
        <v>0</v>
      </c>
      <c r="Q273" s="166">
        <v>0</v>
      </c>
      <c r="R273" s="166">
        <f t="shared" si="42"/>
        <v>0</v>
      </c>
      <c r="S273" s="166">
        <v>0</v>
      </c>
      <c r="T273" s="167">
        <f t="shared" si="4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8" t="s">
        <v>505</v>
      </c>
      <c r="AT273" s="168" t="s">
        <v>339</v>
      </c>
      <c r="AU273" s="168" t="s">
        <v>79</v>
      </c>
      <c r="AY273" s="18" t="s">
        <v>185</v>
      </c>
      <c r="BE273" s="169">
        <f t="shared" si="44"/>
        <v>0</v>
      </c>
      <c r="BF273" s="169">
        <f t="shared" si="45"/>
        <v>0</v>
      </c>
      <c r="BG273" s="169">
        <f t="shared" si="46"/>
        <v>0</v>
      </c>
      <c r="BH273" s="169">
        <f t="shared" si="47"/>
        <v>0</v>
      </c>
      <c r="BI273" s="169">
        <f t="shared" si="48"/>
        <v>0</v>
      </c>
      <c r="BJ273" s="18" t="s">
        <v>89</v>
      </c>
      <c r="BK273" s="169">
        <f t="shared" si="49"/>
        <v>0</v>
      </c>
      <c r="BL273" s="18" t="s">
        <v>351</v>
      </c>
      <c r="BM273" s="168" t="s">
        <v>2063</v>
      </c>
    </row>
    <row r="274" spans="1:65" s="2" customFormat="1" ht="24.2" customHeight="1">
      <c r="A274" s="33"/>
      <c r="B274" s="155"/>
      <c r="C274" s="156" t="s">
        <v>1376</v>
      </c>
      <c r="D274" s="156" t="s">
        <v>188</v>
      </c>
      <c r="E274" s="157" t="s">
        <v>2064</v>
      </c>
      <c r="F274" s="158" t="s">
        <v>2065</v>
      </c>
      <c r="G274" s="159" t="s">
        <v>1046</v>
      </c>
      <c r="H274" s="213"/>
      <c r="I274" s="161"/>
      <c r="J274" s="162">
        <f t="shared" si="40"/>
        <v>0</v>
      </c>
      <c r="K274" s="163"/>
      <c r="L274" s="34"/>
      <c r="M274" s="214" t="s">
        <v>1</v>
      </c>
      <c r="N274" s="215" t="s">
        <v>41</v>
      </c>
      <c r="O274" s="216"/>
      <c r="P274" s="217">
        <f t="shared" si="41"/>
        <v>0</v>
      </c>
      <c r="Q274" s="217">
        <v>0</v>
      </c>
      <c r="R274" s="217">
        <f t="shared" si="42"/>
        <v>0</v>
      </c>
      <c r="S274" s="217">
        <v>0</v>
      </c>
      <c r="T274" s="218">
        <f t="shared" si="4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8" t="s">
        <v>351</v>
      </c>
      <c r="AT274" s="168" t="s">
        <v>188</v>
      </c>
      <c r="AU274" s="168" t="s">
        <v>79</v>
      </c>
      <c r="AY274" s="18" t="s">
        <v>185</v>
      </c>
      <c r="BE274" s="169">
        <f t="shared" si="44"/>
        <v>0</v>
      </c>
      <c r="BF274" s="169">
        <f t="shared" si="45"/>
        <v>0</v>
      </c>
      <c r="BG274" s="169">
        <f t="shared" si="46"/>
        <v>0</v>
      </c>
      <c r="BH274" s="169">
        <f t="shared" si="47"/>
        <v>0</v>
      </c>
      <c r="BI274" s="169">
        <f t="shared" si="48"/>
        <v>0</v>
      </c>
      <c r="BJ274" s="18" t="s">
        <v>89</v>
      </c>
      <c r="BK274" s="169">
        <f t="shared" si="49"/>
        <v>0</v>
      </c>
      <c r="BL274" s="18" t="s">
        <v>351</v>
      </c>
      <c r="BM274" s="168" t="s">
        <v>2066</v>
      </c>
    </row>
    <row r="275" spans="1:65" s="2" customFormat="1" ht="6.95" customHeight="1">
      <c r="A275" s="33"/>
      <c r="B275" s="51"/>
      <c r="C275" s="52"/>
      <c r="D275" s="52"/>
      <c r="E275" s="52"/>
      <c r="F275" s="52"/>
      <c r="G275" s="52"/>
      <c r="H275" s="52"/>
      <c r="I275" s="52"/>
      <c r="J275" s="52"/>
      <c r="K275" s="52"/>
      <c r="L275" s="34"/>
      <c r="M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</row>
  </sheetData>
  <autoFilter ref="C120:K274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8"/>
  <sheetViews>
    <sheetView showGridLines="0" workbookViewId="0">
      <selection activeCell="I45" sqref="I4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96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5" t="s">
        <v>139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4" t="s">
        <v>2067</v>
      </c>
      <c r="F11" s="267"/>
      <c r="G11" s="267"/>
      <c r="H11" s="26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 t="str">
        <f>'Rekapitulácia stavby'!AN8</f>
        <v>19. 3. 2023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8" t="str">
        <f>'Rekapitulácia stavby'!E14</f>
        <v>Vyplň údaj</v>
      </c>
      <c r="F20" s="229"/>
      <c r="G20" s="229"/>
      <c r="H20" s="229"/>
      <c r="I20" s="28" t="s">
        <v>26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33</v>
      </c>
      <c r="F26" s="33"/>
      <c r="G26" s="33"/>
      <c r="H26" s="33"/>
      <c r="I26" s="28" t="s">
        <v>26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2"/>
      <c r="B29" s="103"/>
      <c r="C29" s="102"/>
      <c r="D29" s="102"/>
      <c r="E29" s="234" t="s">
        <v>1</v>
      </c>
      <c r="F29" s="234"/>
      <c r="G29" s="234"/>
      <c r="H29" s="234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5" t="s">
        <v>35</v>
      </c>
      <c r="E32" s="33"/>
      <c r="F32" s="33"/>
      <c r="G32" s="33"/>
      <c r="H32" s="33"/>
      <c r="I32" s="33"/>
      <c r="J32" s="75">
        <f>ROUND(J120,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6" t="s">
        <v>39</v>
      </c>
      <c r="E35" s="39" t="s">
        <v>40</v>
      </c>
      <c r="F35" s="107">
        <f>ROUND((SUM(BE120:BE127)),  2)</f>
        <v>0</v>
      </c>
      <c r="G35" s="108"/>
      <c r="H35" s="108"/>
      <c r="I35" s="109">
        <v>0.2</v>
      </c>
      <c r="J35" s="107">
        <f>ROUND(((SUM(BE120:BE127))*I35),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7">
        <f>ROUND((SUM(BF120:BF127)),  2)</f>
        <v>0</v>
      </c>
      <c r="G36" s="108"/>
      <c r="H36" s="108"/>
      <c r="I36" s="109">
        <v>0.2</v>
      </c>
      <c r="J36" s="107">
        <f>ROUND(((SUM(BF120:BF127))*I36),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0">
        <f>ROUND((SUM(BG120:BG127)),  2)</f>
        <v>0</v>
      </c>
      <c r="G37" s="33"/>
      <c r="H37" s="33"/>
      <c r="I37" s="111">
        <v>0.2</v>
      </c>
      <c r="J37" s="110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0">
        <f>ROUND((SUM(BH120:BH127)),  2)</f>
        <v>0</v>
      </c>
      <c r="G38" s="33"/>
      <c r="H38" s="33"/>
      <c r="I38" s="111">
        <v>0.2</v>
      </c>
      <c r="J38" s="110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7">
        <f>ROUND((SUM(BI120:BI127)),  2)</f>
        <v>0</v>
      </c>
      <c r="G39" s="108"/>
      <c r="H39" s="108"/>
      <c r="I39" s="109">
        <v>0</v>
      </c>
      <c r="J39" s="107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2"/>
      <c r="D41" s="113" t="s">
        <v>45</v>
      </c>
      <c r="E41" s="64"/>
      <c r="F41" s="64"/>
      <c r="G41" s="114" t="s">
        <v>46</v>
      </c>
      <c r="H41" s="115" t="s">
        <v>47</v>
      </c>
      <c r="I41" s="64"/>
      <c r="J41" s="116">
        <f>SUM(J32:J39)</f>
        <v>0</v>
      </c>
      <c r="K41" s="117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5" t="s">
        <v>139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4" t="str">
        <f>E11</f>
        <v>c - Filtračná technológia na úpravu vody zo studne</v>
      </c>
      <c r="F89" s="267"/>
      <c r="G89" s="267"/>
      <c r="H89" s="26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Dolné Trhovište 224, 920 61 Dolné Trhovište</v>
      </c>
      <c r="G91" s="33"/>
      <c r="H91" s="33"/>
      <c r="I91" s="28" t="s">
        <v>21</v>
      </c>
      <c r="J91" s="59" t="str">
        <f>IF(J14="","",J14)</f>
        <v>19. 3. 2023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23</v>
      </c>
      <c r="D93" s="33"/>
      <c r="E93" s="33"/>
      <c r="F93" s="26" t="str">
        <f>E17</f>
        <v>FOOD FARM s.r.o., Piešťanská 3, 917 03 Trnava</v>
      </c>
      <c r="G93" s="33"/>
      <c r="H93" s="33"/>
      <c r="I93" s="28" t="s">
        <v>29</v>
      </c>
      <c r="J93" s="31" t="str">
        <f>E23</f>
        <v>ALLA ARCHITEKTI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Stanislav Hlubina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0" t="s">
        <v>143</v>
      </c>
      <c r="D96" s="112"/>
      <c r="E96" s="112"/>
      <c r="F96" s="112"/>
      <c r="G96" s="112"/>
      <c r="H96" s="112"/>
      <c r="I96" s="112"/>
      <c r="J96" s="121" t="s">
        <v>144</v>
      </c>
      <c r="K96" s="112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2" t="s">
        <v>145</v>
      </c>
      <c r="D98" s="33"/>
      <c r="E98" s="33"/>
      <c r="F98" s="33"/>
      <c r="G98" s="33"/>
      <c r="H98" s="33"/>
      <c r="I98" s="33"/>
      <c r="J98" s="75">
        <f>J120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146</v>
      </c>
    </row>
    <row r="99" spans="1:47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6.95" customHeight="1">
      <c r="A100" s="33"/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47" s="2" customFormat="1" ht="6.95" customHeight="1">
      <c r="A104" s="33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24.95" customHeight="1">
      <c r="A105" s="33"/>
      <c r="B105" s="34"/>
      <c r="C105" s="22" t="s">
        <v>171</v>
      </c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12" customHeight="1">
      <c r="A107" s="33"/>
      <c r="B107" s="34"/>
      <c r="C107" s="28" t="s">
        <v>15</v>
      </c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16.5" customHeight="1">
      <c r="A108" s="33"/>
      <c r="B108" s="34"/>
      <c r="C108" s="33"/>
      <c r="D108" s="33"/>
      <c r="E108" s="265" t="str">
        <f>E7</f>
        <v>Chovná hala pre kury s voľným výbehom</v>
      </c>
      <c r="F108" s="266"/>
      <c r="G108" s="266"/>
      <c r="H108" s="266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1" customFormat="1" ht="12" customHeight="1">
      <c r="B109" s="21"/>
      <c r="C109" s="28" t="s">
        <v>138</v>
      </c>
      <c r="L109" s="21"/>
    </row>
    <row r="110" spans="1:47" s="2" customFormat="1" ht="16.5" customHeight="1">
      <c r="A110" s="33"/>
      <c r="B110" s="34"/>
      <c r="C110" s="33"/>
      <c r="D110" s="33"/>
      <c r="E110" s="265" t="s">
        <v>139</v>
      </c>
      <c r="F110" s="267"/>
      <c r="G110" s="267"/>
      <c r="H110" s="267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140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6.5" customHeight="1">
      <c r="A112" s="33"/>
      <c r="B112" s="34"/>
      <c r="C112" s="33"/>
      <c r="D112" s="33"/>
      <c r="E112" s="224" t="str">
        <f>E11</f>
        <v>c - Filtračná technológia na úpravu vody zo studne</v>
      </c>
      <c r="F112" s="267"/>
      <c r="G112" s="267"/>
      <c r="H112" s="267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19</v>
      </c>
      <c r="D114" s="33"/>
      <c r="E114" s="33"/>
      <c r="F114" s="26" t="str">
        <f>F14</f>
        <v>Dolné Trhovište 224, 920 61 Dolné Trhovište</v>
      </c>
      <c r="G114" s="33"/>
      <c r="H114" s="33"/>
      <c r="I114" s="28" t="s">
        <v>21</v>
      </c>
      <c r="J114" s="59" t="str">
        <f>IF(J14="","",J14)</f>
        <v>19. 3. 2023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>
      <c r="A116" s="33"/>
      <c r="B116" s="34"/>
      <c r="C116" s="28" t="s">
        <v>23</v>
      </c>
      <c r="D116" s="33"/>
      <c r="E116" s="33"/>
      <c r="F116" s="26" t="str">
        <f>E17</f>
        <v>FOOD FARM s.r.o., Piešťanská 3, 917 03 Trnava</v>
      </c>
      <c r="G116" s="33"/>
      <c r="H116" s="33"/>
      <c r="I116" s="28" t="s">
        <v>29</v>
      </c>
      <c r="J116" s="31" t="str">
        <f>E23</f>
        <v>ALLA ARCHITEKTI</v>
      </c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2" customHeight="1">
      <c r="A117" s="33"/>
      <c r="B117" s="34"/>
      <c r="C117" s="28" t="s">
        <v>27</v>
      </c>
      <c r="D117" s="33"/>
      <c r="E117" s="33"/>
      <c r="F117" s="26" t="str">
        <f>IF(E20="","",E20)</f>
        <v>Vyplň údaj</v>
      </c>
      <c r="G117" s="33"/>
      <c r="H117" s="33"/>
      <c r="I117" s="28" t="s">
        <v>32</v>
      </c>
      <c r="J117" s="31" t="str">
        <f>E26</f>
        <v>Stanislav Hlubina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0.3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11" customFormat="1" ht="29.25" customHeight="1">
      <c r="A119" s="131"/>
      <c r="B119" s="132"/>
      <c r="C119" s="133" t="s">
        <v>172</v>
      </c>
      <c r="D119" s="134" t="s">
        <v>60</v>
      </c>
      <c r="E119" s="134" t="s">
        <v>56</v>
      </c>
      <c r="F119" s="134" t="s">
        <v>57</v>
      </c>
      <c r="G119" s="134" t="s">
        <v>173</v>
      </c>
      <c r="H119" s="134" t="s">
        <v>174</v>
      </c>
      <c r="I119" s="134" t="s">
        <v>175</v>
      </c>
      <c r="J119" s="135" t="s">
        <v>144</v>
      </c>
      <c r="K119" s="136" t="s">
        <v>176</v>
      </c>
      <c r="L119" s="137"/>
      <c r="M119" s="66" t="s">
        <v>1</v>
      </c>
      <c r="N119" s="67" t="s">
        <v>39</v>
      </c>
      <c r="O119" s="67" t="s">
        <v>177</v>
      </c>
      <c r="P119" s="67" t="s">
        <v>178</v>
      </c>
      <c r="Q119" s="67" t="s">
        <v>179</v>
      </c>
      <c r="R119" s="67" t="s">
        <v>180</v>
      </c>
      <c r="S119" s="67" t="s">
        <v>181</v>
      </c>
      <c r="T119" s="68" t="s">
        <v>182</v>
      </c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</row>
    <row r="120" spans="1:65" s="2" customFormat="1" ht="22.9" customHeight="1">
      <c r="A120" s="33"/>
      <c r="B120" s="34"/>
      <c r="C120" s="73" t="s">
        <v>145</v>
      </c>
      <c r="D120" s="33"/>
      <c r="E120" s="33"/>
      <c r="F120" s="33"/>
      <c r="G120" s="33"/>
      <c r="H120" s="33"/>
      <c r="I120" s="33"/>
      <c r="J120" s="138">
        <f>BK120</f>
        <v>0</v>
      </c>
      <c r="K120" s="33"/>
      <c r="L120" s="34"/>
      <c r="M120" s="69"/>
      <c r="N120" s="60"/>
      <c r="O120" s="70"/>
      <c r="P120" s="139">
        <f>SUM(P121:P127)</f>
        <v>0</v>
      </c>
      <c r="Q120" s="70"/>
      <c r="R120" s="139">
        <f>SUM(R121:R127)</f>
        <v>0</v>
      </c>
      <c r="S120" s="70"/>
      <c r="T120" s="140">
        <f>SUM(T121:T127)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8" t="s">
        <v>74</v>
      </c>
      <c r="AU120" s="18" t="s">
        <v>146</v>
      </c>
      <c r="BK120" s="141">
        <f>SUM(BK121:BK127)</f>
        <v>0</v>
      </c>
    </row>
    <row r="121" spans="1:65" s="2" customFormat="1" ht="37.9" customHeight="1">
      <c r="A121" s="33"/>
      <c r="B121" s="155"/>
      <c r="C121" s="156" t="s">
        <v>79</v>
      </c>
      <c r="D121" s="156" t="s">
        <v>188</v>
      </c>
      <c r="E121" s="157" t="s">
        <v>2068</v>
      </c>
      <c r="F121" s="158" t="s">
        <v>2069</v>
      </c>
      <c r="G121" s="159" t="s">
        <v>782</v>
      </c>
      <c r="H121" s="160">
        <v>1</v>
      </c>
      <c r="I121" s="161"/>
      <c r="J121" s="162">
        <f t="shared" ref="J121:J127" si="0">ROUND(I121*H121,2)</f>
        <v>0</v>
      </c>
      <c r="K121" s="163"/>
      <c r="L121" s="34"/>
      <c r="M121" s="164" t="s">
        <v>1</v>
      </c>
      <c r="N121" s="165" t="s">
        <v>41</v>
      </c>
      <c r="O121" s="62"/>
      <c r="P121" s="166">
        <f t="shared" ref="P121:P127" si="1">O121*H121</f>
        <v>0</v>
      </c>
      <c r="Q121" s="166">
        <v>0</v>
      </c>
      <c r="R121" s="166">
        <f t="shared" ref="R121:R127" si="2">Q121*H121</f>
        <v>0</v>
      </c>
      <c r="S121" s="166">
        <v>0</v>
      </c>
      <c r="T121" s="167">
        <f t="shared" ref="T121:T127" si="3"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8" t="s">
        <v>91</v>
      </c>
      <c r="AT121" s="168" t="s">
        <v>188</v>
      </c>
      <c r="AU121" s="168" t="s">
        <v>75</v>
      </c>
      <c r="AY121" s="18" t="s">
        <v>185</v>
      </c>
      <c r="BE121" s="169">
        <f t="shared" ref="BE121:BE127" si="4">IF(N121="základná",J121,0)</f>
        <v>0</v>
      </c>
      <c r="BF121" s="169">
        <f t="shared" ref="BF121:BF127" si="5">IF(N121="znížená",J121,0)</f>
        <v>0</v>
      </c>
      <c r="BG121" s="169">
        <f t="shared" ref="BG121:BG127" si="6">IF(N121="zákl. prenesená",J121,0)</f>
        <v>0</v>
      </c>
      <c r="BH121" s="169">
        <f t="shared" ref="BH121:BH127" si="7">IF(N121="zníž. prenesená",J121,0)</f>
        <v>0</v>
      </c>
      <c r="BI121" s="169">
        <f t="shared" ref="BI121:BI127" si="8">IF(N121="nulová",J121,0)</f>
        <v>0</v>
      </c>
      <c r="BJ121" s="18" t="s">
        <v>89</v>
      </c>
      <c r="BK121" s="169">
        <f t="shared" ref="BK121:BK127" si="9">ROUND(I121*H121,2)</f>
        <v>0</v>
      </c>
      <c r="BL121" s="18" t="s">
        <v>91</v>
      </c>
      <c r="BM121" s="168" t="s">
        <v>89</v>
      </c>
    </row>
    <row r="122" spans="1:65" s="2" customFormat="1" ht="37.9" customHeight="1">
      <c r="A122" s="33"/>
      <c r="B122" s="155"/>
      <c r="C122" s="156" t="s">
        <v>89</v>
      </c>
      <c r="D122" s="156" t="s">
        <v>188</v>
      </c>
      <c r="E122" s="157" t="s">
        <v>2070</v>
      </c>
      <c r="F122" s="158" t="s">
        <v>2071</v>
      </c>
      <c r="G122" s="159" t="s">
        <v>782</v>
      </c>
      <c r="H122" s="160">
        <v>4</v>
      </c>
      <c r="I122" s="161"/>
      <c r="J122" s="162">
        <f t="shared" si="0"/>
        <v>0</v>
      </c>
      <c r="K122" s="163"/>
      <c r="L122" s="34"/>
      <c r="M122" s="164" t="s">
        <v>1</v>
      </c>
      <c r="N122" s="165" t="s">
        <v>41</v>
      </c>
      <c r="O122" s="62"/>
      <c r="P122" s="166">
        <f t="shared" si="1"/>
        <v>0</v>
      </c>
      <c r="Q122" s="166">
        <v>0</v>
      </c>
      <c r="R122" s="166">
        <f t="shared" si="2"/>
        <v>0</v>
      </c>
      <c r="S122" s="166">
        <v>0</v>
      </c>
      <c r="T122" s="167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68" t="s">
        <v>91</v>
      </c>
      <c r="AT122" s="168" t="s">
        <v>188</v>
      </c>
      <c r="AU122" s="168" t="s">
        <v>75</v>
      </c>
      <c r="AY122" s="18" t="s">
        <v>185</v>
      </c>
      <c r="BE122" s="169">
        <f t="shared" si="4"/>
        <v>0</v>
      </c>
      <c r="BF122" s="169">
        <f t="shared" si="5"/>
        <v>0</v>
      </c>
      <c r="BG122" s="169">
        <f t="shared" si="6"/>
        <v>0</v>
      </c>
      <c r="BH122" s="169">
        <f t="shared" si="7"/>
        <v>0</v>
      </c>
      <c r="BI122" s="169">
        <f t="shared" si="8"/>
        <v>0</v>
      </c>
      <c r="BJ122" s="18" t="s">
        <v>89</v>
      </c>
      <c r="BK122" s="169">
        <f t="shared" si="9"/>
        <v>0</v>
      </c>
      <c r="BL122" s="18" t="s">
        <v>91</v>
      </c>
      <c r="BM122" s="168" t="s">
        <v>91</v>
      </c>
    </row>
    <row r="123" spans="1:65" s="2" customFormat="1" ht="16.5" customHeight="1">
      <c r="A123" s="33"/>
      <c r="B123" s="155"/>
      <c r="C123" s="156" t="s">
        <v>132</v>
      </c>
      <c r="D123" s="156" t="s">
        <v>188</v>
      </c>
      <c r="E123" s="157" t="s">
        <v>2072</v>
      </c>
      <c r="F123" s="158" t="s">
        <v>2073</v>
      </c>
      <c r="G123" s="159" t="s">
        <v>782</v>
      </c>
      <c r="H123" s="160">
        <v>1</v>
      </c>
      <c r="I123" s="161"/>
      <c r="J123" s="162">
        <f t="shared" si="0"/>
        <v>0</v>
      </c>
      <c r="K123" s="163"/>
      <c r="L123" s="34"/>
      <c r="M123" s="164" t="s">
        <v>1</v>
      </c>
      <c r="N123" s="165" t="s">
        <v>41</v>
      </c>
      <c r="O123" s="62"/>
      <c r="P123" s="166">
        <f t="shared" si="1"/>
        <v>0</v>
      </c>
      <c r="Q123" s="166">
        <v>0</v>
      </c>
      <c r="R123" s="166">
        <f t="shared" si="2"/>
        <v>0</v>
      </c>
      <c r="S123" s="166">
        <v>0</v>
      </c>
      <c r="T123" s="167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8" t="s">
        <v>91</v>
      </c>
      <c r="AT123" s="168" t="s">
        <v>188</v>
      </c>
      <c r="AU123" s="168" t="s">
        <v>75</v>
      </c>
      <c r="AY123" s="18" t="s">
        <v>185</v>
      </c>
      <c r="BE123" s="169">
        <f t="shared" si="4"/>
        <v>0</v>
      </c>
      <c r="BF123" s="169">
        <f t="shared" si="5"/>
        <v>0</v>
      </c>
      <c r="BG123" s="169">
        <f t="shared" si="6"/>
        <v>0</v>
      </c>
      <c r="BH123" s="169">
        <f t="shared" si="7"/>
        <v>0</v>
      </c>
      <c r="BI123" s="169">
        <f t="shared" si="8"/>
        <v>0</v>
      </c>
      <c r="BJ123" s="18" t="s">
        <v>89</v>
      </c>
      <c r="BK123" s="169">
        <f t="shared" si="9"/>
        <v>0</v>
      </c>
      <c r="BL123" s="18" t="s">
        <v>91</v>
      </c>
      <c r="BM123" s="168" t="s">
        <v>250</v>
      </c>
    </row>
    <row r="124" spans="1:65" s="2" customFormat="1" ht="16.5" customHeight="1">
      <c r="A124" s="33"/>
      <c r="B124" s="155"/>
      <c r="C124" s="156" t="s">
        <v>91</v>
      </c>
      <c r="D124" s="156" t="s">
        <v>188</v>
      </c>
      <c r="E124" s="157" t="s">
        <v>2074</v>
      </c>
      <c r="F124" s="158" t="s">
        <v>2075</v>
      </c>
      <c r="G124" s="159" t="s">
        <v>2076</v>
      </c>
      <c r="H124" s="160">
        <v>1</v>
      </c>
      <c r="I124" s="161"/>
      <c r="J124" s="162">
        <f t="shared" si="0"/>
        <v>0</v>
      </c>
      <c r="K124" s="163"/>
      <c r="L124" s="34"/>
      <c r="M124" s="164" t="s">
        <v>1</v>
      </c>
      <c r="N124" s="165" t="s">
        <v>41</v>
      </c>
      <c r="O124" s="62"/>
      <c r="P124" s="166">
        <f t="shared" si="1"/>
        <v>0</v>
      </c>
      <c r="Q124" s="166">
        <v>0</v>
      </c>
      <c r="R124" s="166">
        <f t="shared" si="2"/>
        <v>0</v>
      </c>
      <c r="S124" s="166">
        <v>0</v>
      </c>
      <c r="T124" s="167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8" t="s">
        <v>91</v>
      </c>
      <c r="AT124" s="168" t="s">
        <v>188</v>
      </c>
      <c r="AU124" s="168" t="s">
        <v>75</v>
      </c>
      <c r="AY124" s="18" t="s">
        <v>185</v>
      </c>
      <c r="BE124" s="169">
        <f t="shared" si="4"/>
        <v>0</v>
      </c>
      <c r="BF124" s="169">
        <f t="shared" si="5"/>
        <v>0</v>
      </c>
      <c r="BG124" s="169">
        <f t="shared" si="6"/>
        <v>0</v>
      </c>
      <c r="BH124" s="169">
        <f t="shared" si="7"/>
        <v>0</v>
      </c>
      <c r="BI124" s="169">
        <f t="shared" si="8"/>
        <v>0</v>
      </c>
      <c r="BJ124" s="18" t="s">
        <v>89</v>
      </c>
      <c r="BK124" s="169">
        <f t="shared" si="9"/>
        <v>0</v>
      </c>
      <c r="BL124" s="18" t="s">
        <v>91</v>
      </c>
      <c r="BM124" s="168" t="s">
        <v>342</v>
      </c>
    </row>
    <row r="125" spans="1:65" s="2" customFormat="1" ht="21.75" customHeight="1">
      <c r="A125" s="33"/>
      <c r="B125" s="155"/>
      <c r="C125" s="156" t="s">
        <v>237</v>
      </c>
      <c r="D125" s="156" t="s">
        <v>188</v>
      </c>
      <c r="E125" s="157" t="s">
        <v>2077</v>
      </c>
      <c r="F125" s="158" t="s">
        <v>2078</v>
      </c>
      <c r="G125" s="159" t="s">
        <v>2076</v>
      </c>
      <c r="H125" s="160">
        <v>1</v>
      </c>
      <c r="I125" s="161"/>
      <c r="J125" s="162">
        <f t="shared" si="0"/>
        <v>0</v>
      </c>
      <c r="K125" s="163"/>
      <c r="L125" s="34"/>
      <c r="M125" s="164" t="s">
        <v>1</v>
      </c>
      <c r="N125" s="165" t="s">
        <v>41</v>
      </c>
      <c r="O125" s="62"/>
      <c r="P125" s="166">
        <f t="shared" si="1"/>
        <v>0</v>
      </c>
      <c r="Q125" s="166">
        <v>0</v>
      </c>
      <c r="R125" s="166">
        <f t="shared" si="2"/>
        <v>0</v>
      </c>
      <c r="S125" s="166">
        <v>0</v>
      </c>
      <c r="T125" s="167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8" t="s">
        <v>91</v>
      </c>
      <c r="AT125" s="168" t="s">
        <v>188</v>
      </c>
      <c r="AU125" s="168" t="s">
        <v>75</v>
      </c>
      <c r="AY125" s="18" t="s">
        <v>185</v>
      </c>
      <c r="BE125" s="169">
        <f t="shared" si="4"/>
        <v>0</v>
      </c>
      <c r="BF125" s="169">
        <f t="shared" si="5"/>
        <v>0</v>
      </c>
      <c r="BG125" s="169">
        <f t="shared" si="6"/>
        <v>0</v>
      </c>
      <c r="BH125" s="169">
        <f t="shared" si="7"/>
        <v>0</v>
      </c>
      <c r="BI125" s="169">
        <f t="shared" si="8"/>
        <v>0</v>
      </c>
      <c r="BJ125" s="18" t="s">
        <v>89</v>
      </c>
      <c r="BK125" s="169">
        <f t="shared" si="9"/>
        <v>0</v>
      </c>
      <c r="BL125" s="18" t="s">
        <v>91</v>
      </c>
      <c r="BM125" s="168" t="s">
        <v>274</v>
      </c>
    </row>
    <row r="126" spans="1:65" s="2" customFormat="1" ht="24.2" customHeight="1">
      <c r="A126" s="33"/>
      <c r="B126" s="155"/>
      <c r="C126" s="156" t="s">
        <v>250</v>
      </c>
      <c r="D126" s="156" t="s">
        <v>188</v>
      </c>
      <c r="E126" s="157" t="s">
        <v>2079</v>
      </c>
      <c r="F126" s="158" t="s">
        <v>2080</v>
      </c>
      <c r="G126" s="159" t="s">
        <v>2076</v>
      </c>
      <c r="H126" s="160">
        <v>1</v>
      </c>
      <c r="I126" s="161"/>
      <c r="J126" s="162">
        <f t="shared" si="0"/>
        <v>0</v>
      </c>
      <c r="K126" s="163"/>
      <c r="L126" s="34"/>
      <c r="M126" s="164" t="s">
        <v>1</v>
      </c>
      <c r="N126" s="165" t="s">
        <v>41</v>
      </c>
      <c r="O126" s="62"/>
      <c r="P126" s="166">
        <f t="shared" si="1"/>
        <v>0</v>
      </c>
      <c r="Q126" s="166">
        <v>0</v>
      </c>
      <c r="R126" s="166">
        <f t="shared" si="2"/>
        <v>0</v>
      </c>
      <c r="S126" s="166">
        <v>0</v>
      </c>
      <c r="T126" s="167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91</v>
      </c>
      <c r="AT126" s="168" t="s">
        <v>188</v>
      </c>
      <c r="AU126" s="168" t="s">
        <v>75</v>
      </c>
      <c r="AY126" s="18" t="s">
        <v>185</v>
      </c>
      <c r="BE126" s="169">
        <f t="shared" si="4"/>
        <v>0</v>
      </c>
      <c r="BF126" s="169">
        <f t="shared" si="5"/>
        <v>0</v>
      </c>
      <c r="BG126" s="169">
        <f t="shared" si="6"/>
        <v>0</v>
      </c>
      <c r="BH126" s="169">
        <f t="shared" si="7"/>
        <v>0</v>
      </c>
      <c r="BI126" s="169">
        <f t="shared" si="8"/>
        <v>0</v>
      </c>
      <c r="BJ126" s="18" t="s">
        <v>89</v>
      </c>
      <c r="BK126" s="169">
        <f t="shared" si="9"/>
        <v>0</v>
      </c>
      <c r="BL126" s="18" t="s">
        <v>91</v>
      </c>
      <c r="BM126" s="168" t="s">
        <v>280</v>
      </c>
    </row>
    <row r="127" spans="1:65" s="2" customFormat="1" ht="16.5" customHeight="1">
      <c r="A127" s="33"/>
      <c r="B127" s="155"/>
      <c r="C127" s="156" t="s">
        <v>1762</v>
      </c>
      <c r="D127" s="156" t="s">
        <v>188</v>
      </c>
      <c r="E127" s="157" t="s">
        <v>2081</v>
      </c>
      <c r="F127" s="158" t="s">
        <v>2082</v>
      </c>
      <c r="G127" s="159" t="s">
        <v>2076</v>
      </c>
      <c r="H127" s="160">
        <v>1</v>
      </c>
      <c r="I127" s="161"/>
      <c r="J127" s="162">
        <f t="shared" si="0"/>
        <v>0</v>
      </c>
      <c r="K127" s="163"/>
      <c r="L127" s="34"/>
      <c r="M127" s="214" t="s">
        <v>1</v>
      </c>
      <c r="N127" s="215" t="s">
        <v>41</v>
      </c>
      <c r="O127" s="216"/>
      <c r="P127" s="217">
        <f t="shared" si="1"/>
        <v>0</v>
      </c>
      <c r="Q127" s="217">
        <v>0</v>
      </c>
      <c r="R127" s="217">
        <f t="shared" si="2"/>
        <v>0</v>
      </c>
      <c r="S127" s="217">
        <v>0</v>
      </c>
      <c r="T127" s="218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91</v>
      </c>
      <c r="AT127" s="168" t="s">
        <v>188</v>
      </c>
      <c r="AU127" s="168" t="s">
        <v>75</v>
      </c>
      <c r="AY127" s="18" t="s">
        <v>185</v>
      </c>
      <c r="BE127" s="169">
        <f t="shared" si="4"/>
        <v>0</v>
      </c>
      <c r="BF127" s="169">
        <f t="shared" si="5"/>
        <v>0</v>
      </c>
      <c r="BG127" s="169">
        <f t="shared" si="6"/>
        <v>0</v>
      </c>
      <c r="BH127" s="169">
        <f t="shared" si="7"/>
        <v>0</v>
      </c>
      <c r="BI127" s="169">
        <f t="shared" si="8"/>
        <v>0</v>
      </c>
      <c r="BJ127" s="18" t="s">
        <v>89</v>
      </c>
      <c r="BK127" s="169">
        <f t="shared" si="9"/>
        <v>0</v>
      </c>
      <c r="BL127" s="18" t="s">
        <v>91</v>
      </c>
      <c r="BM127" s="168" t="s">
        <v>338</v>
      </c>
    </row>
    <row r="128" spans="1:65" s="2" customFormat="1" ht="6.95" customHeight="1">
      <c r="A128" s="33"/>
      <c r="B128" s="51"/>
      <c r="C128" s="52"/>
      <c r="D128" s="52"/>
      <c r="E128" s="52"/>
      <c r="F128" s="52"/>
      <c r="G128" s="52"/>
      <c r="H128" s="52"/>
      <c r="I128" s="52"/>
      <c r="J128" s="52"/>
      <c r="K128" s="52"/>
      <c r="L128" s="34"/>
      <c r="M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</sheetData>
  <autoFilter ref="C119:K127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14"/>
  <sheetViews>
    <sheetView showGridLines="0" workbookViewId="0">
      <selection activeCell="I46" sqref="I4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99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5" t="s">
        <v>139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4" t="s">
        <v>2083</v>
      </c>
      <c r="F11" s="267"/>
      <c r="G11" s="267"/>
      <c r="H11" s="26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 t="str">
        <f>'Rekapitulácia stavby'!AN8</f>
        <v>19. 3. 2023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8" t="str">
        <f>'Rekapitulácia stavby'!E14</f>
        <v>Vyplň údaj</v>
      </c>
      <c r="F20" s="229"/>
      <c r="G20" s="229"/>
      <c r="H20" s="229"/>
      <c r="I20" s="28" t="s">
        <v>26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33</v>
      </c>
      <c r="F26" s="33"/>
      <c r="G26" s="33"/>
      <c r="H26" s="33"/>
      <c r="I26" s="28" t="s">
        <v>26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2"/>
      <c r="B29" s="103"/>
      <c r="C29" s="102"/>
      <c r="D29" s="102"/>
      <c r="E29" s="234" t="s">
        <v>1</v>
      </c>
      <c r="F29" s="234"/>
      <c r="G29" s="234"/>
      <c r="H29" s="234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5" t="s">
        <v>35</v>
      </c>
      <c r="E32" s="33"/>
      <c r="F32" s="33"/>
      <c r="G32" s="33"/>
      <c r="H32" s="33"/>
      <c r="I32" s="33"/>
      <c r="J32" s="75">
        <f>ROUND(J129,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6" t="s">
        <v>39</v>
      </c>
      <c r="E35" s="39" t="s">
        <v>40</v>
      </c>
      <c r="F35" s="107">
        <f>ROUND((SUM(BE129:BE213)),  2)</f>
        <v>0</v>
      </c>
      <c r="G35" s="108"/>
      <c r="H35" s="108"/>
      <c r="I35" s="109">
        <v>0.2</v>
      </c>
      <c r="J35" s="107">
        <f>ROUND(((SUM(BE129:BE213))*I35),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7">
        <f>ROUND((SUM(BF129:BF213)),  2)</f>
        <v>0</v>
      </c>
      <c r="G36" s="108"/>
      <c r="H36" s="108"/>
      <c r="I36" s="109">
        <v>0.2</v>
      </c>
      <c r="J36" s="107">
        <f>ROUND(((SUM(BF129:BF213))*I36),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0">
        <f>ROUND((SUM(BG129:BG213)),  2)</f>
        <v>0</v>
      </c>
      <c r="G37" s="33"/>
      <c r="H37" s="33"/>
      <c r="I37" s="111">
        <v>0.2</v>
      </c>
      <c r="J37" s="110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0">
        <f>ROUND((SUM(BH129:BH213)),  2)</f>
        <v>0</v>
      </c>
      <c r="G38" s="33"/>
      <c r="H38" s="33"/>
      <c r="I38" s="111">
        <v>0.2</v>
      </c>
      <c r="J38" s="110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7">
        <f>ROUND((SUM(BI129:BI213)),  2)</f>
        <v>0</v>
      </c>
      <c r="G39" s="108"/>
      <c r="H39" s="108"/>
      <c r="I39" s="109">
        <v>0</v>
      </c>
      <c r="J39" s="107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2"/>
      <c r="D41" s="113" t="s">
        <v>45</v>
      </c>
      <c r="E41" s="64"/>
      <c r="F41" s="64"/>
      <c r="G41" s="114" t="s">
        <v>46</v>
      </c>
      <c r="H41" s="115" t="s">
        <v>47</v>
      </c>
      <c r="I41" s="64"/>
      <c r="J41" s="116">
        <f>SUM(J32:J39)</f>
        <v>0</v>
      </c>
      <c r="K41" s="117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5" t="s">
        <v>139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4" t="str">
        <f>E11</f>
        <v>d - Ústredné kúrenie</v>
      </c>
      <c r="F89" s="267"/>
      <c r="G89" s="267"/>
      <c r="H89" s="26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Dolné Trhovište 224, 920 61 Dolné Trhovište</v>
      </c>
      <c r="G91" s="33"/>
      <c r="H91" s="33"/>
      <c r="I91" s="28" t="s">
        <v>21</v>
      </c>
      <c r="J91" s="59" t="str">
        <f>IF(J14="","",J14)</f>
        <v>19. 3. 2023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23</v>
      </c>
      <c r="D93" s="33"/>
      <c r="E93" s="33"/>
      <c r="F93" s="26" t="str">
        <f>E17</f>
        <v>FOOD FARM s.r.o., Piešťanská 3, 917 03 Trnava</v>
      </c>
      <c r="G93" s="33"/>
      <c r="H93" s="33"/>
      <c r="I93" s="28" t="s">
        <v>29</v>
      </c>
      <c r="J93" s="31" t="str">
        <f>E23</f>
        <v>ALLA ARCHITEKTI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Stanislav Hlubina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0" t="s">
        <v>143</v>
      </c>
      <c r="D96" s="112"/>
      <c r="E96" s="112"/>
      <c r="F96" s="112"/>
      <c r="G96" s="112"/>
      <c r="H96" s="112"/>
      <c r="I96" s="112"/>
      <c r="J96" s="121" t="s">
        <v>144</v>
      </c>
      <c r="K96" s="112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2" t="s">
        <v>145</v>
      </c>
      <c r="D98" s="33"/>
      <c r="E98" s="33"/>
      <c r="F98" s="33"/>
      <c r="G98" s="33"/>
      <c r="H98" s="33"/>
      <c r="I98" s="33"/>
      <c r="J98" s="75">
        <f>J129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146</v>
      </c>
    </row>
    <row r="99" spans="1:47" s="9" customFormat="1" ht="24.95" customHeight="1">
      <c r="B99" s="123"/>
      <c r="D99" s="124" t="s">
        <v>155</v>
      </c>
      <c r="E99" s="125"/>
      <c r="F99" s="125"/>
      <c r="G99" s="125"/>
      <c r="H99" s="125"/>
      <c r="I99" s="125"/>
      <c r="J99" s="126">
        <f>J131</f>
        <v>0</v>
      </c>
      <c r="L99" s="123"/>
    </row>
    <row r="100" spans="1:47" s="10" customFormat="1" ht="19.899999999999999" customHeight="1">
      <c r="B100" s="127"/>
      <c r="D100" s="128" t="s">
        <v>157</v>
      </c>
      <c r="E100" s="129"/>
      <c r="F100" s="129"/>
      <c r="G100" s="129"/>
      <c r="H100" s="129"/>
      <c r="I100" s="129"/>
      <c r="J100" s="130">
        <f>J132</f>
        <v>0</v>
      </c>
      <c r="L100" s="127"/>
    </row>
    <row r="101" spans="1:47" s="10" customFormat="1" ht="19.899999999999999" customHeight="1">
      <c r="B101" s="127"/>
      <c r="D101" s="128" t="s">
        <v>2084</v>
      </c>
      <c r="E101" s="129"/>
      <c r="F101" s="129"/>
      <c r="G101" s="129"/>
      <c r="H101" s="129"/>
      <c r="I101" s="129"/>
      <c r="J101" s="130">
        <f>J138</f>
        <v>0</v>
      </c>
      <c r="L101" s="127"/>
    </row>
    <row r="102" spans="1:47" s="10" customFormat="1" ht="19.899999999999999" customHeight="1">
      <c r="B102" s="127"/>
      <c r="D102" s="128" t="s">
        <v>2085</v>
      </c>
      <c r="E102" s="129"/>
      <c r="F102" s="129"/>
      <c r="G102" s="129"/>
      <c r="H102" s="129"/>
      <c r="I102" s="129"/>
      <c r="J102" s="130">
        <f>J145</f>
        <v>0</v>
      </c>
      <c r="L102" s="127"/>
    </row>
    <row r="103" spans="1:47" s="10" customFormat="1" ht="19.899999999999999" customHeight="1">
      <c r="B103" s="127"/>
      <c r="D103" s="128" t="s">
        <v>2086</v>
      </c>
      <c r="E103" s="129"/>
      <c r="F103" s="129"/>
      <c r="G103" s="129"/>
      <c r="H103" s="129"/>
      <c r="I103" s="129"/>
      <c r="J103" s="130">
        <f>J159</f>
        <v>0</v>
      </c>
      <c r="L103" s="127"/>
    </row>
    <row r="104" spans="1:47" s="10" customFormat="1" ht="19.899999999999999" customHeight="1">
      <c r="B104" s="127"/>
      <c r="D104" s="128" t="s">
        <v>2087</v>
      </c>
      <c r="E104" s="129"/>
      <c r="F104" s="129"/>
      <c r="G104" s="129"/>
      <c r="H104" s="129"/>
      <c r="I104" s="129"/>
      <c r="J104" s="130">
        <f>J181</f>
        <v>0</v>
      </c>
      <c r="L104" s="127"/>
    </row>
    <row r="105" spans="1:47" s="10" customFormat="1" ht="19.899999999999999" customHeight="1">
      <c r="B105" s="127"/>
      <c r="D105" s="128" t="s">
        <v>2088</v>
      </c>
      <c r="E105" s="129"/>
      <c r="F105" s="129"/>
      <c r="G105" s="129"/>
      <c r="H105" s="129"/>
      <c r="I105" s="129"/>
      <c r="J105" s="130">
        <f>J192</f>
        <v>0</v>
      </c>
      <c r="L105" s="127"/>
    </row>
    <row r="106" spans="1:47" s="10" customFormat="1" ht="19.899999999999999" customHeight="1">
      <c r="B106" s="127"/>
      <c r="D106" s="128" t="s">
        <v>163</v>
      </c>
      <c r="E106" s="129"/>
      <c r="F106" s="129"/>
      <c r="G106" s="129"/>
      <c r="H106" s="129"/>
      <c r="I106" s="129"/>
      <c r="J106" s="130">
        <f>J208</f>
        <v>0</v>
      </c>
      <c r="L106" s="127"/>
    </row>
    <row r="107" spans="1:47" s="9" customFormat="1" ht="24.95" customHeight="1">
      <c r="B107" s="123"/>
      <c r="D107" s="124" t="s">
        <v>169</v>
      </c>
      <c r="E107" s="125"/>
      <c r="F107" s="125"/>
      <c r="G107" s="125"/>
      <c r="H107" s="125"/>
      <c r="I107" s="125"/>
      <c r="J107" s="126">
        <f>J210</f>
        <v>0</v>
      </c>
      <c r="L107" s="123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5" customHeight="1">
      <c r="A109" s="33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6.95" customHeight="1">
      <c r="A113" s="33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4.95" customHeight="1">
      <c r="A114" s="33"/>
      <c r="B114" s="34"/>
      <c r="C114" s="22" t="s">
        <v>171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6.5" customHeight="1">
      <c r="A117" s="33"/>
      <c r="B117" s="34"/>
      <c r="C117" s="33"/>
      <c r="D117" s="33"/>
      <c r="E117" s="265" t="str">
        <f>E7</f>
        <v>Chovná hala pre kury s voľným výbehom</v>
      </c>
      <c r="F117" s="266"/>
      <c r="G117" s="266"/>
      <c r="H117" s="266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138</v>
      </c>
      <c r="L118" s="21"/>
    </row>
    <row r="119" spans="1:31" s="2" customFormat="1" ht="16.5" customHeight="1">
      <c r="A119" s="33"/>
      <c r="B119" s="34"/>
      <c r="C119" s="33"/>
      <c r="D119" s="33"/>
      <c r="E119" s="265" t="s">
        <v>139</v>
      </c>
      <c r="F119" s="267"/>
      <c r="G119" s="267"/>
      <c r="H119" s="267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140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24" t="str">
        <f>E11</f>
        <v>d - Ústredné kúrenie</v>
      </c>
      <c r="F121" s="267"/>
      <c r="G121" s="267"/>
      <c r="H121" s="267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F14</f>
        <v>Dolné Trhovište 224, 920 61 Dolné Trhovište</v>
      </c>
      <c r="G123" s="33"/>
      <c r="H123" s="33"/>
      <c r="I123" s="28" t="s">
        <v>21</v>
      </c>
      <c r="J123" s="59" t="str">
        <f>IF(J14="","",J14)</f>
        <v>19. 3. 2023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2" customHeight="1">
      <c r="A125" s="33"/>
      <c r="B125" s="34"/>
      <c r="C125" s="28" t="s">
        <v>23</v>
      </c>
      <c r="D125" s="33"/>
      <c r="E125" s="33"/>
      <c r="F125" s="26" t="str">
        <f>E17</f>
        <v>FOOD FARM s.r.o., Piešťanská 3, 917 03 Trnava</v>
      </c>
      <c r="G125" s="33"/>
      <c r="H125" s="33"/>
      <c r="I125" s="28" t="s">
        <v>29</v>
      </c>
      <c r="J125" s="31" t="str">
        <f>E23</f>
        <v>ALLA ARCHITEKTI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27</v>
      </c>
      <c r="D126" s="33"/>
      <c r="E126" s="33"/>
      <c r="F126" s="26" t="str">
        <f>IF(E20="","",E20)</f>
        <v>Vyplň údaj</v>
      </c>
      <c r="G126" s="33"/>
      <c r="H126" s="33"/>
      <c r="I126" s="28" t="s">
        <v>32</v>
      </c>
      <c r="J126" s="31" t="str">
        <f>E26</f>
        <v>Stanislav Hlubina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31"/>
      <c r="B128" s="132"/>
      <c r="C128" s="133" t="s">
        <v>172</v>
      </c>
      <c r="D128" s="134" t="s">
        <v>60</v>
      </c>
      <c r="E128" s="134" t="s">
        <v>56</v>
      </c>
      <c r="F128" s="134" t="s">
        <v>57</v>
      </c>
      <c r="G128" s="134" t="s">
        <v>173</v>
      </c>
      <c r="H128" s="134" t="s">
        <v>174</v>
      </c>
      <c r="I128" s="134" t="s">
        <v>175</v>
      </c>
      <c r="J128" s="135" t="s">
        <v>144</v>
      </c>
      <c r="K128" s="136" t="s">
        <v>176</v>
      </c>
      <c r="L128" s="137"/>
      <c r="M128" s="66" t="s">
        <v>1</v>
      </c>
      <c r="N128" s="67" t="s">
        <v>39</v>
      </c>
      <c r="O128" s="67" t="s">
        <v>177</v>
      </c>
      <c r="P128" s="67" t="s">
        <v>178</v>
      </c>
      <c r="Q128" s="67" t="s">
        <v>179</v>
      </c>
      <c r="R128" s="67" t="s">
        <v>180</v>
      </c>
      <c r="S128" s="67" t="s">
        <v>181</v>
      </c>
      <c r="T128" s="68" t="s">
        <v>182</v>
      </c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</row>
    <row r="129" spans="1:65" s="2" customFormat="1" ht="22.9" customHeight="1">
      <c r="A129" s="33"/>
      <c r="B129" s="34"/>
      <c r="C129" s="73" t="s">
        <v>145</v>
      </c>
      <c r="D129" s="33"/>
      <c r="E129" s="33"/>
      <c r="F129" s="33"/>
      <c r="G129" s="33"/>
      <c r="H129" s="33"/>
      <c r="I129" s="33"/>
      <c r="J129" s="138">
        <f>BK129</f>
        <v>0</v>
      </c>
      <c r="K129" s="33"/>
      <c r="L129" s="34"/>
      <c r="M129" s="69"/>
      <c r="N129" s="60"/>
      <c r="O129" s="70"/>
      <c r="P129" s="139">
        <f>P130+P131+P210</f>
        <v>0</v>
      </c>
      <c r="Q129" s="70"/>
      <c r="R129" s="139">
        <f>R130+R131+R210</f>
        <v>0</v>
      </c>
      <c r="S129" s="70"/>
      <c r="T129" s="140">
        <f>T130+T131+T210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146</v>
      </c>
      <c r="BK129" s="141">
        <f>BK130+BK131+BK210</f>
        <v>0</v>
      </c>
    </row>
    <row r="130" spans="1:65" s="2" customFormat="1" ht="16.5" customHeight="1">
      <c r="A130" s="33"/>
      <c r="B130" s="155"/>
      <c r="C130" s="156" t="s">
        <v>79</v>
      </c>
      <c r="D130" s="156" t="s">
        <v>188</v>
      </c>
      <c r="E130" s="157" t="s">
        <v>2089</v>
      </c>
      <c r="F130" s="158" t="s">
        <v>57</v>
      </c>
      <c r="G130" s="159" t="s">
        <v>173</v>
      </c>
      <c r="H130" s="160">
        <v>0</v>
      </c>
      <c r="I130" s="161"/>
      <c r="J130" s="162">
        <f>ROUND(I130*H130,2)</f>
        <v>0</v>
      </c>
      <c r="K130" s="163"/>
      <c r="L130" s="34"/>
      <c r="M130" s="164" t="s">
        <v>1</v>
      </c>
      <c r="N130" s="165" t="s">
        <v>41</v>
      </c>
      <c r="O130" s="62"/>
      <c r="P130" s="166">
        <f>O130*H130</f>
        <v>0</v>
      </c>
      <c r="Q130" s="166">
        <v>0</v>
      </c>
      <c r="R130" s="166">
        <f>Q130*H130</f>
        <v>0</v>
      </c>
      <c r="S130" s="166">
        <v>0</v>
      </c>
      <c r="T130" s="167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2090</v>
      </c>
      <c r="AT130" s="168" t="s">
        <v>188</v>
      </c>
      <c r="AU130" s="168" t="s">
        <v>75</v>
      </c>
      <c r="AY130" s="18" t="s">
        <v>185</v>
      </c>
      <c r="BE130" s="169">
        <f>IF(N130="základná",J130,0)</f>
        <v>0</v>
      </c>
      <c r="BF130" s="169">
        <f>IF(N130="znížená",J130,0)</f>
        <v>0</v>
      </c>
      <c r="BG130" s="169">
        <f>IF(N130="zákl. prenesená",J130,0)</f>
        <v>0</v>
      </c>
      <c r="BH130" s="169">
        <f>IF(N130="zníž. prenesená",J130,0)</f>
        <v>0</v>
      </c>
      <c r="BI130" s="169">
        <f>IF(N130="nulová",J130,0)</f>
        <v>0</v>
      </c>
      <c r="BJ130" s="18" t="s">
        <v>89</v>
      </c>
      <c r="BK130" s="169">
        <f>ROUND(I130*H130,2)</f>
        <v>0</v>
      </c>
      <c r="BL130" s="18" t="s">
        <v>2090</v>
      </c>
      <c r="BM130" s="168" t="s">
        <v>89</v>
      </c>
    </row>
    <row r="131" spans="1:65" s="12" customFormat="1" ht="25.9" customHeight="1">
      <c r="B131" s="142"/>
      <c r="D131" s="143" t="s">
        <v>74</v>
      </c>
      <c r="E131" s="144" t="s">
        <v>932</v>
      </c>
      <c r="F131" s="144" t="s">
        <v>933</v>
      </c>
      <c r="I131" s="145"/>
      <c r="J131" s="146">
        <f>BK131</f>
        <v>0</v>
      </c>
      <c r="L131" s="142"/>
      <c r="M131" s="147"/>
      <c r="N131" s="148"/>
      <c r="O131" s="148"/>
      <c r="P131" s="149">
        <f>P132+P138+P145+P159+P181+P192+P208</f>
        <v>0</v>
      </c>
      <c r="Q131" s="148"/>
      <c r="R131" s="149">
        <f>R132+R138+R145+R159+R181+R192+R208</f>
        <v>0</v>
      </c>
      <c r="S131" s="148"/>
      <c r="T131" s="150">
        <f>T132+T138+T145+T159+T181+T192+T208</f>
        <v>0</v>
      </c>
      <c r="AR131" s="143" t="s">
        <v>89</v>
      </c>
      <c r="AT131" s="151" t="s">
        <v>74</v>
      </c>
      <c r="AU131" s="151" t="s">
        <v>75</v>
      </c>
      <c r="AY131" s="143" t="s">
        <v>185</v>
      </c>
      <c r="BK131" s="152">
        <f>BK132+BK138+BK145+BK159+BK181+BK192+BK208</f>
        <v>0</v>
      </c>
    </row>
    <row r="132" spans="1:65" s="12" customFormat="1" ht="22.9" customHeight="1">
      <c r="B132" s="142"/>
      <c r="D132" s="143" t="s">
        <v>74</v>
      </c>
      <c r="E132" s="153" t="s">
        <v>1048</v>
      </c>
      <c r="F132" s="153" t="s">
        <v>1049</v>
      </c>
      <c r="I132" s="145"/>
      <c r="J132" s="154">
        <f>BK132</f>
        <v>0</v>
      </c>
      <c r="L132" s="142"/>
      <c r="M132" s="147"/>
      <c r="N132" s="148"/>
      <c r="O132" s="148"/>
      <c r="P132" s="149">
        <f>SUM(P133:P137)</f>
        <v>0</v>
      </c>
      <c r="Q132" s="148"/>
      <c r="R132" s="149">
        <f>SUM(R133:R137)</f>
        <v>0</v>
      </c>
      <c r="S132" s="148"/>
      <c r="T132" s="150">
        <f>SUM(T133:T137)</f>
        <v>0</v>
      </c>
      <c r="AR132" s="143" t="s">
        <v>89</v>
      </c>
      <c r="AT132" s="151" t="s">
        <v>74</v>
      </c>
      <c r="AU132" s="151" t="s">
        <v>79</v>
      </c>
      <c r="AY132" s="143" t="s">
        <v>185</v>
      </c>
      <c r="BK132" s="152">
        <f>SUM(BK133:BK137)</f>
        <v>0</v>
      </c>
    </row>
    <row r="133" spans="1:65" s="2" customFormat="1" ht="16.5" customHeight="1">
      <c r="A133" s="33"/>
      <c r="B133" s="155"/>
      <c r="C133" s="156" t="s">
        <v>89</v>
      </c>
      <c r="D133" s="156" t="s">
        <v>188</v>
      </c>
      <c r="E133" s="157" t="s">
        <v>2091</v>
      </c>
      <c r="F133" s="158" t="s">
        <v>2092</v>
      </c>
      <c r="G133" s="159" t="s">
        <v>348</v>
      </c>
      <c r="H133" s="160">
        <v>171.94</v>
      </c>
      <c r="I133" s="161"/>
      <c r="J133" s="162">
        <f>ROUND(I133*H133,2)</f>
        <v>0</v>
      </c>
      <c r="K133" s="163"/>
      <c r="L133" s="34"/>
      <c r="M133" s="164" t="s">
        <v>1</v>
      </c>
      <c r="N133" s="165" t="s">
        <v>41</v>
      </c>
      <c r="O133" s="62"/>
      <c r="P133" s="166">
        <f>O133*H133</f>
        <v>0</v>
      </c>
      <c r="Q133" s="166">
        <v>0</v>
      </c>
      <c r="R133" s="166">
        <f>Q133*H133</f>
        <v>0</v>
      </c>
      <c r="S133" s="166">
        <v>0</v>
      </c>
      <c r="T133" s="167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351</v>
      </c>
      <c r="AT133" s="168" t="s">
        <v>188</v>
      </c>
      <c r="AU133" s="168" t="s">
        <v>89</v>
      </c>
      <c r="AY133" s="18" t="s">
        <v>185</v>
      </c>
      <c r="BE133" s="169">
        <f>IF(N133="základná",J133,0)</f>
        <v>0</v>
      </c>
      <c r="BF133" s="169">
        <f>IF(N133="znížená",J133,0)</f>
        <v>0</v>
      </c>
      <c r="BG133" s="169">
        <f>IF(N133="zákl. prenesená",J133,0)</f>
        <v>0</v>
      </c>
      <c r="BH133" s="169">
        <f>IF(N133="zníž. prenesená",J133,0)</f>
        <v>0</v>
      </c>
      <c r="BI133" s="169">
        <f>IF(N133="nulová",J133,0)</f>
        <v>0</v>
      </c>
      <c r="BJ133" s="18" t="s">
        <v>89</v>
      </c>
      <c r="BK133" s="169">
        <f>ROUND(I133*H133,2)</f>
        <v>0</v>
      </c>
      <c r="BL133" s="18" t="s">
        <v>351</v>
      </c>
      <c r="BM133" s="168" t="s">
        <v>91</v>
      </c>
    </row>
    <row r="134" spans="1:65" s="2" customFormat="1" ht="16.5" customHeight="1">
      <c r="A134" s="33"/>
      <c r="B134" s="155"/>
      <c r="C134" s="156" t="s">
        <v>132</v>
      </c>
      <c r="D134" s="156" t="s">
        <v>188</v>
      </c>
      <c r="E134" s="157" t="s">
        <v>2093</v>
      </c>
      <c r="F134" s="158" t="s">
        <v>2094</v>
      </c>
      <c r="G134" s="159" t="s">
        <v>348</v>
      </c>
      <c r="H134" s="160">
        <v>52.22</v>
      </c>
      <c r="I134" s="161"/>
      <c r="J134" s="162">
        <f>ROUND(I134*H134,2)</f>
        <v>0</v>
      </c>
      <c r="K134" s="163"/>
      <c r="L134" s="34"/>
      <c r="M134" s="164" t="s">
        <v>1</v>
      </c>
      <c r="N134" s="165" t="s">
        <v>41</v>
      </c>
      <c r="O134" s="62"/>
      <c r="P134" s="166">
        <f>O134*H134</f>
        <v>0</v>
      </c>
      <c r="Q134" s="166">
        <v>0</v>
      </c>
      <c r="R134" s="166">
        <f>Q134*H134</f>
        <v>0</v>
      </c>
      <c r="S134" s="166">
        <v>0</v>
      </c>
      <c r="T134" s="167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351</v>
      </c>
      <c r="AT134" s="168" t="s">
        <v>188</v>
      </c>
      <c r="AU134" s="168" t="s">
        <v>89</v>
      </c>
      <c r="AY134" s="18" t="s">
        <v>185</v>
      </c>
      <c r="BE134" s="169">
        <f>IF(N134="základná",J134,0)</f>
        <v>0</v>
      </c>
      <c r="BF134" s="169">
        <f>IF(N134="znížená",J134,0)</f>
        <v>0</v>
      </c>
      <c r="BG134" s="169">
        <f>IF(N134="zákl. prenesená",J134,0)</f>
        <v>0</v>
      </c>
      <c r="BH134" s="169">
        <f>IF(N134="zníž. prenesená",J134,0)</f>
        <v>0</v>
      </c>
      <c r="BI134" s="169">
        <f>IF(N134="nulová",J134,0)</f>
        <v>0</v>
      </c>
      <c r="BJ134" s="18" t="s">
        <v>89</v>
      </c>
      <c r="BK134" s="169">
        <f>ROUND(I134*H134,2)</f>
        <v>0</v>
      </c>
      <c r="BL134" s="18" t="s">
        <v>351</v>
      </c>
      <c r="BM134" s="168" t="s">
        <v>250</v>
      </c>
    </row>
    <row r="135" spans="1:65" s="2" customFormat="1" ht="16.5" customHeight="1">
      <c r="A135" s="33"/>
      <c r="B135" s="155"/>
      <c r="C135" s="156" t="s">
        <v>91</v>
      </c>
      <c r="D135" s="156" t="s">
        <v>188</v>
      </c>
      <c r="E135" s="157" t="s">
        <v>2095</v>
      </c>
      <c r="F135" s="158" t="s">
        <v>2096</v>
      </c>
      <c r="G135" s="159" t="s">
        <v>348</v>
      </c>
      <c r="H135" s="160">
        <v>109.25</v>
      </c>
      <c r="I135" s="161"/>
      <c r="J135" s="162">
        <f>ROUND(I135*H135,2)</f>
        <v>0</v>
      </c>
      <c r="K135" s="163"/>
      <c r="L135" s="34"/>
      <c r="M135" s="164" t="s">
        <v>1</v>
      </c>
      <c r="N135" s="165" t="s">
        <v>41</v>
      </c>
      <c r="O135" s="62"/>
      <c r="P135" s="166">
        <f>O135*H135</f>
        <v>0</v>
      </c>
      <c r="Q135" s="166">
        <v>0</v>
      </c>
      <c r="R135" s="166">
        <f>Q135*H135</f>
        <v>0</v>
      </c>
      <c r="S135" s="166">
        <v>0</v>
      </c>
      <c r="T135" s="167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351</v>
      </c>
      <c r="AT135" s="168" t="s">
        <v>188</v>
      </c>
      <c r="AU135" s="168" t="s">
        <v>89</v>
      </c>
      <c r="AY135" s="18" t="s">
        <v>185</v>
      </c>
      <c r="BE135" s="169">
        <f>IF(N135="základná",J135,0)</f>
        <v>0</v>
      </c>
      <c r="BF135" s="169">
        <f>IF(N135="znížená",J135,0)</f>
        <v>0</v>
      </c>
      <c r="BG135" s="169">
        <f>IF(N135="zákl. prenesená",J135,0)</f>
        <v>0</v>
      </c>
      <c r="BH135" s="169">
        <f>IF(N135="zníž. prenesená",J135,0)</f>
        <v>0</v>
      </c>
      <c r="BI135" s="169">
        <f>IF(N135="nulová",J135,0)</f>
        <v>0</v>
      </c>
      <c r="BJ135" s="18" t="s">
        <v>89</v>
      </c>
      <c r="BK135" s="169">
        <f>ROUND(I135*H135,2)</f>
        <v>0</v>
      </c>
      <c r="BL135" s="18" t="s">
        <v>351</v>
      </c>
      <c r="BM135" s="168" t="s">
        <v>342</v>
      </c>
    </row>
    <row r="136" spans="1:65" s="2" customFormat="1" ht="16.5" customHeight="1">
      <c r="A136" s="33"/>
      <c r="B136" s="155"/>
      <c r="C136" s="156" t="s">
        <v>237</v>
      </c>
      <c r="D136" s="156" t="s">
        <v>188</v>
      </c>
      <c r="E136" s="157" t="s">
        <v>2097</v>
      </c>
      <c r="F136" s="158" t="s">
        <v>2098</v>
      </c>
      <c r="G136" s="159" t="s">
        <v>348</v>
      </c>
      <c r="H136" s="160">
        <v>29.83</v>
      </c>
      <c r="I136" s="161"/>
      <c r="J136" s="162">
        <f>ROUND(I136*H136,2)</f>
        <v>0</v>
      </c>
      <c r="K136" s="163"/>
      <c r="L136" s="34"/>
      <c r="M136" s="164" t="s">
        <v>1</v>
      </c>
      <c r="N136" s="165" t="s">
        <v>41</v>
      </c>
      <c r="O136" s="62"/>
      <c r="P136" s="166">
        <f>O136*H136</f>
        <v>0</v>
      </c>
      <c r="Q136" s="166">
        <v>0</v>
      </c>
      <c r="R136" s="166">
        <f>Q136*H136</f>
        <v>0</v>
      </c>
      <c r="S136" s="166">
        <v>0</v>
      </c>
      <c r="T136" s="167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351</v>
      </c>
      <c r="AT136" s="168" t="s">
        <v>188</v>
      </c>
      <c r="AU136" s="168" t="s">
        <v>89</v>
      </c>
      <c r="AY136" s="18" t="s">
        <v>185</v>
      </c>
      <c r="BE136" s="169">
        <f>IF(N136="základná",J136,0)</f>
        <v>0</v>
      </c>
      <c r="BF136" s="169">
        <f>IF(N136="znížená",J136,0)</f>
        <v>0</v>
      </c>
      <c r="BG136" s="169">
        <f>IF(N136="zákl. prenesená",J136,0)</f>
        <v>0</v>
      </c>
      <c r="BH136" s="169">
        <f>IF(N136="zníž. prenesená",J136,0)</f>
        <v>0</v>
      </c>
      <c r="BI136" s="169">
        <f>IF(N136="nulová",J136,0)</f>
        <v>0</v>
      </c>
      <c r="BJ136" s="18" t="s">
        <v>89</v>
      </c>
      <c r="BK136" s="169">
        <f>ROUND(I136*H136,2)</f>
        <v>0</v>
      </c>
      <c r="BL136" s="18" t="s">
        <v>351</v>
      </c>
      <c r="BM136" s="168" t="s">
        <v>274</v>
      </c>
    </row>
    <row r="137" spans="1:65" s="2" customFormat="1" ht="16.5" customHeight="1">
      <c r="A137" s="33"/>
      <c r="B137" s="155"/>
      <c r="C137" s="156" t="s">
        <v>250</v>
      </c>
      <c r="D137" s="156" t="s">
        <v>188</v>
      </c>
      <c r="E137" s="157" t="s">
        <v>2099</v>
      </c>
      <c r="F137" s="158" t="s">
        <v>2100</v>
      </c>
      <c r="G137" s="159" t="s">
        <v>348</v>
      </c>
      <c r="H137" s="160">
        <v>20</v>
      </c>
      <c r="I137" s="161"/>
      <c r="J137" s="162">
        <f>ROUND(I137*H137,2)</f>
        <v>0</v>
      </c>
      <c r="K137" s="163"/>
      <c r="L137" s="34"/>
      <c r="M137" s="164" t="s">
        <v>1</v>
      </c>
      <c r="N137" s="165" t="s">
        <v>41</v>
      </c>
      <c r="O137" s="62"/>
      <c r="P137" s="166">
        <f>O137*H137</f>
        <v>0</v>
      </c>
      <c r="Q137" s="166">
        <v>0</v>
      </c>
      <c r="R137" s="166">
        <f>Q137*H137</f>
        <v>0</v>
      </c>
      <c r="S137" s="166">
        <v>0</v>
      </c>
      <c r="T137" s="167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351</v>
      </c>
      <c r="AT137" s="168" t="s">
        <v>188</v>
      </c>
      <c r="AU137" s="168" t="s">
        <v>89</v>
      </c>
      <c r="AY137" s="18" t="s">
        <v>185</v>
      </c>
      <c r="BE137" s="169">
        <f>IF(N137="základná",J137,0)</f>
        <v>0</v>
      </c>
      <c r="BF137" s="169">
        <f>IF(N137="znížená",J137,0)</f>
        <v>0</v>
      </c>
      <c r="BG137" s="169">
        <f>IF(N137="zákl. prenesená",J137,0)</f>
        <v>0</v>
      </c>
      <c r="BH137" s="169">
        <f>IF(N137="zníž. prenesená",J137,0)</f>
        <v>0</v>
      </c>
      <c r="BI137" s="169">
        <f>IF(N137="nulová",J137,0)</f>
        <v>0</v>
      </c>
      <c r="BJ137" s="18" t="s">
        <v>89</v>
      </c>
      <c r="BK137" s="169">
        <f>ROUND(I137*H137,2)</f>
        <v>0</v>
      </c>
      <c r="BL137" s="18" t="s">
        <v>351</v>
      </c>
      <c r="BM137" s="168" t="s">
        <v>280</v>
      </c>
    </row>
    <row r="138" spans="1:65" s="12" customFormat="1" ht="22.9" customHeight="1">
      <c r="B138" s="142"/>
      <c r="D138" s="143" t="s">
        <v>74</v>
      </c>
      <c r="E138" s="153" t="s">
        <v>2101</v>
      </c>
      <c r="F138" s="153" t="s">
        <v>2102</v>
      </c>
      <c r="I138" s="145"/>
      <c r="J138" s="154">
        <f>BK138</f>
        <v>0</v>
      </c>
      <c r="L138" s="142"/>
      <c r="M138" s="147"/>
      <c r="N138" s="148"/>
      <c r="O138" s="148"/>
      <c r="P138" s="149">
        <f>SUM(P139:P144)</f>
        <v>0</v>
      </c>
      <c r="Q138" s="148"/>
      <c r="R138" s="149">
        <f>SUM(R139:R144)</f>
        <v>0</v>
      </c>
      <c r="S138" s="148"/>
      <c r="T138" s="150">
        <f>SUM(T139:T144)</f>
        <v>0</v>
      </c>
      <c r="AR138" s="143" t="s">
        <v>89</v>
      </c>
      <c r="AT138" s="151" t="s">
        <v>74</v>
      </c>
      <c r="AU138" s="151" t="s">
        <v>79</v>
      </c>
      <c r="AY138" s="143" t="s">
        <v>185</v>
      </c>
      <c r="BK138" s="152">
        <f>SUM(BK139:BK144)</f>
        <v>0</v>
      </c>
    </row>
    <row r="139" spans="1:65" s="2" customFormat="1" ht="16.5" customHeight="1">
      <c r="A139" s="33"/>
      <c r="B139" s="155"/>
      <c r="C139" s="156" t="s">
        <v>1762</v>
      </c>
      <c r="D139" s="156" t="s">
        <v>188</v>
      </c>
      <c r="E139" s="157" t="s">
        <v>2103</v>
      </c>
      <c r="F139" s="158" t="s">
        <v>2104</v>
      </c>
      <c r="G139" s="159" t="s">
        <v>782</v>
      </c>
      <c r="H139" s="160">
        <v>1</v>
      </c>
      <c r="I139" s="161"/>
      <c r="J139" s="162">
        <f t="shared" ref="J139:J144" si="0">ROUND(I139*H139,2)</f>
        <v>0</v>
      </c>
      <c r="K139" s="163"/>
      <c r="L139" s="34"/>
      <c r="M139" s="164" t="s">
        <v>1</v>
      </c>
      <c r="N139" s="165" t="s">
        <v>41</v>
      </c>
      <c r="O139" s="62"/>
      <c r="P139" s="166">
        <f t="shared" ref="P139:P144" si="1">O139*H139</f>
        <v>0</v>
      </c>
      <c r="Q139" s="166">
        <v>0</v>
      </c>
      <c r="R139" s="166">
        <f t="shared" ref="R139:R144" si="2">Q139*H139</f>
        <v>0</v>
      </c>
      <c r="S139" s="166">
        <v>0</v>
      </c>
      <c r="T139" s="167">
        <f t="shared" ref="T139:T144" si="3"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351</v>
      </c>
      <c r="AT139" s="168" t="s">
        <v>188</v>
      </c>
      <c r="AU139" s="168" t="s">
        <v>89</v>
      </c>
      <c r="AY139" s="18" t="s">
        <v>185</v>
      </c>
      <c r="BE139" s="169">
        <f t="shared" ref="BE139:BE144" si="4">IF(N139="základná",J139,0)</f>
        <v>0</v>
      </c>
      <c r="BF139" s="169">
        <f t="shared" ref="BF139:BF144" si="5">IF(N139="znížená",J139,0)</f>
        <v>0</v>
      </c>
      <c r="BG139" s="169">
        <f t="shared" ref="BG139:BG144" si="6">IF(N139="zákl. prenesená",J139,0)</f>
        <v>0</v>
      </c>
      <c r="BH139" s="169">
        <f t="shared" ref="BH139:BH144" si="7">IF(N139="zníž. prenesená",J139,0)</f>
        <v>0</v>
      </c>
      <c r="BI139" s="169">
        <f t="shared" ref="BI139:BI144" si="8">IF(N139="nulová",J139,0)</f>
        <v>0</v>
      </c>
      <c r="BJ139" s="18" t="s">
        <v>89</v>
      </c>
      <c r="BK139" s="169">
        <f t="shared" ref="BK139:BK144" si="9">ROUND(I139*H139,2)</f>
        <v>0</v>
      </c>
      <c r="BL139" s="18" t="s">
        <v>351</v>
      </c>
      <c r="BM139" s="168" t="s">
        <v>338</v>
      </c>
    </row>
    <row r="140" spans="1:65" s="2" customFormat="1" ht="66.75" customHeight="1">
      <c r="A140" s="33"/>
      <c r="B140" s="155"/>
      <c r="C140" s="156" t="s">
        <v>342</v>
      </c>
      <c r="D140" s="156" t="s">
        <v>188</v>
      </c>
      <c r="E140" s="157" t="s">
        <v>2105</v>
      </c>
      <c r="F140" s="158" t="s">
        <v>2106</v>
      </c>
      <c r="G140" s="159" t="s">
        <v>782</v>
      </c>
      <c r="H140" s="160">
        <v>1</v>
      </c>
      <c r="I140" s="161"/>
      <c r="J140" s="162">
        <f t="shared" si="0"/>
        <v>0</v>
      </c>
      <c r="K140" s="163"/>
      <c r="L140" s="34"/>
      <c r="M140" s="164" t="s">
        <v>1</v>
      </c>
      <c r="N140" s="165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351</v>
      </c>
      <c r="AT140" s="168" t="s">
        <v>188</v>
      </c>
      <c r="AU140" s="168" t="s">
        <v>89</v>
      </c>
      <c r="AY140" s="18" t="s">
        <v>185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351</v>
      </c>
      <c r="BM140" s="168" t="s">
        <v>351</v>
      </c>
    </row>
    <row r="141" spans="1:65" s="2" customFormat="1" ht="66.75" customHeight="1">
      <c r="A141" s="33"/>
      <c r="B141" s="155"/>
      <c r="C141" s="156" t="s">
        <v>838</v>
      </c>
      <c r="D141" s="156" t="s">
        <v>188</v>
      </c>
      <c r="E141" s="157" t="s">
        <v>2107</v>
      </c>
      <c r="F141" s="158" t="s">
        <v>2108</v>
      </c>
      <c r="G141" s="159" t="s">
        <v>782</v>
      </c>
      <c r="H141" s="160">
        <v>1</v>
      </c>
      <c r="I141" s="161"/>
      <c r="J141" s="162">
        <f t="shared" si="0"/>
        <v>0</v>
      </c>
      <c r="K141" s="163"/>
      <c r="L141" s="34"/>
      <c r="M141" s="164" t="s">
        <v>1</v>
      </c>
      <c r="N141" s="165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351</v>
      </c>
      <c r="AT141" s="168" t="s">
        <v>188</v>
      </c>
      <c r="AU141" s="168" t="s">
        <v>89</v>
      </c>
      <c r="AY141" s="18" t="s">
        <v>185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351</v>
      </c>
      <c r="BM141" s="168" t="s">
        <v>390</v>
      </c>
    </row>
    <row r="142" spans="1:65" s="2" customFormat="1" ht="21.75" customHeight="1">
      <c r="A142" s="33"/>
      <c r="B142" s="155"/>
      <c r="C142" s="156" t="s">
        <v>274</v>
      </c>
      <c r="D142" s="156" t="s">
        <v>188</v>
      </c>
      <c r="E142" s="157" t="s">
        <v>2109</v>
      </c>
      <c r="F142" s="158" t="s">
        <v>2110</v>
      </c>
      <c r="G142" s="159" t="s">
        <v>782</v>
      </c>
      <c r="H142" s="160">
        <v>1</v>
      </c>
      <c r="I142" s="161"/>
      <c r="J142" s="162">
        <f t="shared" si="0"/>
        <v>0</v>
      </c>
      <c r="K142" s="163"/>
      <c r="L142" s="34"/>
      <c r="M142" s="164" t="s">
        <v>1</v>
      </c>
      <c r="N142" s="165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351</v>
      </c>
      <c r="AT142" s="168" t="s">
        <v>188</v>
      </c>
      <c r="AU142" s="168" t="s">
        <v>89</v>
      </c>
      <c r="AY142" s="18" t="s">
        <v>185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351</v>
      </c>
      <c r="BM142" s="168" t="s">
        <v>7</v>
      </c>
    </row>
    <row r="143" spans="1:65" s="2" customFormat="1" ht="16.5" customHeight="1">
      <c r="A143" s="33"/>
      <c r="B143" s="155"/>
      <c r="C143" s="156" t="s">
        <v>1771</v>
      </c>
      <c r="D143" s="156" t="s">
        <v>188</v>
      </c>
      <c r="E143" s="157" t="s">
        <v>2111</v>
      </c>
      <c r="F143" s="158" t="s">
        <v>2112</v>
      </c>
      <c r="G143" s="159" t="s">
        <v>782</v>
      </c>
      <c r="H143" s="160">
        <v>1</v>
      </c>
      <c r="I143" s="161"/>
      <c r="J143" s="162">
        <f t="shared" si="0"/>
        <v>0</v>
      </c>
      <c r="K143" s="163"/>
      <c r="L143" s="34"/>
      <c r="M143" s="164" t="s">
        <v>1</v>
      </c>
      <c r="N143" s="165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351</v>
      </c>
      <c r="AT143" s="168" t="s">
        <v>188</v>
      </c>
      <c r="AU143" s="168" t="s">
        <v>89</v>
      </c>
      <c r="AY143" s="18" t="s">
        <v>185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351</v>
      </c>
      <c r="BM143" s="168" t="s">
        <v>417</v>
      </c>
    </row>
    <row r="144" spans="1:65" s="2" customFormat="1" ht="16.5" customHeight="1">
      <c r="A144" s="33"/>
      <c r="B144" s="155"/>
      <c r="C144" s="156" t="s">
        <v>280</v>
      </c>
      <c r="D144" s="156" t="s">
        <v>188</v>
      </c>
      <c r="E144" s="157" t="s">
        <v>2113</v>
      </c>
      <c r="F144" s="158" t="s">
        <v>2114</v>
      </c>
      <c r="G144" s="159" t="s">
        <v>782</v>
      </c>
      <c r="H144" s="160">
        <v>1</v>
      </c>
      <c r="I144" s="161"/>
      <c r="J144" s="162">
        <f t="shared" si="0"/>
        <v>0</v>
      </c>
      <c r="K144" s="163"/>
      <c r="L144" s="34"/>
      <c r="M144" s="164" t="s">
        <v>1</v>
      </c>
      <c r="N144" s="165" t="s">
        <v>41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351</v>
      </c>
      <c r="AT144" s="168" t="s">
        <v>188</v>
      </c>
      <c r="AU144" s="168" t="s">
        <v>89</v>
      </c>
      <c r="AY144" s="18" t="s">
        <v>185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89</v>
      </c>
      <c r="BK144" s="169">
        <f t="shared" si="9"/>
        <v>0</v>
      </c>
      <c r="BL144" s="18" t="s">
        <v>351</v>
      </c>
      <c r="BM144" s="168" t="s">
        <v>434</v>
      </c>
    </row>
    <row r="145" spans="1:65" s="12" customFormat="1" ht="22.9" customHeight="1">
      <c r="B145" s="142"/>
      <c r="D145" s="143" t="s">
        <v>74</v>
      </c>
      <c r="E145" s="153" t="s">
        <v>2115</v>
      </c>
      <c r="F145" s="153" t="s">
        <v>2116</v>
      </c>
      <c r="I145" s="145"/>
      <c r="J145" s="154">
        <f>BK145</f>
        <v>0</v>
      </c>
      <c r="L145" s="142"/>
      <c r="M145" s="147"/>
      <c r="N145" s="148"/>
      <c r="O145" s="148"/>
      <c r="P145" s="149">
        <f>SUM(P146:P158)</f>
        <v>0</v>
      </c>
      <c r="Q145" s="148"/>
      <c r="R145" s="149">
        <f>SUM(R146:R158)</f>
        <v>0</v>
      </c>
      <c r="S145" s="148"/>
      <c r="T145" s="150">
        <f>SUM(T146:T158)</f>
        <v>0</v>
      </c>
      <c r="AR145" s="143" t="s">
        <v>89</v>
      </c>
      <c r="AT145" s="151" t="s">
        <v>74</v>
      </c>
      <c r="AU145" s="151" t="s">
        <v>79</v>
      </c>
      <c r="AY145" s="143" t="s">
        <v>185</v>
      </c>
      <c r="BK145" s="152">
        <f>SUM(BK146:BK158)</f>
        <v>0</v>
      </c>
    </row>
    <row r="146" spans="1:65" s="2" customFormat="1" ht="24.2" customHeight="1">
      <c r="A146" s="33"/>
      <c r="B146" s="155"/>
      <c r="C146" s="156" t="s">
        <v>333</v>
      </c>
      <c r="D146" s="156" t="s">
        <v>188</v>
      </c>
      <c r="E146" s="157" t="s">
        <v>2117</v>
      </c>
      <c r="F146" s="158" t="s">
        <v>2118</v>
      </c>
      <c r="G146" s="159" t="s">
        <v>782</v>
      </c>
      <c r="H146" s="160">
        <v>1</v>
      </c>
      <c r="I146" s="161"/>
      <c r="J146" s="162">
        <f t="shared" ref="J146:J158" si="10">ROUND(I146*H146,2)</f>
        <v>0</v>
      </c>
      <c r="K146" s="163"/>
      <c r="L146" s="34"/>
      <c r="M146" s="164" t="s">
        <v>1</v>
      </c>
      <c r="N146" s="165" t="s">
        <v>41</v>
      </c>
      <c r="O146" s="62"/>
      <c r="P146" s="166">
        <f t="shared" ref="P146:P158" si="11">O146*H146</f>
        <v>0</v>
      </c>
      <c r="Q146" s="166">
        <v>0</v>
      </c>
      <c r="R146" s="166">
        <f t="shared" ref="R146:R158" si="12">Q146*H146</f>
        <v>0</v>
      </c>
      <c r="S146" s="166">
        <v>0</v>
      </c>
      <c r="T146" s="167">
        <f t="shared" ref="T146:T158" si="13"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351</v>
      </c>
      <c r="AT146" s="168" t="s">
        <v>188</v>
      </c>
      <c r="AU146" s="168" t="s">
        <v>89</v>
      </c>
      <c r="AY146" s="18" t="s">
        <v>185</v>
      </c>
      <c r="BE146" s="169">
        <f t="shared" ref="BE146:BE158" si="14">IF(N146="základná",J146,0)</f>
        <v>0</v>
      </c>
      <c r="BF146" s="169">
        <f t="shared" ref="BF146:BF158" si="15">IF(N146="znížená",J146,0)</f>
        <v>0</v>
      </c>
      <c r="BG146" s="169">
        <f t="shared" ref="BG146:BG158" si="16">IF(N146="zákl. prenesená",J146,0)</f>
        <v>0</v>
      </c>
      <c r="BH146" s="169">
        <f t="shared" ref="BH146:BH158" si="17">IF(N146="zníž. prenesená",J146,0)</f>
        <v>0</v>
      </c>
      <c r="BI146" s="169">
        <f t="shared" ref="BI146:BI158" si="18">IF(N146="nulová",J146,0)</f>
        <v>0</v>
      </c>
      <c r="BJ146" s="18" t="s">
        <v>89</v>
      </c>
      <c r="BK146" s="169">
        <f t="shared" ref="BK146:BK158" si="19">ROUND(I146*H146,2)</f>
        <v>0</v>
      </c>
      <c r="BL146" s="18" t="s">
        <v>351</v>
      </c>
      <c r="BM146" s="168" t="s">
        <v>446</v>
      </c>
    </row>
    <row r="147" spans="1:65" s="2" customFormat="1" ht="24.2" customHeight="1">
      <c r="A147" s="33"/>
      <c r="B147" s="155"/>
      <c r="C147" s="156" t="s">
        <v>338</v>
      </c>
      <c r="D147" s="156" t="s">
        <v>188</v>
      </c>
      <c r="E147" s="157" t="s">
        <v>2119</v>
      </c>
      <c r="F147" s="158" t="s">
        <v>2120</v>
      </c>
      <c r="G147" s="159" t="s">
        <v>782</v>
      </c>
      <c r="H147" s="160">
        <v>1</v>
      </c>
      <c r="I147" s="161"/>
      <c r="J147" s="162">
        <f t="shared" si="10"/>
        <v>0</v>
      </c>
      <c r="K147" s="163"/>
      <c r="L147" s="34"/>
      <c r="M147" s="164" t="s">
        <v>1</v>
      </c>
      <c r="N147" s="165" t="s">
        <v>41</v>
      </c>
      <c r="O147" s="62"/>
      <c r="P147" s="166">
        <f t="shared" si="11"/>
        <v>0</v>
      </c>
      <c r="Q147" s="166">
        <v>0</v>
      </c>
      <c r="R147" s="166">
        <f t="shared" si="12"/>
        <v>0</v>
      </c>
      <c r="S147" s="166">
        <v>0</v>
      </c>
      <c r="T147" s="167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351</v>
      </c>
      <c r="AT147" s="168" t="s">
        <v>188</v>
      </c>
      <c r="AU147" s="168" t="s">
        <v>89</v>
      </c>
      <c r="AY147" s="18" t="s">
        <v>185</v>
      </c>
      <c r="BE147" s="169">
        <f t="shared" si="14"/>
        <v>0</v>
      </c>
      <c r="BF147" s="169">
        <f t="shared" si="15"/>
        <v>0</v>
      </c>
      <c r="BG147" s="169">
        <f t="shared" si="16"/>
        <v>0</v>
      </c>
      <c r="BH147" s="169">
        <f t="shared" si="17"/>
        <v>0</v>
      </c>
      <c r="BI147" s="169">
        <f t="shared" si="18"/>
        <v>0</v>
      </c>
      <c r="BJ147" s="18" t="s">
        <v>89</v>
      </c>
      <c r="BK147" s="169">
        <f t="shared" si="19"/>
        <v>0</v>
      </c>
      <c r="BL147" s="18" t="s">
        <v>351</v>
      </c>
      <c r="BM147" s="168" t="s">
        <v>473</v>
      </c>
    </row>
    <row r="148" spans="1:65" s="2" customFormat="1" ht="24.2" customHeight="1">
      <c r="A148" s="33"/>
      <c r="B148" s="155"/>
      <c r="C148" s="156" t="s">
        <v>345</v>
      </c>
      <c r="D148" s="156" t="s">
        <v>188</v>
      </c>
      <c r="E148" s="157" t="s">
        <v>2121</v>
      </c>
      <c r="F148" s="158" t="s">
        <v>2122</v>
      </c>
      <c r="G148" s="159" t="s">
        <v>782</v>
      </c>
      <c r="H148" s="160">
        <v>1</v>
      </c>
      <c r="I148" s="161"/>
      <c r="J148" s="162">
        <f t="shared" si="10"/>
        <v>0</v>
      </c>
      <c r="K148" s="163"/>
      <c r="L148" s="34"/>
      <c r="M148" s="164" t="s">
        <v>1</v>
      </c>
      <c r="N148" s="165" t="s">
        <v>41</v>
      </c>
      <c r="O148" s="62"/>
      <c r="P148" s="166">
        <f t="shared" si="11"/>
        <v>0</v>
      </c>
      <c r="Q148" s="166">
        <v>0</v>
      </c>
      <c r="R148" s="166">
        <f t="shared" si="12"/>
        <v>0</v>
      </c>
      <c r="S148" s="166">
        <v>0</v>
      </c>
      <c r="T148" s="167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351</v>
      </c>
      <c r="AT148" s="168" t="s">
        <v>188</v>
      </c>
      <c r="AU148" s="168" t="s">
        <v>89</v>
      </c>
      <c r="AY148" s="18" t="s">
        <v>185</v>
      </c>
      <c r="BE148" s="169">
        <f t="shared" si="14"/>
        <v>0</v>
      </c>
      <c r="BF148" s="169">
        <f t="shared" si="15"/>
        <v>0</v>
      </c>
      <c r="BG148" s="169">
        <f t="shared" si="16"/>
        <v>0</v>
      </c>
      <c r="BH148" s="169">
        <f t="shared" si="17"/>
        <v>0</v>
      </c>
      <c r="BI148" s="169">
        <f t="shared" si="18"/>
        <v>0</v>
      </c>
      <c r="BJ148" s="18" t="s">
        <v>89</v>
      </c>
      <c r="BK148" s="169">
        <f t="shared" si="19"/>
        <v>0</v>
      </c>
      <c r="BL148" s="18" t="s">
        <v>351</v>
      </c>
      <c r="BM148" s="168" t="s">
        <v>490</v>
      </c>
    </row>
    <row r="149" spans="1:65" s="2" customFormat="1" ht="24.2" customHeight="1">
      <c r="A149" s="33"/>
      <c r="B149" s="155"/>
      <c r="C149" s="156" t="s">
        <v>351</v>
      </c>
      <c r="D149" s="156" t="s">
        <v>188</v>
      </c>
      <c r="E149" s="157" t="s">
        <v>2123</v>
      </c>
      <c r="F149" s="158" t="s">
        <v>2124</v>
      </c>
      <c r="G149" s="159" t="s">
        <v>782</v>
      </c>
      <c r="H149" s="160">
        <v>1</v>
      </c>
      <c r="I149" s="161"/>
      <c r="J149" s="162">
        <f t="shared" si="10"/>
        <v>0</v>
      </c>
      <c r="K149" s="163"/>
      <c r="L149" s="34"/>
      <c r="M149" s="164" t="s">
        <v>1</v>
      </c>
      <c r="N149" s="165" t="s">
        <v>41</v>
      </c>
      <c r="O149" s="62"/>
      <c r="P149" s="166">
        <f t="shared" si="11"/>
        <v>0</v>
      </c>
      <c r="Q149" s="166">
        <v>0</v>
      </c>
      <c r="R149" s="166">
        <f t="shared" si="12"/>
        <v>0</v>
      </c>
      <c r="S149" s="166">
        <v>0</v>
      </c>
      <c r="T149" s="167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351</v>
      </c>
      <c r="AT149" s="168" t="s">
        <v>188</v>
      </c>
      <c r="AU149" s="168" t="s">
        <v>89</v>
      </c>
      <c r="AY149" s="18" t="s">
        <v>185</v>
      </c>
      <c r="BE149" s="169">
        <f t="shared" si="14"/>
        <v>0</v>
      </c>
      <c r="BF149" s="169">
        <f t="shared" si="15"/>
        <v>0</v>
      </c>
      <c r="BG149" s="169">
        <f t="shared" si="16"/>
        <v>0</v>
      </c>
      <c r="BH149" s="169">
        <f t="shared" si="17"/>
        <v>0</v>
      </c>
      <c r="BI149" s="169">
        <f t="shared" si="18"/>
        <v>0</v>
      </c>
      <c r="BJ149" s="18" t="s">
        <v>89</v>
      </c>
      <c r="BK149" s="169">
        <f t="shared" si="19"/>
        <v>0</v>
      </c>
      <c r="BL149" s="18" t="s">
        <v>351</v>
      </c>
      <c r="BM149" s="168" t="s">
        <v>505</v>
      </c>
    </row>
    <row r="150" spans="1:65" s="2" customFormat="1" ht="44.25" customHeight="1">
      <c r="A150" s="33"/>
      <c r="B150" s="155"/>
      <c r="C150" s="156" t="s">
        <v>384</v>
      </c>
      <c r="D150" s="156" t="s">
        <v>188</v>
      </c>
      <c r="E150" s="157" t="s">
        <v>2125</v>
      </c>
      <c r="F150" s="158" t="s">
        <v>2126</v>
      </c>
      <c r="G150" s="159" t="s">
        <v>782</v>
      </c>
      <c r="H150" s="160">
        <v>1</v>
      </c>
      <c r="I150" s="161"/>
      <c r="J150" s="162">
        <f t="shared" si="10"/>
        <v>0</v>
      </c>
      <c r="K150" s="163"/>
      <c r="L150" s="34"/>
      <c r="M150" s="164" t="s">
        <v>1</v>
      </c>
      <c r="N150" s="165" t="s">
        <v>41</v>
      </c>
      <c r="O150" s="62"/>
      <c r="P150" s="166">
        <f t="shared" si="11"/>
        <v>0</v>
      </c>
      <c r="Q150" s="166">
        <v>0</v>
      </c>
      <c r="R150" s="166">
        <f t="shared" si="12"/>
        <v>0</v>
      </c>
      <c r="S150" s="166">
        <v>0</v>
      </c>
      <c r="T150" s="167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351</v>
      </c>
      <c r="AT150" s="168" t="s">
        <v>188</v>
      </c>
      <c r="AU150" s="168" t="s">
        <v>89</v>
      </c>
      <c r="AY150" s="18" t="s">
        <v>185</v>
      </c>
      <c r="BE150" s="169">
        <f t="shared" si="14"/>
        <v>0</v>
      </c>
      <c r="BF150" s="169">
        <f t="shared" si="15"/>
        <v>0</v>
      </c>
      <c r="BG150" s="169">
        <f t="shared" si="16"/>
        <v>0</v>
      </c>
      <c r="BH150" s="169">
        <f t="shared" si="17"/>
        <v>0</v>
      </c>
      <c r="BI150" s="169">
        <f t="shared" si="18"/>
        <v>0</v>
      </c>
      <c r="BJ150" s="18" t="s">
        <v>89</v>
      </c>
      <c r="BK150" s="169">
        <f t="shared" si="19"/>
        <v>0</v>
      </c>
      <c r="BL150" s="18" t="s">
        <v>351</v>
      </c>
      <c r="BM150" s="168" t="s">
        <v>532</v>
      </c>
    </row>
    <row r="151" spans="1:65" s="2" customFormat="1" ht="33" customHeight="1">
      <c r="A151" s="33"/>
      <c r="B151" s="155"/>
      <c r="C151" s="156" t="s">
        <v>390</v>
      </c>
      <c r="D151" s="156" t="s">
        <v>188</v>
      </c>
      <c r="E151" s="157" t="s">
        <v>2127</v>
      </c>
      <c r="F151" s="158" t="s">
        <v>2128</v>
      </c>
      <c r="G151" s="159" t="s">
        <v>782</v>
      </c>
      <c r="H151" s="160">
        <v>1</v>
      </c>
      <c r="I151" s="161"/>
      <c r="J151" s="162">
        <f t="shared" si="10"/>
        <v>0</v>
      </c>
      <c r="K151" s="163"/>
      <c r="L151" s="34"/>
      <c r="M151" s="164" t="s">
        <v>1</v>
      </c>
      <c r="N151" s="165" t="s">
        <v>41</v>
      </c>
      <c r="O151" s="62"/>
      <c r="P151" s="166">
        <f t="shared" si="11"/>
        <v>0</v>
      </c>
      <c r="Q151" s="166">
        <v>0</v>
      </c>
      <c r="R151" s="166">
        <f t="shared" si="12"/>
        <v>0</v>
      </c>
      <c r="S151" s="166">
        <v>0</v>
      </c>
      <c r="T151" s="167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351</v>
      </c>
      <c r="AT151" s="168" t="s">
        <v>188</v>
      </c>
      <c r="AU151" s="168" t="s">
        <v>89</v>
      </c>
      <c r="AY151" s="18" t="s">
        <v>185</v>
      </c>
      <c r="BE151" s="169">
        <f t="shared" si="14"/>
        <v>0</v>
      </c>
      <c r="BF151" s="169">
        <f t="shared" si="15"/>
        <v>0</v>
      </c>
      <c r="BG151" s="169">
        <f t="shared" si="16"/>
        <v>0</v>
      </c>
      <c r="BH151" s="169">
        <f t="shared" si="17"/>
        <v>0</v>
      </c>
      <c r="BI151" s="169">
        <f t="shared" si="18"/>
        <v>0</v>
      </c>
      <c r="BJ151" s="18" t="s">
        <v>89</v>
      </c>
      <c r="BK151" s="169">
        <f t="shared" si="19"/>
        <v>0</v>
      </c>
      <c r="BL151" s="18" t="s">
        <v>351</v>
      </c>
      <c r="BM151" s="168" t="s">
        <v>569</v>
      </c>
    </row>
    <row r="152" spans="1:65" s="2" customFormat="1" ht="21.75" customHeight="1">
      <c r="A152" s="33"/>
      <c r="B152" s="155"/>
      <c r="C152" s="156" t="s">
        <v>396</v>
      </c>
      <c r="D152" s="156" t="s">
        <v>188</v>
      </c>
      <c r="E152" s="157" t="s">
        <v>2129</v>
      </c>
      <c r="F152" s="158" t="s">
        <v>2130</v>
      </c>
      <c r="G152" s="159" t="s">
        <v>782</v>
      </c>
      <c r="H152" s="160">
        <v>1</v>
      </c>
      <c r="I152" s="161"/>
      <c r="J152" s="162">
        <f t="shared" si="10"/>
        <v>0</v>
      </c>
      <c r="K152" s="163"/>
      <c r="L152" s="34"/>
      <c r="M152" s="164" t="s">
        <v>1</v>
      </c>
      <c r="N152" s="165" t="s">
        <v>41</v>
      </c>
      <c r="O152" s="62"/>
      <c r="P152" s="166">
        <f t="shared" si="11"/>
        <v>0</v>
      </c>
      <c r="Q152" s="166">
        <v>0</v>
      </c>
      <c r="R152" s="166">
        <f t="shared" si="12"/>
        <v>0</v>
      </c>
      <c r="S152" s="166">
        <v>0</v>
      </c>
      <c r="T152" s="167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351</v>
      </c>
      <c r="AT152" s="168" t="s">
        <v>188</v>
      </c>
      <c r="AU152" s="168" t="s">
        <v>89</v>
      </c>
      <c r="AY152" s="18" t="s">
        <v>185</v>
      </c>
      <c r="BE152" s="169">
        <f t="shared" si="14"/>
        <v>0</v>
      </c>
      <c r="BF152" s="169">
        <f t="shared" si="15"/>
        <v>0</v>
      </c>
      <c r="BG152" s="169">
        <f t="shared" si="16"/>
        <v>0</v>
      </c>
      <c r="BH152" s="169">
        <f t="shared" si="17"/>
        <v>0</v>
      </c>
      <c r="BI152" s="169">
        <f t="shared" si="18"/>
        <v>0</v>
      </c>
      <c r="BJ152" s="18" t="s">
        <v>89</v>
      </c>
      <c r="BK152" s="169">
        <f t="shared" si="19"/>
        <v>0</v>
      </c>
      <c r="BL152" s="18" t="s">
        <v>351</v>
      </c>
      <c r="BM152" s="168" t="s">
        <v>605</v>
      </c>
    </row>
    <row r="153" spans="1:65" s="2" customFormat="1" ht="24.2" customHeight="1">
      <c r="A153" s="33"/>
      <c r="B153" s="155"/>
      <c r="C153" s="156" t="s">
        <v>7</v>
      </c>
      <c r="D153" s="156" t="s">
        <v>188</v>
      </c>
      <c r="E153" s="157" t="s">
        <v>2131</v>
      </c>
      <c r="F153" s="158" t="s">
        <v>2132</v>
      </c>
      <c r="G153" s="159" t="s">
        <v>782</v>
      </c>
      <c r="H153" s="160">
        <v>1</v>
      </c>
      <c r="I153" s="161"/>
      <c r="J153" s="162">
        <f t="shared" si="10"/>
        <v>0</v>
      </c>
      <c r="K153" s="163"/>
      <c r="L153" s="34"/>
      <c r="M153" s="164" t="s">
        <v>1</v>
      </c>
      <c r="N153" s="165" t="s">
        <v>41</v>
      </c>
      <c r="O153" s="62"/>
      <c r="P153" s="166">
        <f t="shared" si="11"/>
        <v>0</v>
      </c>
      <c r="Q153" s="166">
        <v>0</v>
      </c>
      <c r="R153" s="166">
        <f t="shared" si="12"/>
        <v>0</v>
      </c>
      <c r="S153" s="166">
        <v>0</v>
      </c>
      <c r="T153" s="167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351</v>
      </c>
      <c r="AT153" s="168" t="s">
        <v>188</v>
      </c>
      <c r="AU153" s="168" t="s">
        <v>89</v>
      </c>
      <c r="AY153" s="18" t="s">
        <v>185</v>
      </c>
      <c r="BE153" s="169">
        <f t="shared" si="14"/>
        <v>0</v>
      </c>
      <c r="BF153" s="169">
        <f t="shared" si="15"/>
        <v>0</v>
      </c>
      <c r="BG153" s="169">
        <f t="shared" si="16"/>
        <v>0</v>
      </c>
      <c r="BH153" s="169">
        <f t="shared" si="17"/>
        <v>0</v>
      </c>
      <c r="BI153" s="169">
        <f t="shared" si="18"/>
        <v>0</v>
      </c>
      <c r="BJ153" s="18" t="s">
        <v>89</v>
      </c>
      <c r="BK153" s="169">
        <f t="shared" si="19"/>
        <v>0</v>
      </c>
      <c r="BL153" s="18" t="s">
        <v>351</v>
      </c>
      <c r="BM153" s="168" t="s">
        <v>610</v>
      </c>
    </row>
    <row r="154" spans="1:65" s="2" customFormat="1" ht="24.2" customHeight="1">
      <c r="A154" s="33"/>
      <c r="B154" s="155"/>
      <c r="C154" s="156" t="s">
        <v>409</v>
      </c>
      <c r="D154" s="156" t="s">
        <v>188</v>
      </c>
      <c r="E154" s="157" t="s">
        <v>2133</v>
      </c>
      <c r="F154" s="158" t="s">
        <v>2134</v>
      </c>
      <c r="G154" s="159" t="s">
        <v>782</v>
      </c>
      <c r="H154" s="160">
        <v>1</v>
      </c>
      <c r="I154" s="161"/>
      <c r="J154" s="162">
        <f t="shared" si="10"/>
        <v>0</v>
      </c>
      <c r="K154" s="163"/>
      <c r="L154" s="34"/>
      <c r="M154" s="164" t="s">
        <v>1</v>
      </c>
      <c r="N154" s="165" t="s">
        <v>41</v>
      </c>
      <c r="O154" s="62"/>
      <c r="P154" s="166">
        <f t="shared" si="11"/>
        <v>0</v>
      </c>
      <c r="Q154" s="166">
        <v>0</v>
      </c>
      <c r="R154" s="166">
        <f t="shared" si="12"/>
        <v>0</v>
      </c>
      <c r="S154" s="166">
        <v>0</v>
      </c>
      <c r="T154" s="167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351</v>
      </c>
      <c r="AT154" s="168" t="s">
        <v>188</v>
      </c>
      <c r="AU154" s="168" t="s">
        <v>89</v>
      </c>
      <c r="AY154" s="18" t="s">
        <v>185</v>
      </c>
      <c r="BE154" s="169">
        <f t="shared" si="14"/>
        <v>0</v>
      </c>
      <c r="BF154" s="169">
        <f t="shared" si="15"/>
        <v>0</v>
      </c>
      <c r="BG154" s="169">
        <f t="shared" si="16"/>
        <v>0</v>
      </c>
      <c r="BH154" s="169">
        <f t="shared" si="17"/>
        <v>0</v>
      </c>
      <c r="BI154" s="169">
        <f t="shared" si="18"/>
        <v>0</v>
      </c>
      <c r="BJ154" s="18" t="s">
        <v>89</v>
      </c>
      <c r="BK154" s="169">
        <f t="shared" si="19"/>
        <v>0</v>
      </c>
      <c r="BL154" s="18" t="s">
        <v>351</v>
      </c>
      <c r="BM154" s="168" t="s">
        <v>659</v>
      </c>
    </row>
    <row r="155" spans="1:65" s="2" customFormat="1" ht="24.2" customHeight="1">
      <c r="A155" s="33"/>
      <c r="B155" s="155"/>
      <c r="C155" s="156" t="s">
        <v>417</v>
      </c>
      <c r="D155" s="156" t="s">
        <v>188</v>
      </c>
      <c r="E155" s="157" t="s">
        <v>2135</v>
      </c>
      <c r="F155" s="158" t="s">
        <v>2136</v>
      </c>
      <c r="G155" s="159" t="s">
        <v>782</v>
      </c>
      <c r="H155" s="160">
        <v>3</v>
      </c>
      <c r="I155" s="161"/>
      <c r="J155" s="162">
        <f t="shared" si="10"/>
        <v>0</v>
      </c>
      <c r="K155" s="163"/>
      <c r="L155" s="34"/>
      <c r="M155" s="164" t="s">
        <v>1</v>
      </c>
      <c r="N155" s="165" t="s">
        <v>41</v>
      </c>
      <c r="O155" s="62"/>
      <c r="P155" s="166">
        <f t="shared" si="11"/>
        <v>0</v>
      </c>
      <c r="Q155" s="166">
        <v>0</v>
      </c>
      <c r="R155" s="166">
        <f t="shared" si="12"/>
        <v>0</v>
      </c>
      <c r="S155" s="166">
        <v>0</v>
      </c>
      <c r="T155" s="167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351</v>
      </c>
      <c r="AT155" s="168" t="s">
        <v>188</v>
      </c>
      <c r="AU155" s="168" t="s">
        <v>89</v>
      </c>
      <c r="AY155" s="18" t="s">
        <v>185</v>
      </c>
      <c r="BE155" s="169">
        <f t="shared" si="14"/>
        <v>0</v>
      </c>
      <c r="BF155" s="169">
        <f t="shared" si="15"/>
        <v>0</v>
      </c>
      <c r="BG155" s="169">
        <f t="shared" si="16"/>
        <v>0</v>
      </c>
      <c r="BH155" s="169">
        <f t="shared" si="17"/>
        <v>0</v>
      </c>
      <c r="BI155" s="169">
        <f t="shared" si="18"/>
        <v>0</v>
      </c>
      <c r="BJ155" s="18" t="s">
        <v>89</v>
      </c>
      <c r="BK155" s="169">
        <f t="shared" si="19"/>
        <v>0</v>
      </c>
      <c r="BL155" s="18" t="s">
        <v>351</v>
      </c>
      <c r="BM155" s="168" t="s">
        <v>677</v>
      </c>
    </row>
    <row r="156" spans="1:65" s="2" customFormat="1" ht="24.2" customHeight="1">
      <c r="A156" s="33"/>
      <c r="B156" s="155"/>
      <c r="C156" s="156" t="s">
        <v>426</v>
      </c>
      <c r="D156" s="156" t="s">
        <v>188</v>
      </c>
      <c r="E156" s="157" t="s">
        <v>2137</v>
      </c>
      <c r="F156" s="158" t="s">
        <v>2138</v>
      </c>
      <c r="G156" s="159" t="s">
        <v>782</v>
      </c>
      <c r="H156" s="160">
        <v>3</v>
      </c>
      <c r="I156" s="161"/>
      <c r="J156" s="162">
        <f t="shared" si="10"/>
        <v>0</v>
      </c>
      <c r="K156" s="163"/>
      <c r="L156" s="34"/>
      <c r="M156" s="164" t="s">
        <v>1</v>
      </c>
      <c r="N156" s="165" t="s">
        <v>41</v>
      </c>
      <c r="O156" s="62"/>
      <c r="P156" s="166">
        <f t="shared" si="11"/>
        <v>0</v>
      </c>
      <c r="Q156" s="166">
        <v>0</v>
      </c>
      <c r="R156" s="166">
        <f t="shared" si="12"/>
        <v>0</v>
      </c>
      <c r="S156" s="166">
        <v>0</v>
      </c>
      <c r="T156" s="167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351</v>
      </c>
      <c r="AT156" s="168" t="s">
        <v>188</v>
      </c>
      <c r="AU156" s="168" t="s">
        <v>89</v>
      </c>
      <c r="AY156" s="18" t="s">
        <v>185</v>
      </c>
      <c r="BE156" s="169">
        <f t="shared" si="14"/>
        <v>0</v>
      </c>
      <c r="BF156" s="169">
        <f t="shared" si="15"/>
        <v>0</v>
      </c>
      <c r="BG156" s="169">
        <f t="shared" si="16"/>
        <v>0</v>
      </c>
      <c r="BH156" s="169">
        <f t="shared" si="17"/>
        <v>0</v>
      </c>
      <c r="BI156" s="169">
        <f t="shared" si="18"/>
        <v>0</v>
      </c>
      <c r="BJ156" s="18" t="s">
        <v>89</v>
      </c>
      <c r="BK156" s="169">
        <f t="shared" si="19"/>
        <v>0</v>
      </c>
      <c r="BL156" s="18" t="s">
        <v>351</v>
      </c>
      <c r="BM156" s="168" t="s">
        <v>697</v>
      </c>
    </row>
    <row r="157" spans="1:65" s="2" customFormat="1" ht="24.2" customHeight="1">
      <c r="A157" s="33"/>
      <c r="B157" s="155"/>
      <c r="C157" s="156" t="s">
        <v>434</v>
      </c>
      <c r="D157" s="156" t="s">
        <v>188</v>
      </c>
      <c r="E157" s="157" t="s">
        <v>2139</v>
      </c>
      <c r="F157" s="158" t="s">
        <v>2140</v>
      </c>
      <c r="G157" s="159" t="s">
        <v>782</v>
      </c>
      <c r="H157" s="160">
        <v>1</v>
      </c>
      <c r="I157" s="161"/>
      <c r="J157" s="162">
        <f t="shared" si="10"/>
        <v>0</v>
      </c>
      <c r="K157" s="163"/>
      <c r="L157" s="34"/>
      <c r="M157" s="164" t="s">
        <v>1</v>
      </c>
      <c r="N157" s="165" t="s">
        <v>41</v>
      </c>
      <c r="O157" s="62"/>
      <c r="P157" s="166">
        <f t="shared" si="11"/>
        <v>0</v>
      </c>
      <c r="Q157" s="166">
        <v>0</v>
      </c>
      <c r="R157" s="166">
        <f t="shared" si="12"/>
        <v>0</v>
      </c>
      <c r="S157" s="166">
        <v>0</v>
      </c>
      <c r="T157" s="167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351</v>
      </c>
      <c r="AT157" s="168" t="s">
        <v>188</v>
      </c>
      <c r="AU157" s="168" t="s">
        <v>89</v>
      </c>
      <c r="AY157" s="18" t="s">
        <v>185</v>
      </c>
      <c r="BE157" s="169">
        <f t="shared" si="14"/>
        <v>0</v>
      </c>
      <c r="BF157" s="169">
        <f t="shared" si="15"/>
        <v>0</v>
      </c>
      <c r="BG157" s="169">
        <f t="shared" si="16"/>
        <v>0</v>
      </c>
      <c r="BH157" s="169">
        <f t="shared" si="17"/>
        <v>0</v>
      </c>
      <c r="BI157" s="169">
        <f t="shared" si="18"/>
        <v>0</v>
      </c>
      <c r="BJ157" s="18" t="s">
        <v>89</v>
      </c>
      <c r="BK157" s="169">
        <f t="shared" si="19"/>
        <v>0</v>
      </c>
      <c r="BL157" s="18" t="s">
        <v>351</v>
      </c>
      <c r="BM157" s="168" t="s">
        <v>706</v>
      </c>
    </row>
    <row r="158" spans="1:65" s="2" customFormat="1" ht="24.2" customHeight="1">
      <c r="A158" s="33"/>
      <c r="B158" s="155"/>
      <c r="C158" s="156" t="s">
        <v>438</v>
      </c>
      <c r="D158" s="156" t="s">
        <v>188</v>
      </c>
      <c r="E158" s="157" t="s">
        <v>2141</v>
      </c>
      <c r="F158" s="158" t="s">
        <v>2142</v>
      </c>
      <c r="G158" s="159" t="s">
        <v>782</v>
      </c>
      <c r="H158" s="160">
        <v>3</v>
      </c>
      <c r="I158" s="161"/>
      <c r="J158" s="162">
        <f t="shared" si="10"/>
        <v>0</v>
      </c>
      <c r="K158" s="163"/>
      <c r="L158" s="34"/>
      <c r="M158" s="164" t="s">
        <v>1</v>
      </c>
      <c r="N158" s="165" t="s">
        <v>41</v>
      </c>
      <c r="O158" s="62"/>
      <c r="P158" s="166">
        <f t="shared" si="11"/>
        <v>0</v>
      </c>
      <c r="Q158" s="166">
        <v>0</v>
      </c>
      <c r="R158" s="166">
        <f t="shared" si="12"/>
        <v>0</v>
      </c>
      <c r="S158" s="166">
        <v>0</v>
      </c>
      <c r="T158" s="167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351</v>
      </c>
      <c r="AT158" s="168" t="s">
        <v>188</v>
      </c>
      <c r="AU158" s="168" t="s">
        <v>89</v>
      </c>
      <c r="AY158" s="18" t="s">
        <v>185</v>
      </c>
      <c r="BE158" s="169">
        <f t="shared" si="14"/>
        <v>0</v>
      </c>
      <c r="BF158" s="169">
        <f t="shared" si="15"/>
        <v>0</v>
      </c>
      <c r="BG158" s="169">
        <f t="shared" si="16"/>
        <v>0</v>
      </c>
      <c r="BH158" s="169">
        <f t="shared" si="17"/>
        <v>0</v>
      </c>
      <c r="BI158" s="169">
        <f t="shared" si="18"/>
        <v>0</v>
      </c>
      <c r="BJ158" s="18" t="s">
        <v>89</v>
      </c>
      <c r="BK158" s="169">
        <f t="shared" si="19"/>
        <v>0</v>
      </c>
      <c r="BL158" s="18" t="s">
        <v>351</v>
      </c>
      <c r="BM158" s="168" t="s">
        <v>769</v>
      </c>
    </row>
    <row r="159" spans="1:65" s="12" customFormat="1" ht="22.9" customHeight="1">
      <c r="B159" s="142"/>
      <c r="D159" s="143" t="s">
        <v>74</v>
      </c>
      <c r="E159" s="153" t="s">
        <v>2143</v>
      </c>
      <c r="F159" s="153" t="s">
        <v>2144</v>
      </c>
      <c r="I159" s="145"/>
      <c r="J159" s="154">
        <f>BK159</f>
        <v>0</v>
      </c>
      <c r="L159" s="142"/>
      <c r="M159" s="147"/>
      <c r="N159" s="148"/>
      <c r="O159" s="148"/>
      <c r="P159" s="149">
        <f>SUM(P160:P180)</f>
        <v>0</v>
      </c>
      <c r="Q159" s="148"/>
      <c r="R159" s="149">
        <f>SUM(R160:R180)</f>
        <v>0</v>
      </c>
      <c r="S159" s="148"/>
      <c r="T159" s="150">
        <f>SUM(T160:T180)</f>
        <v>0</v>
      </c>
      <c r="AR159" s="143" t="s">
        <v>89</v>
      </c>
      <c r="AT159" s="151" t="s">
        <v>74</v>
      </c>
      <c r="AU159" s="151" t="s">
        <v>79</v>
      </c>
      <c r="AY159" s="143" t="s">
        <v>185</v>
      </c>
      <c r="BK159" s="152">
        <f>SUM(BK160:BK180)</f>
        <v>0</v>
      </c>
    </row>
    <row r="160" spans="1:65" s="2" customFormat="1" ht="16.5" customHeight="1">
      <c r="A160" s="33"/>
      <c r="B160" s="155"/>
      <c r="C160" s="156" t="s">
        <v>446</v>
      </c>
      <c r="D160" s="156" t="s">
        <v>188</v>
      </c>
      <c r="E160" s="157" t="s">
        <v>2145</v>
      </c>
      <c r="F160" s="158" t="s">
        <v>2146</v>
      </c>
      <c r="G160" s="159" t="s">
        <v>348</v>
      </c>
      <c r="H160" s="160">
        <v>171.94</v>
      </c>
      <c r="I160" s="161"/>
      <c r="J160" s="162">
        <f t="shared" ref="J160:J180" si="20">ROUND(I160*H160,2)</f>
        <v>0</v>
      </c>
      <c r="K160" s="163"/>
      <c r="L160" s="34"/>
      <c r="M160" s="164" t="s">
        <v>1</v>
      </c>
      <c r="N160" s="165" t="s">
        <v>41</v>
      </c>
      <c r="O160" s="62"/>
      <c r="P160" s="166">
        <f t="shared" ref="P160:P180" si="21">O160*H160</f>
        <v>0</v>
      </c>
      <c r="Q160" s="166">
        <v>0</v>
      </c>
      <c r="R160" s="166">
        <f t="shared" ref="R160:R180" si="22">Q160*H160</f>
        <v>0</v>
      </c>
      <c r="S160" s="166">
        <v>0</v>
      </c>
      <c r="T160" s="167">
        <f t="shared" ref="T160:T180" si="23"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351</v>
      </c>
      <c r="AT160" s="168" t="s">
        <v>188</v>
      </c>
      <c r="AU160" s="168" t="s">
        <v>89</v>
      </c>
      <c r="AY160" s="18" t="s">
        <v>185</v>
      </c>
      <c r="BE160" s="169">
        <f t="shared" ref="BE160:BE180" si="24">IF(N160="základná",J160,0)</f>
        <v>0</v>
      </c>
      <c r="BF160" s="169">
        <f t="shared" ref="BF160:BF180" si="25">IF(N160="znížená",J160,0)</f>
        <v>0</v>
      </c>
      <c r="BG160" s="169">
        <f t="shared" ref="BG160:BG180" si="26">IF(N160="zákl. prenesená",J160,0)</f>
        <v>0</v>
      </c>
      <c r="BH160" s="169">
        <f t="shared" ref="BH160:BH180" si="27">IF(N160="zníž. prenesená",J160,0)</f>
        <v>0</v>
      </c>
      <c r="BI160" s="169">
        <f t="shared" ref="BI160:BI180" si="28">IF(N160="nulová",J160,0)</f>
        <v>0</v>
      </c>
      <c r="BJ160" s="18" t="s">
        <v>89</v>
      </c>
      <c r="BK160" s="169">
        <f t="shared" ref="BK160:BK180" si="29">ROUND(I160*H160,2)</f>
        <v>0</v>
      </c>
      <c r="BL160" s="18" t="s">
        <v>351</v>
      </c>
      <c r="BM160" s="168" t="s">
        <v>779</v>
      </c>
    </row>
    <row r="161" spans="1:65" s="2" customFormat="1" ht="16.5" customHeight="1">
      <c r="A161" s="33"/>
      <c r="B161" s="155"/>
      <c r="C161" s="156" t="s">
        <v>460</v>
      </c>
      <c r="D161" s="156" t="s">
        <v>188</v>
      </c>
      <c r="E161" s="157" t="s">
        <v>2147</v>
      </c>
      <c r="F161" s="158" t="s">
        <v>2148</v>
      </c>
      <c r="G161" s="159" t="s">
        <v>348</v>
      </c>
      <c r="H161" s="160">
        <v>52.22</v>
      </c>
      <c r="I161" s="161"/>
      <c r="J161" s="162">
        <f t="shared" si="20"/>
        <v>0</v>
      </c>
      <c r="K161" s="163"/>
      <c r="L161" s="34"/>
      <c r="M161" s="164" t="s">
        <v>1</v>
      </c>
      <c r="N161" s="165" t="s">
        <v>41</v>
      </c>
      <c r="O161" s="62"/>
      <c r="P161" s="166">
        <f t="shared" si="21"/>
        <v>0</v>
      </c>
      <c r="Q161" s="166">
        <v>0</v>
      </c>
      <c r="R161" s="166">
        <f t="shared" si="22"/>
        <v>0</v>
      </c>
      <c r="S161" s="166">
        <v>0</v>
      </c>
      <c r="T161" s="167">
        <f t="shared" si="2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351</v>
      </c>
      <c r="AT161" s="168" t="s">
        <v>188</v>
      </c>
      <c r="AU161" s="168" t="s">
        <v>89</v>
      </c>
      <c r="AY161" s="18" t="s">
        <v>185</v>
      </c>
      <c r="BE161" s="169">
        <f t="shared" si="24"/>
        <v>0</v>
      </c>
      <c r="BF161" s="169">
        <f t="shared" si="25"/>
        <v>0</v>
      </c>
      <c r="BG161" s="169">
        <f t="shared" si="26"/>
        <v>0</v>
      </c>
      <c r="BH161" s="169">
        <f t="shared" si="27"/>
        <v>0</v>
      </c>
      <c r="BI161" s="169">
        <f t="shared" si="28"/>
        <v>0</v>
      </c>
      <c r="BJ161" s="18" t="s">
        <v>89</v>
      </c>
      <c r="BK161" s="169">
        <f t="shared" si="29"/>
        <v>0</v>
      </c>
      <c r="BL161" s="18" t="s">
        <v>351</v>
      </c>
      <c r="BM161" s="168" t="s">
        <v>788</v>
      </c>
    </row>
    <row r="162" spans="1:65" s="2" customFormat="1" ht="16.5" customHeight="1">
      <c r="A162" s="33"/>
      <c r="B162" s="155"/>
      <c r="C162" s="156" t="s">
        <v>473</v>
      </c>
      <c r="D162" s="156" t="s">
        <v>188</v>
      </c>
      <c r="E162" s="157" t="s">
        <v>2149</v>
      </c>
      <c r="F162" s="158" t="s">
        <v>2150</v>
      </c>
      <c r="G162" s="159" t="s">
        <v>348</v>
      </c>
      <c r="H162" s="160">
        <v>107.75</v>
      </c>
      <c r="I162" s="161"/>
      <c r="J162" s="162">
        <f t="shared" si="20"/>
        <v>0</v>
      </c>
      <c r="K162" s="163"/>
      <c r="L162" s="34"/>
      <c r="M162" s="164" t="s">
        <v>1</v>
      </c>
      <c r="N162" s="165" t="s">
        <v>41</v>
      </c>
      <c r="O162" s="62"/>
      <c r="P162" s="166">
        <f t="shared" si="21"/>
        <v>0</v>
      </c>
      <c r="Q162" s="166">
        <v>0</v>
      </c>
      <c r="R162" s="166">
        <f t="shared" si="22"/>
        <v>0</v>
      </c>
      <c r="S162" s="166">
        <v>0</v>
      </c>
      <c r="T162" s="167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351</v>
      </c>
      <c r="AT162" s="168" t="s">
        <v>188</v>
      </c>
      <c r="AU162" s="168" t="s">
        <v>89</v>
      </c>
      <c r="AY162" s="18" t="s">
        <v>185</v>
      </c>
      <c r="BE162" s="169">
        <f t="shared" si="24"/>
        <v>0</v>
      </c>
      <c r="BF162" s="169">
        <f t="shared" si="25"/>
        <v>0</v>
      </c>
      <c r="BG162" s="169">
        <f t="shared" si="26"/>
        <v>0</v>
      </c>
      <c r="BH162" s="169">
        <f t="shared" si="27"/>
        <v>0</v>
      </c>
      <c r="BI162" s="169">
        <f t="shared" si="28"/>
        <v>0</v>
      </c>
      <c r="BJ162" s="18" t="s">
        <v>89</v>
      </c>
      <c r="BK162" s="169">
        <f t="shared" si="29"/>
        <v>0</v>
      </c>
      <c r="BL162" s="18" t="s">
        <v>351</v>
      </c>
      <c r="BM162" s="168" t="s">
        <v>796</v>
      </c>
    </row>
    <row r="163" spans="1:65" s="2" customFormat="1" ht="16.5" customHeight="1">
      <c r="A163" s="33"/>
      <c r="B163" s="155"/>
      <c r="C163" s="156" t="s">
        <v>477</v>
      </c>
      <c r="D163" s="156" t="s">
        <v>188</v>
      </c>
      <c r="E163" s="157" t="s">
        <v>2151</v>
      </c>
      <c r="F163" s="158" t="s">
        <v>2152</v>
      </c>
      <c r="G163" s="159" t="s">
        <v>348</v>
      </c>
      <c r="H163" s="160">
        <v>29.83</v>
      </c>
      <c r="I163" s="161"/>
      <c r="J163" s="162">
        <f t="shared" si="20"/>
        <v>0</v>
      </c>
      <c r="K163" s="163"/>
      <c r="L163" s="34"/>
      <c r="M163" s="164" t="s">
        <v>1</v>
      </c>
      <c r="N163" s="165" t="s">
        <v>41</v>
      </c>
      <c r="O163" s="62"/>
      <c r="P163" s="166">
        <f t="shared" si="21"/>
        <v>0</v>
      </c>
      <c r="Q163" s="166">
        <v>0</v>
      </c>
      <c r="R163" s="166">
        <f t="shared" si="22"/>
        <v>0</v>
      </c>
      <c r="S163" s="166">
        <v>0</v>
      </c>
      <c r="T163" s="167">
        <f t="shared" si="2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351</v>
      </c>
      <c r="AT163" s="168" t="s">
        <v>188</v>
      </c>
      <c r="AU163" s="168" t="s">
        <v>89</v>
      </c>
      <c r="AY163" s="18" t="s">
        <v>185</v>
      </c>
      <c r="BE163" s="169">
        <f t="shared" si="24"/>
        <v>0</v>
      </c>
      <c r="BF163" s="169">
        <f t="shared" si="25"/>
        <v>0</v>
      </c>
      <c r="BG163" s="169">
        <f t="shared" si="26"/>
        <v>0</v>
      </c>
      <c r="BH163" s="169">
        <f t="shared" si="27"/>
        <v>0</v>
      </c>
      <c r="BI163" s="169">
        <f t="shared" si="28"/>
        <v>0</v>
      </c>
      <c r="BJ163" s="18" t="s">
        <v>89</v>
      </c>
      <c r="BK163" s="169">
        <f t="shared" si="29"/>
        <v>0</v>
      </c>
      <c r="BL163" s="18" t="s">
        <v>351</v>
      </c>
      <c r="BM163" s="168" t="s">
        <v>804</v>
      </c>
    </row>
    <row r="164" spans="1:65" s="2" customFormat="1" ht="16.5" customHeight="1">
      <c r="A164" s="33"/>
      <c r="B164" s="155"/>
      <c r="C164" s="156" t="s">
        <v>490</v>
      </c>
      <c r="D164" s="156" t="s">
        <v>188</v>
      </c>
      <c r="E164" s="157" t="s">
        <v>2153</v>
      </c>
      <c r="F164" s="158" t="s">
        <v>2154</v>
      </c>
      <c r="G164" s="159" t="s">
        <v>348</v>
      </c>
      <c r="H164" s="160">
        <v>20</v>
      </c>
      <c r="I164" s="161"/>
      <c r="J164" s="162">
        <f t="shared" si="20"/>
        <v>0</v>
      </c>
      <c r="K164" s="163"/>
      <c r="L164" s="34"/>
      <c r="M164" s="164" t="s">
        <v>1</v>
      </c>
      <c r="N164" s="165" t="s">
        <v>41</v>
      </c>
      <c r="O164" s="62"/>
      <c r="P164" s="166">
        <f t="shared" si="21"/>
        <v>0</v>
      </c>
      <c r="Q164" s="166">
        <v>0</v>
      </c>
      <c r="R164" s="166">
        <f t="shared" si="22"/>
        <v>0</v>
      </c>
      <c r="S164" s="166">
        <v>0</v>
      </c>
      <c r="T164" s="167">
        <f t="shared" si="2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351</v>
      </c>
      <c r="AT164" s="168" t="s">
        <v>188</v>
      </c>
      <c r="AU164" s="168" t="s">
        <v>89</v>
      </c>
      <c r="AY164" s="18" t="s">
        <v>185</v>
      </c>
      <c r="BE164" s="169">
        <f t="shared" si="24"/>
        <v>0</v>
      </c>
      <c r="BF164" s="169">
        <f t="shared" si="25"/>
        <v>0</v>
      </c>
      <c r="BG164" s="169">
        <f t="shared" si="26"/>
        <v>0</v>
      </c>
      <c r="BH164" s="169">
        <f t="shared" si="27"/>
        <v>0</v>
      </c>
      <c r="BI164" s="169">
        <f t="shared" si="28"/>
        <v>0</v>
      </c>
      <c r="BJ164" s="18" t="s">
        <v>89</v>
      </c>
      <c r="BK164" s="169">
        <f t="shared" si="29"/>
        <v>0</v>
      </c>
      <c r="BL164" s="18" t="s">
        <v>351</v>
      </c>
      <c r="BM164" s="168" t="s">
        <v>812</v>
      </c>
    </row>
    <row r="165" spans="1:65" s="2" customFormat="1" ht="16.5" customHeight="1">
      <c r="A165" s="33"/>
      <c r="B165" s="155"/>
      <c r="C165" s="156" t="s">
        <v>498</v>
      </c>
      <c r="D165" s="156" t="s">
        <v>188</v>
      </c>
      <c r="E165" s="157" t="s">
        <v>2155</v>
      </c>
      <c r="F165" s="158" t="s">
        <v>2156</v>
      </c>
      <c r="G165" s="159" t="s">
        <v>782</v>
      </c>
      <c r="H165" s="160">
        <v>89</v>
      </c>
      <c r="I165" s="161"/>
      <c r="J165" s="162">
        <f t="shared" si="20"/>
        <v>0</v>
      </c>
      <c r="K165" s="163"/>
      <c r="L165" s="34"/>
      <c r="M165" s="164" t="s">
        <v>1</v>
      </c>
      <c r="N165" s="165" t="s">
        <v>41</v>
      </c>
      <c r="O165" s="62"/>
      <c r="P165" s="166">
        <f t="shared" si="21"/>
        <v>0</v>
      </c>
      <c r="Q165" s="166">
        <v>0</v>
      </c>
      <c r="R165" s="166">
        <f t="shared" si="22"/>
        <v>0</v>
      </c>
      <c r="S165" s="166">
        <v>0</v>
      </c>
      <c r="T165" s="167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351</v>
      </c>
      <c r="AT165" s="168" t="s">
        <v>188</v>
      </c>
      <c r="AU165" s="168" t="s">
        <v>89</v>
      </c>
      <c r="AY165" s="18" t="s">
        <v>185</v>
      </c>
      <c r="BE165" s="169">
        <f t="shared" si="24"/>
        <v>0</v>
      </c>
      <c r="BF165" s="169">
        <f t="shared" si="25"/>
        <v>0</v>
      </c>
      <c r="BG165" s="169">
        <f t="shared" si="26"/>
        <v>0</v>
      </c>
      <c r="BH165" s="169">
        <f t="shared" si="27"/>
        <v>0</v>
      </c>
      <c r="BI165" s="169">
        <f t="shared" si="28"/>
        <v>0</v>
      </c>
      <c r="BJ165" s="18" t="s">
        <v>89</v>
      </c>
      <c r="BK165" s="169">
        <f t="shared" si="29"/>
        <v>0</v>
      </c>
      <c r="BL165" s="18" t="s">
        <v>351</v>
      </c>
      <c r="BM165" s="168" t="s">
        <v>820</v>
      </c>
    </row>
    <row r="166" spans="1:65" s="2" customFormat="1" ht="16.5" customHeight="1">
      <c r="A166" s="33"/>
      <c r="B166" s="155"/>
      <c r="C166" s="156" t="s">
        <v>505</v>
      </c>
      <c r="D166" s="156" t="s">
        <v>188</v>
      </c>
      <c r="E166" s="157" t="s">
        <v>2157</v>
      </c>
      <c r="F166" s="158" t="s">
        <v>2158</v>
      </c>
      <c r="G166" s="159" t="s">
        <v>782</v>
      </c>
      <c r="H166" s="160">
        <v>17</v>
      </c>
      <c r="I166" s="161"/>
      <c r="J166" s="162">
        <f t="shared" si="20"/>
        <v>0</v>
      </c>
      <c r="K166" s="163"/>
      <c r="L166" s="34"/>
      <c r="M166" s="164" t="s">
        <v>1</v>
      </c>
      <c r="N166" s="165" t="s">
        <v>41</v>
      </c>
      <c r="O166" s="62"/>
      <c r="P166" s="166">
        <f t="shared" si="21"/>
        <v>0</v>
      </c>
      <c r="Q166" s="166">
        <v>0</v>
      </c>
      <c r="R166" s="166">
        <f t="shared" si="22"/>
        <v>0</v>
      </c>
      <c r="S166" s="166">
        <v>0</v>
      </c>
      <c r="T166" s="167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351</v>
      </c>
      <c r="AT166" s="168" t="s">
        <v>188</v>
      </c>
      <c r="AU166" s="168" t="s">
        <v>89</v>
      </c>
      <c r="AY166" s="18" t="s">
        <v>185</v>
      </c>
      <c r="BE166" s="169">
        <f t="shared" si="24"/>
        <v>0</v>
      </c>
      <c r="BF166" s="169">
        <f t="shared" si="25"/>
        <v>0</v>
      </c>
      <c r="BG166" s="169">
        <f t="shared" si="26"/>
        <v>0</v>
      </c>
      <c r="BH166" s="169">
        <f t="shared" si="27"/>
        <v>0</v>
      </c>
      <c r="BI166" s="169">
        <f t="shared" si="28"/>
        <v>0</v>
      </c>
      <c r="BJ166" s="18" t="s">
        <v>89</v>
      </c>
      <c r="BK166" s="169">
        <f t="shared" si="29"/>
        <v>0</v>
      </c>
      <c r="BL166" s="18" t="s">
        <v>351</v>
      </c>
      <c r="BM166" s="168" t="s">
        <v>840</v>
      </c>
    </row>
    <row r="167" spans="1:65" s="2" customFormat="1" ht="16.5" customHeight="1">
      <c r="A167" s="33"/>
      <c r="B167" s="155"/>
      <c r="C167" s="156" t="s">
        <v>509</v>
      </c>
      <c r="D167" s="156" t="s">
        <v>188</v>
      </c>
      <c r="E167" s="157" t="s">
        <v>2159</v>
      </c>
      <c r="F167" s="158" t="s">
        <v>2160</v>
      </c>
      <c r="G167" s="159" t="s">
        <v>782</v>
      </c>
      <c r="H167" s="160">
        <v>40</v>
      </c>
      <c r="I167" s="161"/>
      <c r="J167" s="162">
        <f t="shared" si="20"/>
        <v>0</v>
      </c>
      <c r="K167" s="163"/>
      <c r="L167" s="34"/>
      <c r="M167" s="164" t="s">
        <v>1</v>
      </c>
      <c r="N167" s="165" t="s">
        <v>41</v>
      </c>
      <c r="O167" s="62"/>
      <c r="P167" s="166">
        <f t="shared" si="21"/>
        <v>0</v>
      </c>
      <c r="Q167" s="166">
        <v>0</v>
      </c>
      <c r="R167" s="166">
        <f t="shared" si="22"/>
        <v>0</v>
      </c>
      <c r="S167" s="166">
        <v>0</v>
      </c>
      <c r="T167" s="167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351</v>
      </c>
      <c r="AT167" s="168" t="s">
        <v>188</v>
      </c>
      <c r="AU167" s="168" t="s">
        <v>89</v>
      </c>
      <c r="AY167" s="18" t="s">
        <v>185</v>
      </c>
      <c r="BE167" s="169">
        <f t="shared" si="24"/>
        <v>0</v>
      </c>
      <c r="BF167" s="169">
        <f t="shared" si="25"/>
        <v>0</v>
      </c>
      <c r="BG167" s="169">
        <f t="shared" si="26"/>
        <v>0</v>
      </c>
      <c r="BH167" s="169">
        <f t="shared" si="27"/>
        <v>0</v>
      </c>
      <c r="BI167" s="169">
        <f t="shared" si="28"/>
        <v>0</v>
      </c>
      <c r="BJ167" s="18" t="s">
        <v>89</v>
      </c>
      <c r="BK167" s="169">
        <f t="shared" si="29"/>
        <v>0</v>
      </c>
      <c r="BL167" s="18" t="s">
        <v>351</v>
      </c>
      <c r="BM167" s="168" t="s">
        <v>860</v>
      </c>
    </row>
    <row r="168" spans="1:65" s="2" customFormat="1" ht="16.5" customHeight="1">
      <c r="A168" s="33"/>
      <c r="B168" s="155"/>
      <c r="C168" s="156" t="s">
        <v>532</v>
      </c>
      <c r="D168" s="156" t="s">
        <v>188</v>
      </c>
      <c r="E168" s="157" t="s">
        <v>2161</v>
      </c>
      <c r="F168" s="158" t="s">
        <v>2162</v>
      </c>
      <c r="G168" s="159" t="s">
        <v>782</v>
      </c>
      <c r="H168" s="160">
        <v>20</v>
      </c>
      <c r="I168" s="161"/>
      <c r="J168" s="162">
        <f t="shared" si="20"/>
        <v>0</v>
      </c>
      <c r="K168" s="163"/>
      <c r="L168" s="34"/>
      <c r="M168" s="164" t="s">
        <v>1</v>
      </c>
      <c r="N168" s="165" t="s">
        <v>41</v>
      </c>
      <c r="O168" s="62"/>
      <c r="P168" s="166">
        <f t="shared" si="21"/>
        <v>0</v>
      </c>
      <c r="Q168" s="166">
        <v>0</v>
      </c>
      <c r="R168" s="166">
        <f t="shared" si="22"/>
        <v>0</v>
      </c>
      <c r="S168" s="166">
        <v>0</v>
      </c>
      <c r="T168" s="167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351</v>
      </c>
      <c r="AT168" s="168" t="s">
        <v>188</v>
      </c>
      <c r="AU168" s="168" t="s">
        <v>89</v>
      </c>
      <c r="AY168" s="18" t="s">
        <v>185</v>
      </c>
      <c r="BE168" s="169">
        <f t="shared" si="24"/>
        <v>0</v>
      </c>
      <c r="BF168" s="169">
        <f t="shared" si="25"/>
        <v>0</v>
      </c>
      <c r="BG168" s="169">
        <f t="shared" si="26"/>
        <v>0</v>
      </c>
      <c r="BH168" s="169">
        <f t="shared" si="27"/>
        <v>0</v>
      </c>
      <c r="BI168" s="169">
        <f t="shared" si="28"/>
        <v>0</v>
      </c>
      <c r="BJ168" s="18" t="s">
        <v>89</v>
      </c>
      <c r="BK168" s="169">
        <f t="shared" si="29"/>
        <v>0</v>
      </c>
      <c r="BL168" s="18" t="s">
        <v>351</v>
      </c>
      <c r="BM168" s="168" t="s">
        <v>878</v>
      </c>
    </row>
    <row r="169" spans="1:65" s="2" customFormat="1" ht="16.5" customHeight="1">
      <c r="A169" s="33"/>
      <c r="B169" s="155"/>
      <c r="C169" s="156" t="s">
        <v>541</v>
      </c>
      <c r="D169" s="156" t="s">
        <v>188</v>
      </c>
      <c r="E169" s="157" t="s">
        <v>2163</v>
      </c>
      <c r="F169" s="158" t="s">
        <v>2164</v>
      </c>
      <c r="G169" s="159" t="s">
        <v>782</v>
      </c>
      <c r="H169" s="160">
        <v>19</v>
      </c>
      <c r="I169" s="161"/>
      <c r="J169" s="162">
        <f t="shared" si="20"/>
        <v>0</v>
      </c>
      <c r="K169" s="163"/>
      <c r="L169" s="34"/>
      <c r="M169" s="164" t="s">
        <v>1</v>
      </c>
      <c r="N169" s="165" t="s">
        <v>41</v>
      </c>
      <c r="O169" s="62"/>
      <c r="P169" s="166">
        <f t="shared" si="21"/>
        <v>0</v>
      </c>
      <c r="Q169" s="166">
        <v>0</v>
      </c>
      <c r="R169" s="166">
        <f t="shared" si="22"/>
        <v>0</v>
      </c>
      <c r="S169" s="166">
        <v>0</v>
      </c>
      <c r="T169" s="167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351</v>
      </c>
      <c r="AT169" s="168" t="s">
        <v>188</v>
      </c>
      <c r="AU169" s="168" t="s">
        <v>89</v>
      </c>
      <c r="AY169" s="18" t="s">
        <v>185</v>
      </c>
      <c r="BE169" s="169">
        <f t="shared" si="24"/>
        <v>0</v>
      </c>
      <c r="BF169" s="169">
        <f t="shared" si="25"/>
        <v>0</v>
      </c>
      <c r="BG169" s="169">
        <f t="shared" si="26"/>
        <v>0</v>
      </c>
      <c r="BH169" s="169">
        <f t="shared" si="27"/>
        <v>0</v>
      </c>
      <c r="BI169" s="169">
        <f t="shared" si="28"/>
        <v>0</v>
      </c>
      <c r="BJ169" s="18" t="s">
        <v>89</v>
      </c>
      <c r="BK169" s="169">
        <f t="shared" si="29"/>
        <v>0</v>
      </c>
      <c r="BL169" s="18" t="s">
        <v>351</v>
      </c>
      <c r="BM169" s="168" t="s">
        <v>900</v>
      </c>
    </row>
    <row r="170" spans="1:65" s="2" customFormat="1" ht="24.2" customHeight="1">
      <c r="A170" s="33"/>
      <c r="B170" s="155"/>
      <c r="C170" s="156" t="s">
        <v>569</v>
      </c>
      <c r="D170" s="156" t="s">
        <v>188</v>
      </c>
      <c r="E170" s="157" t="s">
        <v>2165</v>
      </c>
      <c r="F170" s="158" t="s">
        <v>2166</v>
      </c>
      <c r="G170" s="159" t="s">
        <v>782</v>
      </c>
      <c r="H170" s="160">
        <v>8</v>
      </c>
      <c r="I170" s="161"/>
      <c r="J170" s="162">
        <f t="shared" si="20"/>
        <v>0</v>
      </c>
      <c r="K170" s="163"/>
      <c r="L170" s="34"/>
      <c r="M170" s="164" t="s">
        <v>1</v>
      </c>
      <c r="N170" s="165" t="s">
        <v>41</v>
      </c>
      <c r="O170" s="62"/>
      <c r="P170" s="166">
        <f t="shared" si="21"/>
        <v>0</v>
      </c>
      <c r="Q170" s="166">
        <v>0</v>
      </c>
      <c r="R170" s="166">
        <f t="shared" si="22"/>
        <v>0</v>
      </c>
      <c r="S170" s="166">
        <v>0</v>
      </c>
      <c r="T170" s="167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351</v>
      </c>
      <c r="AT170" s="168" t="s">
        <v>188</v>
      </c>
      <c r="AU170" s="168" t="s">
        <v>89</v>
      </c>
      <c r="AY170" s="18" t="s">
        <v>185</v>
      </c>
      <c r="BE170" s="169">
        <f t="shared" si="24"/>
        <v>0</v>
      </c>
      <c r="BF170" s="169">
        <f t="shared" si="25"/>
        <v>0</v>
      </c>
      <c r="BG170" s="169">
        <f t="shared" si="26"/>
        <v>0</v>
      </c>
      <c r="BH170" s="169">
        <f t="shared" si="27"/>
        <v>0</v>
      </c>
      <c r="BI170" s="169">
        <f t="shared" si="28"/>
        <v>0</v>
      </c>
      <c r="BJ170" s="18" t="s">
        <v>89</v>
      </c>
      <c r="BK170" s="169">
        <f t="shared" si="29"/>
        <v>0</v>
      </c>
      <c r="BL170" s="18" t="s">
        <v>351</v>
      </c>
      <c r="BM170" s="168" t="s">
        <v>911</v>
      </c>
    </row>
    <row r="171" spans="1:65" s="2" customFormat="1" ht="24.2" customHeight="1">
      <c r="A171" s="33"/>
      <c r="B171" s="155"/>
      <c r="C171" s="156" t="s">
        <v>573</v>
      </c>
      <c r="D171" s="156" t="s">
        <v>188</v>
      </c>
      <c r="E171" s="157" t="s">
        <v>2167</v>
      </c>
      <c r="F171" s="158" t="s">
        <v>2168</v>
      </c>
      <c r="G171" s="159" t="s">
        <v>782</v>
      </c>
      <c r="H171" s="160">
        <v>8</v>
      </c>
      <c r="I171" s="161"/>
      <c r="J171" s="162">
        <f t="shared" si="20"/>
        <v>0</v>
      </c>
      <c r="K171" s="163"/>
      <c r="L171" s="34"/>
      <c r="M171" s="164" t="s">
        <v>1</v>
      </c>
      <c r="N171" s="165" t="s">
        <v>41</v>
      </c>
      <c r="O171" s="62"/>
      <c r="P171" s="166">
        <f t="shared" si="21"/>
        <v>0</v>
      </c>
      <c r="Q171" s="166">
        <v>0</v>
      </c>
      <c r="R171" s="166">
        <f t="shared" si="22"/>
        <v>0</v>
      </c>
      <c r="S171" s="166">
        <v>0</v>
      </c>
      <c r="T171" s="167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351</v>
      </c>
      <c r="AT171" s="168" t="s">
        <v>188</v>
      </c>
      <c r="AU171" s="168" t="s">
        <v>89</v>
      </c>
      <c r="AY171" s="18" t="s">
        <v>185</v>
      </c>
      <c r="BE171" s="169">
        <f t="shared" si="24"/>
        <v>0</v>
      </c>
      <c r="BF171" s="169">
        <f t="shared" si="25"/>
        <v>0</v>
      </c>
      <c r="BG171" s="169">
        <f t="shared" si="26"/>
        <v>0</v>
      </c>
      <c r="BH171" s="169">
        <f t="shared" si="27"/>
        <v>0</v>
      </c>
      <c r="BI171" s="169">
        <f t="shared" si="28"/>
        <v>0</v>
      </c>
      <c r="BJ171" s="18" t="s">
        <v>89</v>
      </c>
      <c r="BK171" s="169">
        <f t="shared" si="29"/>
        <v>0</v>
      </c>
      <c r="BL171" s="18" t="s">
        <v>351</v>
      </c>
      <c r="BM171" s="168" t="s">
        <v>921</v>
      </c>
    </row>
    <row r="172" spans="1:65" s="2" customFormat="1" ht="24.2" customHeight="1">
      <c r="A172" s="33"/>
      <c r="B172" s="155"/>
      <c r="C172" s="156" t="s">
        <v>605</v>
      </c>
      <c r="D172" s="156" t="s">
        <v>188</v>
      </c>
      <c r="E172" s="157" t="s">
        <v>2169</v>
      </c>
      <c r="F172" s="158" t="s">
        <v>2170</v>
      </c>
      <c r="G172" s="159" t="s">
        <v>782</v>
      </c>
      <c r="H172" s="160">
        <v>4</v>
      </c>
      <c r="I172" s="161"/>
      <c r="J172" s="162">
        <f t="shared" si="20"/>
        <v>0</v>
      </c>
      <c r="K172" s="163"/>
      <c r="L172" s="34"/>
      <c r="M172" s="164" t="s">
        <v>1</v>
      </c>
      <c r="N172" s="165" t="s">
        <v>41</v>
      </c>
      <c r="O172" s="62"/>
      <c r="P172" s="166">
        <f t="shared" si="21"/>
        <v>0</v>
      </c>
      <c r="Q172" s="166">
        <v>0</v>
      </c>
      <c r="R172" s="166">
        <f t="shared" si="22"/>
        <v>0</v>
      </c>
      <c r="S172" s="166">
        <v>0</v>
      </c>
      <c r="T172" s="167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351</v>
      </c>
      <c r="AT172" s="168" t="s">
        <v>188</v>
      </c>
      <c r="AU172" s="168" t="s">
        <v>89</v>
      </c>
      <c r="AY172" s="18" t="s">
        <v>185</v>
      </c>
      <c r="BE172" s="169">
        <f t="shared" si="24"/>
        <v>0</v>
      </c>
      <c r="BF172" s="169">
        <f t="shared" si="25"/>
        <v>0</v>
      </c>
      <c r="BG172" s="169">
        <f t="shared" si="26"/>
        <v>0</v>
      </c>
      <c r="BH172" s="169">
        <f t="shared" si="27"/>
        <v>0</v>
      </c>
      <c r="BI172" s="169">
        <f t="shared" si="28"/>
        <v>0</v>
      </c>
      <c r="BJ172" s="18" t="s">
        <v>89</v>
      </c>
      <c r="BK172" s="169">
        <f t="shared" si="29"/>
        <v>0</v>
      </c>
      <c r="BL172" s="18" t="s">
        <v>351</v>
      </c>
      <c r="BM172" s="168" t="s">
        <v>936</v>
      </c>
    </row>
    <row r="173" spans="1:65" s="2" customFormat="1" ht="16.5" customHeight="1">
      <c r="A173" s="33"/>
      <c r="B173" s="155"/>
      <c r="C173" s="156" t="s">
        <v>1816</v>
      </c>
      <c r="D173" s="156" t="s">
        <v>188</v>
      </c>
      <c r="E173" s="157" t="s">
        <v>2171</v>
      </c>
      <c r="F173" s="158" t="s">
        <v>2172</v>
      </c>
      <c r="G173" s="159" t="s">
        <v>782</v>
      </c>
      <c r="H173" s="160">
        <v>8</v>
      </c>
      <c r="I173" s="161"/>
      <c r="J173" s="162">
        <f t="shared" si="20"/>
        <v>0</v>
      </c>
      <c r="K173" s="163"/>
      <c r="L173" s="34"/>
      <c r="M173" s="164" t="s">
        <v>1</v>
      </c>
      <c r="N173" s="165" t="s">
        <v>41</v>
      </c>
      <c r="O173" s="62"/>
      <c r="P173" s="166">
        <f t="shared" si="21"/>
        <v>0</v>
      </c>
      <c r="Q173" s="166">
        <v>0</v>
      </c>
      <c r="R173" s="166">
        <f t="shared" si="22"/>
        <v>0</v>
      </c>
      <c r="S173" s="166">
        <v>0</v>
      </c>
      <c r="T173" s="167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351</v>
      </c>
      <c r="AT173" s="168" t="s">
        <v>188</v>
      </c>
      <c r="AU173" s="168" t="s">
        <v>89</v>
      </c>
      <c r="AY173" s="18" t="s">
        <v>185</v>
      </c>
      <c r="BE173" s="169">
        <f t="shared" si="24"/>
        <v>0</v>
      </c>
      <c r="BF173" s="169">
        <f t="shared" si="25"/>
        <v>0</v>
      </c>
      <c r="BG173" s="169">
        <f t="shared" si="26"/>
        <v>0</v>
      </c>
      <c r="BH173" s="169">
        <f t="shared" si="27"/>
        <v>0</v>
      </c>
      <c r="BI173" s="169">
        <f t="shared" si="28"/>
        <v>0</v>
      </c>
      <c r="BJ173" s="18" t="s">
        <v>89</v>
      </c>
      <c r="BK173" s="169">
        <f t="shared" si="29"/>
        <v>0</v>
      </c>
      <c r="BL173" s="18" t="s">
        <v>351</v>
      </c>
      <c r="BM173" s="168" t="s">
        <v>947</v>
      </c>
    </row>
    <row r="174" spans="1:65" s="2" customFormat="1" ht="16.5" customHeight="1">
      <c r="A174" s="33"/>
      <c r="B174" s="155"/>
      <c r="C174" s="156" t="s">
        <v>610</v>
      </c>
      <c r="D174" s="156" t="s">
        <v>188</v>
      </c>
      <c r="E174" s="157" t="s">
        <v>2173</v>
      </c>
      <c r="F174" s="158" t="s">
        <v>2174</v>
      </c>
      <c r="G174" s="159" t="s">
        <v>782</v>
      </c>
      <c r="H174" s="160">
        <v>12</v>
      </c>
      <c r="I174" s="161"/>
      <c r="J174" s="162">
        <f t="shared" si="20"/>
        <v>0</v>
      </c>
      <c r="K174" s="163"/>
      <c r="L174" s="34"/>
      <c r="M174" s="164" t="s">
        <v>1</v>
      </c>
      <c r="N174" s="165" t="s">
        <v>41</v>
      </c>
      <c r="O174" s="62"/>
      <c r="P174" s="166">
        <f t="shared" si="21"/>
        <v>0</v>
      </c>
      <c r="Q174" s="166">
        <v>0</v>
      </c>
      <c r="R174" s="166">
        <f t="shared" si="22"/>
        <v>0</v>
      </c>
      <c r="S174" s="166">
        <v>0</v>
      </c>
      <c r="T174" s="167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351</v>
      </c>
      <c r="AT174" s="168" t="s">
        <v>188</v>
      </c>
      <c r="AU174" s="168" t="s">
        <v>89</v>
      </c>
      <c r="AY174" s="18" t="s">
        <v>185</v>
      </c>
      <c r="BE174" s="169">
        <f t="shared" si="24"/>
        <v>0</v>
      </c>
      <c r="BF174" s="169">
        <f t="shared" si="25"/>
        <v>0</v>
      </c>
      <c r="BG174" s="169">
        <f t="shared" si="26"/>
        <v>0</v>
      </c>
      <c r="BH174" s="169">
        <f t="shared" si="27"/>
        <v>0</v>
      </c>
      <c r="BI174" s="169">
        <f t="shared" si="28"/>
        <v>0</v>
      </c>
      <c r="BJ174" s="18" t="s">
        <v>89</v>
      </c>
      <c r="BK174" s="169">
        <f t="shared" si="29"/>
        <v>0</v>
      </c>
      <c r="BL174" s="18" t="s">
        <v>351</v>
      </c>
      <c r="BM174" s="168" t="s">
        <v>972</v>
      </c>
    </row>
    <row r="175" spans="1:65" s="2" customFormat="1" ht="16.5" customHeight="1">
      <c r="A175" s="33"/>
      <c r="B175" s="155"/>
      <c r="C175" s="156" t="s">
        <v>617</v>
      </c>
      <c r="D175" s="156" t="s">
        <v>188</v>
      </c>
      <c r="E175" s="157" t="s">
        <v>2175</v>
      </c>
      <c r="F175" s="158" t="s">
        <v>2176</v>
      </c>
      <c r="G175" s="159" t="s">
        <v>782</v>
      </c>
      <c r="H175" s="160">
        <v>2</v>
      </c>
      <c r="I175" s="161"/>
      <c r="J175" s="162">
        <f t="shared" si="20"/>
        <v>0</v>
      </c>
      <c r="K175" s="163"/>
      <c r="L175" s="34"/>
      <c r="M175" s="164" t="s">
        <v>1</v>
      </c>
      <c r="N175" s="165" t="s">
        <v>41</v>
      </c>
      <c r="O175" s="62"/>
      <c r="P175" s="166">
        <f t="shared" si="21"/>
        <v>0</v>
      </c>
      <c r="Q175" s="166">
        <v>0</v>
      </c>
      <c r="R175" s="166">
        <f t="shared" si="22"/>
        <v>0</v>
      </c>
      <c r="S175" s="166">
        <v>0</v>
      </c>
      <c r="T175" s="167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351</v>
      </c>
      <c r="AT175" s="168" t="s">
        <v>188</v>
      </c>
      <c r="AU175" s="168" t="s">
        <v>89</v>
      </c>
      <c r="AY175" s="18" t="s">
        <v>185</v>
      </c>
      <c r="BE175" s="169">
        <f t="shared" si="24"/>
        <v>0</v>
      </c>
      <c r="BF175" s="169">
        <f t="shared" si="25"/>
        <v>0</v>
      </c>
      <c r="BG175" s="169">
        <f t="shared" si="26"/>
        <v>0</v>
      </c>
      <c r="BH175" s="169">
        <f t="shared" si="27"/>
        <v>0</v>
      </c>
      <c r="BI175" s="169">
        <f t="shared" si="28"/>
        <v>0</v>
      </c>
      <c r="BJ175" s="18" t="s">
        <v>89</v>
      </c>
      <c r="BK175" s="169">
        <f t="shared" si="29"/>
        <v>0</v>
      </c>
      <c r="BL175" s="18" t="s">
        <v>351</v>
      </c>
      <c r="BM175" s="168" t="s">
        <v>982</v>
      </c>
    </row>
    <row r="176" spans="1:65" s="2" customFormat="1" ht="16.5" customHeight="1">
      <c r="A176" s="33"/>
      <c r="B176" s="155"/>
      <c r="C176" s="156" t="s">
        <v>659</v>
      </c>
      <c r="D176" s="156" t="s">
        <v>188</v>
      </c>
      <c r="E176" s="157" t="s">
        <v>2177</v>
      </c>
      <c r="F176" s="158" t="s">
        <v>2178</v>
      </c>
      <c r="G176" s="159" t="s">
        <v>782</v>
      </c>
      <c r="H176" s="160">
        <v>4</v>
      </c>
      <c r="I176" s="161"/>
      <c r="J176" s="162">
        <f t="shared" si="20"/>
        <v>0</v>
      </c>
      <c r="K176" s="163"/>
      <c r="L176" s="34"/>
      <c r="M176" s="164" t="s">
        <v>1</v>
      </c>
      <c r="N176" s="165" t="s">
        <v>41</v>
      </c>
      <c r="O176" s="62"/>
      <c r="P176" s="166">
        <f t="shared" si="21"/>
        <v>0</v>
      </c>
      <c r="Q176" s="166">
        <v>0</v>
      </c>
      <c r="R176" s="166">
        <f t="shared" si="22"/>
        <v>0</v>
      </c>
      <c r="S176" s="166">
        <v>0</v>
      </c>
      <c r="T176" s="167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351</v>
      </c>
      <c r="AT176" s="168" t="s">
        <v>188</v>
      </c>
      <c r="AU176" s="168" t="s">
        <v>89</v>
      </c>
      <c r="AY176" s="18" t="s">
        <v>185</v>
      </c>
      <c r="BE176" s="169">
        <f t="shared" si="24"/>
        <v>0</v>
      </c>
      <c r="BF176" s="169">
        <f t="shared" si="25"/>
        <v>0</v>
      </c>
      <c r="BG176" s="169">
        <f t="shared" si="26"/>
        <v>0</v>
      </c>
      <c r="BH176" s="169">
        <f t="shared" si="27"/>
        <v>0</v>
      </c>
      <c r="BI176" s="169">
        <f t="shared" si="28"/>
        <v>0</v>
      </c>
      <c r="BJ176" s="18" t="s">
        <v>89</v>
      </c>
      <c r="BK176" s="169">
        <f t="shared" si="29"/>
        <v>0</v>
      </c>
      <c r="BL176" s="18" t="s">
        <v>351</v>
      </c>
      <c r="BM176" s="168" t="s">
        <v>995</v>
      </c>
    </row>
    <row r="177" spans="1:65" s="2" customFormat="1" ht="16.5" customHeight="1">
      <c r="A177" s="33"/>
      <c r="B177" s="155"/>
      <c r="C177" s="156" t="s">
        <v>665</v>
      </c>
      <c r="D177" s="156" t="s">
        <v>188</v>
      </c>
      <c r="E177" s="157" t="s">
        <v>2179</v>
      </c>
      <c r="F177" s="158" t="s">
        <v>2180</v>
      </c>
      <c r="G177" s="159" t="s">
        <v>782</v>
      </c>
      <c r="H177" s="160">
        <v>2</v>
      </c>
      <c r="I177" s="161"/>
      <c r="J177" s="162">
        <f t="shared" si="20"/>
        <v>0</v>
      </c>
      <c r="K177" s="163"/>
      <c r="L177" s="34"/>
      <c r="M177" s="164" t="s">
        <v>1</v>
      </c>
      <c r="N177" s="165" t="s">
        <v>41</v>
      </c>
      <c r="O177" s="62"/>
      <c r="P177" s="166">
        <f t="shared" si="21"/>
        <v>0</v>
      </c>
      <c r="Q177" s="166">
        <v>0</v>
      </c>
      <c r="R177" s="166">
        <f t="shared" si="22"/>
        <v>0</v>
      </c>
      <c r="S177" s="166">
        <v>0</v>
      </c>
      <c r="T177" s="167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351</v>
      </c>
      <c r="AT177" s="168" t="s">
        <v>188</v>
      </c>
      <c r="AU177" s="168" t="s">
        <v>89</v>
      </c>
      <c r="AY177" s="18" t="s">
        <v>185</v>
      </c>
      <c r="BE177" s="169">
        <f t="shared" si="24"/>
        <v>0</v>
      </c>
      <c r="BF177" s="169">
        <f t="shared" si="25"/>
        <v>0</v>
      </c>
      <c r="BG177" s="169">
        <f t="shared" si="26"/>
        <v>0</v>
      </c>
      <c r="BH177" s="169">
        <f t="shared" si="27"/>
        <v>0</v>
      </c>
      <c r="BI177" s="169">
        <f t="shared" si="28"/>
        <v>0</v>
      </c>
      <c r="BJ177" s="18" t="s">
        <v>89</v>
      </c>
      <c r="BK177" s="169">
        <f t="shared" si="29"/>
        <v>0</v>
      </c>
      <c r="BL177" s="18" t="s">
        <v>351</v>
      </c>
      <c r="BM177" s="168" t="s">
        <v>1006</v>
      </c>
    </row>
    <row r="178" spans="1:65" s="2" customFormat="1" ht="24.2" customHeight="1">
      <c r="A178" s="33"/>
      <c r="B178" s="155"/>
      <c r="C178" s="156" t="s">
        <v>677</v>
      </c>
      <c r="D178" s="156" t="s">
        <v>188</v>
      </c>
      <c r="E178" s="157" t="s">
        <v>2181</v>
      </c>
      <c r="F178" s="158" t="s">
        <v>2182</v>
      </c>
      <c r="G178" s="159" t="s">
        <v>348</v>
      </c>
      <c r="H178" s="160">
        <v>1.5</v>
      </c>
      <c r="I178" s="161"/>
      <c r="J178" s="162">
        <f t="shared" si="20"/>
        <v>0</v>
      </c>
      <c r="K178" s="163"/>
      <c r="L178" s="34"/>
      <c r="M178" s="164" t="s">
        <v>1</v>
      </c>
      <c r="N178" s="165" t="s">
        <v>41</v>
      </c>
      <c r="O178" s="62"/>
      <c r="P178" s="166">
        <f t="shared" si="21"/>
        <v>0</v>
      </c>
      <c r="Q178" s="166">
        <v>0</v>
      </c>
      <c r="R178" s="166">
        <f t="shared" si="22"/>
        <v>0</v>
      </c>
      <c r="S178" s="166">
        <v>0</v>
      </c>
      <c r="T178" s="167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351</v>
      </c>
      <c r="AT178" s="168" t="s">
        <v>188</v>
      </c>
      <c r="AU178" s="168" t="s">
        <v>89</v>
      </c>
      <c r="AY178" s="18" t="s">
        <v>185</v>
      </c>
      <c r="BE178" s="169">
        <f t="shared" si="24"/>
        <v>0</v>
      </c>
      <c r="BF178" s="169">
        <f t="shared" si="25"/>
        <v>0</v>
      </c>
      <c r="BG178" s="169">
        <f t="shared" si="26"/>
        <v>0</v>
      </c>
      <c r="BH178" s="169">
        <f t="shared" si="27"/>
        <v>0</v>
      </c>
      <c r="BI178" s="169">
        <f t="shared" si="28"/>
        <v>0</v>
      </c>
      <c r="BJ178" s="18" t="s">
        <v>89</v>
      </c>
      <c r="BK178" s="169">
        <f t="shared" si="29"/>
        <v>0</v>
      </c>
      <c r="BL178" s="18" t="s">
        <v>351</v>
      </c>
      <c r="BM178" s="168" t="s">
        <v>1014</v>
      </c>
    </row>
    <row r="179" spans="1:65" s="2" customFormat="1" ht="16.5" customHeight="1">
      <c r="A179" s="33"/>
      <c r="B179" s="155"/>
      <c r="C179" s="156" t="s">
        <v>693</v>
      </c>
      <c r="D179" s="156" t="s">
        <v>188</v>
      </c>
      <c r="E179" s="157" t="s">
        <v>2183</v>
      </c>
      <c r="F179" s="158" t="s">
        <v>2184</v>
      </c>
      <c r="G179" s="159" t="s">
        <v>782</v>
      </c>
      <c r="H179" s="160">
        <v>361.74</v>
      </c>
      <c r="I179" s="161"/>
      <c r="J179" s="162">
        <f t="shared" si="20"/>
        <v>0</v>
      </c>
      <c r="K179" s="163"/>
      <c r="L179" s="34"/>
      <c r="M179" s="164" t="s">
        <v>1</v>
      </c>
      <c r="N179" s="165" t="s">
        <v>41</v>
      </c>
      <c r="O179" s="62"/>
      <c r="P179" s="166">
        <f t="shared" si="21"/>
        <v>0</v>
      </c>
      <c r="Q179" s="166">
        <v>0</v>
      </c>
      <c r="R179" s="166">
        <f t="shared" si="22"/>
        <v>0</v>
      </c>
      <c r="S179" s="166">
        <v>0</v>
      </c>
      <c r="T179" s="167">
        <f t="shared" si="2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351</v>
      </c>
      <c r="AT179" s="168" t="s">
        <v>188</v>
      </c>
      <c r="AU179" s="168" t="s">
        <v>89</v>
      </c>
      <c r="AY179" s="18" t="s">
        <v>185</v>
      </c>
      <c r="BE179" s="169">
        <f t="shared" si="24"/>
        <v>0</v>
      </c>
      <c r="BF179" s="169">
        <f t="shared" si="25"/>
        <v>0</v>
      </c>
      <c r="BG179" s="169">
        <f t="shared" si="26"/>
        <v>0</v>
      </c>
      <c r="BH179" s="169">
        <f t="shared" si="27"/>
        <v>0</v>
      </c>
      <c r="BI179" s="169">
        <f t="shared" si="28"/>
        <v>0</v>
      </c>
      <c r="BJ179" s="18" t="s">
        <v>89</v>
      </c>
      <c r="BK179" s="169">
        <f t="shared" si="29"/>
        <v>0</v>
      </c>
      <c r="BL179" s="18" t="s">
        <v>351</v>
      </c>
      <c r="BM179" s="168" t="s">
        <v>1027</v>
      </c>
    </row>
    <row r="180" spans="1:65" s="2" customFormat="1" ht="16.5" customHeight="1">
      <c r="A180" s="33"/>
      <c r="B180" s="155"/>
      <c r="C180" s="156" t="s">
        <v>697</v>
      </c>
      <c r="D180" s="156" t="s">
        <v>188</v>
      </c>
      <c r="E180" s="157" t="s">
        <v>2185</v>
      </c>
      <c r="F180" s="158" t="s">
        <v>2186</v>
      </c>
      <c r="G180" s="159" t="s">
        <v>348</v>
      </c>
      <c r="H180" s="160">
        <v>361.74</v>
      </c>
      <c r="I180" s="161"/>
      <c r="J180" s="162">
        <f t="shared" si="20"/>
        <v>0</v>
      </c>
      <c r="K180" s="163"/>
      <c r="L180" s="34"/>
      <c r="M180" s="164" t="s">
        <v>1</v>
      </c>
      <c r="N180" s="165" t="s">
        <v>41</v>
      </c>
      <c r="O180" s="62"/>
      <c r="P180" s="166">
        <f t="shared" si="21"/>
        <v>0</v>
      </c>
      <c r="Q180" s="166">
        <v>0</v>
      </c>
      <c r="R180" s="166">
        <f t="shared" si="22"/>
        <v>0</v>
      </c>
      <c r="S180" s="166">
        <v>0</v>
      </c>
      <c r="T180" s="167">
        <f t="shared" si="2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351</v>
      </c>
      <c r="AT180" s="168" t="s">
        <v>188</v>
      </c>
      <c r="AU180" s="168" t="s">
        <v>89</v>
      </c>
      <c r="AY180" s="18" t="s">
        <v>185</v>
      </c>
      <c r="BE180" s="169">
        <f t="shared" si="24"/>
        <v>0</v>
      </c>
      <c r="BF180" s="169">
        <f t="shared" si="25"/>
        <v>0</v>
      </c>
      <c r="BG180" s="169">
        <f t="shared" si="26"/>
        <v>0</v>
      </c>
      <c r="BH180" s="169">
        <f t="shared" si="27"/>
        <v>0</v>
      </c>
      <c r="BI180" s="169">
        <f t="shared" si="28"/>
        <v>0</v>
      </c>
      <c r="BJ180" s="18" t="s">
        <v>89</v>
      </c>
      <c r="BK180" s="169">
        <f t="shared" si="29"/>
        <v>0</v>
      </c>
      <c r="BL180" s="18" t="s">
        <v>351</v>
      </c>
      <c r="BM180" s="168" t="s">
        <v>1035</v>
      </c>
    </row>
    <row r="181" spans="1:65" s="12" customFormat="1" ht="22.9" customHeight="1">
      <c r="B181" s="142"/>
      <c r="D181" s="143" t="s">
        <v>74</v>
      </c>
      <c r="E181" s="153" t="s">
        <v>2187</v>
      </c>
      <c r="F181" s="153" t="s">
        <v>2188</v>
      </c>
      <c r="I181" s="145"/>
      <c r="J181" s="154">
        <f>BK181</f>
        <v>0</v>
      </c>
      <c r="L181" s="142"/>
      <c r="M181" s="147"/>
      <c r="N181" s="148"/>
      <c r="O181" s="148"/>
      <c r="P181" s="149">
        <f>SUM(P182:P191)</f>
        <v>0</v>
      </c>
      <c r="Q181" s="148"/>
      <c r="R181" s="149">
        <f>SUM(R182:R191)</f>
        <v>0</v>
      </c>
      <c r="S181" s="148"/>
      <c r="T181" s="150">
        <f>SUM(T182:T191)</f>
        <v>0</v>
      </c>
      <c r="AR181" s="143" t="s">
        <v>89</v>
      </c>
      <c r="AT181" s="151" t="s">
        <v>74</v>
      </c>
      <c r="AU181" s="151" t="s">
        <v>79</v>
      </c>
      <c r="AY181" s="143" t="s">
        <v>185</v>
      </c>
      <c r="BK181" s="152">
        <f>SUM(BK182:BK191)</f>
        <v>0</v>
      </c>
    </row>
    <row r="182" spans="1:65" s="2" customFormat="1" ht="16.5" customHeight="1">
      <c r="A182" s="33"/>
      <c r="B182" s="155"/>
      <c r="C182" s="156" t="s">
        <v>701</v>
      </c>
      <c r="D182" s="156" t="s">
        <v>188</v>
      </c>
      <c r="E182" s="157" t="s">
        <v>2189</v>
      </c>
      <c r="F182" s="158" t="s">
        <v>2190</v>
      </c>
      <c r="G182" s="159" t="s">
        <v>1898</v>
      </c>
      <c r="H182" s="160">
        <v>17</v>
      </c>
      <c r="I182" s="161"/>
      <c r="J182" s="162">
        <f t="shared" ref="J182:J191" si="30">ROUND(I182*H182,2)</f>
        <v>0</v>
      </c>
      <c r="K182" s="163"/>
      <c r="L182" s="34"/>
      <c r="M182" s="164" t="s">
        <v>1</v>
      </c>
      <c r="N182" s="165" t="s">
        <v>41</v>
      </c>
      <c r="O182" s="62"/>
      <c r="P182" s="166">
        <f t="shared" ref="P182:P191" si="31">O182*H182</f>
        <v>0</v>
      </c>
      <c r="Q182" s="166">
        <v>0</v>
      </c>
      <c r="R182" s="166">
        <f t="shared" ref="R182:R191" si="32">Q182*H182</f>
        <v>0</v>
      </c>
      <c r="S182" s="166">
        <v>0</v>
      </c>
      <c r="T182" s="167">
        <f t="shared" ref="T182:T191" si="33"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8" t="s">
        <v>351</v>
      </c>
      <c r="AT182" s="168" t="s">
        <v>188</v>
      </c>
      <c r="AU182" s="168" t="s">
        <v>89</v>
      </c>
      <c r="AY182" s="18" t="s">
        <v>185</v>
      </c>
      <c r="BE182" s="169">
        <f t="shared" ref="BE182:BE191" si="34">IF(N182="základná",J182,0)</f>
        <v>0</v>
      </c>
      <c r="BF182" s="169">
        <f t="shared" ref="BF182:BF191" si="35">IF(N182="znížená",J182,0)</f>
        <v>0</v>
      </c>
      <c r="BG182" s="169">
        <f t="shared" ref="BG182:BG191" si="36">IF(N182="zákl. prenesená",J182,0)</f>
        <v>0</v>
      </c>
      <c r="BH182" s="169">
        <f t="shared" ref="BH182:BH191" si="37">IF(N182="zníž. prenesená",J182,0)</f>
        <v>0</v>
      </c>
      <c r="BI182" s="169">
        <f t="shared" ref="BI182:BI191" si="38">IF(N182="nulová",J182,0)</f>
        <v>0</v>
      </c>
      <c r="BJ182" s="18" t="s">
        <v>89</v>
      </c>
      <c r="BK182" s="169">
        <f t="shared" ref="BK182:BK191" si="39">ROUND(I182*H182,2)</f>
        <v>0</v>
      </c>
      <c r="BL182" s="18" t="s">
        <v>351</v>
      </c>
      <c r="BM182" s="168" t="s">
        <v>1043</v>
      </c>
    </row>
    <row r="183" spans="1:65" s="2" customFormat="1" ht="37.9" customHeight="1">
      <c r="A183" s="33"/>
      <c r="B183" s="155"/>
      <c r="C183" s="156" t="s">
        <v>706</v>
      </c>
      <c r="D183" s="156" t="s">
        <v>188</v>
      </c>
      <c r="E183" s="157" t="s">
        <v>2191</v>
      </c>
      <c r="F183" s="158" t="s">
        <v>2192</v>
      </c>
      <c r="G183" s="159" t="s">
        <v>782</v>
      </c>
      <c r="H183" s="160">
        <v>17</v>
      </c>
      <c r="I183" s="161"/>
      <c r="J183" s="162">
        <f t="shared" si="30"/>
        <v>0</v>
      </c>
      <c r="K183" s="163"/>
      <c r="L183" s="34"/>
      <c r="M183" s="164" t="s">
        <v>1</v>
      </c>
      <c r="N183" s="165" t="s">
        <v>41</v>
      </c>
      <c r="O183" s="62"/>
      <c r="P183" s="166">
        <f t="shared" si="31"/>
        <v>0</v>
      </c>
      <c r="Q183" s="166">
        <v>0</v>
      </c>
      <c r="R183" s="166">
        <f t="shared" si="32"/>
        <v>0</v>
      </c>
      <c r="S183" s="166">
        <v>0</v>
      </c>
      <c r="T183" s="167">
        <f t="shared" si="3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351</v>
      </c>
      <c r="AT183" s="168" t="s">
        <v>188</v>
      </c>
      <c r="AU183" s="168" t="s">
        <v>89</v>
      </c>
      <c r="AY183" s="18" t="s">
        <v>185</v>
      </c>
      <c r="BE183" s="169">
        <f t="shared" si="34"/>
        <v>0</v>
      </c>
      <c r="BF183" s="169">
        <f t="shared" si="35"/>
        <v>0</v>
      </c>
      <c r="BG183" s="169">
        <f t="shared" si="36"/>
        <v>0</v>
      </c>
      <c r="BH183" s="169">
        <f t="shared" si="37"/>
        <v>0</v>
      </c>
      <c r="BI183" s="169">
        <f t="shared" si="38"/>
        <v>0</v>
      </c>
      <c r="BJ183" s="18" t="s">
        <v>89</v>
      </c>
      <c r="BK183" s="169">
        <f t="shared" si="39"/>
        <v>0</v>
      </c>
      <c r="BL183" s="18" t="s">
        <v>351</v>
      </c>
      <c r="BM183" s="168" t="s">
        <v>1054</v>
      </c>
    </row>
    <row r="184" spans="1:65" s="2" customFormat="1" ht="16.5" customHeight="1">
      <c r="A184" s="33"/>
      <c r="B184" s="155"/>
      <c r="C184" s="156" t="s">
        <v>722</v>
      </c>
      <c r="D184" s="156" t="s">
        <v>188</v>
      </c>
      <c r="E184" s="157" t="s">
        <v>2193</v>
      </c>
      <c r="F184" s="158" t="s">
        <v>2194</v>
      </c>
      <c r="G184" s="159" t="s">
        <v>782</v>
      </c>
      <c r="H184" s="160">
        <v>34</v>
      </c>
      <c r="I184" s="161"/>
      <c r="J184" s="162">
        <f t="shared" si="30"/>
        <v>0</v>
      </c>
      <c r="K184" s="163"/>
      <c r="L184" s="34"/>
      <c r="M184" s="164" t="s">
        <v>1</v>
      </c>
      <c r="N184" s="165" t="s">
        <v>41</v>
      </c>
      <c r="O184" s="62"/>
      <c r="P184" s="166">
        <f t="shared" si="31"/>
        <v>0</v>
      </c>
      <c r="Q184" s="166">
        <v>0</v>
      </c>
      <c r="R184" s="166">
        <f t="shared" si="32"/>
        <v>0</v>
      </c>
      <c r="S184" s="166">
        <v>0</v>
      </c>
      <c r="T184" s="167">
        <f t="shared" si="3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351</v>
      </c>
      <c r="AT184" s="168" t="s">
        <v>188</v>
      </c>
      <c r="AU184" s="168" t="s">
        <v>89</v>
      </c>
      <c r="AY184" s="18" t="s">
        <v>185</v>
      </c>
      <c r="BE184" s="169">
        <f t="shared" si="34"/>
        <v>0</v>
      </c>
      <c r="BF184" s="169">
        <f t="shared" si="35"/>
        <v>0</v>
      </c>
      <c r="BG184" s="169">
        <f t="shared" si="36"/>
        <v>0</v>
      </c>
      <c r="BH184" s="169">
        <f t="shared" si="37"/>
        <v>0</v>
      </c>
      <c r="BI184" s="169">
        <f t="shared" si="38"/>
        <v>0</v>
      </c>
      <c r="BJ184" s="18" t="s">
        <v>89</v>
      </c>
      <c r="BK184" s="169">
        <f t="shared" si="39"/>
        <v>0</v>
      </c>
      <c r="BL184" s="18" t="s">
        <v>351</v>
      </c>
      <c r="BM184" s="168" t="s">
        <v>1832</v>
      </c>
    </row>
    <row r="185" spans="1:65" s="2" customFormat="1" ht="16.5" customHeight="1">
      <c r="A185" s="33"/>
      <c r="B185" s="155"/>
      <c r="C185" s="156" t="s">
        <v>769</v>
      </c>
      <c r="D185" s="156" t="s">
        <v>188</v>
      </c>
      <c r="E185" s="157" t="s">
        <v>2195</v>
      </c>
      <c r="F185" s="158" t="s">
        <v>2196</v>
      </c>
      <c r="G185" s="159" t="s">
        <v>782</v>
      </c>
      <c r="H185" s="160">
        <v>17</v>
      </c>
      <c r="I185" s="161"/>
      <c r="J185" s="162">
        <f t="shared" si="30"/>
        <v>0</v>
      </c>
      <c r="K185" s="163"/>
      <c r="L185" s="34"/>
      <c r="M185" s="164" t="s">
        <v>1</v>
      </c>
      <c r="N185" s="165" t="s">
        <v>41</v>
      </c>
      <c r="O185" s="62"/>
      <c r="P185" s="166">
        <f t="shared" si="31"/>
        <v>0</v>
      </c>
      <c r="Q185" s="166">
        <v>0</v>
      </c>
      <c r="R185" s="166">
        <f t="shared" si="32"/>
        <v>0</v>
      </c>
      <c r="S185" s="166">
        <v>0</v>
      </c>
      <c r="T185" s="167">
        <f t="shared" si="3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351</v>
      </c>
      <c r="AT185" s="168" t="s">
        <v>188</v>
      </c>
      <c r="AU185" s="168" t="s">
        <v>89</v>
      </c>
      <c r="AY185" s="18" t="s">
        <v>185</v>
      </c>
      <c r="BE185" s="169">
        <f t="shared" si="34"/>
        <v>0</v>
      </c>
      <c r="BF185" s="169">
        <f t="shared" si="35"/>
        <v>0</v>
      </c>
      <c r="BG185" s="169">
        <f t="shared" si="36"/>
        <v>0</v>
      </c>
      <c r="BH185" s="169">
        <f t="shared" si="37"/>
        <v>0</v>
      </c>
      <c r="BI185" s="169">
        <f t="shared" si="38"/>
        <v>0</v>
      </c>
      <c r="BJ185" s="18" t="s">
        <v>89</v>
      </c>
      <c r="BK185" s="169">
        <f t="shared" si="39"/>
        <v>0</v>
      </c>
      <c r="BL185" s="18" t="s">
        <v>351</v>
      </c>
      <c r="BM185" s="168" t="s">
        <v>1073</v>
      </c>
    </row>
    <row r="186" spans="1:65" s="2" customFormat="1" ht="16.5" customHeight="1">
      <c r="A186" s="33"/>
      <c r="B186" s="155"/>
      <c r="C186" s="156" t="s">
        <v>773</v>
      </c>
      <c r="D186" s="156" t="s">
        <v>188</v>
      </c>
      <c r="E186" s="157" t="s">
        <v>2197</v>
      </c>
      <c r="F186" s="158" t="s">
        <v>2198</v>
      </c>
      <c r="G186" s="159" t="s">
        <v>782</v>
      </c>
      <c r="H186" s="160">
        <v>17</v>
      </c>
      <c r="I186" s="161"/>
      <c r="J186" s="162">
        <f t="shared" si="30"/>
        <v>0</v>
      </c>
      <c r="K186" s="163"/>
      <c r="L186" s="34"/>
      <c r="M186" s="164" t="s">
        <v>1</v>
      </c>
      <c r="N186" s="165" t="s">
        <v>41</v>
      </c>
      <c r="O186" s="62"/>
      <c r="P186" s="166">
        <f t="shared" si="31"/>
        <v>0</v>
      </c>
      <c r="Q186" s="166">
        <v>0</v>
      </c>
      <c r="R186" s="166">
        <f t="shared" si="32"/>
        <v>0</v>
      </c>
      <c r="S186" s="166">
        <v>0</v>
      </c>
      <c r="T186" s="167">
        <f t="shared" si="3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351</v>
      </c>
      <c r="AT186" s="168" t="s">
        <v>188</v>
      </c>
      <c r="AU186" s="168" t="s">
        <v>89</v>
      </c>
      <c r="AY186" s="18" t="s">
        <v>185</v>
      </c>
      <c r="BE186" s="169">
        <f t="shared" si="34"/>
        <v>0</v>
      </c>
      <c r="BF186" s="169">
        <f t="shared" si="35"/>
        <v>0</v>
      </c>
      <c r="BG186" s="169">
        <f t="shared" si="36"/>
        <v>0</v>
      </c>
      <c r="BH186" s="169">
        <f t="shared" si="37"/>
        <v>0</v>
      </c>
      <c r="BI186" s="169">
        <f t="shared" si="38"/>
        <v>0</v>
      </c>
      <c r="BJ186" s="18" t="s">
        <v>89</v>
      </c>
      <c r="BK186" s="169">
        <f t="shared" si="39"/>
        <v>0</v>
      </c>
      <c r="BL186" s="18" t="s">
        <v>351</v>
      </c>
      <c r="BM186" s="168" t="s">
        <v>1084</v>
      </c>
    </row>
    <row r="187" spans="1:65" s="2" customFormat="1" ht="16.5" customHeight="1">
      <c r="A187" s="33"/>
      <c r="B187" s="155"/>
      <c r="C187" s="156" t="s">
        <v>779</v>
      </c>
      <c r="D187" s="156" t="s">
        <v>188</v>
      </c>
      <c r="E187" s="157" t="s">
        <v>2199</v>
      </c>
      <c r="F187" s="158" t="s">
        <v>2200</v>
      </c>
      <c r="G187" s="159" t="s">
        <v>782</v>
      </c>
      <c r="H187" s="160">
        <v>3</v>
      </c>
      <c r="I187" s="161"/>
      <c r="J187" s="162">
        <f t="shared" si="30"/>
        <v>0</v>
      </c>
      <c r="K187" s="163"/>
      <c r="L187" s="34"/>
      <c r="M187" s="164" t="s">
        <v>1</v>
      </c>
      <c r="N187" s="165" t="s">
        <v>41</v>
      </c>
      <c r="O187" s="62"/>
      <c r="P187" s="166">
        <f t="shared" si="31"/>
        <v>0</v>
      </c>
      <c r="Q187" s="166">
        <v>0</v>
      </c>
      <c r="R187" s="166">
        <f t="shared" si="32"/>
        <v>0</v>
      </c>
      <c r="S187" s="166">
        <v>0</v>
      </c>
      <c r="T187" s="167">
        <f t="shared" si="3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351</v>
      </c>
      <c r="AT187" s="168" t="s">
        <v>188</v>
      </c>
      <c r="AU187" s="168" t="s">
        <v>89</v>
      </c>
      <c r="AY187" s="18" t="s">
        <v>185</v>
      </c>
      <c r="BE187" s="169">
        <f t="shared" si="34"/>
        <v>0</v>
      </c>
      <c r="BF187" s="169">
        <f t="shared" si="35"/>
        <v>0</v>
      </c>
      <c r="BG187" s="169">
        <f t="shared" si="36"/>
        <v>0</v>
      </c>
      <c r="BH187" s="169">
        <f t="shared" si="37"/>
        <v>0</v>
      </c>
      <c r="BI187" s="169">
        <f t="shared" si="38"/>
        <v>0</v>
      </c>
      <c r="BJ187" s="18" t="s">
        <v>89</v>
      </c>
      <c r="BK187" s="169">
        <f t="shared" si="39"/>
        <v>0</v>
      </c>
      <c r="BL187" s="18" t="s">
        <v>351</v>
      </c>
      <c r="BM187" s="168" t="s">
        <v>1094</v>
      </c>
    </row>
    <row r="188" spans="1:65" s="2" customFormat="1" ht="16.5" customHeight="1">
      <c r="A188" s="33"/>
      <c r="B188" s="155"/>
      <c r="C188" s="156" t="s">
        <v>784</v>
      </c>
      <c r="D188" s="156" t="s">
        <v>188</v>
      </c>
      <c r="E188" s="157" t="s">
        <v>2201</v>
      </c>
      <c r="F188" s="158" t="s">
        <v>2202</v>
      </c>
      <c r="G188" s="159" t="s">
        <v>782</v>
      </c>
      <c r="H188" s="160">
        <v>3</v>
      </c>
      <c r="I188" s="161"/>
      <c r="J188" s="162">
        <f t="shared" si="30"/>
        <v>0</v>
      </c>
      <c r="K188" s="163"/>
      <c r="L188" s="34"/>
      <c r="M188" s="164" t="s">
        <v>1</v>
      </c>
      <c r="N188" s="165" t="s">
        <v>41</v>
      </c>
      <c r="O188" s="62"/>
      <c r="P188" s="166">
        <f t="shared" si="31"/>
        <v>0</v>
      </c>
      <c r="Q188" s="166">
        <v>0</v>
      </c>
      <c r="R188" s="166">
        <f t="shared" si="32"/>
        <v>0</v>
      </c>
      <c r="S188" s="166">
        <v>0</v>
      </c>
      <c r="T188" s="167">
        <f t="shared" si="3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8" t="s">
        <v>351</v>
      </c>
      <c r="AT188" s="168" t="s">
        <v>188</v>
      </c>
      <c r="AU188" s="168" t="s">
        <v>89</v>
      </c>
      <c r="AY188" s="18" t="s">
        <v>185</v>
      </c>
      <c r="BE188" s="169">
        <f t="shared" si="34"/>
        <v>0</v>
      </c>
      <c r="BF188" s="169">
        <f t="shared" si="35"/>
        <v>0</v>
      </c>
      <c r="BG188" s="169">
        <f t="shared" si="36"/>
        <v>0</v>
      </c>
      <c r="BH188" s="169">
        <f t="shared" si="37"/>
        <v>0</v>
      </c>
      <c r="BI188" s="169">
        <f t="shared" si="38"/>
        <v>0</v>
      </c>
      <c r="BJ188" s="18" t="s">
        <v>89</v>
      </c>
      <c r="BK188" s="169">
        <f t="shared" si="39"/>
        <v>0</v>
      </c>
      <c r="BL188" s="18" t="s">
        <v>351</v>
      </c>
      <c r="BM188" s="168" t="s">
        <v>1106</v>
      </c>
    </row>
    <row r="189" spans="1:65" s="2" customFormat="1" ht="24.2" customHeight="1">
      <c r="A189" s="33"/>
      <c r="B189" s="155"/>
      <c r="C189" s="156" t="s">
        <v>788</v>
      </c>
      <c r="D189" s="156" t="s">
        <v>188</v>
      </c>
      <c r="E189" s="157" t="s">
        <v>2203</v>
      </c>
      <c r="F189" s="158" t="s">
        <v>2204</v>
      </c>
      <c r="G189" s="159" t="s">
        <v>782</v>
      </c>
      <c r="H189" s="160">
        <v>6</v>
      </c>
      <c r="I189" s="161"/>
      <c r="J189" s="162">
        <f t="shared" si="30"/>
        <v>0</v>
      </c>
      <c r="K189" s="163"/>
      <c r="L189" s="34"/>
      <c r="M189" s="164" t="s">
        <v>1</v>
      </c>
      <c r="N189" s="165" t="s">
        <v>41</v>
      </c>
      <c r="O189" s="62"/>
      <c r="P189" s="166">
        <f t="shared" si="31"/>
        <v>0</v>
      </c>
      <c r="Q189" s="166">
        <v>0</v>
      </c>
      <c r="R189" s="166">
        <f t="shared" si="32"/>
        <v>0</v>
      </c>
      <c r="S189" s="166">
        <v>0</v>
      </c>
      <c r="T189" s="167">
        <f t="shared" si="3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351</v>
      </c>
      <c r="AT189" s="168" t="s">
        <v>188</v>
      </c>
      <c r="AU189" s="168" t="s">
        <v>89</v>
      </c>
      <c r="AY189" s="18" t="s">
        <v>185</v>
      </c>
      <c r="BE189" s="169">
        <f t="shared" si="34"/>
        <v>0</v>
      </c>
      <c r="BF189" s="169">
        <f t="shared" si="35"/>
        <v>0</v>
      </c>
      <c r="BG189" s="169">
        <f t="shared" si="36"/>
        <v>0</v>
      </c>
      <c r="BH189" s="169">
        <f t="shared" si="37"/>
        <v>0</v>
      </c>
      <c r="BI189" s="169">
        <f t="shared" si="38"/>
        <v>0</v>
      </c>
      <c r="BJ189" s="18" t="s">
        <v>89</v>
      </c>
      <c r="BK189" s="169">
        <f t="shared" si="39"/>
        <v>0</v>
      </c>
      <c r="BL189" s="18" t="s">
        <v>351</v>
      </c>
      <c r="BM189" s="168" t="s">
        <v>1120</v>
      </c>
    </row>
    <row r="190" spans="1:65" s="2" customFormat="1" ht="24.2" customHeight="1">
      <c r="A190" s="33"/>
      <c r="B190" s="155"/>
      <c r="C190" s="156" t="s">
        <v>792</v>
      </c>
      <c r="D190" s="156" t="s">
        <v>188</v>
      </c>
      <c r="E190" s="157" t="s">
        <v>2205</v>
      </c>
      <c r="F190" s="158" t="s">
        <v>2206</v>
      </c>
      <c r="G190" s="159" t="s">
        <v>782</v>
      </c>
      <c r="H190" s="160">
        <v>10</v>
      </c>
      <c r="I190" s="161"/>
      <c r="J190" s="162">
        <f t="shared" si="30"/>
        <v>0</v>
      </c>
      <c r="K190" s="163"/>
      <c r="L190" s="34"/>
      <c r="M190" s="164" t="s">
        <v>1</v>
      </c>
      <c r="N190" s="165" t="s">
        <v>41</v>
      </c>
      <c r="O190" s="62"/>
      <c r="P190" s="166">
        <f t="shared" si="31"/>
        <v>0</v>
      </c>
      <c r="Q190" s="166">
        <v>0</v>
      </c>
      <c r="R190" s="166">
        <f t="shared" si="32"/>
        <v>0</v>
      </c>
      <c r="S190" s="166">
        <v>0</v>
      </c>
      <c r="T190" s="167">
        <f t="shared" si="3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351</v>
      </c>
      <c r="AT190" s="168" t="s">
        <v>188</v>
      </c>
      <c r="AU190" s="168" t="s">
        <v>89</v>
      </c>
      <c r="AY190" s="18" t="s">
        <v>185</v>
      </c>
      <c r="BE190" s="169">
        <f t="shared" si="34"/>
        <v>0</v>
      </c>
      <c r="BF190" s="169">
        <f t="shared" si="35"/>
        <v>0</v>
      </c>
      <c r="BG190" s="169">
        <f t="shared" si="36"/>
        <v>0</v>
      </c>
      <c r="BH190" s="169">
        <f t="shared" si="37"/>
        <v>0</v>
      </c>
      <c r="BI190" s="169">
        <f t="shared" si="38"/>
        <v>0</v>
      </c>
      <c r="BJ190" s="18" t="s">
        <v>89</v>
      </c>
      <c r="BK190" s="169">
        <f t="shared" si="39"/>
        <v>0</v>
      </c>
      <c r="BL190" s="18" t="s">
        <v>351</v>
      </c>
      <c r="BM190" s="168" t="s">
        <v>1130</v>
      </c>
    </row>
    <row r="191" spans="1:65" s="2" customFormat="1" ht="16.5" customHeight="1">
      <c r="A191" s="33"/>
      <c r="B191" s="155"/>
      <c r="C191" s="156" t="s">
        <v>796</v>
      </c>
      <c r="D191" s="156" t="s">
        <v>188</v>
      </c>
      <c r="E191" s="157" t="s">
        <v>2207</v>
      </c>
      <c r="F191" s="158" t="s">
        <v>2208</v>
      </c>
      <c r="G191" s="159" t="s">
        <v>782</v>
      </c>
      <c r="H191" s="160">
        <v>4</v>
      </c>
      <c r="I191" s="161"/>
      <c r="J191" s="162">
        <f t="shared" si="30"/>
        <v>0</v>
      </c>
      <c r="K191" s="163"/>
      <c r="L191" s="34"/>
      <c r="M191" s="164" t="s">
        <v>1</v>
      </c>
      <c r="N191" s="165" t="s">
        <v>41</v>
      </c>
      <c r="O191" s="62"/>
      <c r="P191" s="166">
        <f t="shared" si="31"/>
        <v>0</v>
      </c>
      <c r="Q191" s="166">
        <v>0</v>
      </c>
      <c r="R191" s="166">
        <f t="shared" si="32"/>
        <v>0</v>
      </c>
      <c r="S191" s="166">
        <v>0</v>
      </c>
      <c r="T191" s="167">
        <f t="shared" si="3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351</v>
      </c>
      <c r="AT191" s="168" t="s">
        <v>188</v>
      </c>
      <c r="AU191" s="168" t="s">
        <v>89</v>
      </c>
      <c r="AY191" s="18" t="s">
        <v>185</v>
      </c>
      <c r="BE191" s="169">
        <f t="shared" si="34"/>
        <v>0</v>
      </c>
      <c r="BF191" s="169">
        <f t="shared" si="35"/>
        <v>0</v>
      </c>
      <c r="BG191" s="169">
        <f t="shared" si="36"/>
        <v>0</v>
      </c>
      <c r="BH191" s="169">
        <f t="shared" si="37"/>
        <v>0</v>
      </c>
      <c r="BI191" s="169">
        <f t="shared" si="38"/>
        <v>0</v>
      </c>
      <c r="BJ191" s="18" t="s">
        <v>89</v>
      </c>
      <c r="BK191" s="169">
        <f t="shared" si="39"/>
        <v>0</v>
      </c>
      <c r="BL191" s="18" t="s">
        <v>351</v>
      </c>
      <c r="BM191" s="168" t="s">
        <v>1147</v>
      </c>
    </row>
    <row r="192" spans="1:65" s="12" customFormat="1" ht="22.9" customHeight="1">
      <c r="B192" s="142"/>
      <c r="D192" s="143" t="s">
        <v>74</v>
      </c>
      <c r="E192" s="153" t="s">
        <v>2209</v>
      </c>
      <c r="F192" s="153" t="s">
        <v>2210</v>
      </c>
      <c r="I192" s="145"/>
      <c r="J192" s="154">
        <f>BK192</f>
        <v>0</v>
      </c>
      <c r="L192" s="142"/>
      <c r="M192" s="147"/>
      <c r="N192" s="148"/>
      <c r="O192" s="148"/>
      <c r="P192" s="149">
        <f>SUM(P193:P207)</f>
        <v>0</v>
      </c>
      <c r="Q192" s="148"/>
      <c r="R192" s="149">
        <f>SUM(R193:R207)</f>
        <v>0</v>
      </c>
      <c r="S192" s="148"/>
      <c r="T192" s="150">
        <f>SUM(T193:T207)</f>
        <v>0</v>
      </c>
      <c r="AR192" s="143" t="s">
        <v>89</v>
      </c>
      <c r="AT192" s="151" t="s">
        <v>74</v>
      </c>
      <c r="AU192" s="151" t="s">
        <v>79</v>
      </c>
      <c r="AY192" s="143" t="s">
        <v>185</v>
      </c>
      <c r="BK192" s="152">
        <f>SUM(BK193:BK207)</f>
        <v>0</v>
      </c>
    </row>
    <row r="193" spans="1:65" s="2" customFormat="1" ht="24.2" customHeight="1">
      <c r="A193" s="33"/>
      <c r="B193" s="155"/>
      <c r="C193" s="156" t="s">
        <v>800</v>
      </c>
      <c r="D193" s="156" t="s">
        <v>188</v>
      </c>
      <c r="E193" s="157" t="s">
        <v>2211</v>
      </c>
      <c r="F193" s="158" t="s">
        <v>2212</v>
      </c>
      <c r="G193" s="159" t="s">
        <v>782</v>
      </c>
      <c r="H193" s="160">
        <v>16</v>
      </c>
      <c r="I193" s="161"/>
      <c r="J193" s="162">
        <f t="shared" ref="J193:J207" si="40">ROUND(I193*H193,2)</f>
        <v>0</v>
      </c>
      <c r="K193" s="163"/>
      <c r="L193" s="34"/>
      <c r="M193" s="164" t="s">
        <v>1</v>
      </c>
      <c r="N193" s="165" t="s">
        <v>41</v>
      </c>
      <c r="O193" s="62"/>
      <c r="P193" s="166">
        <f t="shared" ref="P193:P207" si="41">O193*H193</f>
        <v>0</v>
      </c>
      <c r="Q193" s="166">
        <v>0</v>
      </c>
      <c r="R193" s="166">
        <f t="shared" ref="R193:R207" si="42">Q193*H193</f>
        <v>0</v>
      </c>
      <c r="S193" s="166">
        <v>0</v>
      </c>
      <c r="T193" s="167">
        <f t="shared" ref="T193:T207" si="43"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8" t="s">
        <v>351</v>
      </c>
      <c r="AT193" s="168" t="s">
        <v>188</v>
      </c>
      <c r="AU193" s="168" t="s">
        <v>89</v>
      </c>
      <c r="AY193" s="18" t="s">
        <v>185</v>
      </c>
      <c r="BE193" s="169">
        <f t="shared" ref="BE193:BE207" si="44">IF(N193="základná",J193,0)</f>
        <v>0</v>
      </c>
      <c r="BF193" s="169">
        <f t="shared" ref="BF193:BF207" si="45">IF(N193="znížená",J193,0)</f>
        <v>0</v>
      </c>
      <c r="BG193" s="169">
        <f t="shared" ref="BG193:BG207" si="46">IF(N193="zákl. prenesená",J193,0)</f>
        <v>0</v>
      </c>
      <c r="BH193" s="169">
        <f t="shared" ref="BH193:BH207" si="47">IF(N193="zníž. prenesená",J193,0)</f>
        <v>0</v>
      </c>
      <c r="BI193" s="169">
        <f t="shared" ref="BI193:BI207" si="48">IF(N193="nulová",J193,0)</f>
        <v>0</v>
      </c>
      <c r="BJ193" s="18" t="s">
        <v>89</v>
      </c>
      <c r="BK193" s="169">
        <f t="shared" ref="BK193:BK207" si="49">ROUND(I193*H193,2)</f>
        <v>0</v>
      </c>
      <c r="BL193" s="18" t="s">
        <v>351</v>
      </c>
      <c r="BM193" s="168" t="s">
        <v>1155</v>
      </c>
    </row>
    <row r="194" spans="1:65" s="2" customFormat="1" ht="24.2" customHeight="1">
      <c r="A194" s="33"/>
      <c r="B194" s="155"/>
      <c r="C194" s="156" t="s">
        <v>804</v>
      </c>
      <c r="D194" s="156" t="s">
        <v>188</v>
      </c>
      <c r="E194" s="157" t="s">
        <v>2213</v>
      </c>
      <c r="F194" s="158" t="s">
        <v>2214</v>
      </c>
      <c r="G194" s="159" t="s">
        <v>782</v>
      </c>
      <c r="H194" s="160">
        <v>1</v>
      </c>
      <c r="I194" s="161"/>
      <c r="J194" s="162">
        <f t="shared" si="40"/>
        <v>0</v>
      </c>
      <c r="K194" s="163"/>
      <c r="L194" s="34"/>
      <c r="M194" s="164" t="s">
        <v>1</v>
      </c>
      <c r="N194" s="165" t="s">
        <v>41</v>
      </c>
      <c r="O194" s="62"/>
      <c r="P194" s="166">
        <f t="shared" si="41"/>
        <v>0</v>
      </c>
      <c r="Q194" s="166">
        <v>0</v>
      </c>
      <c r="R194" s="166">
        <f t="shared" si="42"/>
        <v>0</v>
      </c>
      <c r="S194" s="166">
        <v>0</v>
      </c>
      <c r="T194" s="167">
        <f t="shared" si="4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351</v>
      </c>
      <c r="AT194" s="168" t="s">
        <v>188</v>
      </c>
      <c r="AU194" s="168" t="s">
        <v>89</v>
      </c>
      <c r="AY194" s="18" t="s">
        <v>185</v>
      </c>
      <c r="BE194" s="169">
        <f t="shared" si="44"/>
        <v>0</v>
      </c>
      <c r="BF194" s="169">
        <f t="shared" si="45"/>
        <v>0</v>
      </c>
      <c r="BG194" s="169">
        <f t="shared" si="46"/>
        <v>0</v>
      </c>
      <c r="BH194" s="169">
        <f t="shared" si="47"/>
        <v>0</v>
      </c>
      <c r="BI194" s="169">
        <f t="shared" si="48"/>
        <v>0</v>
      </c>
      <c r="BJ194" s="18" t="s">
        <v>89</v>
      </c>
      <c r="BK194" s="169">
        <f t="shared" si="49"/>
        <v>0</v>
      </c>
      <c r="BL194" s="18" t="s">
        <v>351</v>
      </c>
      <c r="BM194" s="168" t="s">
        <v>1164</v>
      </c>
    </row>
    <row r="195" spans="1:65" s="2" customFormat="1" ht="24.2" customHeight="1">
      <c r="A195" s="33"/>
      <c r="B195" s="155"/>
      <c r="C195" s="156" t="s">
        <v>808</v>
      </c>
      <c r="D195" s="156" t="s">
        <v>188</v>
      </c>
      <c r="E195" s="157" t="s">
        <v>2215</v>
      </c>
      <c r="F195" s="158" t="s">
        <v>2216</v>
      </c>
      <c r="G195" s="159" t="s">
        <v>782</v>
      </c>
      <c r="H195" s="160">
        <v>1</v>
      </c>
      <c r="I195" s="161"/>
      <c r="J195" s="162">
        <f t="shared" si="40"/>
        <v>0</v>
      </c>
      <c r="K195" s="163"/>
      <c r="L195" s="34"/>
      <c r="M195" s="164" t="s">
        <v>1</v>
      </c>
      <c r="N195" s="165" t="s">
        <v>41</v>
      </c>
      <c r="O195" s="62"/>
      <c r="P195" s="166">
        <f t="shared" si="41"/>
        <v>0</v>
      </c>
      <c r="Q195" s="166">
        <v>0</v>
      </c>
      <c r="R195" s="166">
        <f t="shared" si="42"/>
        <v>0</v>
      </c>
      <c r="S195" s="166">
        <v>0</v>
      </c>
      <c r="T195" s="167">
        <f t="shared" si="4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8" t="s">
        <v>351</v>
      </c>
      <c r="AT195" s="168" t="s">
        <v>188</v>
      </c>
      <c r="AU195" s="168" t="s">
        <v>89</v>
      </c>
      <c r="AY195" s="18" t="s">
        <v>185</v>
      </c>
      <c r="BE195" s="169">
        <f t="shared" si="44"/>
        <v>0</v>
      </c>
      <c r="BF195" s="169">
        <f t="shared" si="45"/>
        <v>0</v>
      </c>
      <c r="BG195" s="169">
        <f t="shared" si="46"/>
        <v>0</v>
      </c>
      <c r="BH195" s="169">
        <f t="shared" si="47"/>
        <v>0</v>
      </c>
      <c r="BI195" s="169">
        <f t="shared" si="48"/>
        <v>0</v>
      </c>
      <c r="BJ195" s="18" t="s">
        <v>89</v>
      </c>
      <c r="BK195" s="169">
        <f t="shared" si="49"/>
        <v>0</v>
      </c>
      <c r="BL195" s="18" t="s">
        <v>351</v>
      </c>
      <c r="BM195" s="168" t="s">
        <v>1172</v>
      </c>
    </row>
    <row r="196" spans="1:65" s="2" customFormat="1" ht="24.2" customHeight="1">
      <c r="A196" s="33"/>
      <c r="B196" s="155"/>
      <c r="C196" s="156" t="s">
        <v>812</v>
      </c>
      <c r="D196" s="156" t="s">
        <v>188</v>
      </c>
      <c r="E196" s="157" t="s">
        <v>2217</v>
      </c>
      <c r="F196" s="158" t="s">
        <v>2218</v>
      </c>
      <c r="G196" s="159" t="s">
        <v>782</v>
      </c>
      <c r="H196" s="160">
        <v>3</v>
      </c>
      <c r="I196" s="161"/>
      <c r="J196" s="162">
        <f t="shared" si="40"/>
        <v>0</v>
      </c>
      <c r="K196" s="163"/>
      <c r="L196" s="34"/>
      <c r="M196" s="164" t="s">
        <v>1</v>
      </c>
      <c r="N196" s="165" t="s">
        <v>41</v>
      </c>
      <c r="O196" s="62"/>
      <c r="P196" s="166">
        <f t="shared" si="41"/>
        <v>0</v>
      </c>
      <c r="Q196" s="166">
        <v>0</v>
      </c>
      <c r="R196" s="166">
        <f t="shared" si="42"/>
        <v>0</v>
      </c>
      <c r="S196" s="166">
        <v>0</v>
      </c>
      <c r="T196" s="167">
        <f t="shared" si="4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351</v>
      </c>
      <c r="AT196" s="168" t="s">
        <v>188</v>
      </c>
      <c r="AU196" s="168" t="s">
        <v>89</v>
      </c>
      <c r="AY196" s="18" t="s">
        <v>185</v>
      </c>
      <c r="BE196" s="169">
        <f t="shared" si="44"/>
        <v>0</v>
      </c>
      <c r="BF196" s="169">
        <f t="shared" si="45"/>
        <v>0</v>
      </c>
      <c r="BG196" s="169">
        <f t="shared" si="46"/>
        <v>0</v>
      </c>
      <c r="BH196" s="169">
        <f t="shared" si="47"/>
        <v>0</v>
      </c>
      <c r="BI196" s="169">
        <f t="shared" si="48"/>
        <v>0</v>
      </c>
      <c r="BJ196" s="18" t="s">
        <v>89</v>
      </c>
      <c r="BK196" s="169">
        <f t="shared" si="49"/>
        <v>0</v>
      </c>
      <c r="BL196" s="18" t="s">
        <v>351</v>
      </c>
      <c r="BM196" s="168" t="s">
        <v>1182</v>
      </c>
    </row>
    <row r="197" spans="1:65" s="2" customFormat="1" ht="24.2" customHeight="1">
      <c r="A197" s="33"/>
      <c r="B197" s="155"/>
      <c r="C197" s="156" t="s">
        <v>816</v>
      </c>
      <c r="D197" s="156" t="s">
        <v>188</v>
      </c>
      <c r="E197" s="157" t="s">
        <v>2219</v>
      </c>
      <c r="F197" s="158" t="s">
        <v>2220</v>
      </c>
      <c r="G197" s="159" t="s">
        <v>782</v>
      </c>
      <c r="H197" s="160">
        <v>1</v>
      </c>
      <c r="I197" s="161"/>
      <c r="J197" s="162">
        <f t="shared" si="40"/>
        <v>0</v>
      </c>
      <c r="K197" s="163"/>
      <c r="L197" s="34"/>
      <c r="M197" s="164" t="s">
        <v>1</v>
      </c>
      <c r="N197" s="165" t="s">
        <v>41</v>
      </c>
      <c r="O197" s="62"/>
      <c r="P197" s="166">
        <f t="shared" si="41"/>
        <v>0</v>
      </c>
      <c r="Q197" s="166">
        <v>0</v>
      </c>
      <c r="R197" s="166">
        <f t="shared" si="42"/>
        <v>0</v>
      </c>
      <c r="S197" s="166">
        <v>0</v>
      </c>
      <c r="T197" s="167">
        <f t="shared" si="4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8" t="s">
        <v>351</v>
      </c>
      <c r="AT197" s="168" t="s">
        <v>188</v>
      </c>
      <c r="AU197" s="168" t="s">
        <v>89</v>
      </c>
      <c r="AY197" s="18" t="s">
        <v>185</v>
      </c>
      <c r="BE197" s="169">
        <f t="shared" si="44"/>
        <v>0</v>
      </c>
      <c r="BF197" s="169">
        <f t="shared" si="45"/>
        <v>0</v>
      </c>
      <c r="BG197" s="169">
        <f t="shared" si="46"/>
        <v>0</v>
      </c>
      <c r="BH197" s="169">
        <f t="shared" si="47"/>
        <v>0</v>
      </c>
      <c r="BI197" s="169">
        <f t="shared" si="48"/>
        <v>0</v>
      </c>
      <c r="BJ197" s="18" t="s">
        <v>89</v>
      </c>
      <c r="BK197" s="169">
        <f t="shared" si="49"/>
        <v>0</v>
      </c>
      <c r="BL197" s="18" t="s">
        <v>351</v>
      </c>
      <c r="BM197" s="168" t="s">
        <v>1190</v>
      </c>
    </row>
    <row r="198" spans="1:65" s="2" customFormat="1" ht="24.2" customHeight="1">
      <c r="A198" s="33"/>
      <c r="B198" s="155"/>
      <c r="C198" s="156" t="s">
        <v>820</v>
      </c>
      <c r="D198" s="156" t="s">
        <v>188</v>
      </c>
      <c r="E198" s="157" t="s">
        <v>2221</v>
      </c>
      <c r="F198" s="158" t="s">
        <v>2222</v>
      </c>
      <c r="G198" s="159" t="s">
        <v>782</v>
      </c>
      <c r="H198" s="160">
        <v>1</v>
      </c>
      <c r="I198" s="161"/>
      <c r="J198" s="162">
        <f t="shared" si="40"/>
        <v>0</v>
      </c>
      <c r="K198" s="163"/>
      <c r="L198" s="34"/>
      <c r="M198" s="164" t="s">
        <v>1</v>
      </c>
      <c r="N198" s="165" t="s">
        <v>41</v>
      </c>
      <c r="O198" s="62"/>
      <c r="P198" s="166">
        <f t="shared" si="41"/>
        <v>0</v>
      </c>
      <c r="Q198" s="166">
        <v>0</v>
      </c>
      <c r="R198" s="166">
        <f t="shared" si="42"/>
        <v>0</v>
      </c>
      <c r="S198" s="166">
        <v>0</v>
      </c>
      <c r="T198" s="167">
        <f t="shared" si="4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351</v>
      </c>
      <c r="AT198" s="168" t="s">
        <v>188</v>
      </c>
      <c r="AU198" s="168" t="s">
        <v>89</v>
      </c>
      <c r="AY198" s="18" t="s">
        <v>185</v>
      </c>
      <c r="BE198" s="169">
        <f t="shared" si="44"/>
        <v>0</v>
      </c>
      <c r="BF198" s="169">
        <f t="shared" si="45"/>
        <v>0</v>
      </c>
      <c r="BG198" s="169">
        <f t="shared" si="46"/>
        <v>0</v>
      </c>
      <c r="BH198" s="169">
        <f t="shared" si="47"/>
        <v>0</v>
      </c>
      <c r="BI198" s="169">
        <f t="shared" si="48"/>
        <v>0</v>
      </c>
      <c r="BJ198" s="18" t="s">
        <v>89</v>
      </c>
      <c r="BK198" s="169">
        <f t="shared" si="49"/>
        <v>0</v>
      </c>
      <c r="BL198" s="18" t="s">
        <v>351</v>
      </c>
      <c r="BM198" s="168" t="s">
        <v>1199</v>
      </c>
    </row>
    <row r="199" spans="1:65" s="2" customFormat="1" ht="24.2" customHeight="1">
      <c r="A199" s="33"/>
      <c r="B199" s="155"/>
      <c r="C199" s="156" t="s">
        <v>833</v>
      </c>
      <c r="D199" s="156" t="s">
        <v>188</v>
      </c>
      <c r="E199" s="157" t="s">
        <v>2223</v>
      </c>
      <c r="F199" s="158" t="s">
        <v>2224</v>
      </c>
      <c r="G199" s="159" t="s">
        <v>782</v>
      </c>
      <c r="H199" s="160">
        <v>1</v>
      </c>
      <c r="I199" s="161"/>
      <c r="J199" s="162">
        <f t="shared" si="40"/>
        <v>0</v>
      </c>
      <c r="K199" s="163"/>
      <c r="L199" s="34"/>
      <c r="M199" s="164" t="s">
        <v>1</v>
      </c>
      <c r="N199" s="165" t="s">
        <v>41</v>
      </c>
      <c r="O199" s="62"/>
      <c r="P199" s="166">
        <f t="shared" si="41"/>
        <v>0</v>
      </c>
      <c r="Q199" s="166">
        <v>0</v>
      </c>
      <c r="R199" s="166">
        <f t="shared" si="42"/>
        <v>0</v>
      </c>
      <c r="S199" s="166">
        <v>0</v>
      </c>
      <c r="T199" s="167">
        <f t="shared" si="4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8" t="s">
        <v>351</v>
      </c>
      <c r="AT199" s="168" t="s">
        <v>188</v>
      </c>
      <c r="AU199" s="168" t="s">
        <v>89</v>
      </c>
      <c r="AY199" s="18" t="s">
        <v>185</v>
      </c>
      <c r="BE199" s="169">
        <f t="shared" si="44"/>
        <v>0</v>
      </c>
      <c r="BF199" s="169">
        <f t="shared" si="45"/>
        <v>0</v>
      </c>
      <c r="BG199" s="169">
        <f t="shared" si="46"/>
        <v>0</v>
      </c>
      <c r="BH199" s="169">
        <f t="shared" si="47"/>
        <v>0</v>
      </c>
      <c r="BI199" s="169">
        <f t="shared" si="48"/>
        <v>0</v>
      </c>
      <c r="BJ199" s="18" t="s">
        <v>89</v>
      </c>
      <c r="BK199" s="169">
        <f t="shared" si="49"/>
        <v>0</v>
      </c>
      <c r="BL199" s="18" t="s">
        <v>351</v>
      </c>
      <c r="BM199" s="168" t="s">
        <v>1210</v>
      </c>
    </row>
    <row r="200" spans="1:65" s="2" customFormat="1" ht="33" customHeight="1">
      <c r="A200" s="33"/>
      <c r="B200" s="155"/>
      <c r="C200" s="156" t="s">
        <v>840</v>
      </c>
      <c r="D200" s="156" t="s">
        <v>188</v>
      </c>
      <c r="E200" s="157" t="s">
        <v>2225</v>
      </c>
      <c r="F200" s="158" t="s">
        <v>2226</v>
      </c>
      <c r="G200" s="159" t="s">
        <v>782</v>
      </c>
      <c r="H200" s="160">
        <v>2</v>
      </c>
      <c r="I200" s="161"/>
      <c r="J200" s="162">
        <f t="shared" si="40"/>
        <v>0</v>
      </c>
      <c r="K200" s="163"/>
      <c r="L200" s="34"/>
      <c r="M200" s="164" t="s">
        <v>1</v>
      </c>
      <c r="N200" s="165" t="s">
        <v>41</v>
      </c>
      <c r="O200" s="62"/>
      <c r="P200" s="166">
        <f t="shared" si="41"/>
        <v>0</v>
      </c>
      <c r="Q200" s="166">
        <v>0</v>
      </c>
      <c r="R200" s="166">
        <f t="shared" si="42"/>
        <v>0</v>
      </c>
      <c r="S200" s="166">
        <v>0</v>
      </c>
      <c r="T200" s="167">
        <f t="shared" si="4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8" t="s">
        <v>351</v>
      </c>
      <c r="AT200" s="168" t="s">
        <v>188</v>
      </c>
      <c r="AU200" s="168" t="s">
        <v>89</v>
      </c>
      <c r="AY200" s="18" t="s">
        <v>185</v>
      </c>
      <c r="BE200" s="169">
        <f t="shared" si="44"/>
        <v>0</v>
      </c>
      <c r="BF200" s="169">
        <f t="shared" si="45"/>
        <v>0</v>
      </c>
      <c r="BG200" s="169">
        <f t="shared" si="46"/>
        <v>0</v>
      </c>
      <c r="BH200" s="169">
        <f t="shared" si="47"/>
        <v>0</v>
      </c>
      <c r="BI200" s="169">
        <f t="shared" si="48"/>
        <v>0</v>
      </c>
      <c r="BJ200" s="18" t="s">
        <v>89</v>
      </c>
      <c r="BK200" s="169">
        <f t="shared" si="49"/>
        <v>0</v>
      </c>
      <c r="BL200" s="18" t="s">
        <v>351</v>
      </c>
      <c r="BM200" s="168" t="s">
        <v>1221</v>
      </c>
    </row>
    <row r="201" spans="1:65" s="2" customFormat="1" ht="24.2" customHeight="1">
      <c r="A201" s="33"/>
      <c r="B201" s="155"/>
      <c r="C201" s="156" t="s">
        <v>848</v>
      </c>
      <c r="D201" s="156" t="s">
        <v>188</v>
      </c>
      <c r="E201" s="157" t="s">
        <v>2227</v>
      </c>
      <c r="F201" s="158" t="s">
        <v>2228</v>
      </c>
      <c r="G201" s="159" t="s">
        <v>782</v>
      </c>
      <c r="H201" s="160">
        <v>1</v>
      </c>
      <c r="I201" s="161"/>
      <c r="J201" s="162">
        <f t="shared" si="40"/>
        <v>0</v>
      </c>
      <c r="K201" s="163"/>
      <c r="L201" s="34"/>
      <c r="M201" s="164" t="s">
        <v>1</v>
      </c>
      <c r="N201" s="165" t="s">
        <v>41</v>
      </c>
      <c r="O201" s="62"/>
      <c r="P201" s="166">
        <f t="shared" si="41"/>
        <v>0</v>
      </c>
      <c r="Q201" s="166">
        <v>0</v>
      </c>
      <c r="R201" s="166">
        <f t="shared" si="42"/>
        <v>0</v>
      </c>
      <c r="S201" s="166">
        <v>0</v>
      </c>
      <c r="T201" s="167">
        <f t="shared" si="4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8" t="s">
        <v>351</v>
      </c>
      <c r="AT201" s="168" t="s">
        <v>188</v>
      </c>
      <c r="AU201" s="168" t="s">
        <v>89</v>
      </c>
      <c r="AY201" s="18" t="s">
        <v>185</v>
      </c>
      <c r="BE201" s="169">
        <f t="shared" si="44"/>
        <v>0</v>
      </c>
      <c r="BF201" s="169">
        <f t="shared" si="45"/>
        <v>0</v>
      </c>
      <c r="BG201" s="169">
        <f t="shared" si="46"/>
        <v>0</v>
      </c>
      <c r="BH201" s="169">
        <f t="shared" si="47"/>
        <v>0</v>
      </c>
      <c r="BI201" s="169">
        <f t="shared" si="48"/>
        <v>0</v>
      </c>
      <c r="BJ201" s="18" t="s">
        <v>89</v>
      </c>
      <c r="BK201" s="169">
        <f t="shared" si="49"/>
        <v>0</v>
      </c>
      <c r="BL201" s="18" t="s">
        <v>351</v>
      </c>
      <c r="BM201" s="168" t="s">
        <v>1229</v>
      </c>
    </row>
    <row r="202" spans="1:65" s="2" customFormat="1" ht="24.2" customHeight="1">
      <c r="A202" s="33"/>
      <c r="B202" s="155"/>
      <c r="C202" s="156" t="s">
        <v>860</v>
      </c>
      <c r="D202" s="156" t="s">
        <v>188</v>
      </c>
      <c r="E202" s="157" t="s">
        <v>2229</v>
      </c>
      <c r="F202" s="158" t="s">
        <v>2230</v>
      </c>
      <c r="G202" s="159" t="s">
        <v>782</v>
      </c>
      <c r="H202" s="160">
        <v>1</v>
      </c>
      <c r="I202" s="161"/>
      <c r="J202" s="162">
        <f t="shared" si="40"/>
        <v>0</v>
      </c>
      <c r="K202" s="163"/>
      <c r="L202" s="34"/>
      <c r="M202" s="164" t="s">
        <v>1</v>
      </c>
      <c r="N202" s="165" t="s">
        <v>41</v>
      </c>
      <c r="O202" s="62"/>
      <c r="P202" s="166">
        <f t="shared" si="41"/>
        <v>0</v>
      </c>
      <c r="Q202" s="166">
        <v>0</v>
      </c>
      <c r="R202" s="166">
        <f t="shared" si="42"/>
        <v>0</v>
      </c>
      <c r="S202" s="166">
        <v>0</v>
      </c>
      <c r="T202" s="167">
        <f t="shared" si="4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8" t="s">
        <v>351</v>
      </c>
      <c r="AT202" s="168" t="s">
        <v>188</v>
      </c>
      <c r="AU202" s="168" t="s">
        <v>89</v>
      </c>
      <c r="AY202" s="18" t="s">
        <v>185</v>
      </c>
      <c r="BE202" s="169">
        <f t="shared" si="44"/>
        <v>0</v>
      </c>
      <c r="BF202" s="169">
        <f t="shared" si="45"/>
        <v>0</v>
      </c>
      <c r="BG202" s="169">
        <f t="shared" si="46"/>
        <v>0</v>
      </c>
      <c r="BH202" s="169">
        <f t="shared" si="47"/>
        <v>0</v>
      </c>
      <c r="BI202" s="169">
        <f t="shared" si="48"/>
        <v>0</v>
      </c>
      <c r="BJ202" s="18" t="s">
        <v>89</v>
      </c>
      <c r="BK202" s="169">
        <f t="shared" si="49"/>
        <v>0</v>
      </c>
      <c r="BL202" s="18" t="s">
        <v>351</v>
      </c>
      <c r="BM202" s="168" t="s">
        <v>1239</v>
      </c>
    </row>
    <row r="203" spans="1:65" s="2" customFormat="1" ht="33" customHeight="1">
      <c r="A203" s="33"/>
      <c r="B203" s="155"/>
      <c r="C203" s="156" t="s">
        <v>867</v>
      </c>
      <c r="D203" s="156" t="s">
        <v>188</v>
      </c>
      <c r="E203" s="157" t="s">
        <v>2231</v>
      </c>
      <c r="F203" s="158" t="s">
        <v>2232</v>
      </c>
      <c r="G203" s="159" t="s">
        <v>782</v>
      </c>
      <c r="H203" s="160">
        <v>10</v>
      </c>
      <c r="I203" s="161"/>
      <c r="J203" s="162">
        <f t="shared" si="40"/>
        <v>0</v>
      </c>
      <c r="K203" s="163"/>
      <c r="L203" s="34"/>
      <c r="M203" s="164" t="s">
        <v>1</v>
      </c>
      <c r="N203" s="165" t="s">
        <v>41</v>
      </c>
      <c r="O203" s="62"/>
      <c r="P203" s="166">
        <f t="shared" si="41"/>
        <v>0</v>
      </c>
      <c r="Q203" s="166">
        <v>0</v>
      </c>
      <c r="R203" s="166">
        <f t="shared" si="42"/>
        <v>0</v>
      </c>
      <c r="S203" s="166">
        <v>0</v>
      </c>
      <c r="T203" s="167">
        <f t="shared" si="4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8" t="s">
        <v>351</v>
      </c>
      <c r="AT203" s="168" t="s">
        <v>188</v>
      </c>
      <c r="AU203" s="168" t="s">
        <v>89</v>
      </c>
      <c r="AY203" s="18" t="s">
        <v>185</v>
      </c>
      <c r="BE203" s="169">
        <f t="shared" si="44"/>
        <v>0</v>
      </c>
      <c r="BF203" s="169">
        <f t="shared" si="45"/>
        <v>0</v>
      </c>
      <c r="BG203" s="169">
        <f t="shared" si="46"/>
        <v>0</v>
      </c>
      <c r="BH203" s="169">
        <f t="shared" si="47"/>
        <v>0</v>
      </c>
      <c r="BI203" s="169">
        <f t="shared" si="48"/>
        <v>0</v>
      </c>
      <c r="BJ203" s="18" t="s">
        <v>89</v>
      </c>
      <c r="BK203" s="169">
        <f t="shared" si="49"/>
        <v>0</v>
      </c>
      <c r="BL203" s="18" t="s">
        <v>351</v>
      </c>
      <c r="BM203" s="168" t="s">
        <v>1252</v>
      </c>
    </row>
    <row r="204" spans="1:65" s="2" customFormat="1" ht="24.2" customHeight="1">
      <c r="A204" s="33"/>
      <c r="B204" s="155"/>
      <c r="C204" s="156" t="s">
        <v>878</v>
      </c>
      <c r="D204" s="156" t="s">
        <v>188</v>
      </c>
      <c r="E204" s="157" t="s">
        <v>2233</v>
      </c>
      <c r="F204" s="158" t="s">
        <v>2234</v>
      </c>
      <c r="G204" s="159" t="s">
        <v>782</v>
      </c>
      <c r="H204" s="160">
        <v>9</v>
      </c>
      <c r="I204" s="161"/>
      <c r="J204" s="162">
        <f t="shared" si="40"/>
        <v>0</v>
      </c>
      <c r="K204" s="163"/>
      <c r="L204" s="34"/>
      <c r="M204" s="164" t="s">
        <v>1</v>
      </c>
      <c r="N204" s="165" t="s">
        <v>41</v>
      </c>
      <c r="O204" s="62"/>
      <c r="P204" s="166">
        <f t="shared" si="41"/>
        <v>0</v>
      </c>
      <c r="Q204" s="166">
        <v>0</v>
      </c>
      <c r="R204" s="166">
        <f t="shared" si="42"/>
        <v>0</v>
      </c>
      <c r="S204" s="166">
        <v>0</v>
      </c>
      <c r="T204" s="167">
        <f t="shared" si="4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8" t="s">
        <v>351</v>
      </c>
      <c r="AT204" s="168" t="s">
        <v>188</v>
      </c>
      <c r="AU204" s="168" t="s">
        <v>89</v>
      </c>
      <c r="AY204" s="18" t="s">
        <v>185</v>
      </c>
      <c r="BE204" s="169">
        <f t="shared" si="44"/>
        <v>0</v>
      </c>
      <c r="BF204" s="169">
        <f t="shared" si="45"/>
        <v>0</v>
      </c>
      <c r="BG204" s="169">
        <f t="shared" si="46"/>
        <v>0</v>
      </c>
      <c r="BH204" s="169">
        <f t="shared" si="47"/>
        <v>0</v>
      </c>
      <c r="BI204" s="169">
        <f t="shared" si="48"/>
        <v>0</v>
      </c>
      <c r="BJ204" s="18" t="s">
        <v>89</v>
      </c>
      <c r="BK204" s="169">
        <f t="shared" si="49"/>
        <v>0</v>
      </c>
      <c r="BL204" s="18" t="s">
        <v>351</v>
      </c>
      <c r="BM204" s="168" t="s">
        <v>1262</v>
      </c>
    </row>
    <row r="205" spans="1:65" s="2" customFormat="1" ht="24.2" customHeight="1">
      <c r="A205" s="33"/>
      <c r="B205" s="155"/>
      <c r="C205" s="156" t="s">
        <v>885</v>
      </c>
      <c r="D205" s="156" t="s">
        <v>188</v>
      </c>
      <c r="E205" s="157" t="s">
        <v>2235</v>
      </c>
      <c r="F205" s="158" t="s">
        <v>2236</v>
      </c>
      <c r="G205" s="159" t="s">
        <v>782</v>
      </c>
      <c r="H205" s="160">
        <v>1</v>
      </c>
      <c r="I205" s="161"/>
      <c r="J205" s="162">
        <f t="shared" si="40"/>
        <v>0</v>
      </c>
      <c r="K205" s="163"/>
      <c r="L205" s="34"/>
      <c r="M205" s="164" t="s">
        <v>1</v>
      </c>
      <c r="N205" s="165" t="s">
        <v>41</v>
      </c>
      <c r="O205" s="62"/>
      <c r="P205" s="166">
        <f t="shared" si="41"/>
        <v>0</v>
      </c>
      <c r="Q205" s="166">
        <v>0</v>
      </c>
      <c r="R205" s="166">
        <f t="shared" si="42"/>
        <v>0</v>
      </c>
      <c r="S205" s="166">
        <v>0</v>
      </c>
      <c r="T205" s="167">
        <f t="shared" si="4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8" t="s">
        <v>351</v>
      </c>
      <c r="AT205" s="168" t="s">
        <v>188</v>
      </c>
      <c r="AU205" s="168" t="s">
        <v>89</v>
      </c>
      <c r="AY205" s="18" t="s">
        <v>185</v>
      </c>
      <c r="BE205" s="169">
        <f t="shared" si="44"/>
        <v>0</v>
      </c>
      <c r="BF205" s="169">
        <f t="shared" si="45"/>
        <v>0</v>
      </c>
      <c r="BG205" s="169">
        <f t="shared" si="46"/>
        <v>0</v>
      </c>
      <c r="BH205" s="169">
        <f t="shared" si="47"/>
        <v>0</v>
      </c>
      <c r="BI205" s="169">
        <f t="shared" si="48"/>
        <v>0</v>
      </c>
      <c r="BJ205" s="18" t="s">
        <v>89</v>
      </c>
      <c r="BK205" s="169">
        <f t="shared" si="49"/>
        <v>0</v>
      </c>
      <c r="BL205" s="18" t="s">
        <v>351</v>
      </c>
      <c r="BM205" s="168" t="s">
        <v>1293</v>
      </c>
    </row>
    <row r="206" spans="1:65" s="2" customFormat="1" ht="24.2" customHeight="1">
      <c r="A206" s="33"/>
      <c r="B206" s="155"/>
      <c r="C206" s="156" t="s">
        <v>900</v>
      </c>
      <c r="D206" s="156" t="s">
        <v>188</v>
      </c>
      <c r="E206" s="157" t="s">
        <v>2237</v>
      </c>
      <c r="F206" s="158" t="s">
        <v>2238</v>
      </c>
      <c r="G206" s="159" t="s">
        <v>782</v>
      </c>
      <c r="H206" s="160">
        <v>1</v>
      </c>
      <c r="I206" s="161"/>
      <c r="J206" s="162">
        <f t="shared" si="40"/>
        <v>0</v>
      </c>
      <c r="K206" s="163"/>
      <c r="L206" s="34"/>
      <c r="M206" s="164" t="s">
        <v>1</v>
      </c>
      <c r="N206" s="165" t="s">
        <v>41</v>
      </c>
      <c r="O206" s="62"/>
      <c r="P206" s="166">
        <f t="shared" si="41"/>
        <v>0</v>
      </c>
      <c r="Q206" s="166">
        <v>0</v>
      </c>
      <c r="R206" s="166">
        <f t="shared" si="42"/>
        <v>0</v>
      </c>
      <c r="S206" s="166">
        <v>0</v>
      </c>
      <c r="T206" s="167">
        <f t="shared" si="4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8" t="s">
        <v>351</v>
      </c>
      <c r="AT206" s="168" t="s">
        <v>188</v>
      </c>
      <c r="AU206" s="168" t="s">
        <v>89</v>
      </c>
      <c r="AY206" s="18" t="s">
        <v>185</v>
      </c>
      <c r="BE206" s="169">
        <f t="shared" si="44"/>
        <v>0</v>
      </c>
      <c r="BF206" s="169">
        <f t="shared" si="45"/>
        <v>0</v>
      </c>
      <c r="BG206" s="169">
        <f t="shared" si="46"/>
        <v>0</v>
      </c>
      <c r="BH206" s="169">
        <f t="shared" si="47"/>
        <v>0</v>
      </c>
      <c r="BI206" s="169">
        <f t="shared" si="48"/>
        <v>0</v>
      </c>
      <c r="BJ206" s="18" t="s">
        <v>89</v>
      </c>
      <c r="BK206" s="169">
        <f t="shared" si="49"/>
        <v>0</v>
      </c>
      <c r="BL206" s="18" t="s">
        <v>351</v>
      </c>
      <c r="BM206" s="168" t="s">
        <v>1325</v>
      </c>
    </row>
    <row r="207" spans="1:65" s="2" customFormat="1" ht="24.2" customHeight="1">
      <c r="A207" s="33"/>
      <c r="B207" s="155"/>
      <c r="C207" s="156" t="s">
        <v>906</v>
      </c>
      <c r="D207" s="156" t="s">
        <v>188</v>
      </c>
      <c r="E207" s="157" t="s">
        <v>2239</v>
      </c>
      <c r="F207" s="158" t="s">
        <v>2240</v>
      </c>
      <c r="G207" s="159" t="s">
        <v>782</v>
      </c>
      <c r="H207" s="160">
        <v>1</v>
      </c>
      <c r="I207" s="161"/>
      <c r="J207" s="162">
        <f t="shared" si="40"/>
        <v>0</v>
      </c>
      <c r="K207" s="163"/>
      <c r="L207" s="34"/>
      <c r="M207" s="164" t="s">
        <v>1</v>
      </c>
      <c r="N207" s="165" t="s">
        <v>41</v>
      </c>
      <c r="O207" s="62"/>
      <c r="P207" s="166">
        <f t="shared" si="41"/>
        <v>0</v>
      </c>
      <c r="Q207" s="166">
        <v>0</v>
      </c>
      <c r="R207" s="166">
        <f t="shared" si="42"/>
        <v>0</v>
      </c>
      <c r="S207" s="166">
        <v>0</v>
      </c>
      <c r="T207" s="167">
        <f t="shared" si="4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8" t="s">
        <v>351</v>
      </c>
      <c r="AT207" s="168" t="s">
        <v>188</v>
      </c>
      <c r="AU207" s="168" t="s">
        <v>89</v>
      </c>
      <c r="AY207" s="18" t="s">
        <v>185</v>
      </c>
      <c r="BE207" s="169">
        <f t="shared" si="44"/>
        <v>0</v>
      </c>
      <c r="BF207" s="169">
        <f t="shared" si="45"/>
        <v>0</v>
      </c>
      <c r="BG207" s="169">
        <f t="shared" si="46"/>
        <v>0</v>
      </c>
      <c r="BH207" s="169">
        <f t="shared" si="47"/>
        <v>0</v>
      </c>
      <c r="BI207" s="169">
        <f t="shared" si="48"/>
        <v>0</v>
      </c>
      <c r="BJ207" s="18" t="s">
        <v>89</v>
      </c>
      <c r="BK207" s="169">
        <f t="shared" si="49"/>
        <v>0</v>
      </c>
      <c r="BL207" s="18" t="s">
        <v>351</v>
      </c>
      <c r="BM207" s="168" t="s">
        <v>1335</v>
      </c>
    </row>
    <row r="208" spans="1:65" s="12" customFormat="1" ht="22.9" customHeight="1">
      <c r="B208" s="142"/>
      <c r="D208" s="143" t="s">
        <v>74</v>
      </c>
      <c r="E208" s="153" t="s">
        <v>1237</v>
      </c>
      <c r="F208" s="153" t="s">
        <v>1238</v>
      </c>
      <c r="I208" s="145"/>
      <c r="J208" s="154">
        <f>BK208</f>
        <v>0</v>
      </c>
      <c r="L208" s="142"/>
      <c r="M208" s="147"/>
      <c r="N208" s="148"/>
      <c r="O208" s="148"/>
      <c r="P208" s="149">
        <f>P209</f>
        <v>0</v>
      </c>
      <c r="Q208" s="148"/>
      <c r="R208" s="149">
        <f>R209</f>
        <v>0</v>
      </c>
      <c r="S208" s="148"/>
      <c r="T208" s="150">
        <f>T209</f>
        <v>0</v>
      </c>
      <c r="AR208" s="143" t="s">
        <v>89</v>
      </c>
      <c r="AT208" s="151" t="s">
        <v>74</v>
      </c>
      <c r="AU208" s="151" t="s">
        <v>79</v>
      </c>
      <c r="AY208" s="143" t="s">
        <v>185</v>
      </c>
      <c r="BK208" s="152">
        <f>BK209</f>
        <v>0</v>
      </c>
    </row>
    <row r="209" spans="1:65" s="2" customFormat="1" ht="16.5" customHeight="1">
      <c r="A209" s="33"/>
      <c r="B209" s="155"/>
      <c r="C209" s="156" t="s">
        <v>911</v>
      </c>
      <c r="D209" s="156" t="s">
        <v>188</v>
      </c>
      <c r="E209" s="157" t="s">
        <v>2241</v>
      </c>
      <c r="F209" s="158" t="s">
        <v>2242</v>
      </c>
      <c r="G209" s="159" t="s">
        <v>782</v>
      </c>
      <c r="H209" s="160">
        <v>57</v>
      </c>
      <c r="I209" s="161"/>
      <c r="J209" s="162">
        <f>ROUND(I209*H209,2)</f>
        <v>0</v>
      </c>
      <c r="K209" s="163"/>
      <c r="L209" s="34"/>
      <c r="M209" s="164" t="s">
        <v>1</v>
      </c>
      <c r="N209" s="165" t="s">
        <v>41</v>
      </c>
      <c r="O209" s="62"/>
      <c r="P209" s="166">
        <f>O209*H209</f>
        <v>0</v>
      </c>
      <c r="Q209" s="166">
        <v>0</v>
      </c>
      <c r="R209" s="166">
        <f>Q209*H209</f>
        <v>0</v>
      </c>
      <c r="S209" s="166">
        <v>0</v>
      </c>
      <c r="T209" s="167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8" t="s">
        <v>351</v>
      </c>
      <c r="AT209" s="168" t="s">
        <v>188</v>
      </c>
      <c r="AU209" s="168" t="s">
        <v>89</v>
      </c>
      <c r="AY209" s="18" t="s">
        <v>185</v>
      </c>
      <c r="BE209" s="169">
        <f>IF(N209="základná",J209,0)</f>
        <v>0</v>
      </c>
      <c r="BF209" s="169">
        <f>IF(N209="znížená",J209,0)</f>
        <v>0</v>
      </c>
      <c r="BG209" s="169">
        <f>IF(N209="zákl. prenesená",J209,0)</f>
        <v>0</v>
      </c>
      <c r="BH209" s="169">
        <f>IF(N209="zníž. prenesená",J209,0)</f>
        <v>0</v>
      </c>
      <c r="BI209" s="169">
        <f>IF(N209="nulová",J209,0)</f>
        <v>0</v>
      </c>
      <c r="BJ209" s="18" t="s">
        <v>89</v>
      </c>
      <c r="BK209" s="169">
        <f>ROUND(I209*H209,2)</f>
        <v>0</v>
      </c>
      <c r="BL209" s="18" t="s">
        <v>351</v>
      </c>
      <c r="BM209" s="168" t="s">
        <v>1344</v>
      </c>
    </row>
    <row r="210" spans="1:65" s="12" customFormat="1" ht="25.9" customHeight="1">
      <c r="B210" s="142"/>
      <c r="D210" s="143" t="s">
        <v>74</v>
      </c>
      <c r="E210" s="144" t="s">
        <v>1730</v>
      </c>
      <c r="F210" s="144" t="s">
        <v>1731</v>
      </c>
      <c r="I210" s="145"/>
      <c r="J210" s="146">
        <f>BK210</f>
        <v>0</v>
      </c>
      <c r="L210" s="142"/>
      <c r="M210" s="147"/>
      <c r="N210" s="148"/>
      <c r="O210" s="148"/>
      <c r="P210" s="149">
        <f>SUM(P211:P213)</f>
        <v>0</v>
      </c>
      <c r="Q210" s="148"/>
      <c r="R210" s="149">
        <f>SUM(R211:R213)</f>
        <v>0</v>
      </c>
      <c r="S210" s="148"/>
      <c r="T210" s="150">
        <f>SUM(T211:T213)</f>
        <v>0</v>
      </c>
      <c r="AR210" s="143" t="s">
        <v>91</v>
      </c>
      <c r="AT210" s="151" t="s">
        <v>74</v>
      </c>
      <c r="AU210" s="151" t="s">
        <v>75</v>
      </c>
      <c r="AY210" s="143" t="s">
        <v>185</v>
      </c>
      <c r="BK210" s="152">
        <f>SUM(BK211:BK213)</f>
        <v>0</v>
      </c>
    </row>
    <row r="211" spans="1:65" s="2" customFormat="1" ht="16.5" customHeight="1">
      <c r="A211" s="33"/>
      <c r="B211" s="155"/>
      <c r="C211" s="156" t="s">
        <v>916</v>
      </c>
      <c r="D211" s="156" t="s">
        <v>188</v>
      </c>
      <c r="E211" s="157" t="s">
        <v>2243</v>
      </c>
      <c r="F211" s="158" t="s">
        <v>2244</v>
      </c>
      <c r="G211" s="159" t="s">
        <v>1735</v>
      </c>
      <c r="H211" s="160">
        <v>72</v>
      </c>
      <c r="I211" s="161"/>
      <c r="J211" s="162">
        <f>ROUND(I211*H211,2)</f>
        <v>0</v>
      </c>
      <c r="K211" s="163"/>
      <c r="L211" s="34"/>
      <c r="M211" s="164" t="s">
        <v>1</v>
      </c>
      <c r="N211" s="165" t="s">
        <v>41</v>
      </c>
      <c r="O211" s="62"/>
      <c r="P211" s="166">
        <f>O211*H211</f>
        <v>0</v>
      </c>
      <c r="Q211" s="166">
        <v>0</v>
      </c>
      <c r="R211" s="166">
        <f>Q211*H211</f>
        <v>0</v>
      </c>
      <c r="S211" s="166">
        <v>0</v>
      </c>
      <c r="T211" s="167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8" t="s">
        <v>2090</v>
      </c>
      <c r="AT211" s="168" t="s">
        <v>188</v>
      </c>
      <c r="AU211" s="168" t="s">
        <v>79</v>
      </c>
      <c r="AY211" s="18" t="s">
        <v>185</v>
      </c>
      <c r="BE211" s="169">
        <f>IF(N211="základná",J211,0)</f>
        <v>0</v>
      </c>
      <c r="BF211" s="169">
        <f>IF(N211="znížená",J211,0)</f>
        <v>0</v>
      </c>
      <c r="BG211" s="169">
        <f>IF(N211="zákl. prenesená",J211,0)</f>
        <v>0</v>
      </c>
      <c r="BH211" s="169">
        <f>IF(N211="zníž. prenesená",J211,0)</f>
        <v>0</v>
      </c>
      <c r="BI211" s="169">
        <f>IF(N211="nulová",J211,0)</f>
        <v>0</v>
      </c>
      <c r="BJ211" s="18" t="s">
        <v>89</v>
      </c>
      <c r="BK211" s="169">
        <f>ROUND(I211*H211,2)</f>
        <v>0</v>
      </c>
      <c r="BL211" s="18" t="s">
        <v>2090</v>
      </c>
      <c r="BM211" s="168" t="s">
        <v>1352</v>
      </c>
    </row>
    <row r="212" spans="1:65" s="2" customFormat="1" ht="16.5" customHeight="1">
      <c r="A212" s="33"/>
      <c r="B212" s="155"/>
      <c r="C212" s="156" t="s">
        <v>921</v>
      </c>
      <c r="D212" s="156" t="s">
        <v>188</v>
      </c>
      <c r="E212" s="157" t="s">
        <v>2245</v>
      </c>
      <c r="F212" s="158" t="s">
        <v>2246</v>
      </c>
      <c r="G212" s="159" t="s">
        <v>782</v>
      </c>
      <c r="H212" s="160">
        <v>10</v>
      </c>
      <c r="I212" s="161"/>
      <c r="J212" s="162">
        <f>ROUND(I212*H212,2)</f>
        <v>0</v>
      </c>
      <c r="K212" s="163"/>
      <c r="L212" s="34"/>
      <c r="M212" s="164" t="s">
        <v>1</v>
      </c>
      <c r="N212" s="165" t="s">
        <v>41</v>
      </c>
      <c r="O212" s="62"/>
      <c r="P212" s="166">
        <f>O212*H212</f>
        <v>0</v>
      </c>
      <c r="Q212" s="166">
        <v>0</v>
      </c>
      <c r="R212" s="166">
        <f>Q212*H212</f>
        <v>0</v>
      </c>
      <c r="S212" s="166">
        <v>0</v>
      </c>
      <c r="T212" s="167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8" t="s">
        <v>2090</v>
      </c>
      <c r="AT212" s="168" t="s">
        <v>188</v>
      </c>
      <c r="AU212" s="168" t="s">
        <v>79</v>
      </c>
      <c r="AY212" s="18" t="s">
        <v>185</v>
      </c>
      <c r="BE212" s="169">
        <f>IF(N212="základná",J212,0)</f>
        <v>0</v>
      </c>
      <c r="BF212" s="169">
        <f>IF(N212="znížená",J212,0)</f>
        <v>0</v>
      </c>
      <c r="BG212" s="169">
        <f>IF(N212="zákl. prenesená",J212,0)</f>
        <v>0</v>
      </c>
      <c r="BH212" s="169">
        <f>IF(N212="zníž. prenesená",J212,0)</f>
        <v>0</v>
      </c>
      <c r="BI212" s="169">
        <f>IF(N212="nulová",J212,0)</f>
        <v>0</v>
      </c>
      <c r="BJ212" s="18" t="s">
        <v>89</v>
      </c>
      <c r="BK212" s="169">
        <f>ROUND(I212*H212,2)</f>
        <v>0</v>
      </c>
      <c r="BL212" s="18" t="s">
        <v>2090</v>
      </c>
      <c r="BM212" s="168" t="s">
        <v>1360</v>
      </c>
    </row>
    <row r="213" spans="1:65" s="2" customFormat="1" ht="16.5" customHeight="1">
      <c r="A213" s="33"/>
      <c r="B213" s="155"/>
      <c r="C213" s="156" t="s">
        <v>928</v>
      </c>
      <c r="D213" s="156" t="s">
        <v>188</v>
      </c>
      <c r="E213" s="157" t="s">
        <v>2247</v>
      </c>
      <c r="F213" s="158" t="s">
        <v>2248</v>
      </c>
      <c r="G213" s="159" t="s">
        <v>1898</v>
      </c>
      <c r="H213" s="160">
        <v>1</v>
      </c>
      <c r="I213" s="161"/>
      <c r="J213" s="162">
        <f>ROUND(I213*H213,2)</f>
        <v>0</v>
      </c>
      <c r="K213" s="163"/>
      <c r="L213" s="34"/>
      <c r="M213" s="214" t="s">
        <v>1</v>
      </c>
      <c r="N213" s="215" t="s">
        <v>41</v>
      </c>
      <c r="O213" s="216"/>
      <c r="P213" s="217">
        <f>O213*H213</f>
        <v>0</v>
      </c>
      <c r="Q213" s="217">
        <v>0</v>
      </c>
      <c r="R213" s="217">
        <f>Q213*H213</f>
        <v>0</v>
      </c>
      <c r="S213" s="217">
        <v>0</v>
      </c>
      <c r="T213" s="218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8" t="s">
        <v>2090</v>
      </c>
      <c r="AT213" s="168" t="s">
        <v>188</v>
      </c>
      <c r="AU213" s="168" t="s">
        <v>79</v>
      </c>
      <c r="AY213" s="18" t="s">
        <v>185</v>
      </c>
      <c r="BE213" s="169">
        <f>IF(N213="základná",J213,0)</f>
        <v>0</v>
      </c>
      <c r="BF213" s="169">
        <f>IF(N213="znížená",J213,0)</f>
        <v>0</v>
      </c>
      <c r="BG213" s="169">
        <f>IF(N213="zákl. prenesená",J213,0)</f>
        <v>0</v>
      </c>
      <c r="BH213" s="169">
        <f>IF(N213="zníž. prenesená",J213,0)</f>
        <v>0</v>
      </c>
      <c r="BI213" s="169">
        <f>IF(N213="nulová",J213,0)</f>
        <v>0</v>
      </c>
      <c r="BJ213" s="18" t="s">
        <v>89</v>
      </c>
      <c r="BK213" s="169">
        <f>ROUND(I213*H213,2)</f>
        <v>0</v>
      </c>
      <c r="BL213" s="18" t="s">
        <v>2090</v>
      </c>
      <c r="BM213" s="168" t="s">
        <v>1368</v>
      </c>
    </row>
    <row r="214" spans="1:65" s="2" customFormat="1" ht="6.95" customHeight="1">
      <c r="A214" s="33"/>
      <c r="B214" s="51"/>
      <c r="C214" s="52"/>
      <c r="D214" s="52"/>
      <c r="E214" s="52"/>
      <c r="F214" s="52"/>
      <c r="G214" s="52"/>
      <c r="H214" s="52"/>
      <c r="I214" s="52"/>
      <c r="J214" s="52"/>
      <c r="K214" s="52"/>
      <c r="L214" s="34"/>
      <c r="M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</row>
  </sheetData>
  <autoFilter ref="C128:K213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6"/>
  <sheetViews>
    <sheetView showGridLines="0" workbookViewId="0">
      <selection activeCell="J46" sqref="J4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102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5" t="s">
        <v>139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4" t="s">
        <v>2249</v>
      </c>
      <c r="F11" s="267"/>
      <c r="G11" s="267"/>
      <c r="H11" s="26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 t="str">
        <f>'Rekapitulácia stavby'!AN8</f>
        <v>19. 3. 2023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8" t="str">
        <f>'Rekapitulácia stavby'!E14</f>
        <v>Vyplň údaj</v>
      </c>
      <c r="F20" s="229"/>
      <c r="G20" s="229"/>
      <c r="H20" s="229"/>
      <c r="I20" s="28" t="s">
        <v>26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33</v>
      </c>
      <c r="F26" s="33"/>
      <c r="G26" s="33"/>
      <c r="H26" s="33"/>
      <c r="I26" s="28" t="s">
        <v>26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2"/>
      <c r="B29" s="103"/>
      <c r="C29" s="102"/>
      <c r="D29" s="102"/>
      <c r="E29" s="234" t="s">
        <v>1</v>
      </c>
      <c r="F29" s="234"/>
      <c r="G29" s="234"/>
      <c r="H29" s="234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5" t="s">
        <v>35</v>
      </c>
      <c r="E32" s="33"/>
      <c r="F32" s="33"/>
      <c r="G32" s="33"/>
      <c r="H32" s="33"/>
      <c r="I32" s="33"/>
      <c r="J32" s="75">
        <f>ROUND(J125,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6" t="s">
        <v>39</v>
      </c>
      <c r="E35" s="39" t="s">
        <v>40</v>
      </c>
      <c r="F35" s="107">
        <f>ROUND((SUM(BE125:BE185)),  2)</f>
        <v>0</v>
      </c>
      <c r="G35" s="108"/>
      <c r="H35" s="108"/>
      <c r="I35" s="109">
        <v>0.2</v>
      </c>
      <c r="J35" s="107">
        <f>ROUND(((SUM(BE125:BE185))*I35),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7">
        <f>ROUND((SUM(BF125:BF185)),  2)</f>
        <v>0</v>
      </c>
      <c r="G36" s="108"/>
      <c r="H36" s="108"/>
      <c r="I36" s="109">
        <v>0.2</v>
      </c>
      <c r="J36" s="107">
        <f>ROUND(((SUM(BF125:BF185))*I36),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0">
        <f>ROUND((SUM(BG125:BG185)),  2)</f>
        <v>0</v>
      </c>
      <c r="G37" s="33"/>
      <c r="H37" s="33"/>
      <c r="I37" s="111">
        <v>0.2</v>
      </c>
      <c r="J37" s="110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0">
        <f>ROUND((SUM(BH125:BH185)),  2)</f>
        <v>0</v>
      </c>
      <c r="G38" s="33"/>
      <c r="H38" s="33"/>
      <c r="I38" s="111">
        <v>0.2</v>
      </c>
      <c r="J38" s="110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7">
        <f>ROUND((SUM(BI125:BI185)),  2)</f>
        <v>0</v>
      </c>
      <c r="G39" s="108"/>
      <c r="H39" s="108"/>
      <c r="I39" s="109">
        <v>0</v>
      </c>
      <c r="J39" s="107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2"/>
      <c r="D41" s="113" t="s">
        <v>45</v>
      </c>
      <c r="E41" s="64"/>
      <c r="F41" s="64"/>
      <c r="G41" s="114" t="s">
        <v>46</v>
      </c>
      <c r="H41" s="115" t="s">
        <v>47</v>
      </c>
      <c r="I41" s="64"/>
      <c r="J41" s="116">
        <f>SUM(J32:J39)</f>
        <v>0</v>
      </c>
      <c r="K41" s="117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5" t="s">
        <v>139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4" t="str">
        <f>E11</f>
        <v>e - Vzduchotechnika</v>
      </c>
      <c r="F89" s="267"/>
      <c r="G89" s="267"/>
      <c r="H89" s="26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Dolné Trhovište 224, 920 61 Dolné Trhovište</v>
      </c>
      <c r="G91" s="33"/>
      <c r="H91" s="33"/>
      <c r="I91" s="28" t="s">
        <v>21</v>
      </c>
      <c r="J91" s="59" t="str">
        <f>IF(J14="","",J14)</f>
        <v>19. 3. 2023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23</v>
      </c>
      <c r="D93" s="33"/>
      <c r="E93" s="33"/>
      <c r="F93" s="26" t="str">
        <f>E17</f>
        <v>FOOD FARM s.r.o., Piešťanská 3, 917 03 Trnava</v>
      </c>
      <c r="G93" s="33"/>
      <c r="H93" s="33"/>
      <c r="I93" s="28" t="s">
        <v>29</v>
      </c>
      <c r="J93" s="31" t="str">
        <f>E23</f>
        <v>ALLA ARCHITEKTI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Stanislav Hlubina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0" t="s">
        <v>143</v>
      </c>
      <c r="D96" s="112"/>
      <c r="E96" s="112"/>
      <c r="F96" s="112"/>
      <c r="G96" s="112"/>
      <c r="H96" s="112"/>
      <c r="I96" s="112"/>
      <c r="J96" s="121" t="s">
        <v>144</v>
      </c>
      <c r="K96" s="112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2" t="s">
        <v>145</v>
      </c>
      <c r="D98" s="33"/>
      <c r="E98" s="33"/>
      <c r="F98" s="33"/>
      <c r="G98" s="33"/>
      <c r="H98" s="33"/>
      <c r="I98" s="33"/>
      <c r="J98" s="75">
        <f>J125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146</v>
      </c>
    </row>
    <row r="99" spans="1:47" s="9" customFormat="1" ht="24.95" customHeight="1">
      <c r="B99" s="123"/>
      <c r="D99" s="124" t="s">
        <v>2250</v>
      </c>
      <c r="E99" s="125"/>
      <c r="F99" s="125"/>
      <c r="G99" s="125"/>
      <c r="H99" s="125"/>
      <c r="I99" s="125"/>
      <c r="J99" s="126">
        <f>J126</f>
        <v>0</v>
      </c>
      <c r="L99" s="123"/>
    </row>
    <row r="100" spans="1:47" s="9" customFormat="1" ht="24.95" customHeight="1">
      <c r="B100" s="123"/>
      <c r="D100" s="124" t="s">
        <v>2251</v>
      </c>
      <c r="E100" s="125"/>
      <c r="F100" s="125"/>
      <c r="G100" s="125"/>
      <c r="H100" s="125"/>
      <c r="I100" s="125"/>
      <c r="J100" s="126">
        <f>J137</f>
        <v>0</v>
      </c>
      <c r="L100" s="123"/>
    </row>
    <row r="101" spans="1:47" s="9" customFormat="1" ht="24.95" customHeight="1">
      <c r="B101" s="123"/>
      <c r="D101" s="124" t="s">
        <v>2252</v>
      </c>
      <c r="E101" s="125"/>
      <c r="F101" s="125"/>
      <c r="G101" s="125"/>
      <c r="H101" s="125"/>
      <c r="I101" s="125"/>
      <c r="J101" s="126">
        <f>J156</f>
        <v>0</v>
      </c>
      <c r="L101" s="123"/>
    </row>
    <row r="102" spans="1:47" s="9" customFormat="1" ht="24.95" customHeight="1">
      <c r="B102" s="123"/>
      <c r="D102" s="124" t="s">
        <v>2253</v>
      </c>
      <c r="E102" s="125"/>
      <c r="F102" s="125"/>
      <c r="G102" s="125"/>
      <c r="H102" s="125"/>
      <c r="I102" s="125"/>
      <c r="J102" s="126">
        <f>J176</f>
        <v>0</v>
      </c>
      <c r="L102" s="123"/>
    </row>
    <row r="103" spans="1:47" s="9" customFormat="1" ht="24.95" customHeight="1">
      <c r="B103" s="123"/>
      <c r="D103" s="124" t="s">
        <v>2254</v>
      </c>
      <c r="E103" s="125"/>
      <c r="F103" s="125"/>
      <c r="G103" s="125"/>
      <c r="H103" s="125"/>
      <c r="I103" s="125"/>
      <c r="J103" s="126">
        <f>J182</f>
        <v>0</v>
      </c>
      <c r="L103" s="123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6.95" customHeight="1">
      <c r="A105" s="33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6.95" customHeight="1">
      <c r="A109" s="33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4.95" customHeight="1">
      <c r="A110" s="33"/>
      <c r="B110" s="34"/>
      <c r="C110" s="22" t="s">
        <v>171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65" t="str">
        <f>E7</f>
        <v>Chovná hala pre kury s voľným výbehom</v>
      </c>
      <c r="F113" s="266"/>
      <c r="G113" s="266"/>
      <c r="H113" s="266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138</v>
      </c>
      <c r="L114" s="21"/>
    </row>
    <row r="115" spans="1:65" s="2" customFormat="1" ht="16.5" customHeight="1">
      <c r="A115" s="33"/>
      <c r="B115" s="34"/>
      <c r="C115" s="33"/>
      <c r="D115" s="33"/>
      <c r="E115" s="265" t="s">
        <v>139</v>
      </c>
      <c r="F115" s="267"/>
      <c r="G115" s="267"/>
      <c r="H115" s="267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140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24" t="str">
        <f>E11</f>
        <v>e - Vzduchotechnika</v>
      </c>
      <c r="F117" s="267"/>
      <c r="G117" s="267"/>
      <c r="H117" s="267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F14</f>
        <v>Dolné Trhovište 224, 920 61 Dolné Trhovište</v>
      </c>
      <c r="G119" s="33"/>
      <c r="H119" s="33"/>
      <c r="I119" s="28" t="s">
        <v>21</v>
      </c>
      <c r="J119" s="59" t="str">
        <f>IF(J14="","",J14)</f>
        <v>19. 3. 2023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23</v>
      </c>
      <c r="D121" s="33"/>
      <c r="E121" s="33"/>
      <c r="F121" s="26" t="str">
        <f>E17</f>
        <v>FOOD FARM s.r.o., Piešťanská 3, 917 03 Trnava</v>
      </c>
      <c r="G121" s="33"/>
      <c r="H121" s="33"/>
      <c r="I121" s="28" t="s">
        <v>29</v>
      </c>
      <c r="J121" s="31" t="str">
        <f>E23</f>
        <v>ALLA ARCHITEKTI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" customHeight="1">
      <c r="A122" s="33"/>
      <c r="B122" s="34"/>
      <c r="C122" s="28" t="s">
        <v>27</v>
      </c>
      <c r="D122" s="33"/>
      <c r="E122" s="33"/>
      <c r="F122" s="26" t="str">
        <f>IF(E20="","",E20)</f>
        <v>Vyplň údaj</v>
      </c>
      <c r="G122" s="33"/>
      <c r="H122" s="33"/>
      <c r="I122" s="28" t="s">
        <v>32</v>
      </c>
      <c r="J122" s="31" t="str">
        <f>E26</f>
        <v>Stanislav Hlubina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31"/>
      <c r="B124" s="132"/>
      <c r="C124" s="133" t="s">
        <v>172</v>
      </c>
      <c r="D124" s="134" t="s">
        <v>60</v>
      </c>
      <c r="E124" s="134" t="s">
        <v>56</v>
      </c>
      <c r="F124" s="134" t="s">
        <v>57</v>
      </c>
      <c r="G124" s="134" t="s">
        <v>173</v>
      </c>
      <c r="H124" s="134" t="s">
        <v>174</v>
      </c>
      <c r="I124" s="134" t="s">
        <v>175</v>
      </c>
      <c r="J124" s="135" t="s">
        <v>144</v>
      </c>
      <c r="K124" s="136" t="s">
        <v>176</v>
      </c>
      <c r="L124" s="137"/>
      <c r="M124" s="66" t="s">
        <v>1</v>
      </c>
      <c r="N124" s="67" t="s">
        <v>39</v>
      </c>
      <c r="O124" s="67" t="s">
        <v>177</v>
      </c>
      <c r="P124" s="67" t="s">
        <v>178</v>
      </c>
      <c r="Q124" s="67" t="s">
        <v>179</v>
      </c>
      <c r="R124" s="67" t="s">
        <v>180</v>
      </c>
      <c r="S124" s="67" t="s">
        <v>181</v>
      </c>
      <c r="T124" s="68" t="s">
        <v>182</v>
      </c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</row>
    <row r="125" spans="1:65" s="2" customFormat="1" ht="22.9" customHeight="1">
      <c r="A125" s="33"/>
      <c r="B125" s="34"/>
      <c r="C125" s="73" t="s">
        <v>145</v>
      </c>
      <c r="D125" s="33"/>
      <c r="E125" s="33"/>
      <c r="F125" s="33"/>
      <c r="G125" s="33"/>
      <c r="H125" s="33"/>
      <c r="I125" s="33"/>
      <c r="J125" s="138">
        <f>BK125</f>
        <v>0</v>
      </c>
      <c r="K125" s="33"/>
      <c r="L125" s="34"/>
      <c r="M125" s="69"/>
      <c r="N125" s="60"/>
      <c r="O125" s="70"/>
      <c r="P125" s="139">
        <f>P126+P137+P156+P176+P182</f>
        <v>0</v>
      </c>
      <c r="Q125" s="70"/>
      <c r="R125" s="139">
        <f>R126+R137+R156+R176+R182</f>
        <v>0</v>
      </c>
      <c r="S125" s="70"/>
      <c r="T125" s="140">
        <f>T126+T137+T156+T176+T182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146</v>
      </c>
      <c r="BK125" s="141">
        <f>BK126+BK137+BK156+BK176+BK182</f>
        <v>0</v>
      </c>
    </row>
    <row r="126" spans="1:65" s="12" customFormat="1" ht="25.9" customHeight="1">
      <c r="B126" s="142"/>
      <c r="D126" s="143" t="s">
        <v>74</v>
      </c>
      <c r="E126" s="144" t="s">
        <v>2255</v>
      </c>
      <c r="F126" s="144" t="s">
        <v>2256</v>
      </c>
      <c r="I126" s="145"/>
      <c r="J126" s="146">
        <f>BK126</f>
        <v>0</v>
      </c>
      <c r="L126" s="142"/>
      <c r="M126" s="147"/>
      <c r="N126" s="148"/>
      <c r="O126" s="148"/>
      <c r="P126" s="149">
        <f>SUM(P127:P136)</f>
        <v>0</v>
      </c>
      <c r="Q126" s="148"/>
      <c r="R126" s="149">
        <f>SUM(R127:R136)</f>
        <v>0</v>
      </c>
      <c r="S126" s="148"/>
      <c r="T126" s="150">
        <f>SUM(T127:T136)</f>
        <v>0</v>
      </c>
      <c r="AR126" s="143" t="s">
        <v>79</v>
      </c>
      <c r="AT126" s="151" t="s">
        <v>74</v>
      </c>
      <c r="AU126" s="151" t="s">
        <v>75</v>
      </c>
      <c r="AY126" s="143" t="s">
        <v>185</v>
      </c>
      <c r="BK126" s="152">
        <f>SUM(BK127:BK136)</f>
        <v>0</v>
      </c>
    </row>
    <row r="127" spans="1:65" s="2" customFormat="1" ht="24.2" customHeight="1">
      <c r="A127" s="33"/>
      <c r="B127" s="155"/>
      <c r="C127" s="202" t="s">
        <v>79</v>
      </c>
      <c r="D127" s="202" t="s">
        <v>339</v>
      </c>
      <c r="E127" s="203" t="s">
        <v>2257</v>
      </c>
      <c r="F127" s="204" t="s">
        <v>2258</v>
      </c>
      <c r="G127" s="205" t="s">
        <v>782</v>
      </c>
      <c r="H127" s="206">
        <v>1</v>
      </c>
      <c r="I127" s="207"/>
      <c r="J127" s="208">
        <f t="shared" ref="J127:J136" si="0">ROUND(I127*H127,2)</f>
        <v>0</v>
      </c>
      <c r="K127" s="209"/>
      <c r="L127" s="210"/>
      <c r="M127" s="211" t="s">
        <v>1</v>
      </c>
      <c r="N127" s="212" t="s">
        <v>41</v>
      </c>
      <c r="O127" s="62"/>
      <c r="P127" s="166">
        <f t="shared" ref="P127:P136" si="1">O127*H127</f>
        <v>0</v>
      </c>
      <c r="Q127" s="166">
        <v>0</v>
      </c>
      <c r="R127" s="166">
        <f t="shared" ref="R127:R136" si="2">Q127*H127</f>
        <v>0</v>
      </c>
      <c r="S127" s="166">
        <v>0</v>
      </c>
      <c r="T127" s="167">
        <f t="shared" ref="T127:T136" si="3"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342</v>
      </c>
      <c r="AT127" s="168" t="s">
        <v>339</v>
      </c>
      <c r="AU127" s="168" t="s">
        <v>79</v>
      </c>
      <c r="AY127" s="18" t="s">
        <v>185</v>
      </c>
      <c r="BE127" s="169">
        <f t="shared" ref="BE127:BE136" si="4">IF(N127="základná",J127,0)</f>
        <v>0</v>
      </c>
      <c r="BF127" s="169">
        <f t="shared" ref="BF127:BF136" si="5">IF(N127="znížená",J127,0)</f>
        <v>0</v>
      </c>
      <c r="BG127" s="169">
        <f t="shared" ref="BG127:BG136" si="6">IF(N127="zákl. prenesená",J127,0)</f>
        <v>0</v>
      </c>
      <c r="BH127" s="169">
        <f t="shared" ref="BH127:BH136" si="7">IF(N127="zníž. prenesená",J127,0)</f>
        <v>0</v>
      </c>
      <c r="BI127" s="169">
        <f t="shared" ref="BI127:BI136" si="8">IF(N127="nulová",J127,0)</f>
        <v>0</v>
      </c>
      <c r="BJ127" s="18" t="s">
        <v>89</v>
      </c>
      <c r="BK127" s="169">
        <f t="shared" ref="BK127:BK136" si="9">ROUND(I127*H127,2)</f>
        <v>0</v>
      </c>
      <c r="BL127" s="18" t="s">
        <v>91</v>
      </c>
      <c r="BM127" s="168" t="s">
        <v>89</v>
      </c>
    </row>
    <row r="128" spans="1:65" s="2" customFormat="1" ht="24.2" customHeight="1">
      <c r="A128" s="33"/>
      <c r="B128" s="155"/>
      <c r="C128" s="202" t="s">
        <v>89</v>
      </c>
      <c r="D128" s="202" t="s">
        <v>339</v>
      </c>
      <c r="E128" s="203" t="s">
        <v>2259</v>
      </c>
      <c r="F128" s="204" t="s">
        <v>2260</v>
      </c>
      <c r="G128" s="205" t="s">
        <v>782</v>
      </c>
      <c r="H128" s="206">
        <v>2</v>
      </c>
      <c r="I128" s="207"/>
      <c r="J128" s="208">
        <f t="shared" si="0"/>
        <v>0</v>
      </c>
      <c r="K128" s="209"/>
      <c r="L128" s="210"/>
      <c r="M128" s="211" t="s">
        <v>1</v>
      </c>
      <c r="N128" s="212" t="s">
        <v>41</v>
      </c>
      <c r="O128" s="62"/>
      <c r="P128" s="166">
        <f t="shared" si="1"/>
        <v>0</v>
      </c>
      <c r="Q128" s="166">
        <v>0</v>
      </c>
      <c r="R128" s="166">
        <f t="shared" si="2"/>
        <v>0</v>
      </c>
      <c r="S128" s="166">
        <v>0</v>
      </c>
      <c r="T128" s="167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342</v>
      </c>
      <c r="AT128" s="168" t="s">
        <v>339</v>
      </c>
      <c r="AU128" s="168" t="s">
        <v>79</v>
      </c>
      <c r="AY128" s="18" t="s">
        <v>185</v>
      </c>
      <c r="BE128" s="169">
        <f t="shared" si="4"/>
        <v>0</v>
      </c>
      <c r="BF128" s="169">
        <f t="shared" si="5"/>
        <v>0</v>
      </c>
      <c r="BG128" s="169">
        <f t="shared" si="6"/>
        <v>0</v>
      </c>
      <c r="BH128" s="169">
        <f t="shared" si="7"/>
        <v>0</v>
      </c>
      <c r="BI128" s="169">
        <f t="shared" si="8"/>
        <v>0</v>
      </c>
      <c r="BJ128" s="18" t="s">
        <v>89</v>
      </c>
      <c r="BK128" s="169">
        <f t="shared" si="9"/>
        <v>0</v>
      </c>
      <c r="BL128" s="18" t="s">
        <v>91</v>
      </c>
      <c r="BM128" s="168" t="s">
        <v>91</v>
      </c>
    </row>
    <row r="129" spans="1:65" s="2" customFormat="1" ht="16.5" customHeight="1">
      <c r="A129" s="33"/>
      <c r="B129" s="155"/>
      <c r="C129" s="202" t="s">
        <v>132</v>
      </c>
      <c r="D129" s="202" t="s">
        <v>339</v>
      </c>
      <c r="E129" s="203" t="s">
        <v>2261</v>
      </c>
      <c r="F129" s="204" t="s">
        <v>2262</v>
      </c>
      <c r="G129" s="205" t="s">
        <v>2263</v>
      </c>
      <c r="H129" s="206">
        <v>20</v>
      </c>
      <c r="I129" s="207"/>
      <c r="J129" s="208">
        <f t="shared" si="0"/>
        <v>0</v>
      </c>
      <c r="K129" s="209"/>
      <c r="L129" s="210"/>
      <c r="M129" s="211" t="s">
        <v>1</v>
      </c>
      <c r="N129" s="212" t="s">
        <v>41</v>
      </c>
      <c r="O129" s="62"/>
      <c r="P129" s="166">
        <f t="shared" si="1"/>
        <v>0</v>
      </c>
      <c r="Q129" s="166">
        <v>0</v>
      </c>
      <c r="R129" s="166">
        <f t="shared" si="2"/>
        <v>0</v>
      </c>
      <c r="S129" s="166">
        <v>0</v>
      </c>
      <c r="T129" s="167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342</v>
      </c>
      <c r="AT129" s="168" t="s">
        <v>339</v>
      </c>
      <c r="AU129" s="168" t="s">
        <v>79</v>
      </c>
      <c r="AY129" s="18" t="s">
        <v>185</v>
      </c>
      <c r="BE129" s="169">
        <f t="shared" si="4"/>
        <v>0</v>
      </c>
      <c r="BF129" s="169">
        <f t="shared" si="5"/>
        <v>0</v>
      </c>
      <c r="BG129" s="169">
        <f t="shared" si="6"/>
        <v>0</v>
      </c>
      <c r="BH129" s="169">
        <f t="shared" si="7"/>
        <v>0</v>
      </c>
      <c r="BI129" s="169">
        <f t="shared" si="8"/>
        <v>0</v>
      </c>
      <c r="BJ129" s="18" t="s">
        <v>89</v>
      </c>
      <c r="BK129" s="169">
        <f t="shared" si="9"/>
        <v>0</v>
      </c>
      <c r="BL129" s="18" t="s">
        <v>91</v>
      </c>
      <c r="BM129" s="168" t="s">
        <v>250</v>
      </c>
    </row>
    <row r="130" spans="1:65" s="2" customFormat="1" ht="16.5" customHeight="1">
      <c r="A130" s="33"/>
      <c r="B130" s="155"/>
      <c r="C130" s="202" t="s">
        <v>91</v>
      </c>
      <c r="D130" s="202" t="s">
        <v>339</v>
      </c>
      <c r="E130" s="203" t="s">
        <v>2264</v>
      </c>
      <c r="F130" s="204" t="s">
        <v>2265</v>
      </c>
      <c r="G130" s="205" t="s">
        <v>2263</v>
      </c>
      <c r="H130" s="206">
        <v>20</v>
      </c>
      <c r="I130" s="207"/>
      <c r="J130" s="208">
        <f t="shared" si="0"/>
        <v>0</v>
      </c>
      <c r="K130" s="209"/>
      <c r="L130" s="210"/>
      <c r="M130" s="211" t="s">
        <v>1</v>
      </c>
      <c r="N130" s="212" t="s">
        <v>41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342</v>
      </c>
      <c r="AT130" s="168" t="s">
        <v>339</v>
      </c>
      <c r="AU130" s="168" t="s">
        <v>79</v>
      </c>
      <c r="AY130" s="18" t="s">
        <v>185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89</v>
      </c>
      <c r="BK130" s="169">
        <f t="shared" si="9"/>
        <v>0</v>
      </c>
      <c r="BL130" s="18" t="s">
        <v>91</v>
      </c>
      <c r="BM130" s="168" t="s">
        <v>342</v>
      </c>
    </row>
    <row r="131" spans="1:65" s="2" customFormat="1" ht="16.5" customHeight="1">
      <c r="A131" s="33"/>
      <c r="B131" s="155"/>
      <c r="C131" s="202" t="s">
        <v>237</v>
      </c>
      <c r="D131" s="202" t="s">
        <v>339</v>
      </c>
      <c r="E131" s="203" t="s">
        <v>2266</v>
      </c>
      <c r="F131" s="204" t="s">
        <v>2267</v>
      </c>
      <c r="G131" s="205" t="s">
        <v>2263</v>
      </c>
      <c r="H131" s="206">
        <v>25</v>
      </c>
      <c r="I131" s="207"/>
      <c r="J131" s="208">
        <f t="shared" si="0"/>
        <v>0</v>
      </c>
      <c r="K131" s="209"/>
      <c r="L131" s="210"/>
      <c r="M131" s="211" t="s">
        <v>1</v>
      </c>
      <c r="N131" s="212" t="s">
        <v>41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342</v>
      </c>
      <c r="AT131" s="168" t="s">
        <v>339</v>
      </c>
      <c r="AU131" s="168" t="s">
        <v>79</v>
      </c>
      <c r="AY131" s="18" t="s">
        <v>185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89</v>
      </c>
      <c r="BK131" s="169">
        <f t="shared" si="9"/>
        <v>0</v>
      </c>
      <c r="BL131" s="18" t="s">
        <v>91</v>
      </c>
      <c r="BM131" s="168" t="s">
        <v>274</v>
      </c>
    </row>
    <row r="132" spans="1:65" s="2" customFormat="1" ht="24.2" customHeight="1">
      <c r="A132" s="33"/>
      <c r="B132" s="155"/>
      <c r="C132" s="202" t="s">
        <v>250</v>
      </c>
      <c r="D132" s="202" t="s">
        <v>339</v>
      </c>
      <c r="E132" s="203" t="s">
        <v>2268</v>
      </c>
      <c r="F132" s="204" t="s">
        <v>2269</v>
      </c>
      <c r="G132" s="205" t="s">
        <v>2263</v>
      </c>
      <c r="H132" s="206">
        <v>10</v>
      </c>
      <c r="I132" s="207"/>
      <c r="J132" s="208">
        <f t="shared" si="0"/>
        <v>0</v>
      </c>
      <c r="K132" s="209"/>
      <c r="L132" s="210"/>
      <c r="M132" s="211" t="s">
        <v>1</v>
      </c>
      <c r="N132" s="212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342</v>
      </c>
      <c r="AT132" s="168" t="s">
        <v>339</v>
      </c>
      <c r="AU132" s="168" t="s">
        <v>79</v>
      </c>
      <c r="AY132" s="18" t="s">
        <v>185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91</v>
      </c>
      <c r="BM132" s="168" t="s">
        <v>280</v>
      </c>
    </row>
    <row r="133" spans="1:65" s="2" customFormat="1" ht="16.5" customHeight="1">
      <c r="A133" s="33"/>
      <c r="B133" s="155"/>
      <c r="C133" s="202" t="s">
        <v>1762</v>
      </c>
      <c r="D133" s="202" t="s">
        <v>339</v>
      </c>
      <c r="E133" s="203" t="s">
        <v>2270</v>
      </c>
      <c r="F133" s="204" t="s">
        <v>2271</v>
      </c>
      <c r="G133" s="205" t="s">
        <v>2263</v>
      </c>
      <c r="H133" s="206">
        <v>10</v>
      </c>
      <c r="I133" s="207"/>
      <c r="J133" s="208">
        <f t="shared" si="0"/>
        <v>0</v>
      </c>
      <c r="K133" s="209"/>
      <c r="L133" s="210"/>
      <c r="M133" s="211" t="s">
        <v>1</v>
      </c>
      <c r="N133" s="212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342</v>
      </c>
      <c r="AT133" s="168" t="s">
        <v>339</v>
      </c>
      <c r="AU133" s="168" t="s">
        <v>79</v>
      </c>
      <c r="AY133" s="18" t="s">
        <v>185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91</v>
      </c>
      <c r="BM133" s="168" t="s">
        <v>338</v>
      </c>
    </row>
    <row r="134" spans="1:65" s="2" customFormat="1" ht="16.5" customHeight="1">
      <c r="A134" s="33"/>
      <c r="B134" s="155"/>
      <c r="C134" s="156" t="s">
        <v>342</v>
      </c>
      <c r="D134" s="156" t="s">
        <v>188</v>
      </c>
      <c r="E134" s="157" t="s">
        <v>2272</v>
      </c>
      <c r="F134" s="158" t="s">
        <v>2273</v>
      </c>
      <c r="G134" s="159" t="s">
        <v>2274</v>
      </c>
      <c r="H134" s="160">
        <v>1</v>
      </c>
      <c r="I134" s="161"/>
      <c r="J134" s="162">
        <f t="shared" si="0"/>
        <v>0</v>
      </c>
      <c r="K134" s="163"/>
      <c r="L134" s="34"/>
      <c r="M134" s="164" t="s">
        <v>1</v>
      </c>
      <c r="N134" s="165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91</v>
      </c>
      <c r="AT134" s="168" t="s">
        <v>188</v>
      </c>
      <c r="AU134" s="168" t="s">
        <v>79</v>
      </c>
      <c r="AY134" s="18" t="s">
        <v>185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91</v>
      </c>
      <c r="BM134" s="168" t="s">
        <v>351</v>
      </c>
    </row>
    <row r="135" spans="1:65" s="2" customFormat="1" ht="16.5" customHeight="1">
      <c r="A135" s="33"/>
      <c r="B135" s="155"/>
      <c r="C135" s="156" t="s">
        <v>838</v>
      </c>
      <c r="D135" s="156" t="s">
        <v>188</v>
      </c>
      <c r="E135" s="157" t="s">
        <v>2275</v>
      </c>
      <c r="F135" s="158" t="s">
        <v>2276</v>
      </c>
      <c r="G135" s="159" t="s">
        <v>2274</v>
      </c>
      <c r="H135" s="160">
        <v>1</v>
      </c>
      <c r="I135" s="161"/>
      <c r="J135" s="162">
        <f t="shared" si="0"/>
        <v>0</v>
      </c>
      <c r="K135" s="163"/>
      <c r="L135" s="34"/>
      <c r="M135" s="164" t="s">
        <v>1</v>
      </c>
      <c r="N135" s="165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91</v>
      </c>
      <c r="AT135" s="168" t="s">
        <v>188</v>
      </c>
      <c r="AU135" s="168" t="s">
        <v>79</v>
      </c>
      <c r="AY135" s="18" t="s">
        <v>185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91</v>
      </c>
      <c r="BM135" s="168" t="s">
        <v>390</v>
      </c>
    </row>
    <row r="136" spans="1:65" s="2" customFormat="1" ht="16.5" customHeight="1">
      <c r="A136" s="33"/>
      <c r="B136" s="155"/>
      <c r="C136" s="156" t="s">
        <v>274</v>
      </c>
      <c r="D136" s="156" t="s">
        <v>188</v>
      </c>
      <c r="E136" s="157" t="s">
        <v>2277</v>
      </c>
      <c r="F136" s="158" t="s">
        <v>2278</v>
      </c>
      <c r="G136" s="159" t="s">
        <v>2274</v>
      </c>
      <c r="H136" s="160">
        <v>1</v>
      </c>
      <c r="I136" s="161"/>
      <c r="J136" s="162">
        <f t="shared" si="0"/>
        <v>0</v>
      </c>
      <c r="K136" s="163"/>
      <c r="L136" s="34"/>
      <c r="M136" s="164" t="s">
        <v>1</v>
      </c>
      <c r="N136" s="165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91</v>
      </c>
      <c r="AT136" s="168" t="s">
        <v>188</v>
      </c>
      <c r="AU136" s="168" t="s">
        <v>79</v>
      </c>
      <c r="AY136" s="18" t="s">
        <v>185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91</v>
      </c>
      <c r="BM136" s="168" t="s">
        <v>7</v>
      </c>
    </row>
    <row r="137" spans="1:65" s="12" customFormat="1" ht="25.9" customHeight="1">
      <c r="B137" s="142"/>
      <c r="D137" s="143" t="s">
        <v>74</v>
      </c>
      <c r="E137" s="144" t="s">
        <v>2279</v>
      </c>
      <c r="F137" s="144" t="s">
        <v>2280</v>
      </c>
      <c r="I137" s="145"/>
      <c r="J137" s="146">
        <f>BK137</f>
        <v>0</v>
      </c>
      <c r="L137" s="142"/>
      <c r="M137" s="147"/>
      <c r="N137" s="148"/>
      <c r="O137" s="148"/>
      <c r="P137" s="149">
        <f>SUM(P138:P155)</f>
        <v>0</v>
      </c>
      <c r="Q137" s="148"/>
      <c r="R137" s="149">
        <f>SUM(R138:R155)</f>
        <v>0</v>
      </c>
      <c r="S137" s="148"/>
      <c r="T137" s="150">
        <f>SUM(T138:T155)</f>
        <v>0</v>
      </c>
      <c r="AR137" s="143" t="s">
        <v>79</v>
      </c>
      <c r="AT137" s="151" t="s">
        <v>74</v>
      </c>
      <c r="AU137" s="151" t="s">
        <v>75</v>
      </c>
      <c r="AY137" s="143" t="s">
        <v>185</v>
      </c>
      <c r="BK137" s="152">
        <f>SUM(BK138:BK155)</f>
        <v>0</v>
      </c>
    </row>
    <row r="138" spans="1:65" s="2" customFormat="1" ht="21.75" customHeight="1">
      <c r="A138" s="33"/>
      <c r="B138" s="155"/>
      <c r="C138" s="202" t="s">
        <v>1771</v>
      </c>
      <c r="D138" s="202" t="s">
        <v>339</v>
      </c>
      <c r="E138" s="203" t="s">
        <v>2281</v>
      </c>
      <c r="F138" s="204" t="s">
        <v>2282</v>
      </c>
      <c r="G138" s="205" t="s">
        <v>782</v>
      </c>
      <c r="H138" s="206">
        <v>1</v>
      </c>
      <c r="I138" s="207"/>
      <c r="J138" s="208">
        <f t="shared" ref="J138:J155" si="10">ROUND(I138*H138,2)</f>
        <v>0</v>
      </c>
      <c r="K138" s="209"/>
      <c r="L138" s="210"/>
      <c r="M138" s="211" t="s">
        <v>1</v>
      </c>
      <c r="N138" s="212" t="s">
        <v>41</v>
      </c>
      <c r="O138" s="62"/>
      <c r="P138" s="166">
        <f t="shared" ref="P138:P155" si="11">O138*H138</f>
        <v>0</v>
      </c>
      <c r="Q138" s="166">
        <v>0</v>
      </c>
      <c r="R138" s="166">
        <f t="shared" ref="R138:R155" si="12">Q138*H138</f>
        <v>0</v>
      </c>
      <c r="S138" s="166">
        <v>0</v>
      </c>
      <c r="T138" s="167">
        <f t="shared" ref="T138:T155" si="13"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342</v>
      </c>
      <c r="AT138" s="168" t="s">
        <v>339</v>
      </c>
      <c r="AU138" s="168" t="s">
        <v>79</v>
      </c>
      <c r="AY138" s="18" t="s">
        <v>185</v>
      </c>
      <c r="BE138" s="169">
        <f t="shared" ref="BE138:BE155" si="14">IF(N138="základná",J138,0)</f>
        <v>0</v>
      </c>
      <c r="BF138" s="169">
        <f t="shared" ref="BF138:BF155" si="15">IF(N138="znížená",J138,0)</f>
        <v>0</v>
      </c>
      <c r="BG138" s="169">
        <f t="shared" ref="BG138:BG155" si="16">IF(N138="zákl. prenesená",J138,0)</f>
        <v>0</v>
      </c>
      <c r="BH138" s="169">
        <f t="shared" ref="BH138:BH155" si="17">IF(N138="zníž. prenesená",J138,0)</f>
        <v>0</v>
      </c>
      <c r="BI138" s="169">
        <f t="shared" ref="BI138:BI155" si="18">IF(N138="nulová",J138,0)</f>
        <v>0</v>
      </c>
      <c r="BJ138" s="18" t="s">
        <v>89</v>
      </c>
      <c r="BK138" s="169">
        <f t="shared" ref="BK138:BK155" si="19">ROUND(I138*H138,2)</f>
        <v>0</v>
      </c>
      <c r="BL138" s="18" t="s">
        <v>91</v>
      </c>
      <c r="BM138" s="168" t="s">
        <v>417</v>
      </c>
    </row>
    <row r="139" spans="1:65" s="2" customFormat="1" ht="16.5" customHeight="1">
      <c r="A139" s="33"/>
      <c r="B139" s="155"/>
      <c r="C139" s="202" t="s">
        <v>280</v>
      </c>
      <c r="D139" s="202" t="s">
        <v>339</v>
      </c>
      <c r="E139" s="203" t="s">
        <v>2283</v>
      </c>
      <c r="F139" s="204" t="s">
        <v>2284</v>
      </c>
      <c r="G139" s="205" t="s">
        <v>782</v>
      </c>
      <c r="H139" s="206">
        <v>1</v>
      </c>
      <c r="I139" s="207"/>
      <c r="J139" s="208">
        <f t="shared" si="10"/>
        <v>0</v>
      </c>
      <c r="K139" s="209"/>
      <c r="L139" s="210"/>
      <c r="M139" s="211" t="s">
        <v>1</v>
      </c>
      <c r="N139" s="212" t="s">
        <v>41</v>
      </c>
      <c r="O139" s="62"/>
      <c r="P139" s="166">
        <f t="shared" si="11"/>
        <v>0</v>
      </c>
      <c r="Q139" s="166">
        <v>0</v>
      </c>
      <c r="R139" s="166">
        <f t="shared" si="12"/>
        <v>0</v>
      </c>
      <c r="S139" s="166">
        <v>0</v>
      </c>
      <c r="T139" s="167">
        <f t="shared" si="1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342</v>
      </c>
      <c r="AT139" s="168" t="s">
        <v>339</v>
      </c>
      <c r="AU139" s="168" t="s">
        <v>79</v>
      </c>
      <c r="AY139" s="18" t="s">
        <v>185</v>
      </c>
      <c r="BE139" s="169">
        <f t="shared" si="14"/>
        <v>0</v>
      </c>
      <c r="BF139" s="169">
        <f t="shared" si="15"/>
        <v>0</v>
      </c>
      <c r="BG139" s="169">
        <f t="shared" si="16"/>
        <v>0</v>
      </c>
      <c r="BH139" s="169">
        <f t="shared" si="17"/>
        <v>0</v>
      </c>
      <c r="BI139" s="169">
        <f t="shared" si="18"/>
        <v>0</v>
      </c>
      <c r="BJ139" s="18" t="s">
        <v>89</v>
      </c>
      <c r="BK139" s="169">
        <f t="shared" si="19"/>
        <v>0</v>
      </c>
      <c r="BL139" s="18" t="s">
        <v>91</v>
      </c>
      <c r="BM139" s="168" t="s">
        <v>434</v>
      </c>
    </row>
    <row r="140" spans="1:65" s="2" customFormat="1" ht="16.5" customHeight="1">
      <c r="A140" s="33"/>
      <c r="B140" s="155"/>
      <c r="C140" s="202" t="s">
        <v>333</v>
      </c>
      <c r="D140" s="202" t="s">
        <v>339</v>
      </c>
      <c r="E140" s="203" t="s">
        <v>2285</v>
      </c>
      <c r="F140" s="204" t="s">
        <v>2286</v>
      </c>
      <c r="G140" s="205" t="s">
        <v>782</v>
      </c>
      <c r="H140" s="206">
        <v>1</v>
      </c>
      <c r="I140" s="207"/>
      <c r="J140" s="208">
        <f t="shared" si="10"/>
        <v>0</v>
      </c>
      <c r="K140" s="209"/>
      <c r="L140" s="210"/>
      <c r="M140" s="211" t="s">
        <v>1</v>
      </c>
      <c r="N140" s="212" t="s">
        <v>41</v>
      </c>
      <c r="O140" s="62"/>
      <c r="P140" s="166">
        <f t="shared" si="11"/>
        <v>0</v>
      </c>
      <c r="Q140" s="166">
        <v>0</v>
      </c>
      <c r="R140" s="166">
        <f t="shared" si="12"/>
        <v>0</v>
      </c>
      <c r="S140" s="166">
        <v>0</v>
      </c>
      <c r="T140" s="167">
        <f t="shared" si="1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342</v>
      </c>
      <c r="AT140" s="168" t="s">
        <v>339</v>
      </c>
      <c r="AU140" s="168" t="s">
        <v>79</v>
      </c>
      <c r="AY140" s="18" t="s">
        <v>185</v>
      </c>
      <c r="BE140" s="169">
        <f t="shared" si="14"/>
        <v>0</v>
      </c>
      <c r="BF140" s="169">
        <f t="shared" si="15"/>
        <v>0</v>
      </c>
      <c r="BG140" s="169">
        <f t="shared" si="16"/>
        <v>0</v>
      </c>
      <c r="BH140" s="169">
        <f t="shared" si="17"/>
        <v>0</v>
      </c>
      <c r="BI140" s="169">
        <f t="shared" si="18"/>
        <v>0</v>
      </c>
      <c r="BJ140" s="18" t="s">
        <v>89</v>
      </c>
      <c r="BK140" s="169">
        <f t="shared" si="19"/>
        <v>0</v>
      </c>
      <c r="BL140" s="18" t="s">
        <v>91</v>
      </c>
      <c r="BM140" s="168" t="s">
        <v>446</v>
      </c>
    </row>
    <row r="141" spans="1:65" s="2" customFormat="1" ht="16.5" customHeight="1">
      <c r="A141" s="33"/>
      <c r="B141" s="155"/>
      <c r="C141" s="202" t="s">
        <v>338</v>
      </c>
      <c r="D141" s="202" t="s">
        <v>339</v>
      </c>
      <c r="E141" s="203" t="s">
        <v>2287</v>
      </c>
      <c r="F141" s="204" t="s">
        <v>2288</v>
      </c>
      <c r="G141" s="205" t="s">
        <v>782</v>
      </c>
      <c r="H141" s="206">
        <v>1</v>
      </c>
      <c r="I141" s="207"/>
      <c r="J141" s="208">
        <f t="shared" si="10"/>
        <v>0</v>
      </c>
      <c r="K141" s="209"/>
      <c r="L141" s="210"/>
      <c r="M141" s="211" t="s">
        <v>1</v>
      </c>
      <c r="N141" s="212" t="s">
        <v>41</v>
      </c>
      <c r="O141" s="62"/>
      <c r="P141" s="166">
        <f t="shared" si="11"/>
        <v>0</v>
      </c>
      <c r="Q141" s="166">
        <v>0</v>
      </c>
      <c r="R141" s="166">
        <f t="shared" si="12"/>
        <v>0</v>
      </c>
      <c r="S141" s="166">
        <v>0</v>
      </c>
      <c r="T141" s="167">
        <f t="shared" si="1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342</v>
      </c>
      <c r="AT141" s="168" t="s">
        <v>339</v>
      </c>
      <c r="AU141" s="168" t="s">
        <v>79</v>
      </c>
      <c r="AY141" s="18" t="s">
        <v>185</v>
      </c>
      <c r="BE141" s="169">
        <f t="shared" si="14"/>
        <v>0</v>
      </c>
      <c r="BF141" s="169">
        <f t="shared" si="15"/>
        <v>0</v>
      </c>
      <c r="BG141" s="169">
        <f t="shared" si="16"/>
        <v>0</v>
      </c>
      <c r="BH141" s="169">
        <f t="shared" si="17"/>
        <v>0</v>
      </c>
      <c r="BI141" s="169">
        <f t="shared" si="18"/>
        <v>0</v>
      </c>
      <c r="BJ141" s="18" t="s">
        <v>89</v>
      </c>
      <c r="BK141" s="169">
        <f t="shared" si="19"/>
        <v>0</v>
      </c>
      <c r="BL141" s="18" t="s">
        <v>91</v>
      </c>
      <c r="BM141" s="168" t="s">
        <v>473</v>
      </c>
    </row>
    <row r="142" spans="1:65" s="2" customFormat="1" ht="16.5" customHeight="1">
      <c r="A142" s="33"/>
      <c r="B142" s="155"/>
      <c r="C142" s="202" t="s">
        <v>345</v>
      </c>
      <c r="D142" s="202" t="s">
        <v>339</v>
      </c>
      <c r="E142" s="203" t="s">
        <v>2289</v>
      </c>
      <c r="F142" s="204" t="s">
        <v>2290</v>
      </c>
      <c r="G142" s="205" t="s">
        <v>782</v>
      </c>
      <c r="H142" s="206">
        <v>1</v>
      </c>
      <c r="I142" s="207"/>
      <c r="J142" s="208">
        <f t="shared" si="10"/>
        <v>0</v>
      </c>
      <c r="K142" s="209"/>
      <c r="L142" s="210"/>
      <c r="M142" s="211" t="s">
        <v>1</v>
      </c>
      <c r="N142" s="212" t="s">
        <v>41</v>
      </c>
      <c r="O142" s="62"/>
      <c r="P142" s="166">
        <f t="shared" si="11"/>
        <v>0</v>
      </c>
      <c r="Q142" s="166">
        <v>0</v>
      </c>
      <c r="R142" s="166">
        <f t="shared" si="12"/>
        <v>0</v>
      </c>
      <c r="S142" s="166">
        <v>0</v>
      </c>
      <c r="T142" s="167">
        <f t="shared" si="1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342</v>
      </c>
      <c r="AT142" s="168" t="s">
        <v>339</v>
      </c>
      <c r="AU142" s="168" t="s">
        <v>79</v>
      </c>
      <c r="AY142" s="18" t="s">
        <v>185</v>
      </c>
      <c r="BE142" s="169">
        <f t="shared" si="14"/>
        <v>0</v>
      </c>
      <c r="BF142" s="169">
        <f t="shared" si="15"/>
        <v>0</v>
      </c>
      <c r="BG142" s="169">
        <f t="shared" si="16"/>
        <v>0</v>
      </c>
      <c r="BH142" s="169">
        <f t="shared" si="17"/>
        <v>0</v>
      </c>
      <c r="BI142" s="169">
        <f t="shared" si="18"/>
        <v>0</v>
      </c>
      <c r="BJ142" s="18" t="s">
        <v>89</v>
      </c>
      <c r="BK142" s="169">
        <f t="shared" si="19"/>
        <v>0</v>
      </c>
      <c r="BL142" s="18" t="s">
        <v>91</v>
      </c>
      <c r="BM142" s="168" t="s">
        <v>490</v>
      </c>
    </row>
    <row r="143" spans="1:65" s="2" customFormat="1" ht="16.5" customHeight="1">
      <c r="A143" s="33"/>
      <c r="B143" s="155"/>
      <c r="C143" s="202" t="s">
        <v>351</v>
      </c>
      <c r="D143" s="202" t="s">
        <v>339</v>
      </c>
      <c r="E143" s="203" t="s">
        <v>2291</v>
      </c>
      <c r="F143" s="204" t="s">
        <v>2292</v>
      </c>
      <c r="G143" s="205" t="s">
        <v>782</v>
      </c>
      <c r="H143" s="206">
        <v>1</v>
      </c>
      <c r="I143" s="207"/>
      <c r="J143" s="208">
        <f t="shared" si="10"/>
        <v>0</v>
      </c>
      <c r="K143" s="209"/>
      <c r="L143" s="210"/>
      <c r="M143" s="211" t="s">
        <v>1</v>
      </c>
      <c r="N143" s="212" t="s">
        <v>41</v>
      </c>
      <c r="O143" s="62"/>
      <c r="P143" s="166">
        <f t="shared" si="11"/>
        <v>0</v>
      </c>
      <c r="Q143" s="166">
        <v>0</v>
      </c>
      <c r="R143" s="166">
        <f t="shared" si="12"/>
        <v>0</v>
      </c>
      <c r="S143" s="166">
        <v>0</v>
      </c>
      <c r="T143" s="167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342</v>
      </c>
      <c r="AT143" s="168" t="s">
        <v>339</v>
      </c>
      <c r="AU143" s="168" t="s">
        <v>79</v>
      </c>
      <c r="AY143" s="18" t="s">
        <v>185</v>
      </c>
      <c r="BE143" s="169">
        <f t="shared" si="14"/>
        <v>0</v>
      </c>
      <c r="BF143" s="169">
        <f t="shared" si="15"/>
        <v>0</v>
      </c>
      <c r="BG143" s="169">
        <f t="shared" si="16"/>
        <v>0</v>
      </c>
      <c r="BH143" s="169">
        <f t="shared" si="17"/>
        <v>0</v>
      </c>
      <c r="BI143" s="169">
        <f t="shared" si="18"/>
        <v>0</v>
      </c>
      <c r="BJ143" s="18" t="s">
        <v>89</v>
      </c>
      <c r="BK143" s="169">
        <f t="shared" si="19"/>
        <v>0</v>
      </c>
      <c r="BL143" s="18" t="s">
        <v>91</v>
      </c>
      <c r="BM143" s="168" t="s">
        <v>505</v>
      </c>
    </row>
    <row r="144" spans="1:65" s="2" customFormat="1" ht="24.2" customHeight="1">
      <c r="A144" s="33"/>
      <c r="B144" s="155"/>
      <c r="C144" s="202" t="s">
        <v>384</v>
      </c>
      <c r="D144" s="202" t="s">
        <v>339</v>
      </c>
      <c r="E144" s="203" t="s">
        <v>2293</v>
      </c>
      <c r="F144" s="204" t="s">
        <v>2294</v>
      </c>
      <c r="G144" s="205" t="s">
        <v>782</v>
      </c>
      <c r="H144" s="206">
        <v>3</v>
      </c>
      <c r="I144" s="207"/>
      <c r="J144" s="208">
        <f t="shared" si="10"/>
        <v>0</v>
      </c>
      <c r="K144" s="209"/>
      <c r="L144" s="210"/>
      <c r="M144" s="211" t="s">
        <v>1</v>
      </c>
      <c r="N144" s="212" t="s">
        <v>41</v>
      </c>
      <c r="O144" s="62"/>
      <c r="P144" s="166">
        <f t="shared" si="11"/>
        <v>0</v>
      </c>
      <c r="Q144" s="166">
        <v>0</v>
      </c>
      <c r="R144" s="166">
        <f t="shared" si="12"/>
        <v>0</v>
      </c>
      <c r="S144" s="166">
        <v>0</v>
      </c>
      <c r="T144" s="167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342</v>
      </c>
      <c r="AT144" s="168" t="s">
        <v>339</v>
      </c>
      <c r="AU144" s="168" t="s">
        <v>79</v>
      </c>
      <c r="AY144" s="18" t="s">
        <v>185</v>
      </c>
      <c r="BE144" s="169">
        <f t="shared" si="14"/>
        <v>0</v>
      </c>
      <c r="BF144" s="169">
        <f t="shared" si="15"/>
        <v>0</v>
      </c>
      <c r="BG144" s="169">
        <f t="shared" si="16"/>
        <v>0</v>
      </c>
      <c r="BH144" s="169">
        <f t="shared" si="17"/>
        <v>0</v>
      </c>
      <c r="BI144" s="169">
        <f t="shared" si="18"/>
        <v>0</v>
      </c>
      <c r="BJ144" s="18" t="s">
        <v>89</v>
      </c>
      <c r="BK144" s="169">
        <f t="shared" si="19"/>
        <v>0</v>
      </c>
      <c r="BL144" s="18" t="s">
        <v>91</v>
      </c>
      <c r="BM144" s="168" t="s">
        <v>532</v>
      </c>
    </row>
    <row r="145" spans="1:65" s="2" customFormat="1" ht="16.5" customHeight="1">
      <c r="A145" s="33"/>
      <c r="B145" s="155"/>
      <c r="C145" s="202" t="s">
        <v>390</v>
      </c>
      <c r="D145" s="202" t="s">
        <v>339</v>
      </c>
      <c r="E145" s="203" t="s">
        <v>2295</v>
      </c>
      <c r="F145" s="204" t="s">
        <v>2296</v>
      </c>
      <c r="G145" s="205" t="s">
        <v>782</v>
      </c>
      <c r="H145" s="206">
        <v>1</v>
      </c>
      <c r="I145" s="207"/>
      <c r="J145" s="208">
        <f t="shared" si="10"/>
        <v>0</v>
      </c>
      <c r="K145" s="209"/>
      <c r="L145" s="210"/>
      <c r="M145" s="211" t="s">
        <v>1</v>
      </c>
      <c r="N145" s="212" t="s">
        <v>41</v>
      </c>
      <c r="O145" s="62"/>
      <c r="P145" s="166">
        <f t="shared" si="11"/>
        <v>0</v>
      </c>
      <c r="Q145" s="166">
        <v>0</v>
      </c>
      <c r="R145" s="166">
        <f t="shared" si="12"/>
        <v>0</v>
      </c>
      <c r="S145" s="166">
        <v>0</v>
      </c>
      <c r="T145" s="167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342</v>
      </c>
      <c r="AT145" s="168" t="s">
        <v>339</v>
      </c>
      <c r="AU145" s="168" t="s">
        <v>79</v>
      </c>
      <c r="AY145" s="18" t="s">
        <v>185</v>
      </c>
      <c r="BE145" s="169">
        <f t="shared" si="14"/>
        <v>0</v>
      </c>
      <c r="BF145" s="169">
        <f t="shared" si="15"/>
        <v>0</v>
      </c>
      <c r="BG145" s="169">
        <f t="shared" si="16"/>
        <v>0</v>
      </c>
      <c r="BH145" s="169">
        <f t="shared" si="17"/>
        <v>0</v>
      </c>
      <c r="BI145" s="169">
        <f t="shared" si="18"/>
        <v>0</v>
      </c>
      <c r="BJ145" s="18" t="s">
        <v>89</v>
      </c>
      <c r="BK145" s="169">
        <f t="shared" si="19"/>
        <v>0</v>
      </c>
      <c r="BL145" s="18" t="s">
        <v>91</v>
      </c>
      <c r="BM145" s="168" t="s">
        <v>569</v>
      </c>
    </row>
    <row r="146" spans="1:65" s="2" customFormat="1" ht="16.5" customHeight="1">
      <c r="A146" s="33"/>
      <c r="B146" s="155"/>
      <c r="C146" s="202" t="s">
        <v>396</v>
      </c>
      <c r="D146" s="202" t="s">
        <v>339</v>
      </c>
      <c r="E146" s="203" t="s">
        <v>2297</v>
      </c>
      <c r="F146" s="204" t="s">
        <v>2298</v>
      </c>
      <c r="G146" s="205" t="s">
        <v>782</v>
      </c>
      <c r="H146" s="206">
        <v>3</v>
      </c>
      <c r="I146" s="207"/>
      <c r="J146" s="208">
        <f t="shared" si="10"/>
        <v>0</v>
      </c>
      <c r="K146" s="209"/>
      <c r="L146" s="210"/>
      <c r="M146" s="211" t="s">
        <v>1</v>
      </c>
      <c r="N146" s="212" t="s">
        <v>41</v>
      </c>
      <c r="O146" s="62"/>
      <c r="P146" s="166">
        <f t="shared" si="11"/>
        <v>0</v>
      </c>
      <c r="Q146" s="166">
        <v>0</v>
      </c>
      <c r="R146" s="166">
        <f t="shared" si="12"/>
        <v>0</v>
      </c>
      <c r="S146" s="166">
        <v>0</v>
      </c>
      <c r="T146" s="167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342</v>
      </c>
      <c r="AT146" s="168" t="s">
        <v>339</v>
      </c>
      <c r="AU146" s="168" t="s">
        <v>79</v>
      </c>
      <c r="AY146" s="18" t="s">
        <v>185</v>
      </c>
      <c r="BE146" s="169">
        <f t="shared" si="14"/>
        <v>0</v>
      </c>
      <c r="BF146" s="169">
        <f t="shared" si="15"/>
        <v>0</v>
      </c>
      <c r="BG146" s="169">
        <f t="shared" si="16"/>
        <v>0</v>
      </c>
      <c r="BH146" s="169">
        <f t="shared" si="17"/>
        <v>0</v>
      </c>
      <c r="BI146" s="169">
        <f t="shared" si="18"/>
        <v>0</v>
      </c>
      <c r="BJ146" s="18" t="s">
        <v>89</v>
      </c>
      <c r="BK146" s="169">
        <f t="shared" si="19"/>
        <v>0</v>
      </c>
      <c r="BL146" s="18" t="s">
        <v>91</v>
      </c>
      <c r="BM146" s="168" t="s">
        <v>605</v>
      </c>
    </row>
    <row r="147" spans="1:65" s="2" customFormat="1" ht="24.2" customHeight="1">
      <c r="A147" s="33"/>
      <c r="B147" s="155"/>
      <c r="C147" s="202" t="s">
        <v>7</v>
      </c>
      <c r="D147" s="202" t="s">
        <v>339</v>
      </c>
      <c r="E147" s="203" t="s">
        <v>2299</v>
      </c>
      <c r="F147" s="204" t="s">
        <v>2300</v>
      </c>
      <c r="G147" s="205" t="s">
        <v>2263</v>
      </c>
      <c r="H147" s="206">
        <v>3</v>
      </c>
      <c r="I147" s="207"/>
      <c r="J147" s="208">
        <f t="shared" si="10"/>
        <v>0</v>
      </c>
      <c r="K147" s="209"/>
      <c r="L147" s="210"/>
      <c r="M147" s="211" t="s">
        <v>1</v>
      </c>
      <c r="N147" s="212" t="s">
        <v>41</v>
      </c>
      <c r="O147" s="62"/>
      <c r="P147" s="166">
        <f t="shared" si="11"/>
        <v>0</v>
      </c>
      <c r="Q147" s="166">
        <v>0</v>
      </c>
      <c r="R147" s="166">
        <f t="shared" si="12"/>
        <v>0</v>
      </c>
      <c r="S147" s="166">
        <v>0</v>
      </c>
      <c r="T147" s="167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342</v>
      </c>
      <c r="AT147" s="168" t="s">
        <v>339</v>
      </c>
      <c r="AU147" s="168" t="s">
        <v>79</v>
      </c>
      <c r="AY147" s="18" t="s">
        <v>185</v>
      </c>
      <c r="BE147" s="169">
        <f t="shared" si="14"/>
        <v>0</v>
      </c>
      <c r="BF147" s="169">
        <f t="shared" si="15"/>
        <v>0</v>
      </c>
      <c r="BG147" s="169">
        <f t="shared" si="16"/>
        <v>0</v>
      </c>
      <c r="BH147" s="169">
        <f t="shared" si="17"/>
        <v>0</v>
      </c>
      <c r="BI147" s="169">
        <f t="shared" si="18"/>
        <v>0</v>
      </c>
      <c r="BJ147" s="18" t="s">
        <v>89</v>
      </c>
      <c r="BK147" s="169">
        <f t="shared" si="19"/>
        <v>0</v>
      </c>
      <c r="BL147" s="18" t="s">
        <v>91</v>
      </c>
      <c r="BM147" s="168" t="s">
        <v>610</v>
      </c>
    </row>
    <row r="148" spans="1:65" s="2" customFormat="1" ht="24.2" customHeight="1">
      <c r="A148" s="33"/>
      <c r="B148" s="155"/>
      <c r="C148" s="202" t="s">
        <v>409</v>
      </c>
      <c r="D148" s="202" t="s">
        <v>339</v>
      </c>
      <c r="E148" s="203" t="s">
        <v>2301</v>
      </c>
      <c r="F148" s="204" t="s">
        <v>2302</v>
      </c>
      <c r="G148" s="205" t="s">
        <v>2263</v>
      </c>
      <c r="H148" s="206">
        <v>2</v>
      </c>
      <c r="I148" s="207"/>
      <c r="J148" s="208">
        <f t="shared" si="10"/>
        <v>0</v>
      </c>
      <c r="K148" s="209"/>
      <c r="L148" s="210"/>
      <c r="M148" s="211" t="s">
        <v>1</v>
      </c>
      <c r="N148" s="212" t="s">
        <v>41</v>
      </c>
      <c r="O148" s="62"/>
      <c r="P148" s="166">
        <f t="shared" si="11"/>
        <v>0</v>
      </c>
      <c r="Q148" s="166">
        <v>0</v>
      </c>
      <c r="R148" s="166">
        <f t="shared" si="12"/>
        <v>0</v>
      </c>
      <c r="S148" s="166">
        <v>0</v>
      </c>
      <c r="T148" s="167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342</v>
      </c>
      <c r="AT148" s="168" t="s">
        <v>339</v>
      </c>
      <c r="AU148" s="168" t="s">
        <v>79</v>
      </c>
      <c r="AY148" s="18" t="s">
        <v>185</v>
      </c>
      <c r="BE148" s="169">
        <f t="shared" si="14"/>
        <v>0</v>
      </c>
      <c r="BF148" s="169">
        <f t="shared" si="15"/>
        <v>0</v>
      </c>
      <c r="BG148" s="169">
        <f t="shared" si="16"/>
        <v>0</v>
      </c>
      <c r="BH148" s="169">
        <f t="shared" si="17"/>
        <v>0</v>
      </c>
      <c r="BI148" s="169">
        <f t="shared" si="18"/>
        <v>0</v>
      </c>
      <c r="BJ148" s="18" t="s">
        <v>89</v>
      </c>
      <c r="BK148" s="169">
        <f t="shared" si="19"/>
        <v>0</v>
      </c>
      <c r="BL148" s="18" t="s">
        <v>91</v>
      </c>
      <c r="BM148" s="168" t="s">
        <v>659</v>
      </c>
    </row>
    <row r="149" spans="1:65" s="2" customFormat="1" ht="24.2" customHeight="1">
      <c r="A149" s="33"/>
      <c r="B149" s="155"/>
      <c r="C149" s="202" t="s">
        <v>417</v>
      </c>
      <c r="D149" s="202" t="s">
        <v>339</v>
      </c>
      <c r="E149" s="203" t="s">
        <v>2303</v>
      </c>
      <c r="F149" s="204" t="s">
        <v>2304</v>
      </c>
      <c r="G149" s="205" t="s">
        <v>2263</v>
      </c>
      <c r="H149" s="206">
        <v>3</v>
      </c>
      <c r="I149" s="207"/>
      <c r="J149" s="208">
        <f t="shared" si="10"/>
        <v>0</v>
      </c>
      <c r="K149" s="209"/>
      <c r="L149" s="210"/>
      <c r="M149" s="211" t="s">
        <v>1</v>
      </c>
      <c r="N149" s="212" t="s">
        <v>41</v>
      </c>
      <c r="O149" s="62"/>
      <c r="P149" s="166">
        <f t="shared" si="11"/>
        <v>0</v>
      </c>
      <c r="Q149" s="166">
        <v>0</v>
      </c>
      <c r="R149" s="166">
        <f t="shared" si="12"/>
        <v>0</v>
      </c>
      <c r="S149" s="166">
        <v>0</v>
      </c>
      <c r="T149" s="167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342</v>
      </c>
      <c r="AT149" s="168" t="s">
        <v>339</v>
      </c>
      <c r="AU149" s="168" t="s">
        <v>79</v>
      </c>
      <c r="AY149" s="18" t="s">
        <v>185</v>
      </c>
      <c r="BE149" s="169">
        <f t="shared" si="14"/>
        <v>0</v>
      </c>
      <c r="BF149" s="169">
        <f t="shared" si="15"/>
        <v>0</v>
      </c>
      <c r="BG149" s="169">
        <f t="shared" si="16"/>
        <v>0</v>
      </c>
      <c r="BH149" s="169">
        <f t="shared" si="17"/>
        <v>0</v>
      </c>
      <c r="BI149" s="169">
        <f t="shared" si="18"/>
        <v>0</v>
      </c>
      <c r="BJ149" s="18" t="s">
        <v>89</v>
      </c>
      <c r="BK149" s="169">
        <f t="shared" si="19"/>
        <v>0</v>
      </c>
      <c r="BL149" s="18" t="s">
        <v>91</v>
      </c>
      <c r="BM149" s="168" t="s">
        <v>677</v>
      </c>
    </row>
    <row r="150" spans="1:65" s="2" customFormat="1" ht="24.2" customHeight="1">
      <c r="A150" s="33"/>
      <c r="B150" s="155"/>
      <c r="C150" s="202" t="s">
        <v>426</v>
      </c>
      <c r="D150" s="202" t="s">
        <v>339</v>
      </c>
      <c r="E150" s="203" t="s">
        <v>2305</v>
      </c>
      <c r="F150" s="204" t="s">
        <v>2306</v>
      </c>
      <c r="G150" s="205" t="s">
        <v>2263</v>
      </c>
      <c r="H150" s="206">
        <v>2</v>
      </c>
      <c r="I150" s="207"/>
      <c r="J150" s="208">
        <f t="shared" si="10"/>
        <v>0</v>
      </c>
      <c r="K150" s="209"/>
      <c r="L150" s="210"/>
      <c r="M150" s="211" t="s">
        <v>1</v>
      </c>
      <c r="N150" s="212" t="s">
        <v>41</v>
      </c>
      <c r="O150" s="62"/>
      <c r="P150" s="166">
        <f t="shared" si="11"/>
        <v>0</v>
      </c>
      <c r="Q150" s="166">
        <v>0</v>
      </c>
      <c r="R150" s="166">
        <f t="shared" si="12"/>
        <v>0</v>
      </c>
      <c r="S150" s="166">
        <v>0</v>
      </c>
      <c r="T150" s="167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342</v>
      </c>
      <c r="AT150" s="168" t="s">
        <v>339</v>
      </c>
      <c r="AU150" s="168" t="s">
        <v>79</v>
      </c>
      <c r="AY150" s="18" t="s">
        <v>185</v>
      </c>
      <c r="BE150" s="169">
        <f t="shared" si="14"/>
        <v>0</v>
      </c>
      <c r="BF150" s="169">
        <f t="shared" si="15"/>
        <v>0</v>
      </c>
      <c r="BG150" s="169">
        <f t="shared" si="16"/>
        <v>0</v>
      </c>
      <c r="BH150" s="169">
        <f t="shared" si="17"/>
        <v>0</v>
      </c>
      <c r="BI150" s="169">
        <f t="shared" si="18"/>
        <v>0</v>
      </c>
      <c r="BJ150" s="18" t="s">
        <v>89</v>
      </c>
      <c r="BK150" s="169">
        <f t="shared" si="19"/>
        <v>0</v>
      </c>
      <c r="BL150" s="18" t="s">
        <v>91</v>
      </c>
      <c r="BM150" s="168" t="s">
        <v>697</v>
      </c>
    </row>
    <row r="151" spans="1:65" s="2" customFormat="1" ht="16.5" customHeight="1">
      <c r="A151" s="33"/>
      <c r="B151" s="155"/>
      <c r="C151" s="202" t="s">
        <v>434</v>
      </c>
      <c r="D151" s="202" t="s">
        <v>339</v>
      </c>
      <c r="E151" s="203" t="s">
        <v>2307</v>
      </c>
      <c r="F151" s="204" t="s">
        <v>2308</v>
      </c>
      <c r="G151" s="205" t="s">
        <v>2263</v>
      </c>
      <c r="H151" s="206">
        <v>1</v>
      </c>
      <c r="I151" s="207"/>
      <c r="J151" s="208">
        <f t="shared" si="10"/>
        <v>0</v>
      </c>
      <c r="K151" s="209"/>
      <c r="L151" s="210"/>
      <c r="M151" s="211" t="s">
        <v>1</v>
      </c>
      <c r="N151" s="212" t="s">
        <v>41</v>
      </c>
      <c r="O151" s="62"/>
      <c r="P151" s="166">
        <f t="shared" si="11"/>
        <v>0</v>
      </c>
      <c r="Q151" s="166">
        <v>0</v>
      </c>
      <c r="R151" s="166">
        <f t="shared" si="12"/>
        <v>0</v>
      </c>
      <c r="S151" s="166">
        <v>0</v>
      </c>
      <c r="T151" s="167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342</v>
      </c>
      <c r="AT151" s="168" t="s">
        <v>339</v>
      </c>
      <c r="AU151" s="168" t="s">
        <v>79</v>
      </c>
      <c r="AY151" s="18" t="s">
        <v>185</v>
      </c>
      <c r="BE151" s="169">
        <f t="shared" si="14"/>
        <v>0</v>
      </c>
      <c r="BF151" s="169">
        <f t="shared" si="15"/>
        <v>0</v>
      </c>
      <c r="BG151" s="169">
        <f t="shared" si="16"/>
        <v>0</v>
      </c>
      <c r="BH151" s="169">
        <f t="shared" si="17"/>
        <v>0</v>
      </c>
      <c r="BI151" s="169">
        <f t="shared" si="18"/>
        <v>0</v>
      </c>
      <c r="BJ151" s="18" t="s">
        <v>89</v>
      </c>
      <c r="BK151" s="169">
        <f t="shared" si="19"/>
        <v>0</v>
      </c>
      <c r="BL151" s="18" t="s">
        <v>91</v>
      </c>
      <c r="BM151" s="168" t="s">
        <v>706</v>
      </c>
    </row>
    <row r="152" spans="1:65" s="2" customFormat="1" ht="16.5" customHeight="1">
      <c r="A152" s="33"/>
      <c r="B152" s="155"/>
      <c r="C152" s="202" t="s">
        <v>438</v>
      </c>
      <c r="D152" s="202" t="s">
        <v>339</v>
      </c>
      <c r="E152" s="203" t="s">
        <v>2309</v>
      </c>
      <c r="F152" s="204" t="s">
        <v>2310</v>
      </c>
      <c r="G152" s="205" t="s">
        <v>2263</v>
      </c>
      <c r="H152" s="206">
        <v>3</v>
      </c>
      <c r="I152" s="207"/>
      <c r="J152" s="208">
        <f t="shared" si="10"/>
        <v>0</v>
      </c>
      <c r="K152" s="209"/>
      <c r="L152" s="210"/>
      <c r="M152" s="211" t="s">
        <v>1</v>
      </c>
      <c r="N152" s="212" t="s">
        <v>41</v>
      </c>
      <c r="O152" s="62"/>
      <c r="P152" s="166">
        <f t="shared" si="11"/>
        <v>0</v>
      </c>
      <c r="Q152" s="166">
        <v>0</v>
      </c>
      <c r="R152" s="166">
        <f t="shared" si="12"/>
        <v>0</v>
      </c>
      <c r="S152" s="166">
        <v>0</v>
      </c>
      <c r="T152" s="167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342</v>
      </c>
      <c r="AT152" s="168" t="s">
        <v>339</v>
      </c>
      <c r="AU152" s="168" t="s">
        <v>79</v>
      </c>
      <c r="AY152" s="18" t="s">
        <v>185</v>
      </c>
      <c r="BE152" s="169">
        <f t="shared" si="14"/>
        <v>0</v>
      </c>
      <c r="BF152" s="169">
        <f t="shared" si="15"/>
        <v>0</v>
      </c>
      <c r="BG152" s="169">
        <f t="shared" si="16"/>
        <v>0</v>
      </c>
      <c r="BH152" s="169">
        <f t="shared" si="17"/>
        <v>0</v>
      </c>
      <c r="BI152" s="169">
        <f t="shared" si="18"/>
        <v>0</v>
      </c>
      <c r="BJ152" s="18" t="s">
        <v>89</v>
      </c>
      <c r="BK152" s="169">
        <f t="shared" si="19"/>
        <v>0</v>
      </c>
      <c r="BL152" s="18" t="s">
        <v>91</v>
      </c>
      <c r="BM152" s="168" t="s">
        <v>769</v>
      </c>
    </row>
    <row r="153" spans="1:65" s="2" customFormat="1" ht="16.5" customHeight="1">
      <c r="A153" s="33"/>
      <c r="B153" s="155"/>
      <c r="C153" s="202" t="s">
        <v>446</v>
      </c>
      <c r="D153" s="202" t="s">
        <v>339</v>
      </c>
      <c r="E153" s="203" t="s">
        <v>2311</v>
      </c>
      <c r="F153" s="204" t="s">
        <v>2312</v>
      </c>
      <c r="G153" s="205" t="s">
        <v>283</v>
      </c>
      <c r="H153" s="206">
        <v>1</v>
      </c>
      <c r="I153" s="207"/>
      <c r="J153" s="208">
        <f t="shared" si="10"/>
        <v>0</v>
      </c>
      <c r="K153" s="209"/>
      <c r="L153" s="210"/>
      <c r="M153" s="211" t="s">
        <v>1</v>
      </c>
      <c r="N153" s="212" t="s">
        <v>41</v>
      </c>
      <c r="O153" s="62"/>
      <c r="P153" s="166">
        <f t="shared" si="11"/>
        <v>0</v>
      </c>
      <c r="Q153" s="166">
        <v>0</v>
      </c>
      <c r="R153" s="166">
        <f t="shared" si="12"/>
        <v>0</v>
      </c>
      <c r="S153" s="166">
        <v>0</v>
      </c>
      <c r="T153" s="167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342</v>
      </c>
      <c r="AT153" s="168" t="s">
        <v>339</v>
      </c>
      <c r="AU153" s="168" t="s">
        <v>79</v>
      </c>
      <c r="AY153" s="18" t="s">
        <v>185</v>
      </c>
      <c r="BE153" s="169">
        <f t="shared" si="14"/>
        <v>0</v>
      </c>
      <c r="BF153" s="169">
        <f t="shared" si="15"/>
        <v>0</v>
      </c>
      <c r="BG153" s="169">
        <f t="shared" si="16"/>
        <v>0</v>
      </c>
      <c r="BH153" s="169">
        <f t="shared" si="17"/>
        <v>0</v>
      </c>
      <c r="BI153" s="169">
        <f t="shared" si="18"/>
        <v>0</v>
      </c>
      <c r="BJ153" s="18" t="s">
        <v>89</v>
      </c>
      <c r="BK153" s="169">
        <f t="shared" si="19"/>
        <v>0</v>
      </c>
      <c r="BL153" s="18" t="s">
        <v>91</v>
      </c>
      <c r="BM153" s="168" t="s">
        <v>779</v>
      </c>
    </row>
    <row r="154" spans="1:65" s="2" customFormat="1" ht="16.5" customHeight="1">
      <c r="A154" s="33"/>
      <c r="B154" s="155"/>
      <c r="C154" s="202" t="s">
        <v>460</v>
      </c>
      <c r="D154" s="202" t="s">
        <v>339</v>
      </c>
      <c r="E154" s="203" t="s">
        <v>2313</v>
      </c>
      <c r="F154" s="204" t="s">
        <v>2276</v>
      </c>
      <c r="G154" s="205" t="s">
        <v>2274</v>
      </c>
      <c r="H154" s="206">
        <v>1</v>
      </c>
      <c r="I154" s="207"/>
      <c r="J154" s="208">
        <f t="shared" si="10"/>
        <v>0</v>
      </c>
      <c r="K154" s="209"/>
      <c r="L154" s="210"/>
      <c r="M154" s="211" t="s">
        <v>1</v>
      </c>
      <c r="N154" s="212" t="s">
        <v>41</v>
      </c>
      <c r="O154" s="62"/>
      <c r="P154" s="166">
        <f t="shared" si="11"/>
        <v>0</v>
      </c>
      <c r="Q154" s="166">
        <v>0</v>
      </c>
      <c r="R154" s="166">
        <f t="shared" si="12"/>
        <v>0</v>
      </c>
      <c r="S154" s="166">
        <v>0</v>
      </c>
      <c r="T154" s="167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342</v>
      </c>
      <c r="AT154" s="168" t="s">
        <v>339</v>
      </c>
      <c r="AU154" s="168" t="s">
        <v>79</v>
      </c>
      <c r="AY154" s="18" t="s">
        <v>185</v>
      </c>
      <c r="BE154" s="169">
        <f t="shared" si="14"/>
        <v>0</v>
      </c>
      <c r="BF154" s="169">
        <f t="shared" si="15"/>
        <v>0</v>
      </c>
      <c r="BG154" s="169">
        <f t="shared" si="16"/>
        <v>0</v>
      </c>
      <c r="BH154" s="169">
        <f t="shared" si="17"/>
        <v>0</v>
      </c>
      <c r="BI154" s="169">
        <f t="shared" si="18"/>
        <v>0</v>
      </c>
      <c r="BJ154" s="18" t="s">
        <v>89</v>
      </c>
      <c r="BK154" s="169">
        <f t="shared" si="19"/>
        <v>0</v>
      </c>
      <c r="BL154" s="18" t="s">
        <v>91</v>
      </c>
      <c r="BM154" s="168" t="s">
        <v>788</v>
      </c>
    </row>
    <row r="155" spans="1:65" s="2" customFormat="1" ht="16.5" customHeight="1">
      <c r="A155" s="33"/>
      <c r="B155" s="155"/>
      <c r="C155" s="156" t="s">
        <v>473</v>
      </c>
      <c r="D155" s="156" t="s">
        <v>188</v>
      </c>
      <c r="E155" s="157" t="s">
        <v>2314</v>
      </c>
      <c r="F155" s="158" t="s">
        <v>2315</v>
      </c>
      <c r="G155" s="159" t="s">
        <v>2274</v>
      </c>
      <c r="H155" s="160">
        <v>1</v>
      </c>
      <c r="I155" s="161"/>
      <c r="J155" s="162">
        <f t="shared" si="10"/>
        <v>0</v>
      </c>
      <c r="K155" s="163"/>
      <c r="L155" s="34"/>
      <c r="M155" s="164" t="s">
        <v>1</v>
      </c>
      <c r="N155" s="165" t="s">
        <v>41</v>
      </c>
      <c r="O155" s="62"/>
      <c r="P155" s="166">
        <f t="shared" si="11"/>
        <v>0</v>
      </c>
      <c r="Q155" s="166">
        <v>0</v>
      </c>
      <c r="R155" s="166">
        <f t="shared" si="12"/>
        <v>0</v>
      </c>
      <c r="S155" s="166">
        <v>0</v>
      </c>
      <c r="T155" s="167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91</v>
      </c>
      <c r="AT155" s="168" t="s">
        <v>188</v>
      </c>
      <c r="AU155" s="168" t="s">
        <v>79</v>
      </c>
      <c r="AY155" s="18" t="s">
        <v>185</v>
      </c>
      <c r="BE155" s="169">
        <f t="shared" si="14"/>
        <v>0</v>
      </c>
      <c r="BF155" s="169">
        <f t="shared" si="15"/>
        <v>0</v>
      </c>
      <c r="BG155" s="169">
        <f t="shared" si="16"/>
        <v>0</v>
      </c>
      <c r="BH155" s="169">
        <f t="shared" si="17"/>
        <v>0</v>
      </c>
      <c r="BI155" s="169">
        <f t="shared" si="18"/>
        <v>0</v>
      </c>
      <c r="BJ155" s="18" t="s">
        <v>89</v>
      </c>
      <c r="BK155" s="169">
        <f t="shared" si="19"/>
        <v>0</v>
      </c>
      <c r="BL155" s="18" t="s">
        <v>91</v>
      </c>
      <c r="BM155" s="168" t="s">
        <v>796</v>
      </c>
    </row>
    <row r="156" spans="1:65" s="12" customFormat="1" ht="25.9" customHeight="1">
      <c r="B156" s="142"/>
      <c r="D156" s="143" t="s">
        <v>74</v>
      </c>
      <c r="E156" s="144" t="s">
        <v>2316</v>
      </c>
      <c r="F156" s="144" t="s">
        <v>2317</v>
      </c>
      <c r="I156" s="145"/>
      <c r="J156" s="146">
        <f>BK156</f>
        <v>0</v>
      </c>
      <c r="L156" s="142"/>
      <c r="M156" s="147"/>
      <c r="N156" s="148"/>
      <c r="O156" s="148"/>
      <c r="P156" s="149">
        <f>SUM(P157:P175)</f>
        <v>0</v>
      </c>
      <c r="Q156" s="148"/>
      <c r="R156" s="149">
        <f>SUM(R157:R175)</f>
        <v>0</v>
      </c>
      <c r="S156" s="148"/>
      <c r="T156" s="150">
        <f>SUM(T157:T175)</f>
        <v>0</v>
      </c>
      <c r="AR156" s="143" t="s">
        <v>79</v>
      </c>
      <c r="AT156" s="151" t="s">
        <v>74</v>
      </c>
      <c r="AU156" s="151" t="s">
        <v>75</v>
      </c>
      <c r="AY156" s="143" t="s">
        <v>185</v>
      </c>
      <c r="BK156" s="152">
        <f>SUM(BK157:BK175)</f>
        <v>0</v>
      </c>
    </row>
    <row r="157" spans="1:65" s="2" customFormat="1" ht="24.2" customHeight="1">
      <c r="A157" s="33"/>
      <c r="B157" s="155"/>
      <c r="C157" s="202" t="s">
        <v>477</v>
      </c>
      <c r="D157" s="202" t="s">
        <v>339</v>
      </c>
      <c r="E157" s="203" t="s">
        <v>2318</v>
      </c>
      <c r="F157" s="204" t="s">
        <v>2319</v>
      </c>
      <c r="G157" s="205" t="s">
        <v>2274</v>
      </c>
      <c r="H157" s="206">
        <v>1</v>
      </c>
      <c r="I157" s="207"/>
      <c r="J157" s="208">
        <f t="shared" ref="J157:J175" si="20">ROUND(I157*H157,2)</f>
        <v>0</v>
      </c>
      <c r="K157" s="209"/>
      <c r="L157" s="210"/>
      <c r="M157" s="211" t="s">
        <v>1</v>
      </c>
      <c r="N157" s="212" t="s">
        <v>41</v>
      </c>
      <c r="O157" s="62"/>
      <c r="P157" s="166">
        <f t="shared" ref="P157:P175" si="21">O157*H157</f>
        <v>0</v>
      </c>
      <c r="Q157" s="166">
        <v>0</v>
      </c>
      <c r="R157" s="166">
        <f t="shared" ref="R157:R175" si="22">Q157*H157</f>
        <v>0</v>
      </c>
      <c r="S157" s="166">
        <v>0</v>
      </c>
      <c r="T157" s="167">
        <f t="shared" ref="T157:T175" si="23"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342</v>
      </c>
      <c r="AT157" s="168" t="s">
        <v>339</v>
      </c>
      <c r="AU157" s="168" t="s">
        <v>79</v>
      </c>
      <c r="AY157" s="18" t="s">
        <v>185</v>
      </c>
      <c r="BE157" s="169">
        <f t="shared" ref="BE157:BE175" si="24">IF(N157="základná",J157,0)</f>
        <v>0</v>
      </c>
      <c r="BF157" s="169">
        <f t="shared" ref="BF157:BF175" si="25">IF(N157="znížená",J157,0)</f>
        <v>0</v>
      </c>
      <c r="BG157" s="169">
        <f t="shared" ref="BG157:BG175" si="26">IF(N157="zákl. prenesená",J157,0)</f>
        <v>0</v>
      </c>
      <c r="BH157" s="169">
        <f t="shared" ref="BH157:BH175" si="27">IF(N157="zníž. prenesená",J157,0)</f>
        <v>0</v>
      </c>
      <c r="BI157" s="169">
        <f t="shared" ref="BI157:BI175" si="28">IF(N157="nulová",J157,0)</f>
        <v>0</v>
      </c>
      <c r="BJ157" s="18" t="s">
        <v>89</v>
      </c>
      <c r="BK157" s="169">
        <f t="shared" ref="BK157:BK175" si="29">ROUND(I157*H157,2)</f>
        <v>0</v>
      </c>
      <c r="BL157" s="18" t="s">
        <v>91</v>
      </c>
      <c r="BM157" s="168" t="s">
        <v>804</v>
      </c>
    </row>
    <row r="158" spans="1:65" s="2" customFormat="1" ht="24.2" customHeight="1">
      <c r="A158" s="33"/>
      <c r="B158" s="155"/>
      <c r="C158" s="202" t="s">
        <v>490</v>
      </c>
      <c r="D158" s="202" t="s">
        <v>339</v>
      </c>
      <c r="E158" s="203" t="s">
        <v>2320</v>
      </c>
      <c r="F158" s="204" t="s">
        <v>2321</v>
      </c>
      <c r="G158" s="205" t="s">
        <v>1</v>
      </c>
      <c r="H158" s="206">
        <v>0</v>
      </c>
      <c r="I158" s="207"/>
      <c r="J158" s="208">
        <f t="shared" si="20"/>
        <v>0</v>
      </c>
      <c r="K158" s="209"/>
      <c r="L158" s="210"/>
      <c r="M158" s="211" t="s">
        <v>1</v>
      </c>
      <c r="N158" s="212" t="s">
        <v>41</v>
      </c>
      <c r="O158" s="62"/>
      <c r="P158" s="166">
        <f t="shared" si="21"/>
        <v>0</v>
      </c>
      <c r="Q158" s="166">
        <v>0</v>
      </c>
      <c r="R158" s="166">
        <f t="shared" si="22"/>
        <v>0</v>
      </c>
      <c r="S158" s="166">
        <v>0</v>
      </c>
      <c r="T158" s="167">
        <f t="shared" si="2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342</v>
      </c>
      <c r="AT158" s="168" t="s">
        <v>339</v>
      </c>
      <c r="AU158" s="168" t="s">
        <v>79</v>
      </c>
      <c r="AY158" s="18" t="s">
        <v>185</v>
      </c>
      <c r="BE158" s="169">
        <f t="shared" si="24"/>
        <v>0</v>
      </c>
      <c r="BF158" s="169">
        <f t="shared" si="25"/>
        <v>0</v>
      </c>
      <c r="BG158" s="169">
        <f t="shared" si="26"/>
        <v>0</v>
      </c>
      <c r="BH158" s="169">
        <f t="shared" si="27"/>
        <v>0</v>
      </c>
      <c r="BI158" s="169">
        <f t="shared" si="28"/>
        <v>0</v>
      </c>
      <c r="BJ158" s="18" t="s">
        <v>89</v>
      </c>
      <c r="BK158" s="169">
        <f t="shared" si="29"/>
        <v>0</v>
      </c>
      <c r="BL158" s="18" t="s">
        <v>91</v>
      </c>
      <c r="BM158" s="168" t="s">
        <v>812</v>
      </c>
    </row>
    <row r="159" spans="1:65" s="2" customFormat="1" ht="16.5" customHeight="1">
      <c r="A159" s="33"/>
      <c r="B159" s="155"/>
      <c r="C159" s="202" t="s">
        <v>498</v>
      </c>
      <c r="D159" s="202" t="s">
        <v>339</v>
      </c>
      <c r="E159" s="203" t="s">
        <v>2322</v>
      </c>
      <c r="F159" s="204" t="s">
        <v>2323</v>
      </c>
      <c r="G159" s="205" t="s">
        <v>1</v>
      </c>
      <c r="H159" s="206">
        <v>0</v>
      </c>
      <c r="I159" s="207"/>
      <c r="J159" s="208">
        <f t="shared" si="20"/>
        <v>0</v>
      </c>
      <c r="K159" s="209"/>
      <c r="L159" s="210"/>
      <c r="M159" s="211" t="s">
        <v>1</v>
      </c>
      <c r="N159" s="212" t="s">
        <v>41</v>
      </c>
      <c r="O159" s="62"/>
      <c r="P159" s="166">
        <f t="shared" si="21"/>
        <v>0</v>
      </c>
      <c r="Q159" s="166">
        <v>0</v>
      </c>
      <c r="R159" s="166">
        <f t="shared" si="22"/>
        <v>0</v>
      </c>
      <c r="S159" s="166">
        <v>0</v>
      </c>
      <c r="T159" s="167">
        <f t="shared" si="2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342</v>
      </c>
      <c r="AT159" s="168" t="s">
        <v>339</v>
      </c>
      <c r="AU159" s="168" t="s">
        <v>79</v>
      </c>
      <c r="AY159" s="18" t="s">
        <v>185</v>
      </c>
      <c r="BE159" s="169">
        <f t="shared" si="24"/>
        <v>0</v>
      </c>
      <c r="BF159" s="169">
        <f t="shared" si="25"/>
        <v>0</v>
      </c>
      <c r="BG159" s="169">
        <f t="shared" si="26"/>
        <v>0</v>
      </c>
      <c r="BH159" s="169">
        <f t="shared" si="27"/>
        <v>0</v>
      </c>
      <c r="BI159" s="169">
        <f t="shared" si="28"/>
        <v>0</v>
      </c>
      <c r="BJ159" s="18" t="s">
        <v>89</v>
      </c>
      <c r="BK159" s="169">
        <f t="shared" si="29"/>
        <v>0</v>
      </c>
      <c r="BL159" s="18" t="s">
        <v>91</v>
      </c>
      <c r="BM159" s="168" t="s">
        <v>820</v>
      </c>
    </row>
    <row r="160" spans="1:65" s="2" customFormat="1" ht="16.5" customHeight="1">
      <c r="A160" s="33"/>
      <c r="B160" s="155"/>
      <c r="C160" s="202" t="s">
        <v>505</v>
      </c>
      <c r="D160" s="202" t="s">
        <v>339</v>
      </c>
      <c r="E160" s="203" t="s">
        <v>2324</v>
      </c>
      <c r="F160" s="204" t="s">
        <v>2325</v>
      </c>
      <c r="G160" s="205" t="s">
        <v>1</v>
      </c>
      <c r="H160" s="206">
        <v>0</v>
      </c>
      <c r="I160" s="207"/>
      <c r="J160" s="208">
        <f t="shared" si="20"/>
        <v>0</v>
      </c>
      <c r="K160" s="209"/>
      <c r="L160" s="210"/>
      <c r="M160" s="211" t="s">
        <v>1</v>
      </c>
      <c r="N160" s="212" t="s">
        <v>41</v>
      </c>
      <c r="O160" s="62"/>
      <c r="P160" s="166">
        <f t="shared" si="21"/>
        <v>0</v>
      </c>
      <c r="Q160" s="166">
        <v>0</v>
      </c>
      <c r="R160" s="166">
        <f t="shared" si="22"/>
        <v>0</v>
      </c>
      <c r="S160" s="166">
        <v>0</v>
      </c>
      <c r="T160" s="167">
        <f t="shared" si="2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342</v>
      </c>
      <c r="AT160" s="168" t="s">
        <v>339</v>
      </c>
      <c r="AU160" s="168" t="s">
        <v>79</v>
      </c>
      <c r="AY160" s="18" t="s">
        <v>185</v>
      </c>
      <c r="BE160" s="169">
        <f t="shared" si="24"/>
        <v>0</v>
      </c>
      <c r="BF160" s="169">
        <f t="shared" si="25"/>
        <v>0</v>
      </c>
      <c r="BG160" s="169">
        <f t="shared" si="26"/>
        <v>0</v>
      </c>
      <c r="BH160" s="169">
        <f t="shared" si="27"/>
        <v>0</v>
      </c>
      <c r="BI160" s="169">
        <f t="shared" si="28"/>
        <v>0</v>
      </c>
      <c r="BJ160" s="18" t="s">
        <v>89</v>
      </c>
      <c r="BK160" s="169">
        <f t="shared" si="29"/>
        <v>0</v>
      </c>
      <c r="BL160" s="18" t="s">
        <v>91</v>
      </c>
      <c r="BM160" s="168" t="s">
        <v>840</v>
      </c>
    </row>
    <row r="161" spans="1:65" s="2" customFormat="1" ht="24.2" customHeight="1">
      <c r="A161" s="33"/>
      <c r="B161" s="155"/>
      <c r="C161" s="202" t="s">
        <v>509</v>
      </c>
      <c r="D161" s="202" t="s">
        <v>339</v>
      </c>
      <c r="E161" s="203" t="s">
        <v>2326</v>
      </c>
      <c r="F161" s="204" t="s">
        <v>2327</v>
      </c>
      <c r="G161" s="205" t="s">
        <v>2274</v>
      </c>
      <c r="H161" s="206">
        <v>1</v>
      </c>
      <c r="I161" s="207"/>
      <c r="J161" s="208">
        <f t="shared" si="20"/>
        <v>0</v>
      </c>
      <c r="K161" s="209"/>
      <c r="L161" s="210"/>
      <c r="M161" s="211" t="s">
        <v>1</v>
      </c>
      <c r="N161" s="212" t="s">
        <v>41</v>
      </c>
      <c r="O161" s="62"/>
      <c r="P161" s="166">
        <f t="shared" si="21"/>
        <v>0</v>
      </c>
      <c r="Q161" s="166">
        <v>0</v>
      </c>
      <c r="R161" s="166">
        <f t="shared" si="22"/>
        <v>0</v>
      </c>
      <c r="S161" s="166">
        <v>0</v>
      </c>
      <c r="T161" s="167">
        <f t="shared" si="2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342</v>
      </c>
      <c r="AT161" s="168" t="s">
        <v>339</v>
      </c>
      <c r="AU161" s="168" t="s">
        <v>79</v>
      </c>
      <c r="AY161" s="18" t="s">
        <v>185</v>
      </c>
      <c r="BE161" s="169">
        <f t="shared" si="24"/>
        <v>0</v>
      </c>
      <c r="BF161" s="169">
        <f t="shared" si="25"/>
        <v>0</v>
      </c>
      <c r="BG161" s="169">
        <f t="shared" si="26"/>
        <v>0</v>
      </c>
      <c r="BH161" s="169">
        <f t="shared" si="27"/>
        <v>0</v>
      </c>
      <c r="BI161" s="169">
        <f t="shared" si="28"/>
        <v>0</v>
      </c>
      <c r="BJ161" s="18" t="s">
        <v>89</v>
      </c>
      <c r="BK161" s="169">
        <f t="shared" si="29"/>
        <v>0</v>
      </c>
      <c r="BL161" s="18" t="s">
        <v>91</v>
      </c>
      <c r="BM161" s="168" t="s">
        <v>860</v>
      </c>
    </row>
    <row r="162" spans="1:65" s="2" customFormat="1" ht="24.2" customHeight="1">
      <c r="A162" s="33"/>
      <c r="B162" s="155"/>
      <c r="C162" s="202" t="s">
        <v>532</v>
      </c>
      <c r="D162" s="202" t="s">
        <v>339</v>
      </c>
      <c r="E162" s="203" t="s">
        <v>2328</v>
      </c>
      <c r="F162" s="204" t="s">
        <v>2329</v>
      </c>
      <c r="G162" s="205" t="s">
        <v>1</v>
      </c>
      <c r="H162" s="206">
        <v>0</v>
      </c>
      <c r="I162" s="207"/>
      <c r="J162" s="208">
        <f t="shared" si="20"/>
        <v>0</v>
      </c>
      <c r="K162" s="209"/>
      <c r="L162" s="210"/>
      <c r="M162" s="211" t="s">
        <v>1</v>
      </c>
      <c r="N162" s="212" t="s">
        <v>41</v>
      </c>
      <c r="O162" s="62"/>
      <c r="P162" s="166">
        <f t="shared" si="21"/>
        <v>0</v>
      </c>
      <c r="Q162" s="166">
        <v>0</v>
      </c>
      <c r="R162" s="166">
        <f t="shared" si="22"/>
        <v>0</v>
      </c>
      <c r="S162" s="166">
        <v>0</v>
      </c>
      <c r="T162" s="167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342</v>
      </c>
      <c r="AT162" s="168" t="s">
        <v>339</v>
      </c>
      <c r="AU162" s="168" t="s">
        <v>79</v>
      </c>
      <c r="AY162" s="18" t="s">
        <v>185</v>
      </c>
      <c r="BE162" s="169">
        <f t="shared" si="24"/>
        <v>0</v>
      </c>
      <c r="BF162" s="169">
        <f t="shared" si="25"/>
        <v>0</v>
      </c>
      <c r="BG162" s="169">
        <f t="shared" si="26"/>
        <v>0</v>
      </c>
      <c r="BH162" s="169">
        <f t="shared" si="27"/>
        <v>0</v>
      </c>
      <c r="BI162" s="169">
        <f t="shared" si="28"/>
        <v>0</v>
      </c>
      <c r="BJ162" s="18" t="s">
        <v>89</v>
      </c>
      <c r="BK162" s="169">
        <f t="shared" si="29"/>
        <v>0</v>
      </c>
      <c r="BL162" s="18" t="s">
        <v>91</v>
      </c>
      <c r="BM162" s="168" t="s">
        <v>878</v>
      </c>
    </row>
    <row r="163" spans="1:65" s="2" customFormat="1" ht="16.5" customHeight="1">
      <c r="A163" s="33"/>
      <c r="B163" s="155"/>
      <c r="C163" s="202" t="s">
        <v>541</v>
      </c>
      <c r="D163" s="202" t="s">
        <v>339</v>
      </c>
      <c r="E163" s="203" t="s">
        <v>2330</v>
      </c>
      <c r="F163" s="204" t="s">
        <v>2323</v>
      </c>
      <c r="G163" s="205" t="s">
        <v>1</v>
      </c>
      <c r="H163" s="206">
        <v>0</v>
      </c>
      <c r="I163" s="207"/>
      <c r="J163" s="208">
        <f t="shared" si="20"/>
        <v>0</v>
      </c>
      <c r="K163" s="209"/>
      <c r="L163" s="210"/>
      <c r="M163" s="211" t="s">
        <v>1</v>
      </c>
      <c r="N163" s="212" t="s">
        <v>41</v>
      </c>
      <c r="O163" s="62"/>
      <c r="P163" s="166">
        <f t="shared" si="21"/>
        <v>0</v>
      </c>
      <c r="Q163" s="166">
        <v>0</v>
      </c>
      <c r="R163" s="166">
        <f t="shared" si="22"/>
        <v>0</v>
      </c>
      <c r="S163" s="166">
        <v>0</v>
      </c>
      <c r="T163" s="167">
        <f t="shared" si="2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342</v>
      </c>
      <c r="AT163" s="168" t="s">
        <v>339</v>
      </c>
      <c r="AU163" s="168" t="s">
        <v>79</v>
      </c>
      <c r="AY163" s="18" t="s">
        <v>185</v>
      </c>
      <c r="BE163" s="169">
        <f t="shared" si="24"/>
        <v>0</v>
      </c>
      <c r="BF163" s="169">
        <f t="shared" si="25"/>
        <v>0</v>
      </c>
      <c r="BG163" s="169">
        <f t="shared" si="26"/>
        <v>0</v>
      </c>
      <c r="BH163" s="169">
        <f t="shared" si="27"/>
        <v>0</v>
      </c>
      <c r="BI163" s="169">
        <f t="shared" si="28"/>
        <v>0</v>
      </c>
      <c r="BJ163" s="18" t="s">
        <v>89</v>
      </c>
      <c r="BK163" s="169">
        <f t="shared" si="29"/>
        <v>0</v>
      </c>
      <c r="BL163" s="18" t="s">
        <v>91</v>
      </c>
      <c r="BM163" s="168" t="s">
        <v>900</v>
      </c>
    </row>
    <row r="164" spans="1:65" s="2" customFormat="1" ht="16.5" customHeight="1">
      <c r="A164" s="33"/>
      <c r="B164" s="155"/>
      <c r="C164" s="202" t="s">
        <v>569</v>
      </c>
      <c r="D164" s="202" t="s">
        <v>339</v>
      </c>
      <c r="E164" s="203" t="s">
        <v>2331</v>
      </c>
      <c r="F164" s="204" t="s">
        <v>2325</v>
      </c>
      <c r="G164" s="205" t="s">
        <v>1</v>
      </c>
      <c r="H164" s="206">
        <v>0</v>
      </c>
      <c r="I164" s="207"/>
      <c r="J164" s="208">
        <f t="shared" si="20"/>
        <v>0</v>
      </c>
      <c r="K164" s="209"/>
      <c r="L164" s="210"/>
      <c r="M164" s="211" t="s">
        <v>1</v>
      </c>
      <c r="N164" s="212" t="s">
        <v>41</v>
      </c>
      <c r="O164" s="62"/>
      <c r="P164" s="166">
        <f t="shared" si="21"/>
        <v>0</v>
      </c>
      <c r="Q164" s="166">
        <v>0</v>
      </c>
      <c r="R164" s="166">
        <f t="shared" si="22"/>
        <v>0</v>
      </c>
      <c r="S164" s="166">
        <v>0</v>
      </c>
      <c r="T164" s="167">
        <f t="shared" si="2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342</v>
      </c>
      <c r="AT164" s="168" t="s">
        <v>339</v>
      </c>
      <c r="AU164" s="168" t="s">
        <v>79</v>
      </c>
      <c r="AY164" s="18" t="s">
        <v>185</v>
      </c>
      <c r="BE164" s="169">
        <f t="shared" si="24"/>
        <v>0</v>
      </c>
      <c r="BF164" s="169">
        <f t="shared" si="25"/>
        <v>0</v>
      </c>
      <c r="BG164" s="169">
        <f t="shared" si="26"/>
        <v>0</v>
      </c>
      <c r="BH164" s="169">
        <f t="shared" si="27"/>
        <v>0</v>
      </c>
      <c r="BI164" s="169">
        <f t="shared" si="28"/>
        <v>0</v>
      </c>
      <c r="BJ164" s="18" t="s">
        <v>89</v>
      </c>
      <c r="BK164" s="169">
        <f t="shared" si="29"/>
        <v>0</v>
      </c>
      <c r="BL164" s="18" t="s">
        <v>91</v>
      </c>
      <c r="BM164" s="168" t="s">
        <v>911</v>
      </c>
    </row>
    <row r="165" spans="1:65" s="2" customFormat="1" ht="21.75" customHeight="1">
      <c r="A165" s="33"/>
      <c r="B165" s="155"/>
      <c r="C165" s="202" t="s">
        <v>573</v>
      </c>
      <c r="D165" s="202" t="s">
        <v>339</v>
      </c>
      <c r="E165" s="203" t="s">
        <v>2332</v>
      </c>
      <c r="F165" s="204" t="s">
        <v>2333</v>
      </c>
      <c r="G165" s="205" t="s">
        <v>2274</v>
      </c>
      <c r="H165" s="206">
        <v>1</v>
      </c>
      <c r="I165" s="207"/>
      <c r="J165" s="208">
        <f t="shared" si="20"/>
        <v>0</v>
      </c>
      <c r="K165" s="209"/>
      <c r="L165" s="210"/>
      <c r="M165" s="211" t="s">
        <v>1</v>
      </c>
      <c r="N165" s="212" t="s">
        <v>41</v>
      </c>
      <c r="O165" s="62"/>
      <c r="P165" s="166">
        <f t="shared" si="21"/>
        <v>0</v>
      </c>
      <c r="Q165" s="166">
        <v>0</v>
      </c>
      <c r="R165" s="166">
        <f t="shared" si="22"/>
        <v>0</v>
      </c>
      <c r="S165" s="166">
        <v>0</v>
      </c>
      <c r="T165" s="167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342</v>
      </c>
      <c r="AT165" s="168" t="s">
        <v>339</v>
      </c>
      <c r="AU165" s="168" t="s">
        <v>79</v>
      </c>
      <c r="AY165" s="18" t="s">
        <v>185</v>
      </c>
      <c r="BE165" s="169">
        <f t="shared" si="24"/>
        <v>0</v>
      </c>
      <c r="BF165" s="169">
        <f t="shared" si="25"/>
        <v>0</v>
      </c>
      <c r="BG165" s="169">
        <f t="shared" si="26"/>
        <v>0</v>
      </c>
      <c r="BH165" s="169">
        <f t="shared" si="27"/>
        <v>0</v>
      </c>
      <c r="BI165" s="169">
        <f t="shared" si="28"/>
        <v>0</v>
      </c>
      <c r="BJ165" s="18" t="s">
        <v>89</v>
      </c>
      <c r="BK165" s="169">
        <f t="shared" si="29"/>
        <v>0</v>
      </c>
      <c r="BL165" s="18" t="s">
        <v>91</v>
      </c>
      <c r="BM165" s="168" t="s">
        <v>921</v>
      </c>
    </row>
    <row r="166" spans="1:65" s="2" customFormat="1" ht="16.5" customHeight="1">
      <c r="A166" s="33"/>
      <c r="B166" s="155"/>
      <c r="C166" s="202" t="s">
        <v>605</v>
      </c>
      <c r="D166" s="202" t="s">
        <v>339</v>
      </c>
      <c r="E166" s="203" t="s">
        <v>2334</v>
      </c>
      <c r="F166" s="204" t="s">
        <v>2335</v>
      </c>
      <c r="G166" s="205" t="s">
        <v>1</v>
      </c>
      <c r="H166" s="206">
        <v>0</v>
      </c>
      <c r="I166" s="207"/>
      <c r="J166" s="208">
        <f t="shared" si="20"/>
        <v>0</v>
      </c>
      <c r="K166" s="209"/>
      <c r="L166" s="210"/>
      <c r="M166" s="211" t="s">
        <v>1</v>
      </c>
      <c r="N166" s="212" t="s">
        <v>41</v>
      </c>
      <c r="O166" s="62"/>
      <c r="P166" s="166">
        <f t="shared" si="21"/>
        <v>0</v>
      </c>
      <c r="Q166" s="166">
        <v>0</v>
      </c>
      <c r="R166" s="166">
        <f t="shared" si="22"/>
        <v>0</v>
      </c>
      <c r="S166" s="166">
        <v>0</v>
      </c>
      <c r="T166" s="167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342</v>
      </c>
      <c r="AT166" s="168" t="s">
        <v>339</v>
      </c>
      <c r="AU166" s="168" t="s">
        <v>79</v>
      </c>
      <c r="AY166" s="18" t="s">
        <v>185</v>
      </c>
      <c r="BE166" s="169">
        <f t="shared" si="24"/>
        <v>0</v>
      </c>
      <c r="BF166" s="169">
        <f t="shared" si="25"/>
        <v>0</v>
      </c>
      <c r="BG166" s="169">
        <f t="shared" si="26"/>
        <v>0</v>
      </c>
      <c r="BH166" s="169">
        <f t="shared" si="27"/>
        <v>0</v>
      </c>
      <c r="BI166" s="169">
        <f t="shared" si="28"/>
        <v>0</v>
      </c>
      <c r="BJ166" s="18" t="s">
        <v>89</v>
      </c>
      <c r="BK166" s="169">
        <f t="shared" si="29"/>
        <v>0</v>
      </c>
      <c r="BL166" s="18" t="s">
        <v>91</v>
      </c>
      <c r="BM166" s="168" t="s">
        <v>936</v>
      </c>
    </row>
    <row r="167" spans="1:65" s="2" customFormat="1" ht="16.5" customHeight="1">
      <c r="A167" s="33"/>
      <c r="B167" s="155"/>
      <c r="C167" s="202" t="s">
        <v>1816</v>
      </c>
      <c r="D167" s="202" t="s">
        <v>339</v>
      </c>
      <c r="E167" s="203" t="s">
        <v>2336</v>
      </c>
      <c r="F167" s="204" t="s">
        <v>2323</v>
      </c>
      <c r="G167" s="205" t="s">
        <v>1</v>
      </c>
      <c r="H167" s="206">
        <v>0</v>
      </c>
      <c r="I167" s="207"/>
      <c r="J167" s="208">
        <f t="shared" si="20"/>
        <v>0</v>
      </c>
      <c r="K167" s="209"/>
      <c r="L167" s="210"/>
      <c r="M167" s="211" t="s">
        <v>1</v>
      </c>
      <c r="N167" s="212" t="s">
        <v>41</v>
      </c>
      <c r="O167" s="62"/>
      <c r="P167" s="166">
        <f t="shared" si="21"/>
        <v>0</v>
      </c>
      <c r="Q167" s="166">
        <v>0</v>
      </c>
      <c r="R167" s="166">
        <f t="shared" si="22"/>
        <v>0</v>
      </c>
      <c r="S167" s="166">
        <v>0</v>
      </c>
      <c r="T167" s="167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342</v>
      </c>
      <c r="AT167" s="168" t="s">
        <v>339</v>
      </c>
      <c r="AU167" s="168" t="s">
        <v>79</v>
      </c>
      <c r="AY167" s="18" t="s">
        <v>185</v>
      </c>
      <c r="BE167" s="169">
        <f t="shared" si="24"/>
        <v>0</v>
      </c>
      <c r="BF167" s="169">
        <f t="shared" si="25"/>
        <v>0</v>
      </c>
      <c r="BG167" s="169">
        <f t="shared" si="26"/>
        <v>0</v>
      </c>
      <c r="BH167" s="169">
        <f t="shared" si="27"/>
        <v>0</v>
      </c>
      <c r="BI167" s="169">
        <f t="shared" si="28"/>
        <v>0</v>
      </c>
      <c r="BJ167" s="18" t="s">
        <v>89</v>
      </c>
      <c r="BK167" s="169">
        <f t="shared" si="29"/>
        <v>0</v>
      </c>
      <c r="BL167" s="18" t="s">
        <v>91</v>
      </c>
      <c r="BM167" s="168" t="s">
        <v>947</v>
      </c>
    </row>
    <row r="168" spans="1:65" s="2" customFormat="1" ht="16.5" customHeight="1">
      <c r="A168" s="33"/>
      <c r="B168" s="155"/>
      <c r="C168" s="202" t="s">
        <v>610</v>
      </c>
      <c r="D168" s="202" t="s">
        <v>339</v>
      </c>
      <c r="E168" s="203" t="s">
        <v>2337</v>
      </c>
      <c r="F168" s="204" t="s">
        <v>2325</v>
      </c>
      <c r="G168" s="205" t="s">
        <v>1</v>
      </c>
      <c r="H168" s="206">
        <v>0</v>
      </c>
      <c r="I168" s="207"/>
      <c r="J168" s="208">
        <f t="shared" si="20"/>
        <v>0</v>
      </c>
      <c r="K168" s="209"/>
      <c r="L168" s="210"/>
      <c r="M168" s="211" t="s">
        <v>1</v>
      </c>
      <c r="N168" s="212" t="s">
        <v>41</v>
      </c>
      <c r="O168" s="62"/>
      <c r="P168" s="166">
        <f t="shared" si="21"/>
        <v>0</v>
      </c>
      <c r="Q168" s="166">
        <v>0</v>
      </c>
      <c r="R168" s="166">
        <f t="shared" si="22"/>
        <v>0</v>
      </c>
      <c r="S168" s="166">
        <v>0</v>
      </c>
      <c r="T168" s="167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342</v>
      </c>
      <c r="AT168" s="168" t="s">
        <v>339</v>
      </c>
      <c r="AU168" s="168" t="s">
        <v>79</v>
      </c>
      <c r="AY168" s="18" t="s">
        <v>185</v>
      </c>
      <c r="BE168" s="169">
        <f t="shared" si="24"/>
        <v>0</v>
      </c>
      <c r="BF168" s="169">
        <f t="shared" si="25"/>
        <v>0</v>
      </c>
      <c r="BG168" s="169">
        <f t="shared" si="26"/>
        <v>0</v>
      </c>
      <c r="BH168" s="169">
        <f t="shared" si="27"/>
        <v>0</v>
      </c>
      <c r="BI168" s="169">
        <f t="shared" si="28"/>
        <v>0</v>
      </c>
      <c r="BJ168" s="18" t="s">
        <v>89</v>
      </c>
      <c r="BK168" s="169">
        <f t="shared" si="29"/>
        <v>0</v>
      </c>
      <c r="BL168" s="18" t="s">
        <v>91</v>
      </c>
      <c r="BM168" s="168" t="s">
        <v>972</v>
      </c>
    </row>
    <row r="169" spans="1:65" s="2" customFormat="1" ht="21.75" customHeight="1">
      <c r="A169" s="33"/>
      <c r="B169" s="155"/>
      <c r="C169" s="202" t="s">
        <v>617</v>
      </c>
      <c r="D169" s="202" t="s">
        <v>339</v>
      </c>
      <c r="E169" s="203" t="s">
        <v>2338</v>
      </c>
      <c r="F169" s="204" t="s">
        <v>2339</v>
      </c>
      <c r="G169" s="205" t="s">
        <v>2263</v>
      </c>
      <c r="H169" s="206">
        <v>20</v>
      </c>
      <c r="I169" s="207"/>
      <c r="J169" s="208">
        <f t="shared" si="20"/>
        <v>0</v>
      </c>
      <c r="K169" s="209"/>
      <c r="L169" s="210"/>
      <c r="M169" s="211" t="s">
        <v>1</v>
      </c>
      <c r="N169" s="212" t="s">
        <v>41</v>
      </c>
      <c r="O169" s="62"/>
      <c r="P169" s="166">
        <f t="shared" si="21"/>
        <v>0</v>
      </c>
      <c r="Q169" s="166">
        <v>0</v>
      </c>
      <c r="R169" s="166">
        <f t="shared" si="22"/>
        <v>0</v>
      </c>
      <c r="S169" s="166">
        <v>0</v>
      </c>
      <c r="T169" s="167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342</v>
      </c>
      <c r="AT169" s="168" t="s">
        <v>339</v>
      </c>
      <c r="AU169" s="168" t="s">
        <v>79</v>
      </c>
      <c r="AY169" s="18" t="s">
        <v>185</v>
      </c>
      <c r="BE169" s="169">
        <f t="shared" si="24"/>
        <v>0</v>
      </c>
      <c r="BF169" s="169">
        <f t="shared" si="25"/>
        <v>0</v>
      </c>
      <c r="BG169" s="169">
        <f t="shared" si="26"/>
        <v>0</v>
      </c>
      <c r="BH169" s="169">
        <f t="shared" si="27"/>
        <v>0</v>
      </c>
      <c r="BI169" s="169">
        <f t="shared" si="28"/>
        <v>0</v>
      </c>
      <c r="BJ169" s="18" t="s">
        <v>89</v>
      </c>
      <c r="BK169" s="169">
        <f t="shared" si="29"/>
        <v>0</v>
      </c>
      <c r="BL169" s="18" t="s">
        <v>91</v>
      </c>
      <c r="BM169" s="168" t="s">
        <v>982</v>
      </c>
    </row>
    <row r="170" spans="1:65" s="2" customFormat="1" ht="21.75" customHeight="1">
      <c r="A170" s="33"/>
      <c r="B170" s="155"/>
      <c r="C170" s="202" t="s">
        <v>659</v>
      </c>
      <c r="D170" s="202" t="s">
        <v>339</v>
      </c>
      <c r="E170" s="203" t="s">
        <v>2340</v>
      </c>
      <c r="F170" s="204" t="s">
        <v>2341</v>
      </c>
      <c r="G170" s="205" t="s">
        <v>2263</v>
      </c>
      <c r="H170" s="206">
        <v>32</v>
      </c>
      <c r="I170" s="207"/>
      <c r="J170" s="208">
        <f t="shared" si="20"/>
        <v>0</v>
      </c>
      <c r="K170" s="209"/>
      <c r="L170" s="210"/>
      <c r="M170" s="211" t="s">
        <v>1</v>
      </c>
      <c r="N170" s="212" t="s">
        <v>41</v>
      </c>
      <c r="O170" s="62"/>
      <c r="P170" s="166">
        <f t="shared" si="21"/>
        <v>0</v>
      </c>
      <c r="Q170" s="166">
        <v>0</v>
      </c>
      <c r="R170" s="166">
        <f t="shared" si="22"/>
        <v>0</v>
      </c>
      <c r="S170" s="166">
        <v>0</v>
      </c>
      <c r="T170" s="167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342</v>
      </c>
      <c r="AT170" s="168" t="s">
        <v>339</v>
      </c>
      <c r="AU170" s="168" t="s">
        <v>79</v>
      </c>
      <c r="AY170" s="18" t="s">
        <v>185</v>
      </c>
      <c r="BE170" s="169">
        <f t="shared" si="24"/>
        <v>0</v>
      </c>
      <c r="BF170" s="169">
        <f t="shared" si="25"/>
        <v>0</v>
      </c>
      <c r="BG170" s="169">
        <f t="shared" si="26"/>
        <v>0</v>
      </c>
      <c r="BH170" s="169">
        <f t="shared" si="27"/>
        <v>0</v>
      </c>
      <c r="BI170" s="169">
        <f t="shared" si="28"/>
        <v>0</v>
      </c>
      <c r="BJ170" s="18" t="s">
        <v>89</v>
      </c>
      <c r="BK170" s="169">
        <f t="shared" si="29"/>
        <v>0</v>
      </c>
      <c r="BL170" s="18" t="s">
        <v>91</v>
      </c>
      <c r="BM170" s="168" t="s">
        <v>995</v>
      </c>
    </row>
    <row r="171" spans="1:65" s="2" customFormat="1" ht="16.5" customHeight="1">
      <c r="A171" s="33"/>
      <c r="B171" s="155"/>
      <c r="C171" s="202" t="s">
        <v>665</v>
      </c>
      <c r="D171" s="202" t="s">
        <v>339</v>
      </c>
      <c r="E171" s="203" t="s">
        <v>2342</v>
      </c>
      <c r="F171" s="204" t="s">
        <v>2343</v>
      </c>
      <c r="G171" s="205" t="s">
        <v>2263</v>
      </c>
      <c r="H171" s="206">
        <v>52</v>
      </c>
      <c r="I171" s="207"/>
      <c r="J171" s="208">
        <f t="shared" si="20"/>
        <v>0</v>
      </c>
      <c r="K171" s="209"/>
      <c r="L171" s="210"/>
      <c r="M171" s="211" t="s">
        <v>1</v>
      </c>
      <c r="N171" s="212" t="s">
        <v>41</v>
      </c>
      <c r="O171" s="62"/>
      <c r="P171" s="166">
        <f t="shared" si="21"/>
        <v>0</v>
      </c>
      <c r="Q171" s="166">
        <v>0</v>
      </c>
      <c r="R171" s="166">
        <f t="shared" si="22"/>
        <v>0</v>
      </c>
      <c r="S171" s="166">
        <v>0</v>
      </c>
      <c r="T171" s="167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342</v>
      </c>
      <c r="AT171" s="168" t="s">
        <v>339</v>
      </c>
      <c r="AU171" s="168" t="s">
        <v>79</v>
      </c>
      <c r="AY171" s="18" t="s">
        <v>185</v>
      </c>
      <c r="BE171" s="169">
        <f t="shared" si="24"/>
        <v>0</v>
      </c>
      <c r="BF171" s="169">
        <f t="shared" si="25"/>
        <v>0</v>
      </c>
      <c r="BG171" s="169">
        <f t="shared" si="26"/>
        <v>0</v>
      </c>
      <c r="BH171" s="169">
        <f t="shared" si="27"/>
        <v>0</v>
      </c>
      <c r="BI171" s="169">
        <f t="shared" si="28"/>
        <v>0</v>
      </c>
      <c r="BJ171" s="18" t="s">
        <v>89</v>
      </c>
      <c r="BK171" s="169">
        <f t="shared" si="29"/>
        <v>0</v>
      </c>
      <c r="BL171" s="18" t="s">
        <v>91</v>
      </c>
      <c r="BM171" s="168" t="s">
        <v>1006</v>
      </c>
    </row>
    <row r="172" spans="1:65" s="2" customFormat="1" ht="24.2" customHeight="1">
      <c r="A172" s="33"/>
      <c r="B172" s="155"/>
      <c r="C172" s="202" t="s">
        <v>677</v>
      </c>
      <c r="D172" s="202" t="s">
        <v>339</v>
      </c>
      <c r="E172" s="203" t="s">
        <v>2344</v>
      </c>
      <c r="F172" s="204" t="s">
        <v>2345</v>
      </c>
      <c r="G172" s="205" t="s">
        <v>2274</v>
      </c>
      <c r="H172" s="206">
        <v>3</v>
      </c>
      <c r="I172" s="207"/>
      <c r="J172" s="208">
        <f t="shared" si="20"/>
        <v>0</v>
      </c>
      <c r="K172" s="209"/>
      <c r="L172" s="210"/>
      <c r="M172" s="211" t="s">
        <v>1</v>
      </c>
      <c r="N172" s="212" t="s">
        <v>41</v>
      </c>
      <c r="O172" s="62"/>
      <c r="P172" s="166">
        <f t="shared" si="21"/>
        <v>0</v>
      </c>
      <c r="Q172" s="166">
        <v>0</v>
      </c>
      <c r="R172" s="166">
        <f t="shared" si="22"/>
        <v>0</v>
      </c>
      <c r="S172" s="166">
        <v>0</v>
      </c>
      <c r="T172" s="167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342</v>
      </c>
      <c r="AT172" s="168" t="s">
        <v>339</v>
      </c>
      <c r="AU172" s="168" t="s">
        <v>79</v>
      </c>
      <c r="AY172" s="18" t="s">
        <v>185</v>
      </c>
      <c r="BE172" s="169">
        <f t="shared" si="24"/>
        <v>0</v>
      </c>
      <c r="BF172" s="169">
        <f t="shared" si="25"/>
        <v>0</v>
      </c>
      <c r="BG172" s="169">
        <f t="shared" si="26"/>
        <v>0</v>
      </c>
      <c r="BH172" s="169">
        <f t="shared" si="27"/>
        <v>0</v>
      </c>
      <c r="BI172" s="169">
        <f t="shared" si="28"/>
        <v>0</v>
      </c>
      <c r="BJ172" s="18" t="s">
        <v>89</v>
      </c>
      <c r="BK172" s="169">
        <f t="shared" si="29"/>
        <v>0</v>
      </c>
      <c r="BL172" s="18" t="s">
        <v>91</v>
      </c>
      <c r="BM172" s="168" t="s">
        <v>1014</v>
      </c>
    </row>
    <row r="173" spans="1:65" s="2" customFormat="1" ht="16.5" customHeight="1">
      <c r="A173" s="33"/>
      <c r="B173" s="155"/>
      <c r="C173" s="202" t="s">
        <v>693</v>
      </c>
      <c r="D173" s="202" t="s">
        <v>339</v>
      </c>
      <c r="E173" s="203" t="s">
        <v>2346</v>
      </c>
      <c r="F173" s="204" t="s">
        <v>2347</v>
      </c>
      <c r="G173" s="205" t="s">
        <v>2274</v>
      </c>
      <c r="H173" s="206">
        <v>3</v>
      </c>
      <c r="I173" s="207"/>
      <c r="J173" s="208">
        <f t="shared" si="20"/>
        <v>0</v>
      </c>
      <c r="K173" s="209"/>
      <c r="L173" s="210"/>
      <c r="M173" s="211" t="s">
        <v>1</v>
      </c>
      <c r="N173" s="212" t="s">
        <v>41</v>
      </c>
      <c r="O173" s="62"/>
      <c r="P173" s="166">
        <f t="shared" si="21"/>
        <v>0</v>
      </c>
      <c r="Q173" s="166">
        <v>0</v>
      </c>
      <c r="R173" s="166">
        <f t="shared" si="22"/>
        <v>0</v>
      </c>
      <c r="S173" s="166">
        <v>0</v>
      </c>
      <c r="T173" s="167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342</v>
      </c>
      <c r="AT173" s="168" t="s">
        <v>339</v>
      </c>
      <c r="AU173" s="168" t="s">
        <v>79</v>
      </c>
      <c r="AY173" s="18" t="s">
        <v>185</v>
      </c>
      <c r="BE173" s="169">
        <f t="shared" si="24"/>
        <v>0</v>
      </c>
      <c r="BF173" s="169">
        <f t="shared" si="25"/>
        <v>0</v>
      </c>
      <c r="BG173" s="169">
        <f t="shared" si="26"/>
        <v>0</v>
      </c>
      <c r="BH173" s="169">
        <f t="shared" si="27"/>
        <v>0</v>
      </c>
      <c r="BI173" s="169">
        <f t="shared" si="28"/>
        <v>0</v>
      </c>
      <c r="BJ173" s="18" t="s">
        <v>89</v>
      </c>
      <c r="BK173" s="169">
        <f t="shared" si="29"/>
        <v>0</v>
      </c>
      <c r="BL173" s="18" t="s">
        <v>91</v>
      </c>
      <c r="BM173" s="168" t="s">
        <v>1027</v>
      </c>
    </row>
    <row r="174" spans="1:65" s="2" customFormat="1" ht="21.75" customHeight="1">
      <c r="A174" s="33"/>
      <c r="B174" s="155"/>
      <c r="C174" s="202" t="s">
        <v>697</v>
      </c>
      <c r="D174" s="202" t="s">
        <v>339</v>
      </c>
      <c r="E174" s="203" t="s">
        <v>2348</v>
      </c>
      <c r="F174" s="204" t="s">
        <v>2349</v>
      </c>
      <c r="G174" s="205" t="s">
        <v>2274</v>
      </c>
      <c r="H174" s="206">
        <v>3</v>
      </c>
      <c r="I174" s="207"/>
      <c r="J174" s="208">
        <f t="shared" si="20"/>
        <v>0</v>
      </c>
      <c r="K174" s="209"/>
      <c r="L174" s="210"/>
      <c r="M174" s="211" t="s">
        <v>1</v>
      </c>
      <c r="N174" s="212" t="s">
        <v>41</v>
      </c>
      <c r="O174" s="62"/>
      <c r="P174" s="166">
        <f t="shared" si="21"/>
        <v>0</v>
      </c>
      <c r="Q174" s="166">
        <v>0</v>
      </c>
      <c r="R174" s="166">
        <f t="shared" si="22"/>
        <v>0</v>
      </c>
      <c r="S174" s="166">
        <v>0</v>
      </c>
      <c r="T174" s="167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342</v>
      </c>
      <c r="AT174" s="168" t="s">
        <v>339</v>
      </c>
      <c r="AU174" s="168" t="s">
        <v>79</v>
      </c>
      <c r="AY174" s="18" t="s">
        <v>185</v>
      </c>
      <c r="BE174" s="169">
        <f t="shared" si="24"/>
        <v>0</v>
      </c>
      <c r="BF174" s="169">
        <f t="shared" si="25"/>
        <v>0</v>
      </c>
      <c r="BG174" s="169">
        <f t="shared" si="26"/>
        <v>0</v>
      </c>
      <c r="BH174" s="169">
        <f t="shared" si="27"/>
        <v>0</v>
      </c>
      <c r="BI174" s="169">
        <f t="shared" si="28"/>
        <v>0</v>
      </c>
      <c r="BJ174" s="18" t="s">
        <v>89</v>
      </c>
      <c r="BK174" s="169">
        <f t="shared" si="29"/>
        <v>0</v>
      </c>
      <c r="BL174" s="18" t="s">
        <v>91</v>
      </c>
      <c r="BM174" s="168" t="s">
        <v>1035</v>
      </c>
    </row>
    <row r="175" spans="1:65" s="2" customFormat="1" ht="16.5" customHeight="1">
      <c r="A175" s="33"/>
      <c r="B175" s="155"/>
      <c r="C175" s="156" t="s">
        <v>701</v>
      </c>
      <c r="D175" s="156" t="s">
        <v>188</v>
      </c>
      <c r="E175" s="157" t="s">
        <v>2350</v>
      </c>
      <c r="F175" s="158" t="s">
        <v>2351</v>
      </c>
      <c r="G175" s="159" t="s">
        <v>2274</v>
      </c>
      <c r="H175" s="160">
        <v>3</v>
      </c>
      <c r="I175" s="161"/>
      <c r="J175" s="162">
        <f t="shared" si="20"/>
        <v>0</v>
      </c>
      <c r="K175" s="163"/>
      <c r="L175" s="34"/>
      <c r="M175" s="164" t="s">
        <v>1</v>
      </c>
      <c r="N175" s="165" t="s">
        <v>41</v>
      </c>
      <c r="O175" s="62"/>
      <c r="P175" s="166">
        <f t="shared" si="21"/>
        <v>0</v>
      </c>
      <c r="Q175" s="166">
        <v>0</v>
      </c>
      <c r="R175" s="166">
        <f t="shared" si="22"/>
        <v>0</v>
      </c>
      <c r="S175" s="166">
        <v>0</v>
      </c>
      <c r="T175" s="167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91</v>
      </c>
      <c r="AT175" s="168" t="s">
        <v>188</v>
      </c>
      <c r="AU175" s="168" t="s">
        <v>79</v>
      </c>
      <c r="AY175" s="18" t="s">
        <v>185</v>
      </c>
      <c r="BE175" s="169">
        <f t="shared" si="24"/>
        <v>0</v>
      </c>
      <c r="BF175" s="169">
        <f t="shared" si="25"/>
        <v>0</v>
      </c>
      <c r="BG175" s="169">
        <f t="shared" si="26"/>
        <v>0</v>
      </c>
      <c r="BH175" s="169">
        <f t="shared" si="27"/>
        <v>0</v>
      </c>
      <c r="BI175" s="169">
        <f t="shared" si="28"/>
        <v>0</v>
      </c>
      <c r="BJ175" s="18" t="s">
        <v>89</v>
      </c>
      <c r="BK175" s="169">
        <f t="shared" si="29"/>
        <v>0</v>
      </c>
      <c r="BL175" s="18" t="s">
        <v>91</v>
      </c>
      <c r="BM175" s="168" t="s">
        <v>1043</v>
      </c>
    </row>
    <row r="176" spans="1:65" s="12" customFormat="1" ht="25.9" customHeight="1">
      <c r="B176" s="142"/>
      <c r="D176" s="143" t="s">
        <v>74</v>
      </c>
      <c r="E176" s="144" t="s">
        <v>2352</v>
      </c>
      <c r="F176" s="144" t="s">
        <v>2353</v>
      </c>
      <c r="I176" s="145"/>
      <c r="J176" s="146">
        <f>BK176</f>
        <v>0</v>
      </c>
      <c r="L176" s="142"/>
      <c r="M176" s="147"/>
      <c r="N176" s="148"/>
      <c r="O176" s="148"/>
      <c r="P176" s="149">
        <f>SUM(P177:P181)</f>
        <v>0</v>
      </c>
      <c r="Q176" s="148"/>
      <c r="R176" s="149">
        <f>SUM(R177:R181)</f>
        <v>0</v>
      </c>
      <c r="S176" s="148"/>
      <c r="T176" s="150">
        <f>SUM(T177:T181)</f>
        <v>0</v>
      </c>
      <c r="AR176" s="143" t="s">
        <v>79</v>
      </c>
      <c r="AT176" s="151" t="s">
        <v>74</v>
      </c>
      <c r="AU176" s="151" t="s">
        <v>75</v>
      </c>
      <c r="AY176" s="143" t="s">
        <v>185</v>
      </c>
      <c r="BK176" s="152">
        <f>SUM(BK177:BK181)</f>
        <v>0</v>
      </c>
    </row>
    <row r="177" spans="1:65" s="2" customFormat="1" ht="33" customHeight="1">
      <c r="A177" s="33"/>
      <c r="B177" s="155"/>
      <c r="C177" s="202" t="s">
        <v>706</v>
      </c>
      <c r="D177" s="202" t="s">
        <v>339</v>
      </c>
      <c r="E177" s="203" t="s">
        <v>2354</v>
      </c>
      <c r="F177" s="204" t="s">
        <v>2355</v>
      </c>
      <c r="G177" s="205" t="s">
        <v>782</v>
      </c>
      <c r="H177" s="206">
        <v>1</v>
      </c>
      <c r="I177" s="207"/>
      <c r="J177" s="208">
        <f>ROUND(I177*H177,2)</f>
        <v>0</v>
      </c>
      <c r="K177" s="209"/>
      <c r="L177" s="210"/>
      <c r="M177" s="211" t="s">
        <v>1</v>
      </c>
      <c r="N177" s="212" t="s">
        <v>41</v>
      </c>
      <c r="O177" s="62"/>
      <c r="P177" s="166">
        <f>O177*H177</f>
        <v>0</v>
      </c>
      <c r="Q177" s="166">
        <v>0</v>
      </c>
      <c r="R177" s="166">
        <f>Q177*H177</f>
        <v>0</v>
      </c>
      <c r="S177" s="166">
        <v>0</v>
      </c>
      <c r="T177" s="167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342</v>
      </c>
      <c r="AT177" s="168" t="s">
        <v>339</v>
      </c>
      <c r="AU177" s="168" t="s">
        <v>79</v>
      </c>
      <c r="AY177" s="18" t="s">
        <v>185</v>
      </c>
      <c r="BE177" s="169">
        <f>IF(N177="základná",J177,0)</f>
        <v>0</v>
      </c>
      <c r="BF177" s="169">
        <f>IF(N177="znížená",J177,0)</f>
        <v>0</v>
      </c>
      <c r="BG177" s="169">
        <f>IF(N177="zákl. prenesená",J177,0)</f>
        <v>0</v>
      </c>
      <c r="BH177" s="169">
        <f>IF(N177="zníž. prenesená",J177,0)</f>
        <v>0</v>
      </c>
      <c r="BI177" s="169">
        <f>IF(N177="nulová",J177,0)</f>
        <v>0</v>
      </c>
      <c r="BJ177" s="18" t="s">
        <v>89</v>
      </c>
      <c r="BK177" s="169">
        <f>ROUND(I177*H177,2)</f>
        <v>0</v>
      </c>
      <c r="BL177" s="18" t="s">
        <v>91</v>
      </c>
      <c r="BM177" s="168" t="s">
        <v>1054</v>
      </c>
    </row>
    <row r="178" spans="1:65" s="2" customFormat="1" ht="16.5" customHeight="1">
      <c r="A178" s="33"/>
      <c r="B178" s="155"/>
      <c r="C178" s="202" t="s">
        <v>722</v>
      </c>
      <c r="D178" s="202" t="s">
        <v>339</v>
      </c>
      <c r="E178" s="203" t="s">
        <v>2356</v>
      </c>
      <c r="F178" s="204" t="s">
        <v>2357</v>
      </c>
      <c r="G178" s="205" t="s">
        <v>782</v>
      </c>
      <c r="H178" s="206">
        <v>1</v>
      </c>
      <c r="I178" s="207"/>
      <c r="J178" s="208">
        <f>ROUND(I178*H178,2)</f>
        <v>0</v>
      </c>
      <c r="K178" s="209"/>
      <c r="L178" s="210"/>
      <c r="M178" s="211" t="s">
        <v>1</v>
      </c>
      <c r="N178" s="212" t="s">
        <v>41</v>
      </c>
      <c r="O178" s="62"/>
      <c r="P178" s="166">
        <f>O178*H178</f>
        <v>0</v>
      </c>
      <c r="Q178" s="166">
        <v>0</v>
      </c>
      <c r="R178" s="166">
        <f>Q178*H178</f>
        <v>0</v>
      </c>
      <c r="S178" s="166">
        <v>0</v>
      </c>
      <c r="T178" s="167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342</v>
      </c>
      <c r="AT178" s="168" t="s">
        <v>339</v>
      </c>
      <c r="AU178" s="168" t="s">
        <v>79</v>
      </c>
      <c r="AY178" s="18" t="s">
        <v>185</v>
      </c>
      <c r="BE178" s="169">
        <f>IF(N178="základná",J178,0)</f>
        <v>0</v>
      </c>
      <c r="BF178" s="169">
        <f>IF(N178="znížená",J178,0)</f>
        <v>0</v>
      </c>
      <c r="BG178" s="169">
        <f>IF(N178="zákl. prenesená",J178,0)</f>
        <v>0</v>
      </c>
      <c r="BH178" s="169">
        <f>IF(N178="zníž. prenesená",J178,0)</f>
        <v>0</v>
      </c>
      <c r="BI178" s="169">
        <f>IF(N178="nulová",J178,0)</f>
        <v>0</v>
      </c>
      <c r="BJ178" s="18" t="s">
        <v>89</v>
      </c>
      <c r="BK178" s="169">
        <f>ROUND(I178*H178,2)</f>
        <v>0</v>
      </c>
      <c r="BL178" s="18" t="s">
        <v>91</v>
      </c>
      <c r="BM178" s="168" t="s">
        <v>1832</v>
      </c>
    </row>
    <row r="179" spans="1:65" s="2" customFormat="1" ht="16.5" customHeight="1">
      <c r="A179" s="33"/>
      <c r="B179" s="155"/>
      <c r="C179" s="202" t="s">
        <v>769</v>
      </c>
      <c r="D179" s="202" t="s">
        <v>339</v>
      </c>
      <c r="E179" s="203" t="s">
        <v>2358</v>
      </c>
      <c r="F179" s="204" t="s">
        <v>2359</v>
      </c>
      <c r="G179" s="205" t="s">
        <v>782</v>
      </c>
      <c r="H179" s="206">
        <v>1</v>
      </c>
      <c r="I179" s="207"/>
      <c r="J179" s="208">
        <f>ROUND(I179*H179,2)</f>
        <v>0</v>
      </c>
      <c r="K179" s="209"/>
      <c r="L179" s="210"/>
      <c r="M179" s="211" t="s">
        <v>1</v>
      </c>
      <c r="N179" s="212" t="s">
        <v>41</v>
      </c>
      <c r="O179" s="62"/>
      <c r="P179" s="166">
        <f>O179*H179</f>
        <v>0</v>
      </c>
      <c r="Q179" s="166">
        <v>0</v>
      </c>
      <c r="R179" s="166">
        <f>Q179*H179</f>
        <v>0</v>
      </c>
      <c r="S179" s="166">
        <v>0</v>
      </c>
      <c r="T179" s="167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342</v>
      </c>
      <c r="AT179" s="168" t="s">
        <v>339</v>
      </c>
      <c r="AU179" s="168" t="s">
        <v>79</v>
      </c>
      <c r="AY179" s="18" t="s">
        <v>185</v>
      </c>
      <c r="BE179" s="169">
        <f>IF(N179="základná",J179,0)</f>
        <v>0</v>
      </c>
      <c r="BF179" s="169">
        <f>IF(N179="znížená",J179,0)</f>
        <v>0</v>
      </c>
      <c r="BG179" s="169">
        <f>IF(N179="zákl. prenesená",J179,0)</f>
        <v>0</v>
      </c>
      <c r="BH179" s="169">
        <f>IF(N179="zníž. prenesená",J179,0)</f>
        <v>0</v>
      </c>
      <c r="BI179" s="169">
        <f>IF(N179="nulová",J179,0)</f>
        <v>0</v>
      </c>
      <c r="BJ179" s="18" t="s">
        <v>89</v>
      </c>
      <c r="BK179" s="169">
        <f>ROUND(I179*H179,2)</f>
        <v>0</v>
      </c>
      <c r="BL179" s="18" t="s">
        <v>91</v>
      </c>
      <c r="BM179" s="168" t="s">
        <v>1073</v>
      </c>
    </row>
    <row r="180" spans="1:65" s="2" customFormat="1" ht="16.5" customHeight="1">
      <c r="A180" s="33"/>
      <c r="B180" s="155"/>
      <c r="C180" s="202" t="s">
        <v>773</v>
      </c>
      <c r="D180" s="202" t="s">
        <v>339</v>
      </c>
      <c r="E180" s="203" t="s">
        <v>2360</v>
      </c>
      <c r="F180" s="204" t="s">
        <v>2361</v>
      </c>
      <c r="G180" s="205" t="s">
        <v>2274</v>
      </c>
      <c r="H180" s="206">
        <v>1</v>
      </c>
      <c r="I180" s="207"/>
      <c r="J180" s="208">
        <f>ROUND(I180*H180,2)</f>
        <v>0</v>
      </c>
      <c r="K180" s="209"/>
      <c r="L180" s="210"/>
      <c r="M180" s="211" t="s">
        <v>1</v>
      </c>
      <c r="N180" s="212" t="s">
        <v>41</v>
      </c>
      <c r="O180" s="62"/>
      <c r="P180" s="166">
        <f>O180*H180</f>
        <v>0</v>
      </c>
      <c r="Q180" s="166">
        <v>0</v>
      </c>
      <c r="R180" s="166">
        <f>Q180*H180</f>
        <v>0</v>
      </c>
      <c r="S180" s="166">
        <v>0</v>
      </c>
      <c r="T180" s="167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342</v>
      </c>
      <c r="AT180" s="168" t="s">
        <v>339</v>
      </c>
      <c r="AU180" s="168" t="s">
        <v>79</v>
      </c>
      <c r="AY180" s="18" t="s">
        <v>185</v>
      </c>
      <c r="BE180" s="169">
        <f>IF(N180="základná",J180,0)</f>
        <v>0</v>
      </c>
      <c r="BF180" s="169">
        <f>IF(N180="znížená",J180,0)</f>
        <v>0</v>
      </c>
      <c r="BG180" s="169">
        <f>IF(N180="zákl. prenesená",J180,0)</f>
        <v>0</v>
      </c>
      <c r="BH180" s="169">
        <f>IF(N180="zníž. prenesená",J180,0)</f>
        <v>0</v>
      </c>
      <c r="BI180" s="169">
        <f>IF(N180="nulová",J180,0)</f>
        <v>0</v>
      </c>
      <c r="BJ180" s="18" t="s">
        <v>89</v>
      </c>
      <c r="BK180" s="169">
        <f>ROUND(I180*H180,2)</f>
        <v>0</v>
      </c>
      <c r="BL180" s="18" t="s">
        <v>91</v>
      </c>
      <c r="BM180" s="168" t="s">
        <v>1084</v>
      </c>
    </row>
    <row r="181" spans="1:65" s="2" customFormat="1" ht="16.5" customHeight="1">
      <c r="A181" s="33"/>
      <c r="B181" s="155"/>
      <c r="C181" s="156" t="s">
        <v>779</v>
      </c>
      <c r="D181" s="156" t="s">
        <v>188</v>
      </c>
      <c r="E181" s="157" t="s">
        <v>2362</v>
      </c>
      <c r="F181" s="158" t="s">
        <v>2315</v>
      </c>
      <c r="G181" s="159" t="s">
        <v>2274</v>
      </c>
      <c r="H181" s="160">
        <v>1</v>
      </c>
      <c r="I181" s="161"/>
      <c r="J181" s="162">
        <f>ROUND(I181*H181,2)</f>
        <v>0</v>
      </c>
      <c r="K181" s="163"/>
      <c r="L181" s="34"/>
      <c r="M181" s="164" t="s">
        <v>1</v>
      </c>
      <c r="N181" s="165" t="s">
        <v>41</v>
      </c>
      <c r="O181" s="62"/>
      <c r="P181" s="166">
        <f>O181*H181</f>
        <v>0</v>
      </c>
      <c r="Q181" s="166">
        <v>0</v>
      </c>
      <c r="R181" s="166">
        <f>Q181*H181</f>
        <v>0</v>
      </c>
      <c r="S181" s="166">
        <v>0</v>
      </c>
      <c r="T181" s="167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8" t="s">
        <v>91</v>
      </c>
      <c r="AT181" s="168" t="s">
        <v>188</v>
      </c>
      <c r="AU181" s="168" t="s">
        <v>79</v>
      </c>
      <c r="AY181" s="18" t="s">
        <v>185</v>
      </c>
      <c r="BE181" s="169">
        <f>IF(N181="základná",J181,0)</f>
        <v>0</v>
      </c>
      <c r="BF181" s="169">
        <f>IF(N181="znížená",J181,0)</f>
        <v>0</v>
      </c>
      <c r="BG181" s="169">
        <f>IF(N181="zákl. prenesená",J181,0)</f>
        <v>0</v>
      </c>
      <c r="BH181" s="169">
        <f>IF(N181="zníž. prenesená",J181,0)</f>
        <v>0</v>
      </c>
      <c r="BI181" s="169">
        <f>IF(N181="nulová",J181,0)</f>
        <v>0</v>
      </c>
      <c r="BJ181" s="18" t="s">
        <v>89</v>
      </c>
      <c r="BK181" s="169">
        <f>ROUND(I181*H181,2)</f>
        <v>0</v>
      </c>
      <c r="BL181" s="18" t="s">
        <v>91</v>
      </c>
      <c r="BM181" s="168" t="s">
        <v>1094</v>
      </c>
    </row>
    <row r="182" spans="1:65" s="12" customFormat="1" ht="25.9" customHeight="1">
      <c r="B182" s="142"/>
      <c r="D182" s="143" t="s">
        <v>74</v>
      </c>
      <c r="E182" s="144" t="s">
        <v>2363</v>
      </c>
      <c r="F182" s="144" t="s">
        <v>2364</v>
      </c>
      <c r="I182" s="145"/>
      <c r="J182" s="146">
        <f>BK182</f>
        <v>0</v>
      </c>
      <c r="L182" s="142"/>
      <c r="M182" s="147"/>
      <c r="N182" s="148"/>
      <c r="O182" s="148"/>
      <c r="P182" s="149">
        <f>SUM(P183:P185)</f>
        <v>0</v>
      </c>
      <c r="Q182" s="148"/>
      <c r="R182" s="149">
        <f>SUM(R183:R185)</f>
        <v>0</v>
      </c>
      <c r="S182" s="148"/>
      <c r="T182" s="150">
        <f>SUM(T183:T185)</f>
        <v>0</v>
      </c>
      <c r="AR182" s="143" t="s">
        <v>79</v>
      </c>
      <c r="AT182" s="151" t="s">
        <v>74</v>
      </c>
      <c r="AU182" s="151" t="s">
        <v>75</v>
      </c>
      <c r="AY182" s="143" t="s">
        <v>185</v>
      </c>
      <c r="BK182" s="152">
        <f>SUM(BK183:BK185)</f>
        <v>0</v>
      </c>
    </row>
    <row r="183" spans="1:65" s="2" customFormat="1" ht="16.5" customHeight="1">
      <c r="A183" s="33"/>
      <c r="B183" s="155"/>
      <c r="C183" s="156" t="s">
        <v>784</v>
      </c>
      <c r="D183" s="156" t="s">
        <v>188</v>
      </c>
      <c r="E183" s="157" t="s">
        <v>2365</v>
      </c>
      <c r="F183" s="158" t="s">
        <v>2366</v>
      </c>
      <c r="G183" s="159" t="s">
        <v>2274</v>
      </c>
      <c r="H183" s="160">
        <v>1</v>
      </c>
      <c r="I183" s="161"/>
      <c r="J183" s="162">
        <f>ROUND(I183*H183,2)</f>
        <v>0</v>
      </c>
      <c r="K183" s="163"/>
      <c r="L183" s="34"/>
      <c r="M183" s="164" t="s">
        <v>1</v>
      </c>
      <c r="N183" s="165" t="s">
        <v>41</v>
      </c>
      <c r="O183" s="62"/>
      <c r="P183" s="166">
        <f>O183*H183</f>
        <v>0</v>
      </c>
      <c r="Q183" s="166">
        <v>0</v>
      </c>
      <c r="R183" s="166">
        <f>Q183*H183</f>
        <v>0</v>
      </c>
      <c r="S183" s="166">
        <v>0</v>
      </c>
      <c r="T183" s="167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91</v>
      </c>
      <c r="AT183" s="168" t="s">
        <v>188</v>
      </c>
      <c r="AU183" s="168" t="s">
        <v>79</v>
      </c>
      <c r="AY183" s="18" t="s">
        <v>185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8" t="s">
        <v>89</v>
      </c>
      <c r="BK183" s="169">
        <f>ROUND(I183*H183,2)</f>
        <v>0</v>
      </c>
      <c r="BL183" s="18" t="s">
        <v>91</v>
      </c>
      <c r="BM183" s="168" t="s">
        <v>1106</v>
      </c>
    </row>
    <row r="184" spans="1:65" s="2" customFormat="1" ht="16.5" customHeight="1">
      <c r="A184" s="33"/>
      <c r="B184" s="155"/>
      <c r="C184" s="156" t="s">
        <v>788</v>
      </c>
      <c r="D184" s="156" t="s">
        <v>188</v>
      </c>
      <c r="E184" s="157" t="s">
        <v>2367</v>
      </c>
      <c r="F184" s="158" t="s">
        <v>2368</v>
      </c>
      <c r="G184" s="159" t="s">
        <v>2274</v>
      </c>
      <c r="H184" s="160">
        <v>1</v>
      </c>
      <c r="I184" s="161"/>
      <c r="J184" s="162">
        <f>ROUND(I184*H184,2)</f>
        <v>0</v>
      </c>
      <c r="K184" s="163"/>
      <c r="L184" s="34"/>
      <c r="M184" s="164" t="s">
        <v>1</v>
      </c>
      <c r="N184" s="165" t="s">
        <v>41</v>
      </c>
      <c r="O184" s="62"/>
      <c r="P184" s="166">
        <f>O184*H184</f>
        <v>0</v>
      </c>
      <c r="Q184" s="166">
        <v>0</v>
      </c>
      <c r="R184" s="166">
        <f>Q184*H184</f>
        <v>0</v>
      </c>
      <c r="S184" s="166">
        <v>0</v>
      </c>
      <c r="T184" s="167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91</v>
      </c>
      <c r="AT184" s="168" t="s">
        <v>188</v>
      </c>
      <c r="AU184" s="168" t="s">
        <v>79</v>
      </c>
      <c r="AY184" s="18" t="s">
        <v>185</v>
      </c>
      <c r="BE184" s="169">
        <f>IF(N184="základná",J184,0)</f>
        <v>0</v>
      </c>
      <c r="BF184" s="169">
        <f>IF(N184="znížená",J184,0)</f>
        <v>0</v>
      </c>
      <c r="BG184" s="169">
        <f>IF(N184="zákl. prenesená",J184,0)</f>
        <v>0</v>
      </c>
      <c r="BH184" s="169">
        <f>IF(N184="zníž. prenesená",J184,0)</f>
        <v>0</v>
      </c>
      <c r="BI184" s="169">
        <f>IF(N184="nulová",J184,0)</f>
        <v>0</v>
      </c>
      <c r="BJ184" s="18" t="s">
        <v>89</v>
      </c>
      <c r="BK184" s="169">
        <f>ROUND(I184*H184,2)</f>
        <v>0</v>
      </c>
      <c r="BL184" s="18" t="s">
        <v>91</v>
      </c>
      <c r="BM184" s="168" t="s">
        <v>1120</v>
      </c>
    </row>
    <row r="185" spans="1:65" s="2" customFormat="1" ht="16.5" customHeight="1">
      <c r="A185" s="33"/>
      <c r="B185" s="155"/>
      <c r="C185" s="156" t="s">
        <v>792</v>
      </c>
      <c r="D185" s="156" t="s">
        <v>188</v>
      </c>
      <c r="E185" s="157" t="s">
        <v>2369</v>
      </c>
      <c r="F185" s="158" t="s">
        <v>2370</v>
      </c>
      <c r="G185" s="159" t="s">
        <v>2274</v>
      </c>
      <c r="H185" s="160">
        <v>1</v>
      </c>
      <c r="I185" s="161"/>
      <c r="J185" s="162">
        <f>ROUND(I185*H185,2)</f>
        <v>0</v>
      </c>
      <c r="K185" s="163"/>
      <c r="L185" s="34"/>
      <c r="M185" s="214" t="s">
        <v>1</v>
      </c>
      <c r="N185" s="215" t="s">
        <v>41</v>
      </c>
      <c r="O185" s="216"/>
      <c r="P185" s="217">
        <f>O185*H185</f>
        <v>0</v>
      </c>
      <c r="Q185" s="217">
        <v>0</v>
      </c>
      <c r="R185" s="217">
        <f>Q185*H185</f>
        <v>0</v>
      </c>
      <c r="S185" s="217">
        <v>0</v>
      </c>
      <c r="T185" s="218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91</v>
      </c>
      <c r="AT185" s="168" t="s">
        <v>188</v>
      </c>
      <c r="AU185" s="168" t="s">
        <v>79</v>
      </c>
      <c r="AY185" s="18" t="s">
        <v>185</v>
      </c>
      <c r="BE185" s="169">
        <f>IF(N185="základná",J185,0)</f>
        <v>0</v>
      </c>
      <c r="BF185" s="169">
        <f>IF(N185="znížená",J185,0)</f>
        <v>0</v>
      </c>
      <c r="BG185" s="169">
        <f>IF(N185="zákl. prenesená",J185,0)</f>
        <v>0</v>
      </c>
      <c r="BH185" s="169">
        <f>IF(N185="zníž. prenesená",J185,0)</f>
        <v>0</v>
      </c>
      <c r="BI185" s="169">
        <f>IF(N185="nulová",J185,0)</f>
        <v>0</v>
      </c>
      <c r="BJ185" s="18" t="s">
        <v>89</v>
      </c>
      <c r="BK185" s="169">
        <f>ROUND(I185*H185,2)</f>
        <v>0</v>
      </c>
      <c r="BL185" s="18" t="s">
        <v>91</v>
      </c>
      <c r="BM185" s="168" t="s">
        <v>1130</v>
      </c>
    </row>
    <row r="186" spans="1:65" s="2" customFormat="1" ht="6.95" customHeight="1">
      <c r="A186" s="33"/>
      <c r="B186" s="51"/>
      <c r="C186" s="52"/>
      <c r="D186" s="52"/>
      <c r="E186" s="52"/>
      <c r="F186" s="52"/>
      <c r="G186" s="52"/>
      <c r="H186" s="52"/>
      <c r="I186" s="52"/>
      <c r="J186" s="52"/>
      <c r="K186" s="52"/>
      <c r="L186" s="34"/>
      <c r="M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</row>
  </sheetData>
  <autoFilter ref="C124:K185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83"/>
  <sheetViews>
    <sheetView showGridLines="0" workbookViewId="0">
      <selection activeCell="I45" sqref="I4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105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2371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ROUND(J129,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6" t="s">
        <v>39</v>
      </c>
      <c r="E33" s="39" t="s">
        <v>40</v>
      </c>
      <c r="F33" s="107">
        <f>ROUND((SUM(BE129:BE282)),  2)</f>
        <v>0</v>
      </c>
      <c r="G33" s="108"/>
      <c r="H33" s="108"/>
      <c r="I33" s="109">
        <v>0.2</v>
      </c>
      <c r="J33" s="107">
        <f>ROUND(((SUM(BE129:BE282))*I33),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7">
        <f>ROUND((SUM(BF129:BF282)),  2)</f>
        <v>0</v>
      </c>
      <c r="G34" s="108"/>
      <c r="H34" s="108"/>
      <c r="I34" s="109">
        <v>0.2</v>
      </c>
      <c r="J34" s="107">
        <f>ROUND(((SUM(BF129:BF282))*I34),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0">
        <f>ROUND((SUM(BG129:BG282)),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0">
        <f>ROUND((SUM(BH129:BH282)),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7">
        <f>ROUND((SUM(BI129:BI282)),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SO-02 - Prístrešok skladu trusu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J129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5" customHeight="1">
      <c r="B97" s="123"/>
      <c r="D97" s="124" t="s">
        <v>147</v>
      </c>
      <c r="E97" s="125"/>
      <c r="F97" s="125"/>
      <c r="G97" s="125"/>
      <c r="H97" s="125"/>
      <c r="I97" s="125"/>
      <c r="J97" s="126">
        <f>J130</f>
        <v>0</v>
      </c>
      <c r="L97" s="123"/>
    </row>
    <row r="98" spans="1:31" s="10" customFormat="1" ht="19.899999999999999" customHeight="1">
      <c r="B98" s="127"/>
      <c r="D98" s="128" t="s">
        <v>148</v>
      </c>
      <c r="E98" s="129"/>
      <c r="F98" s="129"/>
      <c r="G98" s="129"/>
      <c r="H98" s="129"/>
      <c r="I98" s="129"/>
      <c r="J98" s="130">
        <f>J131</f>
        <v>0</v>
      </c>
      <c r="L98" s="127"/>
    </row>
    <row r="99" spans="1:31" s="10" customFormat="1" ht="19.899999999999999" customHeight="1">
      <c r="B99" s="127"/>
      <c r="D99" s="128" t="s">
        <v>149</v>
      </c>
      <c r="E99" s="129"/>
      <c r="F99" s="129"/>
      <c r="G99" s="129"/>
      <c r="H99" s="129"/>
      <c r="I99" s="129"/>
      <c r="J99" s="130">
        <f>J144</f>
        <v>0</v>
      </c>
      <c r="L99" s="127"/>
    </row>
    <row r="100" spans="1:31" s="10" customFormat="1" ht="19.899999999999999" customHeight="1">
      <c r="B100" s="127"/>
      <c r="D100" s="128" t="s">
        <v>150</v>
      </c>
      <c r="E100" s="129"/>
      <c r="F100" s="129"/>
      <c r="G100" s="129"/>
      <c r="H100" s="129"/>
      <c r="I100" s="129"/>
      <c r="J100" s="130">
        <f>J177</f>
        <v>0</v>
      </c>
      <c r="L100" s="127"/>
    </row>
    <row r="101" spans="1:31" s="10" customFormat="1" ht="19.899999999999999" customHeight="1">
      <c r="B101" s="127"/>
      <c r="D101" s="128" t="s">
        <v>152</v>
      </c>
      <c r="E101" s="129"/>
      <c r="F101" s="129"/>
      <c r="G101" s="129"/>
      <c r="H101" s="129"/>
      <c r="I101" s="129"/>
      <c r="J101" s="130">
        <f>J191</f>
        <v>0</v>
      </c>
      <c r="L101" s="127"/>
    </row>
    <row r="102" spans="1:31" s="10" customFormat="1" ht="19.899999999999999" customHeight="1">
      <c r="B102" s="127"/>
      <c r="D102" s="128" t="s">
        <v>153</v>
      </c>
      <c r="E102" s="129"/>
      <c r="F102" s="129"/>
      <c r="G102" s="129"/>
      <c r="H102" s="129"/>
      <c r="I102" s="129"/>
      <c r="J102" s="130">
        <f>J216</f>
        <v>0</v>
      </c>
      <c r="L102" s="127"/>
    </row>
    <row r="103" spans="1:31" s="10" customFormat="1" ht="19.899999999999999" customHeight="1">
      <c r="B103" s="127"/>
      <c r="D103" s="128" t="s">
        <v>154</v>
      </c>
      <c r="E103" s="129"/>
      <c r="F103" s="129"/>
      <c r="G103" s="129"/>
      <c r="H103" s="129"/>
      <c r="I103" s="129"/>
      <c r="J103" s="130">
        <f>J225</f>
        <v>0</v>
      </c>
      <c r="L103" s="127"/>
    </row>
    <row r="104" spans="1:31" s="9" customFormat="1" ht="24.95" customHeight="1">
      <c r="B104" s="123"/>
      <c r="D104" s="124" t="s">
        <v>155</v>
      </c>
      <c r="E104" s="125"/>
      <c r="F104" s="125"/>
      <c r="G104" s="125"/>
      <c r="H104" s="125"/>
      <c r="I104" s="125"/>
      <c r="J104" s="126">
        <f>J227</f>
        <v>0</v>
      </c>
      <c r="L104" s="123"/>
    </row>
    <row r="105" spans="1:31" s="10" customFormat="1" ht="19.899999999999999" customHeight="1">
      <c r="B105" s="127"/>
      <c r="D105" s="128" t="s">
        <v>156</v>
      </c>
      <c r="E105" s="129"/>
      <c r="F105" s="129"/>
      <c r="G105" s="129"/>
      <c r="H105" s="129"/>
      <c r="I105" s="129"/>
      <c r="J105" s="130">
        <f>J228</f>
        <v>0</v>
      </c>
      <c r="L105" s="127"/>
    </row>
    <row r="106" spans="1:31" s="10" customFormat="1" ht="19.899999999999999" customHeight="1">
      <c r="B106" s="127"/>
      <c r="D106" s="128" t="s">
        <v>158</v>
      </c>
      <c r="E106" s="129"/>
      <c r="F106" s="129"/>
      <c r="G106" s="129"/>
      <c r="H106" s="129"/>
      <c r="I106" s="129"/>
      <c r="J106" s="130">
        <f>J258</f>
        <v>0</v>
      </c>
      <c r="L106" s="127"/>
    </row>
    <row r="107" spans="1:31" s="10" customFormat="1" ht="19.899999999999999" customHeight="1">
      <c r="B107" s="127"/>
      <c r="D107" s="128" t="s">
        <v>161</v>
      </c>
      <c r="E107" s="129"/>
      <c r="F107" s="129"/>
      <c r="G107" s="129"/>
      <c r="H107" s="129"/>
      <c r="I107" s="129"/>
      <c r="J107" s="130">
        <f>J260</f>
        <v>0</v>
      </c>
      <c r="L107" s="127"/>
    </row>
    <row r="108" spans="1:31" s="10" customFormat="1" ht="19.899999999999999" customHeight="1">
      <c r="B108" s="127"/>
      <c r="D108" s="128" t="s">
        <v>163</v>
      </c>
      <c r="E108" s="129"/>
      <c r="F108" s="129"/>
      <c r="G108" s="129"/>
      <c r="H108" s="129"/>
      <c r="I108" s="129"/>
      <c r="J108" s="130">
        <f>J273</f>
        <v>0</v>
      </c>
      <c r="L108" s="127"/>
    </row>
    <row r="109" spans="1:31" s="9" customFormat="1" ht="24.95" customHeight="1">
      <c r="B109" s="123"/>
      <c r="D109" s="124" t="s">
        <v>170</v>
      </c>
      <c r="E109" s="125"/>
      <c r="F109" s="125"/>
      <c r="G109" s="125"/>
      <c r="H109" s="125"/>
      <c r="I109" s="125"/>
      <c r="J109" s="126">
        <f>J280</f>
        <v>0</v>
      </c>
      <c r="L109" s="123"/>
    </row>
    <row r="110" spans="1:31" s="2" customFormat="1" ht="21.7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5" customHeight="1">
      <c r="A115" s="33"/>
      <c r="B115" s="53"/>
      <c r="C115" s="54"/>
      <c r="D115" s="54"/>
      <c r="E115" s="54"/>
      <c r="F115" s="54"/>
      <c r="G115" s="54"/>
      <c r="H115" s="54"/>
      <c r="I115" s="54"/>
      <c r="J115" s="54"/>
      <c r="K115" s="54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5" customHeight="1">
      <c r="A116" s="33"/>
      <c r="B116" s="34"/>
      <c r="C116" s="22" t="s">
        <v>171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8" t="s">
        <v>15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65" t="str">
        <f>E7</f>
        <v>Chovná hala pre kury s voľným výbehom</v>
      </c>
      <c r="F119" s="266"/>
      <c r="G119" s="266"/>
      <c r="H119" s="266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138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24" t="str">
        <f>E9</f>
        <v>SO-02 - Prístrešok skladu trusu</v>
      </c>
      <c r="F121" s="267"/>
      <c r="G121" s="267"/>
      <c r="H121" s="267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F12</f>
        <v>Dolné Trhovište 224, 920 61 Dolné Trhovište</v>
      </c>
      <c r="G123" s="33"/>
      <c r="H123" s="33"/>
      <c r="I123" s="28" t="s">
        <v>21</v>
      </c>
      <c r="J123" s="59" t="str">
        <f>IF(J12="","",J12)</f>
        <v>19. 3. 2023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2" customHeight="1">
      <c r="A125" s="33"/>
      <c r="B125" s="34"/>
      <c r="C125" s="28" t="s">
        <v>23</v>
      </c>
      <c r="D125" s="33"/>
      <c r="E125" s="33"/>
      <c r="F125" s="26" t="str">
        <f>E15</f>
        <v>FOOD FARM s.r.o., Piešťanská 3, 917 03 Trnava</v>
      </c>
      <c r="G125" s="33"/>
      <c r="H125" s="33"/>
      <c r="I125" s="28" t="s">
        <v>29</v>
      </c>
      <c r="J125" s="31" t="str">
        <f>E21</f>
        <v>ALLA ARCHITEKTI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27</v>
      </c>
      <c r="D126" s="33"/>
      <c r="E126" s="33"/>
      <c r="F126" s="26" t="str">
        <f>IF(E18="","",E18)</f>
        <v>Vyplň údaj</v>
      </c>
      <c r="G126" s="33"/>
      <c r="H126" s="33"/>
      <c r="I126" s="28" t="s">
        <v>32</v>
      </c>
      <c r="J126" s="31" t="str">
        <f>E24</f>
        <v>Stanislav Hlubina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31"/>
      <c r="B128" s="132"/>
      <c r="C128" s="133" t="s">
        <v>172</v>
      </c>
      <c r="D128" s="134" t="s">
        <v>60</v>
      </c>
      <c r="E128" s="134" t="s">
        <v>56</v>
      </c>
      <c r="F128" s="134" t="s">
        <v>57</v>
      </c>
      <c r="G128" s="134" t="s">
        <v>173</v>
      </c>
      <c r="H128" s="134" t="s">
        <v>174</v>
      </c>
      <c r="I128" s="134" t="s">
        <v>175</v>
      </c>
      <c r="J128" s="135" t="s">
        <v>144</v>
      </c>
      <c r="K128" s="136" t="s">
        <v>176</v>
      </c>
      <c r="L128" s="137"/>
      <c r="M128" s="66" t="s">
        <v>1</v>
      </c>
      <c r="N128" s="67" t="s">
        <v>39</v>
      </c>
      <c r="O128" s="67" t="s">
        <v>177</v>
      </c>
      <c r="P128" s="67" t="s">
        <v>178</v>
      </c>
      <c r="Q128" s="67" t="s">
        <v>179</v>
      </c>
      <c r="R128" s="67" t="s">
        <v>180</v>
      </c>
      <c r="S128" s="67" t="s">
        <v>181</v>
      </c>
      <c r="T128" s="68" t="s">
        <v>182</v>
      </c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</row>
    <row r="129" spans="1:65" s="2" customFormat="1" ht="22.9" customHeight="1">
      <c r="A129" s="33"/>
      <c r="B129" s="34"/>
      <c r="C129" s="73" t="s">
        <v>145</v>
      </c>
      <c r="D129" s="33"/>
      <c r="E129" s="33"/>
      <c r="F129" s="33"/>
      <c r="G129" s="33"/>
      <c r="H129" s="33"/>
      <c r="I129" s="33"/>
      <c r="J129" s="138">
        <f>BK129</f>
        <v>0</v>
      </c>
      <c r="K129" s="33"/>
      <c r="L129" s="34"/>
      <c r="M129" s="69"/>
      <c r="N129" s="60"/>
      <c r="O129" s="70"/>
      <c r="P129" s="139">
        <f>P130+P227+P280</f>
        <v>0</v>
      </c>
      <c r="Q129" s="70"/>
      <c r="R129" s="139">
        <f>R130+R227+R280</f>
        <v>210.52792070242396</v>
      </c>
      <c r="S129" s="70"/>
      <c r="T129" s="140">
        <f>T130+T227+T280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146</v>
      </c>
      <c r="BK129" s="141">
        <f>BK130+BK227+BK280</f>
        <v>0</v>
      </c>
    </row>
    <row r="130" spans="1:65" s="12" customFormat="1" ht="25.9" customHeight="1">
      <c r="B130" s="142"/>
      <c r="D130" s="143" t="s">
        <v>74</v>
      </c>
      <c r="E130" s="144" t="s">
        <v>183</v>
      </c>
      <c r="F130" s="144" t="s">
        <v>184</v>
      </c>
      <c r="I130" s="145"/>
      <c r="J130" s="146">
        <f>BK130</f>
        <v>0</v>
      </c>
      <c r="L130" s="142"/>
      <c r="M130" s="147"/>
      <c r="N130" s="148"/>
      <c r="O130" s="148"/>
      <c r="P130" s="149">
        <f>P131+P144+P177+P191+P216+P225</f>
        <v>0</v>
      </c>
      <c r="Q130" s="148"/>
      <c r="R130" s="149">
        <f>R131+R144+R177+R191+R216+R225</f>
        <v>208.99390311242396</v>
      </c>
      <c r="S130" s="148"/>
      <c r="T130" s="150">
        <f>T131+T144+T177+T191+T216+T225</f>
        <v>0</v>
      </c>
      <c r="AR130" s="143" t="s">
        <v>79</v>
      </c>
      <c r="AT130" s="151" t="s">
        <v>74</v>
      </c>
      <c r="AU130" s="151" t="s">
        <v>75</v>
      </c>
      <c r="AY130" s="143" t="s">
        <v>185</v>
      </c>
      <c r="BK130" s="152">
        <f>BK131+BK144+BK177+BK191+BK216+BK225</f>
        <v>0</v>
      </c>
    </row>
    <row r="131" spans="1:65" s="12" customFormat="1" ht="22.9" customHeight="1">
      <c r="B131" s="142"/>
      <c r="D131" s="143" t="s">
        <v>74</v>
      </c>
      <c r="E131" s="153" t="s">
        <v>79</v>
      </c>
      <c r="F131" s="153" t="s">
        <v>186</v>
      </c>
      <c r="I131" s="145"/>
      <c r="J131" s="154">
        <f>BK131</f>
        <v>0</v>
      </c>
      <c r="L131" s="142"/>
      <c r="M131" s="147"/>
      <c r="N131" s="148"/>
      <c r="O131" s="148"/>
      <c r="P131" s="149">
        <f>SUM(P132:P143)</f>
        <v>0</v>
      </c>
      <c r="Q131" s="148"/>
      <c r="R131" s="149">
        <f>SUM(R132:R143)</f>
        <v>0</v>
      </c>
      <c r="S131" s="148"/>
      <c r="T131" s="150">
        <f>SUM(T132:T143)</f>
        <v>0</v>
      </c>
      <c r="AR131" s="143" t="s">
        <v>79</v>
      </c>
      <c r="AT131" s="151" t="s">
        <v>74</v>
      </c>
      <c r="AU131" s="151" t="s">
        <v>79</v>
      </c>
      <c r="AY131" s="143" t="s">
        <v>185</v>
      </c>
      <c r="BK131" s="152">
        <f>SUM(BK132:BK143)</f>
        <v>0</v>
      </c>
    </row>
    <row r="132" spans="1:65" s="2" customFormat="1" ht="21.75" customHeight="1">
      <c r="A132" s="33"/>
      <c r="B132" s="155"/>
      <c r="C132" s="156" t="s">
        <v>79</v>
      </c>
      <c r="D132" s="156" t="s">
        <v>188</v>
      </c>
      <c r="E132" s="157" t="s">
        <v>238</v>
      </c>
      <c r="F132" s="158" t="s">
        <v>239</v>
      </c>
      <c r="G132" s="159" t="s">
        <v>191</v>
      </c>
      <c r="H132" s="160">
        <v>12.555</v>
      </c>
      <c r="I132" s="161"/>
      <c r="J132" s="162">
        <f>ROUND(I132*H132,2)</f>
        <v>0</v>
      </c>
      <c r="K132" s="163"/>
      <c r="L132" s="34"/>
      <c r="M132" s="164" t="s">
        <v>1</v>
      </c>
      <c r="N132" s="165" t="s">
        <v>41</v>
      </c>
      <c r="O132" s="62"/>
      <c r="P132" s="166">
        <f>O132*H132</f>
        <v>0</v>
      </c>
      <c r="Q132" s="166">
        <v>0</v>
      </c>
      <c r="R132" s="166">
        <f>Q132*H132</f>
        <v>0</v>
      </c>
      <c r="S132" s="166">
        <v>0</v>
      </c>
      <c r="T132" s="167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91</v>
      </c>
      <c r="AT132" s="168" t="s">
        <v>188</v>
      </c>
      <c r="AU132" s="168" t="s">
        <v>89</v>
      </c>
      <c r="AY132" s="18" t="s">
        <v>185</v>
      </c>
      <c r="BE132" s="169">
        <f>IF(N132="základná",J132,0)</f>
        <v>0</v>
      </c>
      <c r="BF132" s="169">
        <f>IF(N132="znížená",J132,0)</f>
        <v>0</v>
      </c>
      <c r="BG132" s="169">
        <f>IF(N132="zákl. prenesená",J132,0)</f>
        <v>0</v>
      </c>
      <c r="BH132" s="169">
        <f>IF(N132="zníž. prenesená",J132,0)</f>
        <v>0</v>
      </c>
      <c r="BI132" s="169">
        <f>IF(N132="nulová",J132,0)</f>
        <v>0</v>
      </c>
      <c r="BJ132" s="18" t="s">
        <v>89</v>
      </c>
      <c r="BK132" s="169">
        <f>ROUND(I132*H132,2)</f>
        <v>0</v>
      </c>
      <c r="BL132" s="18" t="s">
        <v>91</v>
      </c>
      <c r="BM132" s="168" t="s">
        <v>2372</v>
      </c>
    </row>
    <row r="133" spans="1:65" s="14" customFormat="1" ht="11.25">
      <c r="B133" s="178"/>
      <c r="D133" s="171" t="s">
        <v>193</v>
      </c>
      <c r="E133" s="179" t="s">
        <v>1</v>
      </c>
      <c r="F133" s="180" t="s">
        <v>2373</v>
      </c>
      <c r="H133" s="181">
        <v>12.555</v>
      </c>
      <c r="I133" s="182"/>
      <c r="L133" s="178"/>
      <c r="M133" s="183"/>
      <c r="N133" s="184"/>
      <c r="O133" s="184"/>
      <c r="P133" s="184"/>
      <c r="Q133" s="184"/>
      <c r="R133" s="184"/>
      <c r="S133" s="184"/>
      <c r="T133" s="185"/>
      <c r="AT133" s="179" t="s">
        <v>193</v>
      </c>
      <c r="AU133" s="179" t="s">
        <v>89</v>
      </c>
      <c r="AV133" s="14" t="s">
        <v>89</v>
      </c>
      <c r="AW133" s="14" t="s">
        <v>31</v>
      </c>
      <c r="AX133" s="14" t="s">
        <v>75</v>
      </c>
      <c r="AY133" s="179" t="s">
        <v>185</v>
      </c>
    </row>
    <row r="134" spans="1:65" s="16" customFormat="1" ht="11.25">
      <c r="B134" s="194"/>
      <c r="D134" s="171" t="s">
        <v>193</v>
      </c>
      <c r="E134" s="195" t="s">
        <v>1</v>
      </c>
      <c r="F134" s="196" t="s">
        <v>215</v>
      </c>
      <c r="H134" s="197">
        <v>12.555</v>
      </c>
      <c r="I134" s="198"/>
      <c r="L134" s="194"/>
      <c r="M134" s="199"/>
      <c r="N134" s="200"/>
      <c r="O134" s="200"/>
      <c r="P134" s="200"/>
      <c r="Q134" s="200"/>
      <c r="R134" s="200"/>
      <c r="S134" s="200"/>
      <c r="T134" s="201"/>
      <c r="AT134" s="195" t="s">
        <v>193</v>
      </c>
      <c r="AU134" s="195" t="s">
        <v>89</v>
      </c>
      <c r="AV134" s="16" t="s">
        <v>91</v>
      </c>
      <c r="AW134" s="16" t="s">
        <v>31</v>
      </c>
      <c r="AX134" s="16" t="s">
        <v>79</v>
      </c>
      <c r="AY134" s="195" t="s">
        <v>185</v>
      </c>
    </row>
    <row r="135" spans="1:65" s="2" customFormat="1" ht="37.9" customHeight="1">
      <c r="A135" s="33"/>
      <c r="B135" s="155"/>
      <c r="C135" s="156" t="s">
        <v>89</v>
      </c>
      <c r="D135" s="156" t="s">
        <v>188</v>
      </c>
      <c r="E135" s="157" t="s">
        <v>251</v>
      </c>
      <c r="F135" s="158" t="s">
        <v>252</v>
      </c>
      <c r="G135" s="159" t="s">
        <v>191</v>
      </c>
      <c r="H135" s="160">
        <v>12.555</v>
      </c>
      <c r="I135" s="161"/>
      <c r="J135" s="162">
        <f>ROUND(I135*H135,2)</f>
        <v>0</v>
      </c>
      <c r="K135" s="163"/>
      <c r="L135" s="34"/>
      <c r="M135" s="164" t="s">
        <v>1</v>
      </c>
      <c r="N135" s="165" t="s">
        <v>41</v>
      </c>
      <c r="O135" s="62"/>
      <c r="P135" s="166">
        <f>O135*H135</f>
        <v>0</v>
      </c>
      <c r="Q135" s="166">
        <v>0</v>
      </c>
      <c r="R135" s="166">
        <f>Q135*H135</f>
        <v>0</v>
      </c>
      <c r="S135" s="166">
        <v>0</v>
      </c>
      <c r="T135" s="167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91</v>
      </c>
      <c r="AT135" s="168" t="s">
        <v>188</v>
      </c>
      <c r="AU135" s="168" t="s">
        <v>89</v>
      </c>
      <c r="AY135" s="18" t="s">
        <v>185</v>
      </c>
      <c r="BE135" s="169">
        <f>IF(N135="základná",J135,0)</f>
        <v>0</v>
      </c>
      <c r="BF135" s="169">
        <f>IF(N135="znížená",J135,0)</f>
        <v>0</v>
      </c>
      <c r="BG135" s="169">
        <f>IF(N135="zákl. prenesená",J135,0)</f>
        <v>0</v>
      </c>
      <c r="BH135" s="169">
        <f>IF(N135="zníž. prenesená",J135,0)</f>
        <v>0</v>
      </c>
      <c r="BI135" s="169">
        <f>IF(N135="nulová",J135,0)</f>
        <v>0</v>
      </c>
      <c r="BJ135" s="18" t="s">
        <v>89</v>
      </c>
      <c r="BK135" s="169">
        <f>ROUND(I135*H135,2)</f>
        <v>0</v>
      </c>
      <c r="BL135" s="18" t="s">
        <v>91</v>
      </c>
      <c r="BM135" s="168" t="s">
        <v>2374</v>
      </c>
    </row>
    <row r="136" spans="1:65" s="2" customFormat="1" ht="21.75" customHeight="1">
      <c r="A136" s="33"/>
      <c r="B136" s="155"/>
      <c r="C136" s="156" t="s">
        <v>132</v>
      </c>
      <c r="D136" s="156" t="s">
        <v>188</v>
      </c>
      <c r="E136" s="157" t="s">
        <v>2375</v>
      </c>
      <c r="F136" s="158" t="s">
        <v>2376</v>
      </c>
      <c r="G136" s="159" t="s">
        <v>191</v>
      </c>
      <c r="H136" s="160">
        <v>53.335999999999999</v>
      </c>
      <c r="I136" s="161"/>
      <c r="J136" s="162">
        <f>ROUND(I136*H136,2)</f>
        <v>0</v>
      </c>
      <c r="K136" s="163"/>
      <c r="L136" s="34"/>
      <c r="M136" s="164" t="s">
        <v>1</v>
      </c>
      <c r="N136" s="165" t="s">
        <v>41</v>
      </c>
      <c r="O136" s="62"/>
      <c r="P136" s="166">
        <f>O136*H136</f>
        <v>0</v>
      </c>
      <c r="Q136" s="166">
        <v>0</v>
      </c>
      <c r="R136" s="166">
        <f>Q136*H136</f>
        <v>0</v>
      </c>
      <c r="S136" s="166">
        <v>0</v>
      </c>
      <c r="T136" s="167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91</v>
      </c>
      <c r="AT136" s="168" t="s">
        <v>188</v>
      </c>
      <c r="AU136" s="168" t="s">
        <v>89</v>
      </c>
      <c r="AY136" s="18" t="s">
        <v>185</v>
      </c>
      <c r="BE136" s="169">
        <f>IF(N136="základná",J136,0)</f>
        <v>0</v>
      </c>
      <c r="BF136" s="169">
        <f>IF(N136="znížená",J136,0)</f>
        <v>0</v>
      </c>
      <c r="BG136" s="169">
        <f>IF(N136="zákl. prenesená",J136,0)</f>
        <v>0</v>
      </c>
      <c r="BH136" s="169">
        <f>IF(N136="zníž. prenesená",J136,0)</f>
        <v>0</v>
      </c>
      <c r="BI136" s="169">
        <f>IF(N136="nulová",J136,0)</f>
        <v>0</v>
      </c>
      <c r="BJ136" s="18" t="s">
        <v>89</v>
      </c>
      <c r="BK136" s="169">
        <f>ROUND(I136*H136,2)</f>
        <v>0</v>
      </c>
      <c r="BL136" s="18" t="s">
        <v>91</v>
      </c>
      <c r="BM136" s="168" t="s">
        <v>2377</v>
      </c>
    </row>
    <row r="137" spans="1:65" s="2" customFormat="1" ht="24.2" customHeight="1">
      <c r="A137" s="33"/>
      <c r="B137" s="155"/>
      <c r="C137" s="156" t="s">
        <v>91</v>
      </c>
      <c r="D137" s="156" t="s">
        <v>188</v>
      </c>
      <c r="E137" s="157" t="s">
        <v>275</v>
      </c>
      <c r="F137" s="158" t="s">
        <v>276</v>
      </c>
      <c r="G137" s="159" t="s">
        <v>191</v>
      </c>
      <c r="H137" s="160">
        <v>53.335999999999999</v>
      </c>
      <c r="I137" s="161"/>
      <c r="J137" s="162">
        <f>ROUND(I137*H137,2)</f>
        <v>0</v>
      </c>
      <c r="K137" s="163"/>
      <c r="L137" s="34"/>
      <c r="M137" s="164" t="s">
        <v>1</v>
      </c>
      <c r="N137" s="165" t="s">
        <v>41</v>
      </c>
      <c r="O137" s="62"/>
      <c r="P137" s="166">
        <f>O137*H137</f>
        <v>0</v>
      </c>
      <c r="Q137" s="166">
        <v>0</v>
      </c>
      <c r="R137" s="166">
        <f>Q137*H137</f>
        <v>0</v>
      </c>
      <c r="S137" s="166">
        <v>0</v>
      </c>
      <c r="T137" s="167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91</v>
      </c>
      <c r="AT137" s="168" t="s">
        <v>188</v>
      </c>
      <c r="AU137" s="168" t="s">
        <v>89</v>
      </c>
      <c r="AY137" s="18" t="s">
        <v>185</v>
      </c>
      <c r="BE137" s="169">
        <f>IF(N137="základná",J137,0)</f>
        <v>0</v>
      </c>
      <c r="BF137" s="169">
        <f>IF(N137="znížená",J137,0)</f>
        <v>0</v>
      </c>
      <c r="BG137" s="169">
        <f>IF(N137="zákl. prenesená",J137,0)</f>
        <v>0</v>
      </c>
      <c r="BH137" s="169">
        <f>IF(N137="zníž. prenesená",J137,0)</f>
        <v>0</v>
      </c>
      <c r="BI137" s="169">
        <f>IF(N137="nulová",J137,0)</f>
        <v>0</v>
      </c>
      <c r="BJ137" s="18" t="s">
        <v>89</v>
      </c>
      <c r="BK137" s="169">
        <f>ROUND(I137*H137,2)</f>
        <v>0</v>
      </c>
      <c r="BL137" s="18" t="s">
        <v>91</v>
      </c>
      <c r="BM137" s="168" t="s">
        <v>2378</v>
      </c>
    </row>
    <row r="138" spans="1:65" s="14" customFormat="1" ht="11.25">
      <c r="B138" s="178"/>
      <c r="D138" s="171" t="s">
        <v>193</v>
      </c>
      <c r="E138" s="179" t="s">
        <v>1</v>
      </c>
      <c r="F138" s="180" t="s">
        <v>2379</v>
      </c>
      <c r="H138" s="181">
        <v>53.335999999999999</v>
      </c>
      <c r="I138" s="182"/>
      <c r="L138" s="178"/>
      <c r="M138" s="183"/>
      <c r="N138" s="184"/>
      <c r="O138" s="184"/>
      <c r="P138" s="184"/>
      <c r="Q138" s="184"/>
      <c r="R138" s="184"/>
      <c r="S138" s="184"/>
      <c r="T138" s="185"/>
      <c r="AT138" s="179" t="s">
        <v>193</v>
      </c>
      <c r="AU138" s="179" t="s">
        <v>89</v>
      </c>
      <c r="AV138" s="14" t="s">
        <v>89</v>
      </c>
      <c r="AW138" s="14" t="s">
        <v>31</v>
      </c>
      <c r="AX138" s="14" t="s">
        <v>75</v>
      </c>
      <c r="AY138" s="179" t="s">
        <v>185</v>
      </c>
    </row>
    <row r="139" spans="1:65" s="16" customFormat="1" ht="11.25">
      <c r="B139" s="194"/>
      <c r="D139" s="171" t="s">
        <v>193</v>
      </c>
      <c r="E139" s="195" t="s">
        <v>1</v>
      </c>
      <c r="F139" s="196" t="s">
        <v>215</v>
      </c>
      <c r="H139" s="197">
        <v>53.335999999999999</v>
      </c>
      <c r="I139" s="198"/>
      <c r="L139" s="194"/>
      <c r="M139" s="199"/>
      <c r="N139" s="200"/>
      <c r="O139" s="200"/>
      <c r="P139" s="200"/>
      <c r="Q139" s="200"/>
      <c r="R139" s="200"/>
      <c r="S139" s="200"/>
      <c r="T139" s="201"/>
      <c r="AT139" s="195" t="s">
        <v>193</v>
      </c>
      <c r="AU139" s="195" t="s">
        <v>89</v>
      </c>
      <c r="AV139" s="16" t="s">
        <v>91</v>
      </c>
      <c r="AW139" s="16" t="s">
        <v>31</v>
      </c>
      <c r="AX139" s="16" t="s">
        <v>79</v>
      </c>
      <c r="AY139" s="195" t="s">
        <v>185</v>
      </c>
    </row>
    <row r="140" spans="1:65" s="2" customFormat="1" ht="24.2" customHeight="1">
      <c r="A140" s="33"/>
      <c r="B140" s="155"/>
      <c r="C140" s="156" t="s">
        <v>237</v>
      </c>
      <c r="D140" s="156" t="s">
        <v>188</v>
      </c>
      <c r="E140" s="157" t="s">
        <v>2380</v>
      </c>
      <c r="F140" s="158" t="s">
        <v>2381</v>
      </c>
      <c r="G140" s="159" t="s">
        <v>191</v>
      </c>
      <c r="H140" s="160">
        <v>53.335999999999999</v>
      </c>
      <c r="I140" s="161"/>
      <c r="J140" s="162">
        <f>ROUND(I140*H140,2)</f>
        <v>0</v>
      </c>
      <c r="K140" s="163"/>
      <c r="L140" s="34"/>
      <c r="M140" s="164" t="s">
        <v>1</v>
      </c>
      <c r="N140" s="165" t="s">
        <v>41</v>
      </c>
      <c r="O140" s="62"/>
      <c r="P140" s="166">
        <f>O140*H140</f>
        <v>0</v>
      </c>
      <c r="Q140" s="166">
        <v>0</v>
      </c>
      <c r="R140" s="166">
        <f>Q140*H140</f>
        <v>0</v>
      </c>
      <c r="S140" s="166">
        <v>0</v>
      </c>
      <c r="T140" s="167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91</v>
      </c>
      <c r="AT140" s="168" t="s">
        <v>188</v>
      </c>
      <c r="AU140" s="168" t="s">
        <v>89</v>
      </c>
      <c r="AY140" s="18" t="s">
        <v>185</v>
      </c>
      <c r="BE140" s="169">
        <f>IF(N140="základná",J140,0)</f>
        <v>0</v>
      </c>
      <c r="BF140" s="169">
        <f>IF(N140="znížená",J140,0)</f>
        <v>0</v>
      </c>
      <c r="BG140" s="169">
        <f>IF(N140="zákl. prenesená",J140,0)</f>
        <v>0</v>
      </c>
      <c r="BH140" s="169">
        <f>IF(N140="zníž. prenesená",J140,0)</f>
        <v>0</v>
      </c>
      <c r="BI140" s="169">
        <f>IF(N140="nulová",J140,0)</f>
        <v>0</v>
      </c>
      <c r="BJ140" s="18" t="s">
        <v>89</v>
      </c>
      <c r="BK140" s="169">
        <f>ROUND(I140*H140,2)</f>
        <v>0</v>
      </c>
      <c r="BL140" s="18" t="s">
        <v>91</v>
      </c>
      <c r="BM140" s="168" t="s">
        <v>2382</v>
      </c>
    </row>
    <row r="141" spans="1:65" s="2" customFormat="1" ht="21.75" customHeight="1">
      <c r="A141" s="33"/>
      <c r="B141" s="155"/>
      <c r="C141" s="156" t="s">
        <v>250</v>
      </c>
      <c r="D141" s="156" t="s">
        <v>188</v>
      </c>
      <c r="E141" s="157" t="s">
        <v>281</v>
      </c>
      <c r="F141" s="158" t="s">
        <v>282</v>
      </c>
      <c r="G141" s="159" t="s">
        <v>283</v>
      </c>
      <c r="H141" s="160">
        <v>56.25</v>
      </c>
      <c r="I141" s="161"/>
      <c r="J141" s="162">
        <f>ROUND(I141*H141,2)</f>
        <v>0</v>
      </c>
      <c r="K141" s="163"/>
      <c r="L141" s="34"/>
      <c r="M141" s="164" t="s">
        <v>1</v>
      </c>
      <c r="N141" s="165" t="s">
        <v>41</v>
      </c>
      <c r="O141" s="62"/>
      <c r="P141" s="166">
        <f>O141*H141</f>
        <v>0</v>
      </c>
      <c r="Q141" s="166">
        <v>0</v>
      </c>
      <c r="R141" s="166">
        <f>Q141*H141</f>
        <v>0</v>
      </c>
      <c r="S141" s="166">
        <v>0</v>
      </c>
      <c r="T141" s="167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91</v>
      </c>
      <c r="AT141" s="168" t="s">
        <v>188</v>
      </c>
      <c r="AU141" s="168" t="s">
        <v>89</v>
      </c>
      <c r="AY141" s="18" t="s">
        <v>185</v>
      </c>
      <c r="BE141" s="169">
        <f>IF(N141="základná",J141,0)</f>
        <v>0</v>
      </c>
      <c r="BF141" s="169">
        <f>IF(N141="znížená",J141,0)</f>
        <v>0</v>
      </c>
      <c r="BG141" s="169">
        <f>IF(N141="zákl. prenesená",J141,0)</f>
        <v>0</v>
      </c>
      <c r="BH141" s="169">
        <f>IF(N141="zníž. prenesená",J141,0)</f>
        <v>0</v>
      </c>
      <c r="BI141" s="169">
        <f>IF(N141="nulová",J141,0)</f>
        <v>0</v>
      </c>
      <c r="BJ141" s="18" t="s">
        <v>89</v>
      </c>
      <c r="BK141" s="169">
        <f>ROUND(I141*H141,2)</f>
        <v>0</v>
      </c>
      <c r="BL141" s="18" t="s">
        <v>91</v>
      </c>
      <c r="BM141" s="168" t="s">
        <v>2383</v>
      </c>
    </row>
    <row r="142" spans="1:65" s="14" customFormat="1" ht="11.25">
      <c r="B142" s="178"/>
      <c r="D142" s="171" t="s">
        <v>193</v>
      </c>
      <c r="E142" s="179" t="s">
        <v>1</v>
      </c>
      <c r="F142" s="180" t="s">
        <v>2384</v>
      </c>
      <c r="H142" s="181">
        <v>56.25</v>
      </c>
      <c r="I142" s="182"/>
      <c r="L142" s="178"/>
      <c r="M142" s="183"/>
      <c r="N142" s="184"/>
      <c r="O142" s="184"/>
      <c r="P142" s="184"/>
      <c r="Q142" s="184"/>
      <c r="R142" s="184"/>
      <c r="S142" s="184"/>
      <c r="T142" s="185"/>
      <c r="AT142" s="179" t="s">
        <v>193</v>
      </c>
      <c r="AU142" s="179" t="s">
        <v>89</v>
      </c>
      <c r="AV142" s="14" t="s">
        <v>89</v>
      </c>
      <c r="AW142" s="14" t="s">
        <v>31</v>
      </c>
      <c r="AX142" s="14" t="s">
        <v>75</v>
      </c>
      <c r="AY142" s="179" t="s">
        <v>185</v>
      </c>
    </row>
    <row r="143" spans="1:65" s="16" customFormat="1" ht="11.25">
      <c r="B143" s="194"/>
      <c r="D143" s="171" t="s">
        <v>193</v>
      </c>
      <c r="E143" s="195" t="s">
        <v>1</v>
      </c>
      <c r="F143" s="196" t="s">
        <v>215</v>
      </c>
      <c r="H143" s="197">
        <v>56.25</v>
      </c>
      <c r="I143" s="198"/>
      <c r="L143" s="194"/>
      <c r="M143" s="199"/>
      <c r="N143" s="200"/>
      <c r="O143" s="200"/>
      <c r="P143" s="200"/>
      <c r="Q143" s="200"/>
      <c r="R143" s="200"/>
      <c r="S143" s="200"/>
      <c r="T143" s="201"/>
      <c r="AT143" s="195" t="s">
        <v>193</v>
      </c>
      <c r="AU143" s="195" t="s">
        <v>89</v>
      </c>
      <c r="AV143" s="16" t="s">
        <v>91</v>
      </c>
      <c r="AW143" s="16" t="s">
        <v>31</v>
      </c>
      <c r="AX143" s="16" t="s">
        <v>79</v>
      </c>
      <c r="AY143" s="195" t="s">
        <v>185</v>
      </c>
    </row>
    <row r="144" spans="1:65" s="12" customFormat="1" ht="22.9" customHeight="1">
      <c r="B144" s="142"/>
      <c r="D144" s="143" t="s">
        <v>74</v>
      </c>
      <c r="E144" s="153" t="s">
        <v>89</v>
      </c>
      <c r="F144" s="153" t="s">
        <v>332</v>
      </c>
      <c r="I144" s="145"/>
      <c r="J144" s="154">
        <f>BK144</f>
        <v>0</v>
      </c>
      <c r="L144" s="142"/>
      <c r="M144" s="147"/>
      <c r="N144" s="148"/>
      <c r="O144" s="148"/>
      <c r="P144" s="149">
        <f>SUM(P145:P176)</f>
        <v>0</v>
      </c>
      <c r="Q144" s="148"/>
      <c r="R144" s="149">
        <f>SUM(R145:R176)</f>
        <v>144.33322056292397</v>
      </c>
      <c r="S144" s="148"/>
      <c r="T144" s="150">
        <f>SUM(T145:T176)</f>
        <v>0</v>
      </c>
      <c r="AR144" s="143" t="s">
        <v>79</v>
      </c>
      <c r="AT144" s="151" t="s">
        <v>74</v>
      </c>
      <c r="AU144" s="151" t="s">
        <v>79</v>
      </c>
      <c r="AY144" s="143" t="s">
        <v>185</v>
      </c>
      <c r="BK144" s="152">
        <f>SUM(BK145:BK176)</f>
        <v>0</v>
      </c>
    </row>
    <row r="145" spans="1:65" s="2" customFormat="1" ht="24.2" customHeight="1">
      <c r="A145" s="33"/>
      <c r="B145" s="155"/>
      <c r="C145" s="156" t="s">
        <v>1762</v>
      </c>
      <c r="D145" s="156" t="s">
        <v>188</v>
      </c>
      <c r="E145" s="157" t="s">
        <v>352</v>
      </c>
      <c r="F145" s="158" t="s">
        <v>353</v>
      </c>
      <c r="G145" s="159" t="s">
        <v>191</v>
      </c>
      <c r="H145" s="160">
        <v>36.563000000000002</v>
      </c>
      <c r="I145" s="161"/>
      <c r="J145" s="162">
        <f>ROUND(I145*H145,2)</f>
        <v>0</v>
      </c>
      <c r="K145" s="163"/>
      <c r="L145" s="34"/>
      <c r="M145" s="164" t="s">
        <v>1</v>
      </c>
      <c r="N145" s="165" t="s">
        <v>41</v>
      </c>
      <c r="O145" s="62"/>
      <c r="P145" s="166">
        <f>O145*H145</f>
        <v>0</v>
      </c>
      <c r="Q145" s="166">
        <v>2.0659999999999998</v>
      </c>
      <c r="R145" s="166">
        <f>Q145*H145</f>
        <v>75.539158</v>
      </c>
      <c r="S145" s="166">
        <v>0</v>
      </c>
      <c r="T145" s="167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91</v>
      </c>
      <c r="AT145" s="168" t="s">
        <v>188</v>
      </c>
      <c r="AU145" s="168" t="s">
        <v>89</v>
      </c>
      <c r="AY145" s="18" t="s">
        <v>185</v>
      </c>
      <c r="BE145" s="169">
        <f>IF(N145="základná",J145,0)</f>
        <v>0</v>
      </c>
      <c r="BF145" s="169">
        <f>IF(N145="znížená",J145,0)</f>
        <v>0</v>
      </c>
      <c r="BG145" s="169">
        <f>IF(N145="zákl. prenesená",J145,0)</f>
        <v>0</v>
      </c>
      <c r="BH145" s="169">
        <f>IF(N145="zníž. prenesená",J145,0)</f>
        <v>0</v>
      </c>
      <c r="BI145" s="169">
        <f>IF(N145="nulová",J145,0)</f>
        <v>0</v>
      </c>
      <c r="BJ145" s="18" t="s">
        <v>89</v>
      </c>
      <c r="BK145" s="169">
        <f>ROUND(I145*H145,2)</f>
        <v>0</v>
      </c>
      <c r="BL145" s="18" t="s">
        <v>91</v>
      </c>
      <c r="BM145" s="168" t="s">
        <v>2385</v>
      </c>
    </row>
    <row r="146" spans="1:65" s="13" customFormat="1" ht="11.25">
      <c r="B146" s="170"/>
      <c r="D146" s="171" t="s">
        <v>193</v>
      </c>
      <c r="E146" s="172" t="s">
        <v>1</v>
      </c>
      <c r="F146" s="173" t="s">
        <v>2386</v>
      </c>
      <c r="H146" s="172" t="s">
        <v>1</v>
      </c>
      <c r="I146" s="174"/>
      <c r="L146" s="170"/>
      <c r="M146" s="175"/>
      <c r="N146" s="176"/>
      <c r="O146" s="176"/>
      <c r="P146" s="176"/>
      <c r="Q146" s="176"/>
      <c r="R146" s="176"/>
      <c r="S146" s="176"/>
      <c r="T146" s="177"/>
      <c r="AT146" s="172" t="s">
        <v>193</v>
      </c>
      <c r="AU146" s="172" t="s">
        <v>89</v>
      </c>
      <c r="AV146" s="13" t="s">
        <v>79</v>
      </c>
      <c r="AW146" s="13" t="s">
        <v>31</v>
      </c>
      <c r="AX146" s="13" t="s">
        <v>75</v>
      </c>
      <c r="AY146" s="172" t="s">
        <v>185</v>
      </c>
    </row>
    <row r="147" spans="1:65" s="14" customFormat="1" ht="11.25">
      <c r="B147" s="178"/>
      <c r="D147" s="171" t="s">
        <v>193</v>
      </c>
      <c r="E147" s="179" t="s">
        <v>1</v>
      </c>
      <c r="F147" s="180" t="s">
        <v>2387</v>
      </c>
      <c r="H147" s="181">
        <v>36.563000000000002</v>
      </c>
      <c r="I147" s="182"/>
      <c r="L147" s="178"/>
      <c r="M147" s="183"/>
      <c r="N147" s="184"/>
      <c r="O147" s="184"/>
      <c r="P147" s="184"/>
      <c r="Q147" s="184"/>
      <c r="R147" s="184"/>
      <c r="S147" s="184"/>
      <c r="T147" s="185"/>
      <c r="AT147" s="179" t="s">
        <v>193</v>
      </c>
      <c r="AU147" s="179" t="s">
        <v>89</v>
      </c>
      <c r="AV147" s="14" t="s">
        <v>89</v>
      </c>
      <c r="AW147" s="14" t="s">
        <v>31</v>
      </c>
      <c r="AX147" s="14" t="s">
        <v>75</v>
      </c>
      <c r="AY147" s="179" t="s">
        <v>185</v>
      </c>
    </row>
    <row r="148" spans="1:65" s="16" customFormat="1" ht="11.25">
      <c r="B148" s="194"/>
      <c r="D148" s="171" t="s">
        <v>193</v>
      </c>
      <c r="E148" s="195" t="s">
        <v>1</v>
      </c>
      <c r="F148" s="196" t="s">
        <v>215</v>
      </c>
      <c r="H148" s="197">
        <v>36.563000000000002</v>
      </c>
      <c r="I148" s="198"/>
      <c r="L148" s="194"/>
      <c r="M148" s="199"/>
      <c r="N148" s="200"/>
      <c r="O148" s="200"/>
      <c r="P148" s="200"/>
      <c r="Q148" s="200"/>
      <c r="R148" s="200"/>
      <c r="S148" s="200"/>
      <c r="T148" s="201"/>
      <c r="AT148" s="195" t="s">
        <v>193</v>
      </c>
      <c r="AU148" s="195" t="s">
        <v>89</v>
      </c>
      <c r="AV148" s="16" t="s">
        <v>91</v>
      </c>
      <c r="AW148" s="16" t="s">
        <v>31</v>
      </c>
      <c r="AX148" s="16" t="s">
        <v>79</v>
      </c>
      <c r="AY148" s="195" t="s">
        <v>185</v>
      </c>
    </row>
    <row r="149" spans="1:65" s="2" customFormat="1" ht="24.2" customHeight="1">
      <c r="A149" s="33"/>
      <c r="B149" s="155"/>
      <c r="C149" s="156" t="s">
        <v>342</v>
      </c>
      <c r="D149" s="156" t="s">
        <v>188</v>
      </c>
      <c r="E149" s="157" t="s">
        <v>391</v>
      </c>
      <c r="F149" s="158" t="s">
        <v>392</v>
      </c>
      <c r="G149" s="159" t="s">
        <v>191</v>
      </c>
      <c r="H149" s="160">
        <v>9.6</v>
      </c>
      <c r="I149" s="161"/>
      <c r="J149" s="162">
        <f>ROUND(I149*H149,2)</f>
        <v>0</v>
      </c>
      <c r="K149" s="163"/>
      <c r="L149" s="34"/>
      <c r="M149" s="164" t="s">
        <v>1</v>
      </c>
      <c r="N149" s="165" t="s">
        <v>41</v>
      </c>
      <c r="O149" s="62"/>
      <c r="P149" s="166">
        <f>O149*H149</f>
        <v>0</v>
      </c>
      <c r="Q149" s="166">
        <v>2.4157199999999999</v>
      </c>
      <c r="R149" s="166">
        <f>Q149*H149</f>
        <v>23.190911999999997</v>
      </c>
      <c r="S149" s="166">
        <v>0</v>
      </c>
      <c r="T149" s="167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91</v>
      </c>
      <c r="AT149" s="168" t="s">
        <v>188</v>
      </c>
      <c r="AU149" s="168" t="s">
        <v>89</v>
      </c>
      <c r="AY149" s="18" t="s">
        <v>185</v>
      </c>
      <c r="BE149" s="169">
        <f>IF(N149="základná",J149,0)</f>
        <v>0</v>
      </c>
      <c r="BF149" s="169">
        <f>IF(N149="znížená",J149,0)</f>
        <v>0</v>
      </c>
      <c r="BG149" s="169">
        <f>IF(N149="zákl. prenesená",J149,0)</f>
        <v>0</v>
      </c>
      <c r="BH149" s="169">
        <f>IF(N149="zníž. prenesená",J149,0)</f>
        <v>0</v>
      </c>
      <c r="BI149" s="169">
        <f>IF(N149="nulová",J149,0)</f>
        <v>0</v>
      </c>
      <c r="BJ149" s="18" t="s">
        <v>89</v>
      </c>
      <c r="BK149" s="169">
        <f>ROUND(I149*H149,2)</f>
        <v>0</v>
      </c>
      <c r="BL149" s="18" t="s">
        <v>91</v>
      </c>
      <c r="BM149" s="168" t="s">
        <v>2388</v>
      </c>
    </row>
    <row r="150" spans="1:65" s="14" customFormat="1" ht="11.25">
      <c r="B150" s="178"/>
      <c r="D150" s="171" t="s">
        <v>193</v>
      </c>
      <c r="E150" s="179" t="s">
        <v>1</v>
      </c>
      <c r="F150" s="180" t="s">
        <v>2389</v>
      </c>
      <c r="H150" s="181">
        <v>9.6</v>
      </c>
      <c r="I150" s="182"/>
      <c r="L150" s="178"/>
      <c r="M150" s="183"/>
      <c r="N150" s="184"/>
      <c r="O150" s="184"/>
      <c r="P150" s="184"/>
      <c r="Q150" s="184"/>
      <c r="R150" s="184"/>
      <c r="S150" s="184"/>
      <c r="T150" s="185"/>
      <c r="AT150" s="179" t="s">
        <v>193</v>
      </c>
      <c r="AU150" s="179" t="s">
        <v>89</v>
      </c>
      <c r="AV150" s="14" t="s">
        <v>89</v>
      </c>
      <c r="AW150" s="14" t="s">
        <v>31</v>
      </c>
      <c r="AX150" s="14" t="s">
        <v>75</v>
      </c>
      <c r="AY150" s="179" t="s">
        <v>185</v>
      </c>
    </row>
    <row r="151" spans="1:65" s="16" customFormat="1" ht="11.25">
      <c r="B151" s="194"/>
      <c r="D151" s="171" t="s">
        <v>193</v>
      </c>
      <c r="E151" s="195" t="s">
        <v>1</v>
      </c>
      <c r="F151" s="196" t="s">
        <v>215</v>
      </c>
      <c r="H151" s="197">
        <v>9.6</v>
      </c>
      <c r="I151" s="198"/>
      <c r="L151" s="194"/>
      <c r="M151" s="199"/>
      <c r="N151" s="200"/>
      <c r="O151" s="200"/>
      <c r="P151" s="200"/>
      <c r="Q151" s="200"/>
      <c r="R151" s="200"/>
      <c r="S151" s="200"/>
      <c r="T151" s="201"/>
      <c r="AT151" s="195" t="s">
        <v>193</v>
      </c>
      <c r="AU151" s="195" t="s">
        <v>89</v>
      </c>
      <c r="AV151" s="16" t="s">
        <v>91</v>
      </c>
      <c r="AW151" s="16" t="s">
        <v>31</v>
      </c>
      <c r="AX151" s="16" t="s">
        <v>79</v>
      </c>
      <c r="AY151" s="195" t="s">
        <v>185</v>
      </c>
    </row>
    <row r="152" spans="1:65" s="2" customFormat="1" ht="21.75" customHeight="1">
      <c r="A152" s="33"/>
      <c r="B152" s="155"/>
      <c r="C152" s="156" t="s">
        <v>838</v>
      </c>
      <c r="D152" s="156" t="s">
        <v>188</v>
      </c>
      <c r="E152" s="157" t="s">
        <v>397</v>
      </c>
      <c r="F152" s="158" t="s">
        <v>398</v>
      </c>
      <c r="G152" s="159" t="s">
        <v>283</v>
      </c>
      <c r="H152" s="160">
        <v>4.8</v>
      </c>
      <c r="I152" s="161"/>
      <c r="J152" s="162">
        <f>ROUND(I152*H152,2)</f>
        <v>0</v>
      </c>
      <c r="K152" s="163"/>
      <c r="L152" s="34"/>
      <c r="M152" s="164" t="s">
        <v>1</v>
      </c>
      <c r="N152" s="165" t="s">
        <v>41</v>
      </c>
      <c r="O152" s="62"/>
      <c r="P152" s="166">
        <f>O152*H152</f>
        <v>0</v>
      </c>
      <c r="Q152" s="166">
        <v>0.15018133</v>
      </c>
      <c r="R152" s="166">
        <f>Q152*H152</f>
        <v>0.72087038400000003</v>
      </c>
      <c r="S152" s="166">
        <v>0</v>
      </c>
      <c r="T152" s="167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91</v>
      </c>
      <c r="AT152" s="168" t="s">
        <v>188</v>
      </c>
      <c r="AU152" s="168" t="s">
        <v>89</v>
      </c>
      <c r="AY152" s="18" t="s">
        <v>185</v>
      </c>
      <c r="BE152" s="169">
        <f>IF(N152="základná",J152,0)</f>
        <v>0</v>
      </c>
      <c r="BF152" s="169">
        <f>IF(N152="znížená",J152,0)</f>
        <v>0</v>
      </c>
      <c r="BG152" s="169">
        <f>IF(N152="zákl. prenesená",J152,0)</f>
        <v>0</v>
      </c>
      <c r="BH152" s="169">
        <f>IF(N152="zníž. prenesená",J152,0)</f>
        <v>0</v>
      </c>
      <c r="BI152" s="169">
        <f>IF(N152="nulová",J152,0)</f>
        <v>0</v>
      </c>
      <c r="BJ152" s="18" t="s">
        <v>89</v>
      </c>
      <c r="BK152" s="169">
        <f>ROUND(I152*H152,2)</f>
        <v>0</v>
      </c>
      <c r="BL152" s="18" t="s">
        <v>91</v>
      </c>
      <c r="BM152" s="168" t="s">
        <v>2390</v>
      </c>
    </row>
    <row r="153" spans="1:65" s="14" customFormat="1" ht="11.25">
      <c r="B153" s="178"/>
      <c r="D153" s="171" t="s">
        <v>193</v>
      </c>
      <c r="E153" s="179" t="s">
        <v>1</v>
      </c>
      <c r="F153" s="180" t="s">
        <v>2391</v>
      </c>
      <c r="H153" s="181">
        <v>4.8</v>
      </c>
      <c r="I153" s="182"/>
      <c r="L153" s="178"/>
      <c r="M153" s="183"/>
      <c r="N153" s="184"/>
      <c r="O153" s="184"/>
      <c r="P153" s="184"/>
      <c r="Q153" s="184"/>
      <c r="R153" s="184"/>
      <c r="S153" s="184"/>
      <c r="T153" s="185"/>
      <c r="AT153" s="179" t="s">
        <v>193</v>
      </c>
      <c r="AU153" s="179" t="s">
        <v>89</v>
      </c>
      <c r="AV153" s="14" t="s">
        <v>89</v>
      </c>
      <c r="AW153" s="14" t="s">
        <v>31</v>
      </c>
      <c r="AX153" s="14" t="s">
        <v>75</v>
      </c>
      <c r="AY153" s="179" t="s">
        <v>185</v>
      </c>
    </row>
    <row r="154" spans="1:65" s="16" customFormat="1" ht="11.25">
      <c r="B154" s="194"/>
      <c r="D154" s="171" t="s">
        <v>193</v>
      </c>
      <c r="E154" s="195" t="s">
        <v>1</v>
      </c>
      <c r="F154" s="196" t="s">
        <v>215</v>
      </c>
      <c r="H154" s="197">
        <v>4.8</v>
      </c>
      <c r="I154" s="198"/>
      <c r="L154" s="194"/>
      <c r="M154" s="199"/>
      <c r="N154" s="200"/>
      <c r="O154" s="200"/>
      <c r="P154" s="200"/>
      <c r="Q154" s="200"/>
      <c r="R154" s="200"/>
      <c r="S154" s="200"/>
      <c r="T154" s="201"/>
      <c r="AT154" s="195" t="s">
        <v>193</v>
      </c>
      <c r="AU154" s="195" t="s">
        <v>89</v>
      </c>
      <c r="AV154" s="16" t="s">
        <v>91</v>
      </c>
      <c r="AW154" s="16" t="s">
        <v>31</v>
      </c>
      <c r="AX154" s="16" t="s">
        <v>79</v>
      </c>
      <c r="AY154" s="195" t="s">
        <v>185</v>
      </c>
    </row>
    <row r="155" spans="1:65" s="2" customFormat="1" ht="21.75" customHeight="1">
      <c r="A155" s="33"/>
      <c r="B155" s="155"/>
      <c r="C155" s="156" t="s">
        <v>274</v>
      </c>
      <c r="D155" s="156" t="s">
        <v>188</v>
      </c>
      <c r="E155" s="157" t="s">
        <v>406</v>
      </c>
      <c r="F155" s="158" t="s">
        <v>407</v>
      </c>
      <c r="G155" s="159" t="s">
        <v>283</v>
      </c>
      <c r="H155" s="160">
        <v>4.8</v>
      </c>
      <c r="I155" s="161"/>
      <c r="J155" s="162">
        <f>ROUND(I155*H155,2)</f>
        <v>0</v>
      </c>
      <c r="K155" s="163"/>
      <c r="L155" s="34"/>
      <c r="M155" s="164" t="s">
        <v>1</v>
      </c>
      <c r="N155" s="165" t="s">
        <v>41</v>
      </c>
      <c r="O155" s="62"/>
      <c r="P155" s="166">
        <f>O155*H155</f>
        <v>0</v>
      </c>
      <c r="Q155" s="166">
        <v>0</v>
      </c>
      <c r="R155" s="166">
        <f>Q155*H155</f>
        <v>0</v>
      </c>
      <c r="S155" s="166">
        <v>0</v>
      </c>
      <c r="T155" s="167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91</v>
      </c>
      <c r="AT155" s="168" t="s">
        <v>188</v>
      </c>
      <c r="AU155" s="168" t="s">
        <v>89</v>
      </c>
      <c r="AY155" s="18" t="s">
        <v>185</v>
      </c>
      <c r="BE155" s="169">
        <f>IF(N155="základná",J155,0)</f>
        <v>0</v>
      </c>
      <c r="BF155" s="169">
        <f>IF(N155="znížená",J155,0)</f>
        <v>0</v>
      </c>
      <c r="BG155" s="169">
        <f>IF(N155="zákl. prenesená",J155,0)</f>
        <v>0</v>
      </c>
      <c r="BH155" s="169">
        <f>IF(N155="zníž. prenesená",J155,0)</f>
        <v>0</v>
      </c>
      <c r="BI155" s="169">
        <f>IF(N155="nulová",J155,0)</f>
        <v>0</v>
      </c>
      <c r="BJ155" s="18" t="s">
        <v>89</v>
      </c>
      <c r="BK155" s="169">
        <f>ROUND(I155*H155,2)</f>
        <v>0</v>
      </c>
      <c r="BL155" s="18" t="s">
        <v>91</v>
      </c>
      <c r="BM155" s="168" t="s">
        <v>2392</v>
      </c>
    </row>
    <row r="156" spans="1:65" s="2" customFormat="1" ht="16.5" customHeight="1">
      <c r="A156" s="33"/>
      <c r="B156" s="155"/>
      <c r="C156" s="156" t="s">
        <v>1771</v>
      </c>
      <c r="D156" s="156" t="s">
        <v>188</v>
      </c>
      <c r="E156" s="157" t="s">
        <v>410</v>
      </c>
      <c r="F156" s="158" t="s">
        <v>411</v>
      </c>
      <c r="G156" s="159" t="s">
        <v>412</v>
      </c>
      <c r="H156" s="160">
        <v>0.439</v>
      </c>
      <c r="I156" s="161"/>
      <c r="J156" s="162">
        <f>ROUND(I156*H156,2)</f>
        <v>0</v>
      </c>
      <c r="K156" s="163"/>
      <c r="L156" s="34"/>
      <c r="M156" s="164" t="s">
        <v>1</v>
      </c>
      <c r="N156" s="165" t="s">
        <v>41</v>
      </c>
      <c r="O156" s="62"/>
      <c r="P156" s="166">
        <f>O156*H156</f>
        <v>0</v>
      </c>
      <c r="Q156" s="166">
        <v>1.01895</v>
      </c>
      <c r="R156" s="166">
        <f>Q156*H156</f>
        <v>0.44731905</v>
      </c>
      <c r="S156" s="166">
        <v>0</v>
      </c>
      <c r="T156" s="167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91</v>
      </c>
      <c r="AT156" s="168" t="s">
        <v>188</v>
      </c>
      <c r="AU156" s="168" t="s">
        <v>89</v>
      </c>
      <c r="AY156" s="18" t="s">
        <v>185</v>
      </c>
      <c r="BE156" s="169">
        <f>IF(N156="základná",J156,0)</f>
        <v>0</v>
      </c>
      <c r="BF156" s="169">
        <f>IF(N156="znížená",J156,0)</f>
        <v>0</v>
      </c>
      <c r="BG156" s="169">
        <f>IF(N156="zákl. prenesená",J156,0)</f>
        <v>0</v>
      </c>
      <c r="BH156" s="169">
        <f>IF(N156="zníž. prenesená",J156,0)</f>
        <v>0</v>
      </c>
      <c r="BI156" s="169">
        <f>IF(N156="nulová",J156,0)</f>
        <v>0</v>
      </c>
      <c r="BJ156" s="18" t="s">
        <v>89</v>
      </c>
      <c r="BK156" s="169">
        <f>ROUND(I156*H156,2)</f>
        <v>0</v>
      </c>
      <c r="BL156" s="18" t="s">
        <v>91</v>
      </c>
      <c r="BM156" s="168" t="s">
        <v>2393</v>
      </c>
    </row>
    <row r="157" spans="1:65" s="14" customFormat="1" ht="11.25">
      <c r="B157" s="178"/>
      <c r="D157" s="171" t="s">
        <v>193</v>
      </c>
      <c r="E157" s="179" t="s">
        <v>1</v>
      </c>
      <c r="F157" s="180" t="s">
        <v>2394</v>
      </c>
      <c r="H157" s="181">
        <v>0.439</v>
      </c>
      <c r="I157" s="182"/>
      <c r="L157" s="178"/>
      <c r="M157" s="183"/>
      <c r="N157" s="184"/>
      <c r="O157" s="184"/>
      <c r="P157" s="184"/>
      <c r="Q157" s="184"/>
      <c r="R157" s="184"/>
      <c r="S157" s="184"/>
      <c r="T157" s="185"/>
      <c r="AT157" s="179" t="s">
        <v>193</v>
      </c>
      <c r="AU157" s="179" t="s">
        <v>89</v>
      </c>
      <c r="AV157" s="14" t="s">
        <v>89</v>
      </c>
      <c r="AW157" s="14" t="s">
        <v>31</v>
      </c>
      <c r="AX157" s="14" t="s">
        <v>75</v>
      </c>
      <c r="AY157" s="179" t="s">
        <v>185</v>
      </c>
    </row>
    <row r="158" spans="1:65" s="16" customFormat="1" ht="11.25">
      <c r="B158" s="194"/>
      <c r="D158" s="171" t="s">
        <v>193</v>
      </c>
      <c r="E158" s="195" t="s">
        <v>1</v>
      </c>
      <c r="F158" s="196" t="s">
        <v>215</v>
      </c>
      <c r="H158" s="197">
        <v>0.439</v>
      </c>
      <c r="I158" s="198"/>
      <c r="L158" s="194"/>
      <c r="M158" s="199"/>
      <c r="N158" s="200"/>
      <c r="O158" s="200"/>
      <c r="P158" s="200"/>
      <c r="Q158" s="200"/>
      <c r="R158" s="200"/>
      <c r="S158" s="200"/>
      <c r="T158" s="201"/>
      <c r="AT158" s="195" t="s">
        <v>193</v>
      </c>
      <c r="AU158" s="195" t="s">
        <v>89</v>
      </c>
      <c r="AV158" s="16" t="s">
        <v>91</v>
      </c>
      <c r="AW158" s="16" t="s">
        <v>31</v>
      </c>
      <c r="AX158" s="16" t="s">
        <v>79</v>
      </c>
      <c r="AY158" s="195" t="s">
        <v>185</v>
      </c>
    </row>
    <row r="159" spans="1:65" s="2" customFormat="1" ht="37.9" customHeight="1">
      <c r="A159" s="33"/>
      <c r="B159" s="155"/>
      <c r="C159" s="156" t="s">
        <v>280</v>
      </c>
      <c r="D159" s="156" t="s">
        <v>188</v>
      </c>
      <c r="E159" s="157" t="s">
        <v>2395</v>
      </c>
      <c r="F159" s="158" t="s">
        <v>2396</v>
      </c>
      <c r="G159" s="159" t="s">
        <v>191</v>
      </c>
      <c r="H159" s="160">
        <v>9.3000000000000007</v>
      </c>
      <c r="I159" s="161"/>
      <c r="J159" s="162">
        <f>ROUND(I159*H159,2)</f>
        <v>0</v>
      </c>
      <c r="K159" s="163"/>
      <c r="L159" s="34"/>
      <c r="M159" s="164" t="s">
        <v>1</v>
      </c>
      <c r="N159" s="165" t="s">
        <v>41</v>
      </c>
      <c r="O159" s="62"/>
      <c r="P159" s="166">
        <f>O159*H159</f>
        <v>0</v>
      </c>
      <c r="Q159" s="166">
        <v>2.1286399999999999</v>
      </c>
      <c r="R159" s="166">
        <f>Q159*H159</f>
        <v>19.796351999999999</v>
      </c>
      <c r="S159" s="166">
        <v>0</v>
      </c>
      <c r="T159" s="167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91</v>
      </c>
      <c r="AT159" s="168" t="s">
        <v>188</v>
      </c>
      <c r="AU159" s="168" t="s">
        <v>89</v>
      </c>
      <c r="AY159" s="18" t="s">
        <v>185</v>
      </c>
      <c r="BE159" s="169">
        <f>IF(N159="základná",J159,0)</f>
        <v>0</v>
      </c>
      <c r="BF159" s="169">
        <f>IF(N159="znížená",J159,0)</f>
        <v>0</v>
      </c>
      <c r="BG159" s="169">
        <f>IF(N159="zákl. prenesená",J159,0)</f>
        <v>0</v>
      </c>
      <c r="BH159" s="169">
        <f>IF(N159="zníž. prenesená",J159,0)</f>
        <v>0</v>
      </c>
      <c r="BI159" s="169">
        <f>IF(N159="nulová",J159,0)</f>
        <v>0</v>
      </c>
      <c r="BJ159" s="18" t="s">
        <v>89</v>
      </c>
      <c r="BK159" s="169">
        <f>ROUND(I159*H159,2)</f>
        <v>0</v>
      </c>
      <c r="BL159" s="18" t="s">
        <v>91</v>
      </c>
      <c r="BM159" s="168" t="s">
        <v>2397</v>
      </c>
    </row>
    <row r="160" spans="1:65" s="13" customFormat="1" ht="11.25">
      <c r="B160" s="170"/>
      <c r="D160" s="171" t="s">
        <v>193</v>
      </c>
      <c r="E160" s="172" t="s">
        <v>1</v>
      </c>
      <c r="F160" s="173" t="s">
        <v>2398</v>
      </c>
      <c r="H160" s="172" t="s">
        <v>1</v>
      </c>
      <c r="I160" s="174"/>
      <c r="L160" s="170"/>
      <c r="M160" s="175"/>
      <c r="N160" s="176"/>
      <c r="O160" s="176"/>
      <c r="P160" s="176"/>
      <c r="Q160" s="176"/>
      <c r="R160" s="176"/>
      <c r="S160" s="176"/>
      <c r="T160" s="177"/>
      <c r="AT160" s="172" t="s">
        <v>193</v>
      </c>
      <c r="AU160" s="172" t="s">
        <v>89</v>
      </c>
      <c r="AV160" s="13" t="s">
        <v>79</v>
      </c>
      <c r="AW160" s="13" t="s">
        <v>31</v>
      </c>
      <c r="AX160" s="13" t="s">
        <v>75</v>
      </c>
      <c r="AY160" s="172" t="s">
        <v>185</v>
      </c>
    </row>
    <row r="161" spans="1:65" s="14" customFormat="1" ht="11.25">
      <c r="B161" s="178"/>
      <c r="D161" s="171" t="s">
        <v>193</v>
      </c>
      <c r="E161" s="179" t="s">
        <v>1</v>
      </c>
      <c r="F161" s="180" t="s">
        <v>2399</v>
      </c>
      <c r="H161" s="181">
        <v>4.8</v>
      </c>
      <c r="I161" s="182"/>
      <c r="L161" s="178"/>
      <c r="M161" s="183"/>
      <c r="N161" s="184"/>
      <c r="O161" s="184"/>
      <c r="P161" s="184"/>
      <c r="Q161" s="184"/>
      <c r="R161" s="184"/>
      <c r="S161" s="184"/>
      <c r="T161" s="185"/>
      <c r="AT161" s="179" t="s">
        <v>193</v>
      </c>
      <c r="AU161" s="179" t="s">
        <v>89</v>
      </c>
      <c r="AV161" s="14" t="s">
        <v>89</v>
      </c>
      <c r="AW161" s="14" t="s">
        <v>31</v>
      </c>
      <c r="AX161" s="14" t="s">
        <v>75</v>
      </c>
      <c r="AY161" s="179" t="s">
        <v>185</v>
      </c>
    </row>
    <row r="162" spans="1:65" s="14" customFormat="1" ht="11.25">
      <c r="B162" s="178"/>
      <c r="D162" s="171" t="s">
        <v>193</v>
      </c>
      <c r="E162" s="179" t="s">
        <v>1</v>
      </c>
      <c r="F162" s="180" t="s">
        <v>2400</v>
      </c>
      <c r="H162" s="181">
        <v>4.5</v>
      </c>
      <c r="I162" s="182"/>
      <c r="L162" s="178"/>
      <c r="M162" s="183"/>
      <c r="N162" s="184"/>
      <c r="O162" s="184"/>
      <c r="P162" s="184"/>
      <c r="Q162" s="184"/>
      <c r="R162" s="184"/>
      <c r="S162" s="184"/>
      <c r="T162" s="185"/>
      <c r="AT162" s="179" t="s">
        <v>193</v>
      </c>
      <c r="AU162" s="179" t="s">
        <v>89</v>
      </c>
      <c r="AV162" s="14" t="s">
        <v>89</v>
      </c>
      <c r="AW162" s="14" t="s">
        <v>31</v>
      </c>
      <c r="AX162" s="14" t="s">
        <v>75</v>
      </c>
      <c r="AY162" s="179" t="s">
        <v>185</v>
      </c>
    </row>
    <row r="163" spans="1:65" s="16" customFormat="1" ht="11.25">
      <c r="B163" s="194"/>
      <c r="D163" s="171" t="s">
        <v>193</v>
      </c>
      <c r="E163" s="195" t="s">
        <v>1</v>
      </c>
      <c r="F163" s="196" t="s">
        <v>215</v>
      </c>
      <c r="H163" s="197">
        <v>9.3000000000000007</v>
      </c>
      <c r="I163" s="198"/>
      <c r="L163" s="194"/>
      <c r="M163" s="199"/>
      <c r="N163" s="200"/>
      <c r="O163" s="200"/>
      <c r="P163" s="200"/>
      <c r="Q163" s="200"/>
      <c r="R163" s="200"/>
      <c r="S163" s="200"/>
      <c r="T163" s="201"/>
      <c r="AT163" s="195" t="s">
        <v>193</v>
      </c>
      <c r="AU163" s="195" t="s">
        <v>89</v>
      </c>
      <c r="AV163" s="16" t="s">
        <v>91</v>
      </c>
      <c r="AW163" s="16" t="s">
        <v>31</v>
      </c>
      <c r="AX163" s="16" t="s">
        <v>79</v>
      </c>
      <c r="AY163" s="195" t="s">
        <v>185</v>
      </c>
    </row>
    <row r="164" spans="1:65" s="2" customFormat="1" ht="24.2" customHeight="1">
      <c r="A164" s="33"/>
      <c r="B164" s="155"/>
      <c r="C164" s="156" t="s">
        <v>333</v>
      </c>
      <c r="D164" s="156" t="s">
        <v>188</v>
      </c>
      <c r="E164" s="157" t="s">
        <v>418</v>
      </c>
      <c r="F164" s="158" t="s">
        <v>419</v>
      </c>
      <c r="G164" s="159" t="s">
        <v>191</v>
      </c>
      <c r="H164" s="160">
        <v>7.673</v>
      </c>
      <c r="I164" s="161"/>
      <c r="J164" s="162">
        <f>ROUND(I164*H164,2)</f>
        <v>0</v>
      </c>
      <c r="K164" s="163"/>
      <c r="L164" s="34"/>
      <c r="M164" s="164" t="s">
        <v>1</v>
      </c>
      <c r="N164" s="165" t="s">
        <v>41</v>
      </c>
      <c r="O164" s="62"/>
      <c r="P164" s="166">
        <f>O164*H164</f>
        <v>0</v>
      </c>
      <c r="Q164" s="166">
        <v>2.2151342039999999</v>
      </c>
      <c r="R164" s="166">
        <f>Q164*H164</f>
        <v>16.996724747291999</v>
      </c>
      <c r="S164" s="166">
        <v>0</v>
      </c>
      <c r="T164" s="167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91</v>
      </c>
      <c r="AT164" s="168" t="s">
        <v>188</v>
      </c>
      <c r="AU164" s="168" t="s">
        <v>89</v>
      </c>
      <c r="AY164" s="18" t="s">
        <v>185</v>
      </c>
      <c r="BE164" s="169">
        <f>IF(N164="základná",J164,0)</f>
        <v>0</v>
      </c>
      <c r="BF164" s="169">
        <f>IF(N164="znížená",J164,0)</f>
        <v>0</v>
      </c>
      <c r="BG164" s="169">
        <f>IF(N164="zákl. prenesená",J164,0)</f>
        <v>0</v>
      </c>
      <c r="BH164" s="169">
        <f>IF(N164="zníž. prenesená",J164,0)</f>
        <v>0</v>
      </c>
      <c r="BI164" s="169">
        <f>IF(N164="nulová",J164,0)</f>
        <v>0</v>
      </c>
      <c r="BJ164" s="18" t="s">
        <v>89</v>
      </c>
      <c r="BK164" s="169">
        <f>ROUND(I164*H164,2)</f>
        <v>0</v>
      </c>
      <c r="BL164" s="18" t="s">
        <v>91</v>
      </c>
      <c r="BM164" s="168" t="s">
        <v>2401</v>
      </c>
    </row>
    <row r="165" spans="1:65" s="14" customFormat="1" ht="11.25">
      <c r="B165" s="178"/>
      <c r="D165" s="171" t="s">
        <v>193</v>
      </c>
      <c r="E165" s="179" t="s">
        <v>1</v>
      </c>
      <c r="F165" s="180" t="s">
        <v>2402</v>
      </c>
      <c r="H165" s="181">
        <v>7.673</v>
      </c>
      <c r="I165" s="182"/>
      <c r="L165" s="178"/>
      <c r="M165" s="183"/>
      <c r="N165" s="184"/>
      <c r="O165" s="184"/>
      <c r="P165" s="184"/>
      <c r="Q165" s="184"/>
      <c r="R165" s="184"/>
      <c r="S165" s="184"/>
      <c r="T165" s="185"/>
      <c r="AT165" s="179" t="s">
        <v>193</v>
      </c>
      <c r="AU165" s="179" t="s">
        <v>89</v>
      </c>
      <c r="AV165" s="14" t="s">
        <v>89</v>
      </c>
      <c r="AW165" s="14" t="s">
        <v>31</v>
      </c>
      <c r="AX165" s="14" t="s">
        <v>75</v>
      </c>
      <c r="AY165" s="179" t="s">
        <v>185</v>
      </c>
    </row>
    <row r="166" spans="1:65" s="16" customFormat="1" ht="11.25">
      <c r="B166" s="194"/>
      <c r="D166" s="171" t="s">
        <v>193</v>
      </c>
      <c r="E166" s="195" t="s">
        <v>1</v>
      </c>
      <c r="F166" s="196" t="s">
        <v>215</v>
      </c>
      <c r="H166" s="197">
        <v>7.673</v>
      </c>
      <c r="I166" s="198"/>
      <c r="L166" s="194"/>
      <c r="M166" s="199"/>
      <c r="N166" s="200"/>
      <c r="O166" s="200"/>
      <c r="P166" s="200"/>
      <c r="Q166" s="200"/>
      <c r="R166" s="200"/>
      <c r="S166" s="200"/>
      <c r="T166" s="201"/>
      <c r="AT166" s="195" t="s">
        <v>193</v>
      </c>
      <c r="AU166" s="195" t="s">
        <v>89</v>
      </c>
      <c r="AV166" s="16" t="s">
        <v>91</v>
      </c>
      <c r="AW166" s="16" t="s">
        <v>31</v>
      </c>
      <c r="AX166" s="16" t="s">
        <v>79</v>
      </c>
      <c r="AY166" s="195" t="s">
        <v>185</v>
      </c>
    </row>
    <row r="167" spans="1:65" s="2" customFormat="1" ht="21.75" customHeight="1">
      <c r="A167" s="33"/>
      <c r="B167" s="155"/>
      <c r="C167" s="156" t="s">
        <v>338</v>
      </c>
      <c r="D167" s="156" t="s">
        <v>188</v>
      </c>
      <c r="E167" s="157" t="s">
        <v>427</v>
      </c>
      <c r="F167" s="158" t="s">
        <v>428</v>
      </c>
      <c r="G167" s="159" t="s">
        <v>283</v>
      </c>
      <c r="H167" s="160">
        <v>34.1</v>
      </c>
      <c r="I167" s="161"/>
      <c r="J167" s="162">
        <f>ROUND(I167*H167,2)</f>
        <v>0</v>
      </c>
      <c r="K167" s="163"/>
      <c r="L167" s="34"/>
      <c r="M167" s="164" t="s">
        <v>1</v>
      </c>
      <c r="N167" s="165" t="s">
        <v>41</v>
      </c>
      <c r="O167" s="62"/>
      <c r="P167" s="166">
        <f>O167*H167</f>
        <v>0</v>
      </c>
      <c r="Q167" s="166">
        <v>0.15018133</v>
      </c>
      <c r="R167" s="166">
        <f>Q167*H167</f>
        <v>5.1211833530000002</v>
      </c>
      <c r="S167" s="166">
        <v>0</v>
      </c>
      <c r="T167" s="167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91</v>
      </c>
      <c r="AT167" s="168" t="s">
        <v>188</v>
      </c>
      <c r="AU167" s="168" t="s">
        <v>89</v>
      </c>
      <c r="AY167" s="18" t="s">
        <v>185</v>
      </c>
      <c r="BE167" s="169">
        <f>IF(N167="základná",J167,0)</f>
        <v>0</v>
      </c>
      <c r="BF167" s="169">
        <f>IF(N167="znížená",J167,0)</f>
        <v>0</v>
      </c>
      <c r="BG167" s="169">
        <f>IF(N167="zákl. prenesená",J167,0)</f>
        <v>0</v>
      </c>
      <c r="BH167" s="169">
        <f>IF(N167="zníž. prenesená",J167,0)</f>
        <v>0</v>
      </c>
      <c r="BI167" s="169">
        <f>IF(N167="nulová",J167,0)</f>
        <v>0</v>
      </c>
      <c r="BJ167" s="18" t="s">
        <v>89</v>
      </c>
      <c r="BK167" s="169">
        <f>ROUND(I167*H167,2)</f>
        <v>0</v>
      </c>
      <c r="BL167" s="18" t="s">
        <v>91</v>
      </c>
      <c r="BM167" s="168" t="s">
        <v>2403</v>
      </c>
    </row>
    <row r="168" spans="1:65" s="14" customFormat="1" ht="11.25">
      <c r="B168" s="178"/>
      <c r="D168" s="171" t="s">
        <v>193</v>
      </c>
      <c r="E168" s="179" t="s">
        <v>1</v>
      </c>
      <c r="F168" s="180" t="s">
        <v>2404</v>
      </c>
      <c r="H168" s="181">
        <v>34.1</v>
      </c>
      <c r="I168" s="182"/>
      <c r="L168" s="178"/>
      <c r="M168" s="183"/>
      <c r="N168" s="184"/>
      <c r="O168" s="184"/>
      <c r="P168" s="184"/>
      <c r="Q168" s="184"/>
      <c r="R168" s="184"/>
      <c r="S168" s="184"/>
      <c r="T168" s="185"/>
      <c r="AT168" s="179" t="s">
        <v>193</v>
      </c>
      <c r="AU168" s="179" t="s">
        <v>89</v>
      </c>
      <c r="AV168" s="14" t="s">
        <v>89</v>
      </c>
      <c r="AW168" s="14" t="s">
        <v>31</v>
      </c>
      <c r="AX168" s="14" t="s">
        <v>75</v>
      </c>
      <c r="AY168" s="179" t="s">
        <v>185</v>
      </c>
    </row>
    <row r="169" spans="1:65" s="16" customFormat="1" ht="11.25">
      <c r="B169" s="194"/>
      <c r="D169" s="171" t="s">
        <v>193</v>
      </c>
      <c r="E169" s="195" t="s">
        <v>1</v>
      </c>
      <c r="F169" s="196" t="s">
        <v>215</v>
      </c>
      <c r="H169" s="197">
        <v>34.1</v>
      </c>
      <c r="I169" s="198"/>
      <c r="L169" s="194"/>
      <c r="M169" s="199"/>
      <c r="N169" s="200"/>
      <c r="O169" s="200"/>
      <c r="P169" s="200"/>
      <c r="Q169" s="200"/>
      <c r="R169" s="200"/>
      <c r="S169" s="200"/>
      <c r="T169" s="201"/>
      <c r="AT169" s="195" t="s">
        <v>193</v>
      </c>
      <c r="AU169" s="195" t="s">
        <v>89</v>
      </c>
      <c r="AV169" s="16" t="s">
        <v>91</v>
      </c>
      <c r="AW169" s="16" t="s">
        <v>31</v>
      </c>
      <c r="AX169" s="16" t="s">
        <v>79</v>
      </c>
      <c r="AY169" s="195" t="s">
        <v>185</v>
      </c>
    </row>
    <row r="170" spans="1:65" s="2" customFormat="1" ht="21.75" customHeight="1">
      <c r="A170" s="33"/>
      <c r="B170" s="155"/>
      <c r="C170" s="156" t="s">
        <v>345</v>
      </c>
      <c r="D170" s="156" t="s">
        <v>188</v>
      </c>
      <c r="E170" s="157" t="s">
        <v>435</v>
      </c>
      <c r="F170" s="158" t="s">
        <v>436</v>
      </c>
      <c r="G170" s="159" t="s">
        <v>283</v>
      </c>
      <c r="H170" s="160">
        <v>34.1</v>
      </c>
      <c r="I170" s="161"/>
      <c r="J170" s="162">
        <f>ROUND(I170*H170,2)</f>
        <v>0</v>
      </c>
      <c r="K170" s="163"/>
      <c r="L170" s="34"/>
      <c r="M170" s="164" t="s">
        <v>1</v>
      </c>
      <c r="N170" s="165" t="s">
        <v>41</v>
      </c>
      <c r="O170" s="62"/>
      <c r="P170" s="166">
        <f>O170*H170</f>
        <v>0</v>
      </c>
      <c r="Q170" s="166">
        <v>0</v>
      </c>
      <c r="R170" s="166">
        <f>Q170*H170</f>
        <v>0</v>
      </c>
      <c r="S170" s="166">
        <v>0</v>
      </c>
      <c r="T170" s="167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91</v>
      </c>
      <c r="AT170" s="168" t="s">
        <v>188</v>
      </c>
      <c r="AU170" s="168" t="s">
        <v>89</v>
      </c>
      <c r="AY170" s="18" t="s">
        <v>185</v>
      </c>
      <c r="BE170" s="169">
        <f>IF(N170="základná",J170,0)</f>
        <v>0</v>
      </c>
      <c r="BF170" s="169">
        <f>IF(N170="znížená",J170,0)</f>
        <v>0</v>
      </c>
      <c r="BG170" s="169">
        <f>IF(N170="zákl. prenesená",J170,0)</f>
        <v>0</v>
      </c>
      <c r="BH170" s="169">
        <f>IF(N170="zníž. prenesená",J170,0)</f>
        <v>0</v>
      </c>
      <c r="BI170" s="169">
        <f>IF(N170="nulová",J170,0)</f>
        <v>0</v>
      </c>
      <c r="BJ170" s="18" t="s">
        <v>89</v>
      </c>
      <c r="BK170" s="169">
        <f>ROUND(I170*H170,2)</f>
        <v>0</v>
      </c>
      <c r="BL170" s="18" t="s">
        <v>91</v>
      </c>
      <c r="BM170" s="168" t="s">
        <v>2405</v>
      </c>
    </row>
    <row r="171" spans="1:65" s="2" customFormat="1" ht="16.5" customHeight="1">
      <c r="A171" s="33"/>
      <c r="B171" s="155"/>
      <c r="C171" s="156" t="s">
        <v>351</v>
      </c>
      <c r="D171" s="156" t="s">
        <v>188</v>
      </c>
      <c r="E171" s="157" t="s">
        <v>439</v>
      </c>
      <c r="F171" s="158" t="s">
        <v>440</v>
      </c>
      <c r="G171" s="159" t="s">
        <v>412</v>
      </c>
      <c r="H171" s="160">
        <v>2.456</v>
      </c>
      <c r="I171" s="161"/>
      <c r="J171" s="162">
        <f>ROUND(I171*H171,2)</f>
        <v>0</v>
      </c>
      <c r="K171" s="163"/>
      <c r="L171" s="34"/>
      <c r="M171" s="164" t="s">
        <v>1</v>
      </c>
      <c r="N171" s="165" t="s">
        <v>41</v>
      </c>
      <c r="O171" s="62"/>
      <c r="P171" s="166">
        <f>O171*H171</f>
        <v>0</v>
      </c>
      <c r="Q171" s="166">
        <v>1.0189584970000001</v>
      </c>
      <c r="R171" s="166">
        <f>Q171*H171</f>
        <v>2.5025620686320003</v>
      </c>
      <c r="S171" s="166">
        <v>0</v>
      </c>
      <c r="T171" s="167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91</v>
      </c>
      <c r="AT171" s="168" t="s">
        <v>188</v>
      </c>
      <c r="AU171" s="168" t="s">
        <v>89</v>
      </c>
      <c r="AY171" s="18" t="s">
        <v>185</v>
      </c>
      <c r="BE171" s="169">
        <f>IF(N171="základná",J171,0)</f>
        <v>0</v>
      </c>
      <c r="BF171" s="169">
        <f>IF(N171="znížená",J171,0)</f>
        <v>0</v>
      </c>
      <c r="BG171" s="169">
        <f>IF(N171="zákl. prenesená",J171,0)</f>
        <v>0</v>
      </c>
      <c r="BH171" s="169">
        <f>IF(N171="zníž. prenesená",J171,0)</f>
        <v>0</v>
      </c>
      <c r="BI171" s="169">
        <f>IF(N171="nulová",J171,0)</f>
        <v>0</v>
      </c>
      <c r="BJ171" s="18" t="s">
        <v>89</v>
      </c>
      <c r="BK171" s="169">
        <f>ROUND(I171*H171,2)</f>
        <v>0</v>
      </c>
      <c r="BL171" s="18" t="s">
        <v>91</v>
      </c>
      <c r="BM171" s="168" t="s">
        <v>2406</v>
      </c>
    </row>
    <row r="172" spans="1:65" s="14" customFormat="1" ht="11.25">
      <c r="B172" s="178"/>
      <c r="D172" s="171" t="s">
        <v>193</v>
      </c>
      <c r="E172" s="179" t="s">
        <v>1</v>
      </c>
      <c r="F172" s="180" t="s">
        <v>2407</v>
      </c>
      <c r="H172" s="181">
        <v>2.456</v>
      </c>
      <c r="I172" s="182"/>
      <c r="L172" s="178"/>
      <c r="M172" s="183"/>
      <c r="N172" s="184"/>
      <c r="O172" s="184"/>
      <c r="P172" s="184"/>
      <c r="Q172" s="184"/>
      <c r="R172" s="184"/>
      <c r="S172" s="184"/>
      <c r="T172" s="185"/>
      <c r="AT172" s="179" t="s">
        <v>193</v>
      </c>
      <c r="AU172" s="179" t="s">
        <v>89</v>
      </c>
      <c r="AV172" s="14" t="s">
        <v>89</v>
      </c>
      <c r="AW172" s="14" t="s">
        <v>31</v>
      </c>
      <c r="AX172" s="14" t="s">
        <v>75</v>
      </c>
      <c r="AY172" s="179" t="s">
        <v>185</v>
      </c>
    </row>
    <row r="173" spans="1:65" s="16" customFormat="1" ht="11.25">
      <c r="B173" s="194"/>
      <c r="D173" s="171" t="s">
        <v>193</v>
      </c>
      <c r="E173" s="195" t="s">
        <v>1</v>
      </c>
      <c r="F173" s="196" t="s">
        <v>215</v>
      </c>
      <c r="H173" s="197">
        <v>2.456</v>
      </c>
      <c r="I173" s="198"/>
      <c r="L173" s="194"/>
      <c r="M173" s="199"/>
      <c r="N173" s="200"/>
      <c r="O173" s="200"/>
      <c r="P173" s="200"/>
      <c r="Q173" s="200"/>
      <c r="R173" s="200"/>
      <c r="S173" s="200"/>
      <c r="T173" s="201"/>
      <c r="AT173" s="195" t="s">
        <v>193</v>
      </c>
      <c r="AU173" s="195" t="s">
        <v>89</v>
      </c>
      <c r="AV173" s="16" t="s">
        <v>91</v>
      </c>
      <c r="AW173" s="16" t="s">
        <v>31</v>
      </c>
      <c r="AX173" s="16" t="s">
        <v>79</v>
      </c>
      <c r="AY173" s="195" t="s">
        <v>185</v>
      </c>
    </row>
    <row r="174" spans="1:65" s="2" customFormat="1" ht="24.2" customHeight="1">
      <c r="A174" s="33"/>
      <c r="B174" s="155"/>
      <c r="C174" s="156" t="s">
        <v>384</v>
      </c>
      <c r="D174" s="156" t="s">
        <v>188</v>
      </c>
      <c r="E174" s="157" t="s">
        <v>491</v>
      </c>
      <c r="F174" s="158" t="s">
        <v>492</v>
      </c>
      <c r="G174" s="159" t="s">
        <v>191</v>
      </c>
      <c r="H174" s="160">
        <v>8.0000000000000002E-3</v>
      </c>
      <c r="I174" s="161"/>
      <c r="J174" s="162">
        <f>ROUND(I174*H174,2)</f>
        <v>0</v>
      </c>
      <c r="K174" s="163"/>
      <c r="L174" s="34"/>
      <c r="M174" s="164" t="s">
        <v>1</v>
      </c>
      <c r="N174" s="165" t="s">
        <v>41</v>
      </c>
      <c r="O174" s="62"/>
      <c r="P174" s="166">
        <f>O174*H174</f>
        <v>0</v>
      </c>
      <c r="Q174" s="166">
        <v>2.2673700000000001</v>
      </c>
      <c r="R174" s="166">
        <f>Q174*H174</f>
        <v>1.8138960000000003E-2</v>
      </c>
      <c r="S174" s="166">
        <v>0</v>
      </c>
      <c r="T174" s="167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91</v>
      </c>
      <c r="AT174" s="168" t="s">
        <v>188</v>
      </c>
      <c r="AU174" s="168" t="s">
        <v>89</v>
      </c>
      <c r="AY174" s="18" t="s">
        <v>185</v>
      </c>
      <c r="BE174" s="169">
        <f>IF(N174="základná",J174,0)</f>
        <v>0</v>
      </c>
      <c r="BF174" s="169">
        <f>IF(N174="znížená",J174,0)</f>
        <v>0</v>
      </c>
      <c r="BG174" s="169">
        <f>IF(N174="zákl. prenesená",J174,0)</f>
        <v>0</v>
      </c>
      <c r="BH174" s="169">
        <f>IF(N174="zníž. prenesená",J174,0)</f>
        <v>0</v>
      </c>
      <c r="BI174" s="169">
        <f>IF(N174="nulová",J174,0)</f>
        <v>0</v>
      </c>
      <c r="BJ174" s="18" t="s">
        <v>89</v>
      </c>
      <c r="BK174" s="169">
        <f>ROUND(I174*H174,2)</f>
        <v>0</v>
      </c>
      <c r="BL174" s="18" t="s">
        <v>91</v>
      </c>
      <c r="BM174" s="168" t="s">
        <v>2408</v>
      </c>
    </row>
    <row r="175" spans="1:65" s="14" customFormat="1" ht="11.25">
      <c r="B175" s="178"/>
      <c r="D175" s="171" t="s">
        <v>193</v>
      </c>
      <c r="E175" s="179" t="s">
        <v>1</v>
      </c>
      <c r="F175" s="180" t="s">
        <v>2409</v>
      </c>
      <c r="H175" s="181">
        <v>8.0000000000000002E-3</v>
      </c>
      <c r="I175" s="182"/>
      <c r="L175" s="178"/>
      <c r="M175" s="183"/>
      <c r="N175" s="184"/>
      <c r="O175" s="184"/>
      <c r="P175" s="184"/>
      <c r="Q175" s="184"/>
      <c r="R175" s="184"/>
      <c r="S175" s="184"/>
      <c r="T175" s="185"/>
      <c r="AT175" s="179" t="s">
        <v>193</v>
      </c>
      <c r="AU175" s="179" t="s">
        <v>89</v>
      </c>
      <c r="AV175" s="14" t="s">
        <v>89</v>
      </c>
      <c r="AW175" s="14" t="s">
        <v>31</v>
      </c>
      <c r="AX175" s="14" t="s">
        <v>75</v>
      </c>
      <c r="AY175" s="179" t="s">
        <v>185</v>
      </c>
    </row>
    <row r="176" spans="1:65" s="16" customFormat="1" ht="11.25">
      <c r="B176" s="194"/>
      <c r="D176" s="171" t="s">
        <v>193</v>
      </c>
      <c r="E176" s="195" t="s">
        <v>1</v>
      </c>
      <c r="F176" s="196" t="s">
        <v>215</v>
      </c>
      <c r="H176" s="197">
        <v>8.0000000000000002E-3</v>
      </c>
      <c r="I176" s="198"/>
      <c r="L176" s="194"/>
      <c r="M176" s="199"/>
      <c r="N176" s="200"/>
      <c r="O176" s="200"/>
      <c r="P176" s="200"/>
      <c r="Q176" s="200"/>
      <c r="R176" s="200"/>
      <c r="S176" s="200"/>
      <c r="T176" s="201"/>
      <c r="AT176" s="195" t="s">
        <v>193</v>
      </c>
      <c r="AU176" s="195" t="s">
        <v>89</v>
      </c>
      <c r="AV176" s="16" t="s">
        <v>91</v>
      </c>
      <c r="AW176" s="16" t="s">
        <v>31</v>
      </c>
      <c r="AX176" s="16" t="s">
        <v>79</v>
      </c>
      <c r="AY176" s="195" t="s">
        <v>185</v>
      </c>
    </row>
    <row r="177" spans="1:65" s="12" customFormat="1" ht="22.9" customHeight="1">
      <c r="B177" s="142"/>
      <c r="D177" s="143" t="s">
        <v>74</v>
      </c>
      <c r="E177" s="153" t="s">
        <v>132</v>
      </c>
      <c r="F177" s="153" t="s">
        <v>508</v>
      </c>
      <c r="I177" s="145"/>
      <c r="J177" s="154">
        <f>BK177</f>
        <v>0</v>
      </c>
      <c r="L177" s="142"/>
      <c r="M177" s="147"/>
      <c r="N177" s="148"/>
      <c r="O177" s="148"/>
      <c r="P177" s="149">
        <f>SUM(P178:P190)</f>
        <v>0</v>
      </c>
      <c r="Q177" s="148"/>
      <c r="R177" s="149">
        <f>SUM(R178:R190)</f>
        <v>47.685400549999997</v>
      </c>
      <c r="S177" s="148"/>
      <c r="T177" s="150">
        <f>SUM(T178:T190)</f>
        <v>0</v>
      </c>
      <c r="AR177" s="143" t="s">
        <v>79</v>
      </c>
      <c r="AT177" s="151" t="s">
        <v>74</v>
      </c>
      <c r="AU177" s="151" t="s">
        <v>79</v>
      </c>
      <c r="AY177" s="143" t="s">
        <v>185</v>
      </c>
      <c r="BK177" s="152">
        <f>SUM(BK178:BK190)</f>
        <v>0</v>
      </c>
    </row>
    <row r="178" spans="1:65" s="2" customFormat="1" ht="33" customHeight="1">
      <c r="A178" s="33"/>
      <c r="B178" s="155"/>
      <c r="C178" s="156" t="s">
        <v>390</v>
      </c>
      <c r="D178" s="156" t="s">
        <v>188</v>
      </c>
      <c r="E178" s="157" t="s">
        <v>2410</v>
      </c>
      <c r="F178" s="158" t="s">
        <v>2411</v>
      </c>
      <c r="G178" s="159" t="s">
        <v>191</v>
      </c>
      <c r="H178" s="160">
        <v>19.25</v>
      </c>
      <c r="I178" s="161"/>
      <c r="J178" s="162">
        <f>ROUND(I178*H178,2)</f>
        <v>0</v>
      </c>
      <c r="K178" s="163"/>
      <c r="L178" s="34"/>
      <c r="M178" s="164" t="s">
        <v>1</v>
      </c>
      <c r="N178" s="165" t="s">
        <v>41</v>
      </c>
      <c r="O178" s="62"/>
      <c r="P178" s="166">
        <f>O178*H178</f>
        <v>0</v>
      </c>
      <c r="Q178" s="166">
        <v>2.1286399999999999</v>
      </c>
      <c r="R178" s="166">
        <f>Q178*H178</f>
        <v>40.976319999999994</v>
      </c>
      <c r="S178" s="166">
        <v>0</v>
      </c>
      <c r="T178" s="167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91</v>
      </c>
      <c r="AT178" s="168" t="s">
        <v>188</v>
      </c>
      <c r="AU178" s="168" t="s">
        <v>89</v>
      </c>
      <c r="AY178" s="18" t="s">
        <v>185</v>
      </c>
      <c r="BE178" s="169">
        <f>IF(N178="základná",J178,0)</f>
        <v>0</v>
      </c>
      <c r="BF178" s="169">
        <f>IF(N178="znížená",J178,0)</f>
        <v>0</v>
      </c>
      <c r="BG178" s="169">
        <f>IF(N178="zákl. prenesená",J178,0)</f>
        <v>0</v>
      </c>
      <c r="BH178" s="169">
        <f>IF(N178="zníž. prenesená",J178,0)</f>
        <v>0</v>
      </c>
      <c r="BI178" s="169">
        <f>IF(N178="nulová",J178,0)</f>
        <v>0</v>
      </c>
      <c r="BJ178" s="18" t="s">
        <v>89</v>
      </c>
      <c r="BK178" s="169">
        <f>ROUND(I178*H178,2)</f>
        <v>0</v>
      </c>
      <c r="BL178" s="18" t="s">
        <v>91</v>
      </c>
      <c r="BM178" s="168" t="s">
        <v>2412</v>
      </c>
    </row>
    <row r="179" spans="1:65" s="14" customFormat="1" ht="11.25">
      <c r="B179" s="178"/>
      <c r="D179" s="171" t="s">
        <v>193</v>
      </c>
      <c r="E179" s="179" t="s">
        <v>1</v>
      </c>
      <c r="F179" s="180" t="s">
        <v>2413</v>
      </c>
      <c r="H179" s="181">
        <v>19.25</v>
      </c>
      <c r="I179" s="182"/>
      <c r="L179" s="178"/>
      <c r="M179" s="183"/>
      <c r="N179" s="184"/>
      <c r="O179" s="184"/>
      <c r="P179" s="184"/>
      <c r="Q179" s="184"/>
      <c r="R179" s="184"/>
      <c r="S179" s="184"/>
      <c r="T179" s="185"/>
      <c r="AT179" s="179" t="s">
        <v>193</v>
      </c>
      <c r="AU179" s="179" t="s">
        <v>89</v>
      </c>
      <c r="AV179" s="14" t="s">
        <v>89</v>
      </c>
      <c r="AW179" s="14" t="s">
        <v>31</v>
      </c>
      <c r="AX179" s="14" t="s">
        <v>75</v>
      </c>
      <c r="AY179" s="179" t="s">
        <v>185</v>
      </c>
    </row>
    <row r="180" spans="1:65" s="16" customFormat="1" ht="11.25">
      <c r="B180" s="194"/>
      <c r="D180" s="171" t="s">
        <v>193</v>
      </c>
      <c r="E180" s="195" t="s">
        <v>1</v>
      </c>
      <c r="F180" s="196" t="s">
        <v>215</v>
      </c>
      <c r="H180" s="197">
        <v>19.25</v>
      </c>
      <c r="I180" s="198"/>
      <c r="L180" s="194"/>
      <c r="M180" s="199"/>
      <c r="N180" s="200"/>
      <c r="O180" s="200"/>
      <c r="P180" s="200"/>
      <c r="Q180" s="200"/>
      <c r="R180" s="200"/>
      <c r="S180" s="200"/>
      <c r="T180" s="201"/>
      <c r="AT180" s="195" t="s">
        <v>193</v>
      </c>
      <c r="AU180" s="195" t="s">
        <v>89</v>
      </c>
      <c r="AV180" s="16" t="s">
        <v>91</v>
      </c>
      <c r="AW180" s="16" t="s">
        <v>31</v>
      </c>
      <c r="AX180" s="16" t="s">
        <v>79</v>
      </c>
      <c r="AY180" s="195" t="s">
        <v>185</v>
      </c>
    </row>
    <row r="181" spans="1:65" s="2" customFormat="1" ht="21.75" customHeight="1">
      <c r="A181" s="33"/>
      <c r="B181" s="155"/>
      <c r="C181" s="156" t="s">
        <v>396</v>
      </c>
      <c r="D181" s="156" t="s">
        <v>188</v>
      </c>
      <c r="E181" s="157" t="s">
        <v>2414</v>
      </c>
      <c r="F181" s="158" t="s">
        <v>2415</v>
      </c>
      <c r="G181" s="159" t="s">
        <v>191</v>
      </c>
      <c r="H181" s="160">
        <v>2.7130000000000001</v>
      </c>
      <c r="I181" s="161"/>
      <c r="J181" s="162">
        <f>ROUND(I181*H181,2)</f>
        <v>0</v>
      </c>
      <c r="K181" s="163"/>
      <c r="L181" s="34"/>
      <c r="M181" s="164" t="s">
        <v>1</v>
      </c>
      <c r="N181" s="165" t="s">
        <v>41</v>
      </c>
      <c r="O181" s="62"/>
      <c r="P181" s="166">
        <f>O181*H181</f>
        <v>0</v>
      </c>
      <c r="Q181" s="166">
        <v>2.4160300000000001</v>
      </c>
      <c r="R181" s="166">
        <f>Q181*H181</f>
        <v>6.5546893900000009</v>
      </c>
      <c r="S181" s="166">
        <v>0</v>
      </c>
      <c r="T181" s="167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8" t="s">
        <v>91</v>
      </c>
      <c r="AT181" s="168" t="s">
        <v>188</v>
      </c>
      <c r="AU181" s="168" t="s">
        <v>89</v>
      </c>
      <c r="AY181" s="18" t="s">
        <v>185</v>
      </c>
      <c r="BE181" s="169">
        <f>IF(N181="základná",J181,0)</f>
        <v>0</v>
      </c>
      <c r="BF181" s="169">
        <f>IF(N181="znížená",J181,0)</f>
        <v>0</v>
      </c>
      <c r="BG181" s="169">
        <f>IF(N181="zákl. prenesená",J181,0)</f>
        <v>0</v>
      </c>
      <c r="BH181" s="169">
        <f>IF(N181="zníž. prenesená",J181,0)</f>
        <v>0</v>
      </c>
      <c r="BI181" s="169">
        <f>IF(N181="nulová",J181,0)</f>
        <v>0</v>
      </c>
      <c r="BJ181" s="18" t="s">
        <v>89</v>
      </c>
      <c r="BK181" s="169">
        <f>ROUND(I181*H181,2)</f>
        <v>0</v>
      </c>
      <c r="BL181" s="18" t="s">
        <v>91</v>
      </c>
      <c r="BM181" s="168" t="s">
        <v>2416</v>
      </c>
    </row>
    <row r="182" spans="1:65" s="14" customFormat="1" ht="11.25">
      <c r="B182" s="178"/>
      <c r="D182" s="171" t="s">
        <v>193</v>
      </c>
      <c r="E182" s="179" t="s">
        <v>1</v>
      </c>
      <c r="F182" s="180" t="s">
        <v>2417</v>
      </c>
      <c r="H182" s="181">
        <v>2.7130000000000001</v>
      </c>
      <c r="I182" s="182"/>
      <c r="L182" s="178"/>
      <c r="M182" s="183"/>
      <c r="N182" s="184"/>
      <c r="O182" s="184"/>
      <c r="P182" s="184"/>
      <c r="Q182" s="184"/>
      <c r="R182" s="184"/>
      <c r="S182" s="184"/>
      <c r="T182" s="185"/>
      <c r="AT182" s="179" t="s">
        <v>193</v>
      </c>
      <c r="AU182" s="179" t="s">
        <v>89</v>
      </c>
      <c r="AV182" s="14" t="s">
        <v>89</v>
      </c>
      <c r="AW182" s="14" t="s">
        <v>31</v>
      </c>
      <c r="AX182" s="14" t="s">
        <v>75</v>
      </c>
      <c r="AY182" s="179" t="s">
        <v>185</v>
      </c>
    </row>
    <row r="183" spans="1:65" s="16" customFormat="1" ht="11.25">
      <c r="B183" s="194"/>
      <c r="D183" s="171" t="s">
        <v>193</v>
      </c>
      <c r="E183" s="195" t="s">
        <v>1</v>
      </c>
      <c r="F183" s="196" t="s">
        <v>215</v>
      </c>
      <c r="H183" s="197">
        <v>2.7130000000000001</v>
      </c>
      <c r="I183" s="198"/>
      <c r="L183" s="194"/>
      <c r="M183" s="199"/>
      <c r="N183" s="200"/>
      <c r="O183" s="200"/>
      <c r="P183" s="200"/>
      <c r="Q183" s="200"/>
      <c r="R183" s="200"/>
      <c r="S183" s="200"/>
      <c r="T183" s="201"/>
      <c r="AT183" s="195" t="s">
        <v>193</v>
      </c>
      <c r="AU183" s="195" t="s">
        <v>89</v>
      </c>
      <c r="AV183" s="16" t="s">
        <v>91</v>
      </c>
      <c r="AW183" s="16" t="s">
        <v>31</v>
      </c>
      <c r="AX183" s="16" t="s">
        <v>79</v>
      </c>
      <c r="AY183" s="195" t="s">
        <v>185</v>
      </c>
    </row>
    <row r="184" spans="1:65" s="2" customFormat="1" ht="24.2" customHeight="1">
      <c r="A184" s="33"/>
      <c r="B184" s="155"/>
      <c r="C184" s="156" t="s">
        <v>7</v>
      </c>
      <c r="D184" s="156" t="s">
        <v>188</v>
      </c>
      <c r="E184" s="157" t="s">
        <v>2418</v>
      </c>
      <c r="F184" s="158" t="s">
        <v>2419</v>
      </c>
      <c r="G184" s="159" t="s">
        <v>283</v>
      </c>
      <c r="H184" s="160">
        <v>22.638000000000002</v>
      </c>
      <c r="I184" s="161"/>
      <c r="J184" s="162">
        <f>ROUND(I184*H184,2)</f>
        <v>0</v>
      </c>
      <c r="K184" s="163"/>
      <c r="L184" s="34"/>
      <c r="M184" s="164" t="s">
        <v>1</v>
      </c>
      <c r="N184" s="165" t="s">
        <v>41</v>
      </c>
      <c r="O184" s="62"/>
      <c r="P184" s="166">
        <f>O184*H184</f>
        <v>0</v>
      </c>
      <c r="Q184" s="166">
        <v>6.8199999999999997E-3</v>
      </c>
      <c r="R184" s="166">
        <f>Q184*H184</f>
        <v>0.15439116</v>
      </c>
      <c r="S184" s="166">
        <v>0</v>
      </c>
      <c r="T184" s="167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91</v>
      </c>
      <c r="AT184" s="168" t="s">
        <v>188</v>
      </c>
      <c r="AU184" s="168" t="s">
        <v>89</v>
      </c>
      <c r="AY184" s="18" t="s">
        <v>185</v>
      </c>
      <c r="BE184" s="169">
        <f>IF(N184="základná",J184,0)</f>
        <v>0</v>
      </c>
      <c r="BF184" s="169">
        <f>IF(N184="znížená",J184,0)</f>
        <v>0</v>
      </c>
      <c r="BG184" s="169">
        <f>IF(N184="zákl. prenesená",J184,0)</f>
        <v>0</v>
      </c>
      <c r="BH184" s="169">
        <f>IF(N184="zníž. prenesená",J184,0)</f>
        <v>0</v>
      </c>
      <c r="BI184" s="169">
        <f>IF(N184="nulová",J184,0)</f>
        <v>0</v>
      </c>
      <c r="BJ184" s="18" t="s">
        <v>89</v>
      </c>
      <c r="BK184" s="169">
        <f>ROUND(I184*H184,2)</f>
        <v>0</v>
      </c>
      <c r="BL184" s="18" t="s">
        <v>91</v>
      </c>
      <c r="BM184" s="168" t="s">
        <v>2420</v>
      </c>
    </row>
    <row r="185" spans="1:65" s="13" customFormat="1" ht="11.25">
      <c r="B185" s="170"/>
      <c r="D185" s="171" t="s">
        <v>193</v>
      </c>
      <c r="E185" s="172" t="s">
        <v>1</v>
      </c>
      <c r="F185" s="173" t="s">
        <v>2421</v>
      </c>
      <c r="H185" s="172" t="s">
        <v>1</v>
      </c>
      <c r="I185" s="174"/>
      <c r="L185" s="170"/>
      <c r="M185" s="175"/>
      <c r="N185" s="176"/>
      <c r="O185" s="176"/>
      <c r="P185" s="176"/>
      <c r="Q185" s="176"/>
      <c r="R185" s="176"/>
      <c r="S185" s="176"/>
      <c r="T185" s="177"/>
      <c r="AT185" s="172" t="s">
        <v>193</v>
      </c>
      <c r="AU185" s="172" t="s">
        <v>89</v>
      </c>
      <c r="AV185" s="13" t="s">
        <v>79</v>
      </c>
      <c r="AW185" s="13" t="s">
        <v>31</v>
      </c>
      <c r="AX185" s="13" t="s">
        <v>75</v>
      </c>
      <c r="AY185" s="172" t="s">
        <v>185</v>
      </c>
    </row>
    <row r="186" spans="1:65" s="14" customFormat="1" ht="11.25">
      <c r="B186" s="178"/>
      <c r="D186" s="171" t="s">
        <v>193</v>
      </c>
      <c r="E186" s="179" t="s">
        <v>1</v>
      </c>
      <c r="F186" s="180" t="s">
        <v>2422</v>
      </c>
      <c r="H186" s="181">
        <v>21.7</v>
      </c>
      <c r="I186" s="182"/>
      <c r="L186" s="178"/>
      <c r="M186" s="183"/>
      <c r="N186" s="184"/>
      <c r="O186" s="184"/>
      <c r="P186" s="184"/>
      <c r="Q186" s="184"/>
      <c r="R186" s="184"/>
      <c r="S186" s="184"/>
      <c r="T186" s="185"/>
      <c r="AT186" s="179" t="s">
        <v>193</v>
      </c>
      <c r="AU186" s="179" t="s">
        <v>89</v>
      </c>
      <c r="AV186" s="14" t="s">
        <v>89</v>
      </c>
      <c r="AW186" s="14" t="s">
        <v>31</v>
      </c>
      <c r="AX186" s="14" t="s">
        <v>75</v>
      </c>
      <c r="AY186" s="179" t="s">
        <v>185</v>
      </c>
    </row>
    <row r="187" spans="1:65" s="13" customFormat="1" ht="11.25">
      <c r="B187" s="170"/>
      <c r="D187" s="171" t="s">
        <v>193</v>
      </c>
      <c r="E187" s="172" t="s">
        <v>1</v>
      </c>
      <c r="F187" s="173" t="s">
        <v>2423</v>
      </c>
      <c r="H187" s="172" t="s">
        <v>1</v>
      </c>
      <c r="I187" s="174"/>
      <c r="L187" s="170"/>
      <c r="M187" s="175"/>
      <c r="N187" s="176"/>
      <c r="O187" s="176"/>
      <c r="P187" s="176"/>
      <c r="Q187" s="176"/>
      <c r="R187" s="176"/>
      <c r="S187" s="176"/>
      <c r="T187" s="177"/>
      <c r="AT187" s="172" t="s">
        <v>193</v>
      </c>
      <c r="AU187" s="172" t="s">
        <v>89</v>
      </c>
      <c r="AV187" s="13" t="s">
        <v>79</v>
      </c>
      <c r="AW187" s="13" t="s">
        <v>31</v>
      </c>
      <c r="AX187" s="13" t="s">
        <v>75</v>
      </c>
      <c r="AY187" s="172" t="s">
        <v>185</v>
      </c>
    </row>
    <row r="188" spans="1:65" s="14" customFormat="1" ht="11.25">
      <c r="B188" s="178"/>
      <c r="D188" s="171" t="s">
        <v>193</v>
      </c>
      <c r="E188" s="179" t="s">
        <v>1</v>
      </c>
      <c r="F188" s="180" t="s">
        <v>2424</v>
      </c>
      <c r="H188" s="181">
        <v>0.93799999999999994</v>
      </c>
      <c r="I188" s="182"/>
      <c r="L188" s="178"/>
      <c r="M188" s="183"/>
      <c r="N188" s="184"/>
      <c r="O188" s="184"/>
      <c r="P188" s="184"/>
      <c r="Q188" s="184"/>
      <c r="R188" s="184"/>
      <c r="S188" s="184"/>
      <c r="T188" s="185"/>
      <c r="AT188" s="179" t="s">
        <v>193</v>
      </c>
      <c r="AU188" s="179" t="s">
        <v>89</v>
      </c>
      <c r="AV188" s="14" t="s">
        <v>89</v>
      </c>
      <c r="AW188" s="14" t="s">
        <v>31</v>
      </c>
      <c r="AX188" s="14" t="s">
        <v>75</v>
      </c>
      <c r="AY188" s="179" t="s">
        <v>185</v>
      </c>
    </row>
    <row r="189" spans="1:65" s="16" customFormat="1" ht="11.25">
      <c r="B189" s="194"/>
      <c r="D189" s="171" t="s">
        <v>193</v>
      </c>
      <c r="E189" s="195" t="s">
        <v>1</v>
      </c>
      <c r="F189" s="196" t="s">
        <v>215</v>
      </c>
      <c r="H189" s="197">
        <v>22.637999999999998</v>
      </c>
      <c r="I189" s="198"/>
      <c r="L189" s="194"/>
      <c r="M189" s="199"/>
      <c r="N189" s="200"/>
      <c r="O189" s="200"/>
      <c r="P189" s="200"/>
      <c r="Q189" s="200"/>
      <c r="R189" s="200"/>
      <c r="S189" s="200"/>
      <c r="T189" s="201"/>
      <c r="AT189" s="195" t="s">
        <v>193</v>
      </c>
      <c r="AU189" s="195" t="s">
        <v>89</v>
      </c>
      <c r="AV189" s="16" t="s">
        <v>91</v>
      </c>
      <c r="AW189" s="16" t="s">
        <v>31</v>
      </c>
      <c r="AX189" s="16" t="s">
        <v>79</v>
      </c>
      <c r="AY189" s="195" t="s">
        <v>185</v>
      </c>
    </row>
    <row r="190" spans="1:65" s="2" customFormat="1" ht="24.2" customHeight="1">
      <c r="A190" s="33"/>
      <c r="B190" s="155"/>
      <c r="C190" s="156" t="s">
        <v>409</v>
      </c>
      <c r="D190" s="156" t="s">
        <v>188</v>
      </c>
      <c r="E190" s="157" t="s">
        <v>2425</v>
      </c>
      <c r="F190" s="158" t="s">
        <v>2426</v>
      </c>
      <c r="G190" s="159" t="s">
        <v>283</v>
      </c>
      <c r="H190" s="160">
        <v>22.638000000000002</v>
      </c>
      <c r="I190" s="161"/>
      <c r="J190" s="162">
        <f>ROUND(I190*H190,2)</f>
        <v>0</v>
      </c>
      <c r="K190" s="163"/>
      <c r="L190" s="34"/>
      <c r="M190" s="164" t="s">
        <v>1</v>
      </c>
      <c r="N190" s="165" t="s">
        <v>41</v>
      </c>
      <c r="O190" s="62"/>
      <c r="P190" s="166">
        <f>O190*H190</f>
        <v>0</v>
      </c>
      <c r="Q190" s="166">
        <v>0</v>
      </c>
      <c r="R190" s="166">
        <f>Q190*H190</f>
        <v>0</v>
      </c>
      <c r="S190" s="166">
        <v>0</v>
      </c>
      <c r="T190" s="167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91</v>
      </c>
      <c r="AT190" s="168" t="s">
        <v>188</v>
      </c>
      <c r="AU190" s="168" t="s">
        <v>89</v>
      </c>
      <c r="AY190" s="18" t="s">
        <v>185</v>
      </c>
      <c r="BE190" s="169">
        <f>IF(N190="základná",J190,0)</f>
        <v>0</v>
      </c>
      <c r="BF190" s="169">
        <f>IF(N190="znížená",J190,0)</f>
        <v>0</v>
      </c>
      <c r="BG190" s="169">
        <f>IF(N190="zákl. prenesená",J190,0)</f>
        <v>0</v>
      </c>
      <c r="BH190" s="169">
        <f>IF(N190="zníž. prenesená",J190,0)</f>
        <v>0</v>
      </c>
      <c r="BI190" s="169">
        <f>IF(N190="nulová",J190,0)</f>
        <v>0</v>
      </c>
      <c r="BJ190" s="18" t="s">
        <v>89</v>
      </c>
      <c r="BK190" s="169">
        <f>ROUND(I190*H190,2)</f>
        <v>0</v>
      </c>
      <c r="BL190" s="18" t="s">
        <v>91</v>
      </c>
      <c r="BM190" s="168" t="s">
        <v>2427</v>
      </c>
    </row>
    <row r="191" spans="1:65" s="12" customFormat="1" ht="22.9" customHeight="1">
      <c r="B191" s="142"/>
      <c r="D191" s="143" t="s">
        <v>74</v>
      </c>
      <c r="E191" s="153" t="s">
        <v>250</v>
      </c>
      <c r="F191" s="153" t="s">
        <v>609</v>
      </c>
      <c r="I191" s="145"/>
      <c r="J191" s="154">
        <f>BK191</f>
        <v>0</v>
      </c>
      <c r="L191" s="142"/>
      <c r="M191" s="147"/>
      <c r="N191" s="148"/>
      <c r="O191" s="148"/>
      <c r="P191" s="149">
        <f>SUM(P192:P215)</f>
        <v>0</v>
      </c>
      <c r="Q191" s="148"/>
      <c r="R191" s="149">
        <f>SUM(R192:R215)</f>
        <v>16.959394479499998</v>
      </c>
      <c r="S191" s="148"/>
      <c r="T191" s="150">
        <f>SUM(T192:T215)</f>
        <v>0</v>
      </c>
      <c r="AR191" s="143" t="s">
        <v>79</v>
      </c>
      <c r="AT191" s="151" t="s">
        <v>74</v>
      </c>
      <c r="AU191" s="151" t="s">
        <v>79</v>
      </c>
      <c r="AY191" s="143" t="s">
        <v>185</v>
      </c>
      <c r="BK191" s="152">
        <f>SUM(BK192:BK215)</f>
        <v>0</v>
      </c>
    </row>
    <row r="192" spans="1:65" s="2" customFormat="1" ht="24.2" customHeight="1">
      <c r="A192" s="33"/>
      <c r="B192" s="155"/>
      <c r="C192" s="156" t="s">
        <v>426</v>
      </c>
      <c r="D192" s="156" t="s">
        <v>188</v>
      </c>
      <c r="E192" s="157" t="s">
        <v>618</v>
      </c>
      <c r="F192" s="158" t="s">
        <v>619</v>
      </c>
      <c r="G192" s="159" t="s">
        <v>191</v>
      </c>
      <c r="H192" s="160">
        <v>1.5349999999999999</v>
      </c>
      <c r="I192" s="161"/>
      <c r="J192" s="162">
        <f>ROUND(I192*H192,2)</f>
        <v>0</v>
      </c>
      <c r="K192" s="163"/>
      <c r="L192" s="34"/>
      <c r="M192" s="164" t="s">
        <v>1</v>
      </c>
      <c r="N192" s="165" t="s">
        <v>41</v>
      </c>
      <c r="O192" s="62"/>
      <c r="P192" s="166">
        <f>O192*H192</f>
        <v>0</v>
      </c>
      <c r="Q192" s="166">
        <v>2.4157199999999999</v>
      </c>
      <c r="R192" s="166">
        <f>Q192*H192</f>
        <v>3.7081301999999998</v>
      </c>
      <c r="S192" s="166">
        <v>0</v>
      </c>
      <c r="T192" s="167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91</v>
      </c>
      <c r="AT192" s="168" t="s">
        <v>188</v>
      </c>
      <c r="AU192" s="168" t="s">
        <v>89</v>
      </c>
      <c r="AY192" s="18" t="s">
        <v>185</v>
      </c>
      <c r="BE192" s="169">
        <f>IF(N192="základná",J192,0)</f>
        <v>0</v>
      </c>
      <c r="BF192" s="169">
        <f>IF(N192="znížená",J192,0)</f>
        <v>0</v>
      </c>
      <c r="BG192" s="169">
        <f>IF(N192="zákl. prenesená",J192,0)</f>
        <v>0</v>
      </c>
      <c r="BH192" s="169">
        <f>IF(N192="zníž. prenesená",J192,0)</f>
        <v>0</v>
      </c>
      <c r="BI192" s="169">
        <f>IF(N192="nulová",J192,0)</f>
        <v>0</v>
      </c>
      <c r="BJ192" s="18" t="s">
        <v>89</v>
      </c>
      <c r="BK192" s="169">
        <f>ROUND(I192*H192,2)</f>
        <v>0</v>
      </c>
      <c r="BL192" s="18" t="s">
        <v>91</v>
      </c>
      <c r="BM192" s="168" t="s">
        <v>2428</v>
      </c>
    </row>
    <row r="193" spans="1:65" s="14" customFormat="1" ht="11.25">
      <c r="B193" s="178"/>
      <c r="D193" s="171" t="s">
        <v>193</v>
      </c>
      <c r="E193" s="179" t="s">
        <v>1</v>
      </c>
      <c r="F193" s="180" t="s">
        <v>2429</v>
      </c>
      <c r="H193" s="181">
        <v>1.395</v>
      </c>
      <c r="I193" s="182"/>
      <c r="L193" s="178"/>
      <c r="M193" s="183"/>
      <c r="N193" s="184"/>
      <c r="O193" s="184"/>
      <c r="P193" s="184"/>
      <c r="Q193" s="184"/>
      <c r="R193" s="184"/>
      <c r="S193" s="184"/>
      <c r="T193" s="185"/>
      <c r="AT193" s="179" t="s">
        <v>193</v>
      </c>
      <c r="AU193" s="179" t="s">
        <v>89</v>
      </c>
      <c r="AV193" s="14" t="s">
        <v>89</v>
      </c>
      <c r="AW193" s="14" t="s">
        <v>31</v>
      </c>
      <c r="AX193" s="14" t="s">
        <v>75</v>
      </c>
      <c r="AY193" s="179" t="s">
        <v>185</v>
      </c>
    </row>
    <row r="194" spans="1:65" s="14" customFormat="1" ht="11.25">
      <c r="B194" s="178"/>
      <c r="D194" s="171" t="s">
        <v>193</v>
      </c>
      <c r="E194" s="179" t="s">
        <v>1</v>
      </c>
      <c r="F194" s="180" t="s">
        <v>2430</v>
      </c>
      <c r="H194" s="181">
        <v>0.14000000000000001</v>
      </c>
      <c r="I194" s="182"/>
      <c r="L194" s="178"/>
      <c r="M194" s="183"/>
      <c r="N194" s="184"/>
      <c r="O194" s="184"/>
      <c r="P194" s="184"/>
      <c r="Q194" s="184"/>
      <c r="R194" s="184"/>
      <c r="S194" s="184"/>
      <c r="T194" s="185"/>
      <c r="AT194" s="179" t="s">
        <v>193</v>
      </c>
      <c r="AU194" s="179" t="s">
        <v>89</v>
      </c>
      <c r="AV194" s="14" t="s">
        <v>89</v>
      </c>
      <c r="AW194" s="14" t="s">
        <v>31</v>
      </c>
      <c r="AX194" s="14" t="s">
        <v>75</v>
      </c>
      <c r="AY194" s="179" t="s">
        <v>185</v>
      </c>
    </row>
    <row r="195" spans="1:65" s="16" customFormat="1" ht="11.25">
      <c r="B195" s="194"/>
      <c r="D195" s="171" t="s">
        <v>193</v>
      </c>
      <c r="E195" s="195" t="s">
        <v>1</v>
      </c>
      <c r="F195" s="196" t="s">
        <v>215</v>
      </c>
      <c r="H195" s="197">
        <v>1.5350000000000001</v>
      </c>
      <c r="I195" s="198"/>
      <c r="L195" s="194"/>
      <c r="M195" s="199"/>
      <c r="N195" s="200"/>
      <c r="O195" s="200"/>
      <c r="P195" s="200"/>
      <c r="Q195" s="200"/>
      <c r="R195" s="200"/>
      <c r="S195" s="200"/>
      <c r="T195" s="201"/>
      <c r="AT195" s="195" t="s">
        <v>193</v>
      </c>
      <c r="AU195" s="195" t="s">
        <v>89</v>
      </c>
      <c r="AV195" s="16" t="s">
        <v>91</v>
      </c>
      <c r="AW195" s="16" t="s">
        <v>31</v>
      </c>
      <c r="AX195" s="16" t="s">
        <v>79</v>
      </c>
      <c r="AY195" s="195" t="s">
        <v>185</v>
      </c>
    </row>
    <row r="196" spans="1:65" s="2" customFormat="1" ht="21.75" customHeight="1">
      <c r="A196" s="33"/>
      <c r="B196" s="155"/>
      <c r="C196" s="156" t="s">
        <v>434</v>
      </c>
      <c r="D196" s="156" t="s">
        <v>188</v>
      </c>
      <c r="E196" s="157" t="s">
        <v>666</v>
      </c>
      <c r="F196" s="158" t="s">
        <v>667</v>
      </c>
      <c r="G196" s="159" t="s">
        <v>283</v>
      </c>
      <c r="H196" s="160">
        <v>81.388000000000005</v>
      </c>
      <c r="I196" s="161"/>
      <c r="J196" s="162">
        <f>ROUND(I196*H196,2)</f>
        <v>0</v>
      </c>
      <c r="K196" s="163"/>
      <c r="L196" s="34"/>
      <c r="M196" s="164" t="s">
        <v>1</v>
      </c>
      <c r="N196" s="165" t="s">
        <v>41</v>
      </c>
      <c r="O196" s="62"/>
      <c r="P196" s="166">
        <f>O196*H196</f>
        <v>0</v>
      </c>
      <c r="Q196" s="166">
        <v>3.16E-3</v>
      </c>
      <c r="R196" s="166">
        <f>Q196*H196</f>
        <v>0.25718608000000004</v>
      </c>
      <c r="S196" s="166">
        <v>0</v>
      </c>
      <c r="T196" s="167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91</v>
      </c>
      <c r="AT196" s="168" t="s">
        <v>188</v>
      </c>
      <c r="AU196" s="168" t="s">
        <v>89</v>
      </c>
      <c r="AY196" s="18" t="s">
        <v>185</v>
      </c>
      <c r="BE196" s="169">
        <f>IF(N196="základná",J196,0)</f>
        <v>0</v>
      </c>
      <c r="BF196" s="169">
        <f>IF(N196="znížená",J196,0)</f>
        <v>0</v>
      </c>
      <c r="BG196" s="169">
        <f>IF(N196="zákl. prenesená",J196,0)</f>
        <v>0</v>
      </c>
      <c r="BH196" s="169">
        <f>IF(N196="zníž. prenesená",J196,0)</f>
        <v>0</v>
      </c>
      <c r="BI196" s="169">
        <f>IF(N196="nulová",J196,0)</f>
        <v>0</v>
      </c>
      <c r="BJ196" s="18" t="s">
        <v>89</v>
      </c>
      <c r="BK196" s="169">
        <f>ROUND(I196*H196,2)</f>
        <v>0</v>
      </c>
      <c r="BL196" s="18" t="s">
        <v>91</v>
      </c>
      <c r="BM196" s="168" t="s">
        <v>2431</v>
      </c>
    </row>
    <row r="197" spans="1:65" s="14" customFormat="1" ht="11.25">
      <c r="B197" s="178"/>
      <c r="D197" s="171" t="s">
        <v>193</v>
      </c>
      <c r="E197" s="179" t="s">
        <v>1</v>
      </c>
      <c r="F197" s="180" t="s">
        <v>2432</v>
      </c>
      <c r="H197" s="181">
        <v>81.388000000000005</v>
      </c>
      <c r="I197" s="182"/>
      <c r="L197" s="178"/>
      <c r="M197" s="183"/>
      <c r="N197" s="184"/>
      <c r="O197" s="184"/>
      <c r="P197" s="184"/>
      <c r="Q197" s="184"/>
      <c r="R197" s="184"/>
      <c r="S197" s="184"/>
      <c r="T197" s="185"/>
      <c r="AT197" s="179" t="s">
        <v>193</v>
      </c>
      <c r="AU197" s="179" t="s">
        <v>89</v>
      </c>
      <c r="AV197" s="14" t="s">
        <v>89</v>
      </c>
      <c r="AW197" s="14" t="s">
        <v>31</v>
      </c>
      <c r="AX197" s="14" t="s">
        <v>75</v>
      </c>
      <c r="AY197" s="179" t="s">
        <v>185</v>
      </c>
    </row>
    <row r="198" spans="1:65" s="16" customFormat="1" ht="11.25">
      <c r="B198" s="194"/>
      <c r="D198" s="171" t="s">
        <v>193</v>
      </c>
      <c r="E198" s="195" t="s">
        <v>1</v>
      </c>
      <c r="F198" s="196" t="s">
        <v>215</v>
      </c>
      <c r="H198" s="197">
        <v>81.388000000000005</v>
      </c>
      <c r="I198" s="198"/>
      <c r="L198" s="194"/>
      <c r="M198" s="199"/>
      <c r="N198" s="200"/>
      <c r="O198" s="200"/>
      <c r="P198" s="200"/>
      <c r="Q198" s="200"/>
      <c r="R198" s="200"/>
      <c r="S198" s="200"/>
      <c r="T198" s="201"/>
      <c r="AT198" s="195" t="s">
        <v>193</v>
      </c>
      <c r="AU198" s="195" t="s">
        <v>89</v>
      </c>
      <c r="AV198" s="16" t="s">
        <v>91</v>
      </c>
      <c r="AW198" s="16" t="s">
        <v>31</v>
      </c>
      <c r="AX198" s="16" t="s">
        <v>79</v>
      </c>
      <c r="AY198" s="195" t="s">
        <v>185</v>
      </c>
    </row>
    <row r="199" spans="1:65" s="2" customFormat="1" ht="33" customHeight="1">
      <c r="A199" s="33"/>
      <c r="B199" s="155"/>
      <c r="C199" s="156" t="s">
        <v>438</v>
      </c>
      <c r="D199" s="156" t="s">
        <v>188</v>
      </c>
      <c r="E199" s="157" t="s">
        <v>678</v>
      </c>
      <c r="F199" s="158" t="s">
        <v>2433</v>
      </c>
      <c r="G199" s="159" t="s">
        <v>283</v>
      </c>
      <c r="H199" s="160">
        <v>57.188000000000002</v>
      </c>
      <c r="I199" s="161"/>
      <c r="J199" s="162">
        <f>ROUND(I199*H199,2)</f>
        <v>0</v>
      </c>
      <c r="K199" s="163"/>
      <c r="L199" s="34"/>
      <c r="M199" s="164" t="s">
        <v>1</v>
      </c>
      <c r="N199" s="165" t="s">
        <v>41</v>
      </c>
      <c r="O199" s="62"/>
      <c r="P199" s="166">
        <f>O199*H199</f>
        <v>0</v>
      </c>
      <c r="Q199" s="166">
        <v>3.16E-3</v>
      </c>
      <c r="R199" s="166">
        <f>Q199*H199</f>
        <v>0.18071408</v>
      </c>
      <c r="S199" s="166">
        <v>0</v>
      </c>
      <c r="T199" s="167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8" t="s">
        <v>91</v>
      </c>
      <c r="AT199" s="168" t="s">
        <v>188</v>
      </c>
      <c r="AU199" s="168" t="s">
        <v>89</v>
      </c>
      <c r="AY199" s="18" t="s">
        <v>185</v>
      </c>
      <c r="BE199" s="169">
        <f>IF(N199="základná",J199,0)</f>
        <v>0</v>
      </c>
      <c r="BF199" s="169">
        <f>IF(N199="znížená",J199,0)</f>
        <v>0</v>
      </c>
      <c r="BG199" s="169">
        <f>IF(N199="zákl. prenesená",J199,0)</f>
        <v>0</v>
      </c>
      <c r="BH199" s="169">
        <f>IF(N199="zníž. prenesená",J199,0)</f>
        <v>0</v>
      </c>
      <c r="BI199" s="169">
        <f>IF(N199="nulová",J199,0)</f>
        <v>0</v>
      </c>
      <c r="BJ199" s="18" t="s">
        <v>89</v>
      </c>
      <c r="BK199" s="169">
        <f>ROUND(I199*H199,2)</f>
        <v>0</v>
      </c>
      <c r="BL199" s="18" t="s">
        <v>91</v>
      </c>
      <c r="BM199" s="168" t="s">
        <v>2434</v>
      </c>
    </row>
    <row r="200" spans="1:65" s="13" customFormat="1" ht="11.25">
      <c r="B200" s="170"/>
      <c r="D200" s="171" t="s">
        <v>193</v>
      </c>
      <c r="E200" s="172" t="s">
        <v>1</v>
      </c>
      <c r="F200" s="173" t="s">
        <v>2435</v>
      </c>
      <c r="H200" s="172" t="s">
        <v>1</v>
      </c>
      <c r="I200" s="174"/>
      <c r="L200" s="170"/>
      <c r="M200" s="175"/>
      <c r="N200" s="176"/>
      <c r="O200" s="176"/>
      <c r="P200" s="176"/>
      <c r="Q200" s="176"/>
      <c r="R200" s="176"/>
      <c r="S200" s="176"/>
      <c r="T200" s="177"/>
      <c r="AT200" s="172" t="s">
        <v>193</v>
      </c>
      <c r="AU200" s="172" t="s">
        <v>89</v>
      </c>
      <c r="AV200" s="13" t="s">
        <v>79</v>
      </c>
      <c r="AW200" s="13" t="s">
        <v>31</v>
      </c>
      <c r="AX200" s="13" t="s">
        <v>75</v>
      </c>
      <c r="AY200" s="172" t="s">
        <v>185</v>
      </c>
    </row>
    <row r="201" spans="1:65" s="14" customFormat="1" ht="11.25">
      <c r="B201" s="178"/>
      <c r="D201" s="171" t="s">
        <v>193</v>
      </c>
      <c r="E201" s="179" t="s">
        <v>1</v>
      </c>
      <c r="F201" s="180" t="s">
        <v>2436</v>
      </c>
      <c r="H201" s="181">
        <v>57.188000000000002</v>
      </c>
      <c r="I201" s="182"/>
      <c r="L201" s="178"/>
      <c r="M201" s="183"/>
      <c r="N201" s="184"/>
      <c r="O201" s="184"/>
      <c r="P201" s="184"/>
      <c r="Q201" s="184"/>
      <c r="R201" s="184"/>
      <c r="S201" s="184"/>
      <c r="T201" s="185"/>
      <c r="AT201" s="179" t="s">
        <v>193</v>
      </c>
      <c r="AU201" s="179" t="s">
        <v>89</v>
      </c>
      <c r="AV201" s="14" t="s">
        <v>89</v>
      </c>
      <c r="AW201" s="14" t="s">
        <v>31</v>
      </c>
      <c r="AX201" s="14" t="s">
        <v>75</v>
      </c>
      <c r="AY201" s="179" t="s">
        <v>185</v>
      </c>
    </row>
    <row r="202" spans="1:65" s="16" customFormat="1" ht="11.25">
      <c r="B202" s="194"/>
      <c r="D202" s="171" t="s">
        <v>193</v>
      </c>
      <c r="E202" s="195" t="s">
        <v>1</v>
      </c>
      <c r="F202" s="196" t="s">
        <v>215</v>
      </c>
      <c r="H202" s="197">
        <v>57.188000000000002</v>
      </c>
      <c r="I202" s="198"/>
      <c r="L202" s="194"/>
      <c r="M202" s="199"/>
      <c r="N202" s="200"/>
      <c r="O202" s="200"/>
      <c r="P202" s="200"/>
      <c r="Q202" s="200"/>
      <c r="R202" s="200"/>
      <c r="S202" s="200"/>
      <c r="T202" s="201"/>
      <c r="AT202" s="195" t="s">
        <v>193</v>
      </c>
      <c r="AU202" s="195" t="s">
        <v>89</v>
      </c>
      <c r="AV202" s="16" t="s">
        <v>91</v>
      </c>
      <c r="AW202" s="16" t="s">
        <v>31</v>
      </c>
      <c r="AX202" s="16" t="s">
        <v>79</v>
      </c>
      <c r="AY202" s="195" t="s">
        <v>185</v>
      </c>
    </row>
    <row r="203" spans="1:65" s="2" customFormat="1" ht="24.2" customHeight="1">
      <c r="A203" s="33"/>
      <c r="B203" s="155"/>
      <c r="C203" s="156" t="s">
        <v>446</v>
      </c>
      <c r="D203" s="156" t="s">
        <v>188</v>
      </c>
      <c r="E203" s="157" t="s">
        <v>698</v>
      </c>
      <c r="F203" s="158" t="s">
        <v>699</v>
      </c>
      <c r="G203" s="159" t="s">
        <v>191</v>
      </c>
      <c r="H203" s="160">
        <v>1.5349999999999999</v>
      </c>
      <c r="I203" s="161"/>
      <c r="J203" s="162">
        <f>ROUND(I203*H203,2)</f>
        <v>0</v>
      </c>
      <c r="K203" s="163"/>
      <c r="L203" s="34"/>
      <c r="M203" s="164" t="s">
        <v>1</v>
      </c>
      <c r="N203" s="165" t="s">
        <v>41</v>
      </c>
      <c r="O203" s="62"/>
      <c r="P203" s="166">
        <f>O203*H203</f>
        <v>0</v>
      </c>
      <c r="Q203" s="166">
        <v>0</v>
      </c>
      <c r="R203" s="166">
        <f>Q203*H203</f>
        <v>0</v>
      </c>
      <c r="S203" s="166">
        <v>0</v>
      </c>
      <c r="T203" s="167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8" t="s">
        <v>91</v>
      </c>
      <c r="AT203" s="168" t="s">
        <v>188</v>
      </c>
      <c r="AU203" s="168" t="s">
        <v>89</v>
      </c>
      <c r="AY203" s="18" t="s">
        <v>185</v>
      </c>
      <c r="BE203" s="169">
        <f>IF(N203="základná",J203,0)</f>
        <v>0</v>
      </c>
      <c r="BF203" s="169">
        <f>IF(N203="znížená",J203,0)</f>
        <v>0</v>
      </c>
      <c r="BG203" s="169">
        <f>IF(N203="zákl. prenesená",J203,0)</f>
        <v>0</v>
      </c>
      <c r="BH203" s="169">
        <f>IF(N203="zníž. prenesená",J203,0)</f>
        <v>0</v>
      </c>
      <c r="BI203" s="169">
        <f>IF(N203="nulová",J203,0)</f>
        <v>0</v>
      </c>
      <c r="BJ203" s="18" t="s">
        <v>89</v>
      </c>
      <c r="BK203" s="169">
        <f>ROUND(I203*H203,2)</f>
        <v>0</v>
      </c>
      <c r="BL203" s="18" t="s">
        <v>91</v>
      </c>
      <c r="BM203" s="168" t="s">
        <v>2437</v>
      </c>
    </row>
    <row r="204" spans="1:65" s="2" customFormat="1" ht="21.75" customHeight="1">
      <c r="A204" s="33"/>
      <c r="B204" s="155"/>
      <c r="C204" s="156" t="s">
        <v>460</v>
      </c>
      <c r="D204" s="156" t="s">
        <v>188</v>
      </c>
      <c r="E204" s="157" t="s">
        <v>723</v>
      </c>
      <c r="F204" s="158" t="s">
        <v>724</v>
      </c>
      <c r="G204" s="159" t="s">
        <v>283</v>
      </c>
      <c r="H204" s="160">
        <v>6.5750000000000002</v>
      </c>
      <c r="I204" s="161"/>
      <c r="J204" s="162">
        <f>ROUND(I204*H204,2)</f>
        <v>0</v>
      </c>
      <c r="K204" s="163"/>
      <c r="L204" s="34"/>
      <c r="M204" s="164" t="s">
        <v>1</v>
      </c>
      <c r="N204" s="165" t="s">
        <v>41</v>
      </c>
      <c r="O204" s="62"/>
      <c r="P204" s="166">
        <f>O204*H204</f>
        <v>0</v>
      </c>
      <c r="Q204" s="166">
        <v>4.5362260000000001E-2</v>
      </c>
      <c r="R204" s="166">
        <f>Q204*H204</f>
        <v>0.29825685950000003</v>
      </c>
      <c r="S204" s="166">
        <v>0</v>
      </c>
      <c r="T204" s="167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8" t="s">
        <v>91</v>
      </c>
      <c r="AT204" s="168" t="s">
        <v>188</v>
      </c>
      <c r="AU204" s="168" t="s">
        <v>89</v>
      </c>
      <c r="AY204" s="18" t="s">
        <v>185</v>
      </c>
      <c r="BE204" s="169">
        <f>IF(N204="základná",J204,0)</f>
        <v>0</v>
      </c>
      <c r="BF204" s="169">
        <f>IF(N204="znížená",J204,0)</f>
        <v>0</v>
      </c>
      <c r="BG204" s="169">
        <f>IF(N204="zákl. prenesená",J204,0)</f>
        <v>0</v>
      </c>
      <c r="BH204" s="169">
        <f>IF(N204="zníž. prenesená",J204,0)</f>
        <v>0</v>
      </c>
      <c r="BI204" s="169">
        <f>IF(N204="nulová",J204,0)</f>
        <v>0</v>
      </c>
      <c r="BJ204" s="18" t="s">
        <v>89</v>
      </c>
      <c r="BK204" s="169">
        <f>ROUND(I204*H204,2)</f>
        <v>0</v>
      </c>
      <c r="BL204" s="18" t="s">
        <v>91</v>
      </c>
      <c r="BM204" s="168" t="s">
        <v>2438</v>
      </c>
    </row>
    <row r="205" spans="1:65" s="14" customFormat="1" ht="11.25">
      <c r="B205" s="178"/>
      <c r="D205" s="171" t="s">
        <v>193</v>
      </c>
      <c r="E205" s="179" t="s">
        <v>1</v>
      </c>
      <c r="F205" s="180" t="s">
        <v>2439</v>
      </c>
      <c r="H205" s="181">
        <v>6.2</v>
      </c>
      <c r="I205" s="182"/>
      <c r="L205" s="178"/>
      <c r="M205" s="183"/>
      <c r="N205" s="184"/>
      <c r="O205" s="184"/>
      <c r="P205" s="184"/>
      <c r="Q205" s="184"/>
      <c r="R205" s="184"/>
      <c r="S205" s="184"/>
      <c r="T205" s="185"/>
      <c r="AT205" s="179" t="s">
        <v>193</v>
      </c>
      <c r="AU205" s="179" t="s">
        <v>89</v>
      </c>
      <c r="AV205" s="14" t="s">
        <v>89</v>
      </c>
      <c r="AW205" s="14" t="s">
        <v>31</v>
      </c>
      <c r="AX205" s="14" t="s">
        <v>75</v>
      </c>
      <c r="AY205" s="179" t="s">
        <v>185</v>
      </c>
    </row>
    <row r="206" spans="1:65" s="14" customFormat="1" ht="11.25">
      <c r="B206" s="178"/>
      <c r="D206" s="171" t="s">
        <v>193</v>
      </c>
      <c r="E206" s="179" t="s">
        <v>1</v>
      </c>
      <c r="F206" s="180" t="s">
        <v>2440</v>
      </c>
      <c r="H206" s="181">
        <v>0.375</v>
      </c>
      <c r="I206" s="182"/>
      <c r="L206" s="178"/>
      <c r="M206" s="183"/>
      <c r="N206" s="184"/>
      <c r="O206" s="184"/>
      <c r="P206" s="184"/>
      <c r="Q206" s="184"/>
      <c r="R206" s="184"/>
      <c r="S206" s="184"/>
      <c r="T206" s="185"/>
      <c r="AT206" s="179" t="s">
        <v>193</v>
      </c>
      <c r="AU206" s="179" t="s">
        <v>89</v>
      </c>
      <c r="AV206" s="14" t="s">
        <v>89</v>
      </c>
      <c r="AW206" s="14" t="s">
        <v>31</v>
      </c>
      <c r="AX206" s="14" t="s">
        <v>75</v>
      </c>
      <c r="AY206" s="179" t="s">
        <v>185</v>
      </c>
    </row>
    <row r="207" spans="1:65" s="16" customFormat="1" ht="11.25">
      <c r="B207" s="194"/>
      <c r="D207" s="171" t="s">
        <v>193</v>
      </c>
      <c r="E207" s="195" t="s">
        <v>1</v>
      </c>
      <c r="F207" s="196" t="s">
        <v>215</v>
      </c>
      <c r="H207" s="197">
        <v>6.5750000000000002</v>
      </c>
      <c r="I207" s="198"/>
      <c r="L207" s="194"/>
      <c r="M207" s="199"/>
      <c r="N207" s="200"/>
      <c r="O207" s="200"/>
      <c r="P207" s="200"/>
      <c r="Q207" s="200"/>
      <c r="R207" s="200"/>
      <c r="S207" s="200"/>
      <c r="T207" s="201"/>
      <c r="AT207" s="195" t="s">
        <v>193</v>
      </c>
      <c r="AU207" s="195" t="s">
        <v>89</v>
      </c>
      <c r="AV207" s="16" t="s">
        <v>91</v>
      </c>
      <c r="AW207" s="16" t="s">
        <v>31</v>
      </c>
      <c r="AX207" s="16" t="s">
        <v>79</v>
      </c>
      <c r="AY207" s="195" t="s">
        <v>185</v>
      </c>
    </row>
    <row r="208" spans="1:65" s="2" customFormat="1" ht="21.75" customHeight="1">
      <c r="A208" s="33"/>
      <c r="B208" s="155"/>
      <c r="C208" s="156" t="s">
        <v>473</v>
      </c>
      <c r="D208" s="156" t="s">
        <v>188</v>
      </c>
      <c r="E208" s="157" t="s">
        <v>770</v>
      </c>
      <c r="F208" s="158" t="s">
        <v>771</v>
      </c>
      <c r="G208" s="159" t="s">
        <v>283</v>
      </c>
      <c r="H208" s="160">
        <v>6.5750000000000002</v>
      </c>
      <c r="I208" s="161"/>
      <c r="J208" s="162">
        <f>ROUND(I208*H208,2)</f>
        <v>0</v>
      </c>
      <c r="K208" s="163"/>
      <c r="L208" s="34"/>
      <c r="M208" s="164" t="s">
        <v>1</v>
      </c>
      <c r="N208" s="165" t="s">
        <v>41</v>
      </c>
      <c r="O208" s="62"/>
      <c r="P208" s="166">
        <f>O208*H208</f>
        <v>0</v>
      </c>
      <c r="Q208" s="166">
        <v>0</v>
      </c>
      <c r="R208" s="166">
        <f>Q208*H208</f>
        <v>0</v>
      </c>
      <c r="S208" s="166">
        <v>0</v>
      </c>
      <c r="T208" s="167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8" t="s">
        <v>91</v>
      </c>
      <c r="AT208" s="168" t="s">
        <v>188</v>
      </c>
      <c r="AU208" s="168" t="s">
        <v>89</v>
      </c>
      <c r="AY208" s="18" t="s">
        <v>185</v>
      </c>
      <c r="BE208" s="169">
        <f>IF(N208="základná",J208,0)</f>
        <v>0</v>
      </c>
      <c r="BF208" s="169">
        <f>IF(N208="znížená",J208,0)</f>
        <v>0</v>
      </c>
      <c r="BG208" s="169">
        <f>IF(N208="zákl. prenesená",J208,0)</f>
        <v>0</v>
      </c>
      <c r="BH208" s="169">
        <f>IF(N208="zníž. prenesená",J208,0)</f>
        <v>0</v>
      </c>
      <c r="BI208" s="169">
        <f>IF(N208="nulová",J208,0)</f>
        <v>0</v>
      </c>
      <c r="BJ208" s="18" t="s">
        <v>89</v>
      </c>
      <c r="BK208" s="169">
        <f>ROUND(I208*H208,2)</f>
        <v>0</v>
      </c>
      <c r="BL208" s="18" t="s">
        <v>91</v>
      </c>
      <c r="BM208" s="168" t="s">
        <v>2441</v>
      </c>
    </row>
    <row r="209" spans="1:65" s="2" customFormat="1" ht="37.9" customHeight="1">
      <c r="A209" s="33"/>
      <c r="B209" s="155"/>
      <c r="C209" s="156" t="s">
        <v>477</v>
      </c>
      <c r="D209" s="156" t="s">
        <v>188</v>
      </c>
      <c r="E209" s="157" t="s">
        <v>774</v>
      </c>
      <c r="F209" s="158" t="s">
        <v>775</v>
      </c>
      <c r="G209" s="159" t="s">
        <v>283</v>
      </c>
      <c r="H209" s="160">
        <v>65.766000000000005</v>
      </c>
      <c r="I209" s="161"/>
      <c r="J209" s="162">
        <f>ROUND(I209*H209,2)</f>
        <v>0</v>
      </c>
      <c r="K209" s="163"/>
      <c r="L209" s="34"/>
      <c r="M209" s="164" t="s">
        <v>1</v>
      </c>
      <c r="N209" s="165" t="s">
        <v>41</v>
      </c>
      <c r="O209" s="62"/>
      <c r="P209" s="166">
        <f>O209*H209</f>
        <v>0</v>
      </c>
      <c r="Q209" s="166">
        <v>2.2100000000000002E-3</v>
      </c>
      <c r="R209" s="166">
        <f>Q209*H209</f>
        <v>0.14534286000000002</v>
      </c>
      <c r="S209" s="166">
        <v>0</v>
      </c>
      <c r="T209" s="167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8" t="s">
        <v>91</v>
      </c>
      <c r="AT209" s="168" t="s">
        <v>188</v>
      </c>
      <c r="AU209" s="168" t="s">
        <v>89</v>
      </c>
      <c r="AY209" s="18" t="s">
        <v>185</v>
      </c>
      <c r="BE209" s="169">
        <f>IF(N209="základná",J209,0)</f>
        <v>0</v>
      </c>
      <c r="BF209" s="169">
        <f>IF(N209="znížená",J209,0)</f>
        <v>0</v>
      </c>
      <c r="BG209" s="169">
        <f>IF(N209="zákl. prenesená",J209,0)</f>
        <v>0</v>
      </c>
      <c r="BH209" s="169">
        <f>IF(N209="zníž. prenesená",J209,0)</f>
        <v>0</v>
      </c>
      <c r="BI209" s="169">
        <f>IF(N209="nulová",J209,0)</f>
        <v>0</v>
      </c>
      <c r="BJ209" s="18" t="s">
        <v>89</v>
      </c>
      <c r="BK209" s="169">
        <f>ROUND(I209*H209,2)</f>
        <v>0</v>
      </c>
      <c r="BL209" s="18" t="s">
        <v>91</v>
      </c>
      <c r="BM209" s="168" t="s">
        <v>2442</v>
      </c>
    </row>
    <row r="210" spans="1:65" s="13" customFormat="1" ht="11.25">
      <c r="B210" s="170"/>
      <c r="D210" s="171" t="s">
        <v>193</v>
      </c>
      <c r="E210" s="172" t="s">
        <v>1</v>
      </c>
      <c r="F210" s="173" t="s">
        <v>2443</v>
      </c>
      <c r="H210" s="172" t="s">
        <v>1</v>
      </c>
      <c r="I210" s="174"/>
      <c r="L210" s="170"/>
      <c r="M210" s="175"/>
      <c r="N210" s="176"/>
      <c r="O210" s="176"/>
      <c r="P210" s="176"/>
      <c r="Q210" s="176"/>
      <c r="R210" s="176"/>
      <c r="S210" s="176"/>
      <c r="T210" s="177"/>
      <c r="AT210" s="172" t="s">
        <v>193</v>
      </c>
      <c r="AU210" s="172" t="s">
        <v>89</v>
      </c>
      <c r="AV210" s="13" t="s">
        <v>79</v>
      </c>
      <c r="AW210" s="13" t="s">
        <v>31</v>
      </c>
      <c r="AX210" s="13" t="s">
        <v>75</v>
      </c>
      <c r="AY210" s="172" t="s">
        <v>185</v>
      </c>
    </row>
    <row r="211" spans="1:65" s="14" customFormat="1" ht="11.25">
      <c r="B211" s="178"/>
      <c r="D211" s="171" t="s">
        <v>193</v>
      </c>
      <c r="E211" s="179" t="s">
        <v>1</v>
      </c>
      <c r="F211" s="180" t="s">
        <v>2444</v>
      </c>
      <c r="H211" s="181">
        <v>65.766000000000005</v>
      </c>
      <c r="I211" s="182"/>
      <c r="L211" s="178"/>
      <c r="M211" s="183"/>
      <c r="N211" s="184"/>
      <c r="O211" s="184"/>
      <c r="P211" s="184"/>
      <c r="Q211" s="184"/>
      <c r="R211" s="184"/>
      <c r="S211" s="184"/>
      <c r="T211" s="185"/>
      <c r="AT211" s="179" t="s">
        <v>193</v>
      </c>
      <c r="AU211" s="179" t="s">
        <v>89</v>
      </c>
      <c r="AV211" s="14" t="s">
        <v>89</v>
      </c>
      <c r="AW211" s="14" t="s">
        <v>31</v>
      </c>
      <c r="AX211" s="14" t="s">
        <v>75</v>
      </c>
      <c r="AY211" s="179" t="s">
        <v>185</v>
      </c>
    </row>
    <row r="212" spans="1:65" s="16" customFormat="1" ht="11.25">
      <c r="B212" s="194"/>
      <c r="D212" s="171" t="s">
        <v>193</v>
      </c>
      <c r="E212" s="195" t="s">
        <v>1</v>
      </c>
      <c r="F212" s="196" t="s">
        <v>215</v>
      </c>
      <c r="H212" s="197">
        <v>65.766000000000005</v>
      </c>
      <c r="I212" s="198"/>
      <c r="L212" s="194"/>
      <c r="M212" s="199"/>
      <c r="N212" s="200"/>
      <c r="O212" s="200"/>
      <c r="P212" s="200"/>
      <c r="Q212" s="200"/>
      <c r="R212" s="200"/>
      <c r="S212" s="200"/>
      <c r="T212" s="201"/>
      <c r="AT212" s="195" t="s">
        <v>193</v>
      </c>
      <c r="AU212" s="195" t="s">
        <v>89</v>
      </c>
      <c r="AV212" s="16" t="s">
        <v>91</v>
      </c>
      <c r="AW212" s="16" t="s">
        <v>31</v>
      </c>
      <c r="AX212" s="16" t="s">
        <v>79</v>
      </c>
      <c r="AY212" s="195" t="s">
        <v>185</v>
      </c>
    </row>
    <row r="213" spans="1:65" s="2" customFormat="1" ht="24.2" customHeight="1">
      <c r="A213" s="33"/>
      <c r="B213" s="155"/>
      <c r="C213" s="156" t="s">
        <v>490</v>
      </c>
      <c r="D213" s="156" t="s">
        <v>188</v>
      </c>
      <c r="E213" s="157" t="s">
        <v>2445</v>
      </c>
      <c r="F213" s="158" t="s">
        <v>2446</v>
      </c>
      <c r="G213" s="159" t="s">
        <v>283</v>
      </c>
      <c r="H213" s="160">
        <v>57.188000000000002</v>
      </c>
      <c r="I213" s="161"/>
      <c r="J213" s="162">
        <f>ROUND(I213*H213,2)</f>
        <v>0</v>
      </c>
      <c r="K213" s="163"/>
      <c r="L213" s="34"/>
      <c r="M213" s="164" t="s">
        <v>1</v>
      </c>
      <c r="N213" s="165" t="s">
        <v>41</v>
      </c>
      <c r="O213" s="62"/>
      <c r="P213" s="166">
        <f>O213*H213</f>
        <v>0</v>
      </c>
      <c r="Q213" s="166">
        <v>0.21629999999999999</v>
      </c>
      <c r="R213" s="166">
        <f>Q213*H213</f>
        <v>12.369764399999999</v>
      </c>
      <c r="S213" s="166">
        <v>0</v>
      </c>
      <c r="T213" s="167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8" t="s">
        <v>91</v>
      </c>
      <c r="AT213" s="168" t="s">
        <v>188</v>
      </c>
      <c r="AU213" s="168" t="s">
        <v>89</v>
      </c>
      <c r="AY213" s="18" t="s">
        <v>185</v>
      </c>
      <c r="BE213" s="169">
        <f>IF(N213="základná",J213,0)</f>
        <v>0</v>
      </c>
      <c r="BF213" s="169">
        <f>IF(N213="znížená",J213,0)</f>
        <v>0</v>
      </c>
      <c r="BG213" s="169">
        <f>IF(N213="zákl. prenesená",J213,0)</f>
        <v>0</v>
      </c>
      <c r="BH213" s="169">
        <f>IF(N213="zníž. prenesená",J213,0)</f>
        <v>0</v>
      </c>
      <c r="BI213" s="169">
        <f>IF(N213="nulová",J213,0)</f>
        <v>0</v>
      </c>
      <c r="BJ213" s="18" t="s">
        <v>89</v>
      </c>
      <c r="BK213" s="169">
        <f>ROUND(I213*H213,2)</f>
        <v>0</v>
      </c>
      <c r="BL213" s="18" t="s">
        <v>91</v>
      </c>
      <c r="BM213" s="168" t="s">
        <v>2447</v>
      </c>
    </row>
    <row r="214" spans="1:65" s="14" customFormat="1" ht="11.25">
      <c r="B214" s="178"/>
      <c r="D214" s="171" t="s">
        <v>193</v>
      </c>
      <c r="E214" s="179" t="s">
        <v>1</v>
      </c>
      <c r="F214" s="180" t="s">
        <v>2436</v>
      </c>
      <c r="H214" s="181">
        <v>57.188000000000002</v>
      </c>
      <c r="I214" s="182"/>
      <c r="L214" s="178"/>
      <c r="M214" s="183"/>
      <c r="N214" s="184"/>
      <c r="O214" s="184"/>
      <c r="P214" s="184"/>
      <c r="Q214" s="184"/>
      <c r="R214" s="184"/>
      <c r="S214" s="184"/>
      <c r="T214" s="185"/>
      <c r="AT214" s="179" t="s">
        <v>193</v>
      </c>
      <c r="AU214" s="179" t="s">
        <v>89</v>
      </c>
      <c r="AV214" s="14" t="s">
        <v>89</v>
      </c>
      <c r="AW214" s="14" t="s">
        <v>31</v>
      </c>
      <c r="AX214" s="14" t="s">
        <v>75</v>
      </c>
      <c r="AY214" s="179" t="s">
        <v>185</v>
      </c>
    </row>
    <row r="215" spans="1:65" s="16" customFormat="1" ht="11.25">
      <c r="B215" s="194"/>
      <c r="D215" s="171" t="s">
        <v>193</v>
      </c>
      <c r="E215" s="195" t="s">
        <v>1</v>
      </c>
      <c r="F215" s="196" t="s">
        <v>215</v>
      </c>
      <c r="H215" s="197">
        <v>57.188000000000002</v>
      </c>
      <c r="I215" s="198"/>
      <c r="L215" s="194"/>
      <c r="M215" s="199"/>
      <c r="N215" s="200"/>
      <c r="O215" s="200"/>
      <c r="P215" s="200"/>
      <c r="Q215" s="200"/>
      <c r="R215" s="200"/>
      <c r="S215" s="200"/>
      <c r="T215" s="201"/>
      <c r="AT215" s="195" t="s">
        <v>193</v>
      </c>
      <c r="AU215" s="195" t="s">
        <v>89</v>
      </c>
      <c r="AV215" s="16" t="s">
        <v>91</v>
      </c>
      <c r="AW215" s="16" t="s">
        <v>31</v>
      </c>
      <c r="AX215" s="16" t="s">
        <v>79</v>
      </c>
      <c r="AY215" s="195" t="s">
        <v>185</v>
      </c>
    </row>
    <row r="216" spans="1:65" s="12" customFormat="1" ht="22.9" customHeight="1">
      <c r="B216" s="142"/>
      <c r="D216" s="143" t="s">
        <v>74</v>
      </c>
      <c r="E216" s="153" t="s">
        <v>838</v>
      </c>
      <c r="F216" s="153" t="s">
        <v>839</v>
      </c>
      <c r="I216" s="145"/>
      <c r="J216" s="154">
        <f>BK216</f>
        <v>0</v>
      </c>
      <c r="L216" s="142"/>
      <c r="M216" s="147"/>
      <c r="N216" s="148"/>
      <c r="O216" s="148"/>
      <c r="P216" s="149">
        <f>SUM(P217:P224)</f>
        <v>0</v>
      </c>
      <c r="Q216" s="148"/>
      <c r="R216" s="149">
        <f>SUM(R217:R224)</f>
        <v>1.5887519999999999E-2</v>
      </c>
      <c r="S216" s="148"/>
      <c r="T216" s="150">
        <f>SUM(T217:T224)</f>
        <v>0</v>
      </c>
      <c r="AR216" s="143" t="s">
        <v>79</v>
      </c>
      <c r="AT216" s="151" t="s">
        <v>74</v>
      </c>
      <c r="AU216" s="151" t="s">
        <v>79</v>
      </c>
      <c r="AY216" s="143" t="s">
        <v>185</v>
      </c>
      <c r="BK216" s="152">
        <f>SUM(BK217:BK224)</f>
        <v>0</v>
      </c>
    </row>
    <row r="217" spans="1:65" s="2" customFormat="1" ht="37.9" customHeight="1">
      <c r="A217" s="33"/>
      <c r="B217" s="155"/>
      <c r="C217" s="156" t="s">
        <v>498</v>
      </c>
      <c r="D217" s="156" t="s">
        <v>188</v>
      </c>
      <c r="E217" s="157" t="s">
        <v>861</v>
      </c>
      <c r="F217" s="158" t="s">
        <v>862</v>
      </c>
      <c r="G217" s="159" t="s">
        <v>863</v>
      </c>
      <c r="H217" s="160">
        <v>4</v>
      </c>
      <c r="I217" s="161"/>
      <c r="J217" s="162">
        <f>ROUND(I217*H217,2)</f>
        <v>0</v>
      </c>
      <c r="K217" s="163"/>
      <c r="L217" s="34"/>
      <c r="M217" s="164" t="s">
        <v>1</v>
      </c>
      <c r="N217" s="165" t="s">
        <v>41</v>
      </c>
      <c r="O217" s="62"/>
      <c r="P217" s="166">
        <f>O217*H217</f>
        <v>0</v>
      </c>
      <c r="Q217" s="166">
        <v>0</v>
      </c>
      <c r="R217" s="166">
        <f>Q217*H217</f>
        <v>0</v>
      </c>
      <c r="S217" s="166">
        <v>0</v>
      </c>
      <c r="T217" s="167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8" t="s">
        <v>91</v>
      </c>
      <c r="AT217" s="168" t="s">
        <v>188</v>
      </c>
      <c r="AU217" s="168" t="s">
        <v>89</v>
      </c>
      <c r="AY217" s="18" t="s">
        <v>185</v>
      </c>
      <c r="BE217" s="169">
        <f>IF(N217="základná",J217,0)</f>
        <v>0</v>
      </c>
      <c r="BF217" s="169">
        <f>IF(N217="znížená",J217,0)</f>
        <v>0</v>
      </c>
      <c r="BG217" s="169">
        <f>IF(N217="zákl. prenesená",J217,0)</f>
        <v>0</v>
      </c>
      <c r="BH217" s="169">
        <f>IF(N217="zníž. prenesená",J217,0)</f>
        <v>0</v>
      </c>
      <c r="BI217" s="169">
        <f>IF(N217="nulová",J217,0)</f>
        <v>0</v>
      </c>
      <c r="BJ217" s="18" t="s">
        <v>89</v>
      </c>
      <c r="BK217" s="169">
        <f>ROUND(I217*H217,2)</f>
        <v>0</v>
      </c>
      <c r="BL217" s="18" t="s">
        <v>91</v>
      </c>
      <c r="BM217" s="168" t="s">
        <v>2448</v>
      </c>
    </row>
    <row r="218" spans="1:65" s="14" customFormat="1" ht="11.25">
      <c r="B218" s="178"/>
      <c r="D218" s="171" t="s">
        <v>193</v>
      </c>
      <c r="E218" s="179" t="s">
        <v>1</v>
      </c>
      <c r="F218" s="180" t="s">
        <v>2449</v>
      </c>
      <c r="H218" s="181">
        <v>4</v>
      </c>
      <c r="I218" s="182"/>
      <c r="L218" s="178"/>
      <c r="M218" s="183"/>
      <c r="N218" s="184"/>
      <c r="O218" s="184"/>
      <c r="P218" s="184"/>
      <c r="Q218" s="184"/>
      <c r="R218" s="184"/>
      <c r="S218" s="184"/>
      <c r="T218" s="185"/>
      <c r="AT218" s="179" t="s">
        <v>193</v>
      </c>
      <c r="AU218" s="179" t="s">
        <v>89</v>
      </c>
      <c r="AV218" s="14" t="s">
        <v>89</v>
      </c>
      <c r="AW218" s="14" t="s">
        <v>31</v>
      </c>
      <c r="AX218" s="14" t="s">
        <v>75</v>
      </c>
      <c r="AY218" s="179" t="s">
        <v>185</v>
      </c>
    </row>
    <row r="219" spans="1:65" s="16" customFormat="1" ht="11.25">
      <c r="B219" s="194"/>
      <c r="D219" s="171" t="s">
        <v>193</v>
      </c>
      <c r="E219" s="195" t="s">
        <v>1</v>
      </c>
      <c r="F219" s="196" t="s">
        <v>215</v>
      </c>
      <c r="H219" s="197">
        <v>4</v>
      </c>
      <c r="I219" s="198"/>
      <c r="L219" s="194"/>
      <c r="M219" s="199"/>
      <c r="N219" s="200"/>
      <c r="O219" s="200"/>
      <c r="P219" s="200"/>
      <c r="Q219" s="200"/>
      <c r="R219" s="200"/>
      <c r="S219" s="200"/>
      <c r="T219" s="201"/>
      <c r="AT219" s="195" t="s">
        <v>193</v>
      </c>
      <c r="AU219" s="195" t="s">
        <v>89</v>
      </c>
      <c r="AV219" s="16" t="s">
        <v>91</v>
      </c>
      <c r="AW219" s="16" t="s">
        <v>31</v>
      </c>
      <c r="AX219" s="16" t="s">
        <v>79</v>
      </c>
      <c r="AY219" s="195" t="s">
        <v>185</v>
      </c>
    </row>
    <row r="220" spans="1:65" s="2" customFormat="1" ht="24.2" customHeight="1">
      <c r="A220" s="33"/>
      <c r="B220" s="155"/>
      <c r="C220" s="156" t="s">
        <v>505</v>
      </c>
      <c r="D220" s="156" t="s">
        <v>188</v>
      </c>
      <c r="E220" s="157" t="s">
        <v>879</v>
      </c>
      <c r="F220" s="158" t="s">
        <v>880</v>
      </c>
      <c r="G220" s="159" t="s">
        <v>283</v>
      </c>
      <c r="H220" s="160">
        <v>57.188000000000002</v>
      </c>
      <c r="I220" s="161"/>
      <c r="J220" s="162">
        <f>ROUND(I220*H220,2)</f>
        <v>0</v>
      </c>
      <c r="K220" s="163"/>
      <c r="L220" s="34"/>
      <c r="M220" s="164" t="s">
        <v>1</v>
      </c>
      <c r="N220" s="165" t="s">
        <v>41</v>
      </c>
      <c r="O220" s="62"/>
      <c r="P220" s="166">
        <f>O220*H220</f>
        <v>0</v>
      </c>
      <c r="Q220" s="166">
        <v>4.0000000000000003E-5</v>
      </c>
      <c r="R220" s="166">
        <f>Q220*H220</f>
        <v>2.2875200000000004E-3</v>
      </c>
      <c r="S220" s="166">
        <v>0</v>
      </c>
      <c r="T220" s="167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8" t="s">
        <v>91</v>
      </c>
      <c r="AT220" s="168" t="s">
        <v>188</v>
      </c>
      <c r="AU220" s="168" t="s">
        <v>89</v>
      </c>
      <c r="AY220" s="18" t="s">
        <v>185</v>
      </c>
      <c r="BE220" s="169">
        <f>IF(N220="základná",J220,0)</f>
        <v>0</v>
      </c>
      <c r="BF220" s="169">
        <f>IF(N220="znížená",J220,0)</f>
        <v>0</v>
      </c>
      <c r="BG220" s="169">
        <f>IF(N220="zákl. prenesená",J220,0)</f>
        <v>0</v>
      </c>
      <c r="BH220" s="169">
        <f>IF(N220="zníž. prenesená",J220,0)</f>
        <v>0</v>
      </c>
      <c r="BI220" s="169">
        <f>IF(N220="nulová",J220,0)</f>
        <v>0</v>
      </c>
      <c r="BJ220" s="18" t="s">
        <v>89</v>
      </c>
      <c r="BK220" s="169">
        <f>ROUND(I220*H220,2)</f>
        <v>0</v>
      </c>
      <c r="BL220" s="18" t="s">
        <v>91</v>
      </c>
      <c r="BM220" s="168" t="s">
        <v>2450</v>
      </c>
    </row>
    <row r="221" spans="1:65" s="14" customFormat="1" ht="11.25">
      <c r="B221" s="178"/>
      <c r="D221" s="171" t="s">
        <v>193</v>
      </c>
      <c r="E221" s="179" t="s">
        <v>1</v>
      </c>
      <c r="F221" s="180" t="s">
        <v>2436</v>
      </c>
      <c r="H221" s="181">
        <v>57.188000000000002</v>
      </c>
      <c r="I221" s="182"/>
      <c r="L221" s="178"/>
      <c r="M221" s="183"/>
      <c r="N221" s="184"/>
      <c r="O221" s="184"/>
      <c r="P221" s="184"/>
      <c r="Q221" s="184"/>
      <c r="R221" s="184"/>
      <c r="S221" s="184"/>
      <c r="T221" s="185"/>
      <c r="AT221" s="179" t="s">
        <v>193</v>
      </c>
      <c r="AU221" s="179" t="s">
        <v>89</v>
      </c>
      <c r="AV221" s="14" t="s">
        <v>89</v>
      </c>
      <c r="AW221" s="14" t="s">
        <v>31</v>
      </c>
      <c r="AX221" s="14" t="s">
        <v>75</v>
      </c>
      <c r="AY221" s="179" t="s">
        <v>185</v>
      </c>
    </row>
    <row r="222" spans="1:65" s="16" customFormat="1" ht="11.25">
      <c r="B222" s="194"/>
      <c r="D222" s="171" t="s">
        <v>193</v>
      </c>
      <c r="E222" s="195" t="s">
        <v>1</v>
      </c>
      <c r="F222" s="196" t="s">
        <v>215</v>
      </c>
      <c r="H222" s="197">
        <v>57.188000000000002</v>
      </c>
      <c r="I222" s="198"/>
      <c r="L222" s="194"/>
      <c r="M222" s="199"/>
      <c r="N222" s="200"/>
      <c r="O222" s="200"/>
      <c r="P222" s="200"/>
      <c r="Q222" s="200"/>
      <c r="R222" s="200"/>
      <c r="S222" s="200"/>
      <c r="T222" s="201"/>
      <c r="AT222" s="195" t="s">
        <v>193</v>
      </c>
      <c r="AU222" s="195" t="s">
        <v>89</v>
      </c>
      <c r="AV222" s="16" t="s">
        <v>91</v>
      </c>
      <c r="AW222" s="16" t="s">
        <v>31</v>
      </c>
      <c r="AX222" s="16" t="s">
        <v>79</v>
      </c>
      <c r="AY222" s="195" t="s">
        <v>185</v>
      </c>
    </row>
    <row r="223" spans="1:65" s="2" customFormat="1" ht="37.9" customHeight="1">
      <c r="A223" s="33"/>
      <c r="B223" s="155"/>
      <c r="C223" s="156" t="s">
        <v>509</v>
      </c>
      <c r="D223" s="156" t="s">
        <v>188</v>
      </c>
      <c r="E223" s="157" t="s">
        <v>912</v>
      </c>
      <c r="F223" s="158" t="s">
        <v>913</v>
      </c>
      <c r="G223" s="159" t="s">
        <v>782</v>
      </c>
      <c r="H223" s="160">
        <v>16</v>
      </c>
      <c r="I223" s="161"/>
      <c r="J223" s="162">
        <f>ROUND(I223*H223,2)</f>
        <v>0</v>
      </c>
      <c r="K223" s="163"/>
      <c r="L223" s="34"/>
      <c r="M223" s="164" t="s">
        <v>1</v>
      </c>
      <c r="N223" s="165" t="s">
        <v>41</v>
      </c>
      <c r="O223" s="62"/>
      <c r="P223" s="166">
        <f>O223*H223</f>
        <v>0</v>
      </c>
      <c r="Q223" s="166">
        <v>8.4999999999999995E-4</v>
      </c>
      <c r="R223" s="166">
        <f>Q223*H223</f>
        <v>1.3599999999999999E-2</v>
      </c>
      <c r="S223" s="166">
        <v>0</v>
      </c>
      <c r="T223" s="167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8" t="s">
        <v>91</v>
      </c>
      <c r="AT223" s="168" t="s">
        <v>188</v>
      </c>
      <c r="AU223" s="168" t="s">
        <v>89</v>
      </c>
      <c r="AY223" s="18" t="s">
        <v>185</v>
      </c>
      <c r="BE223" s="169">
        <f>IF(N223="základná",J223,0)</f>
        <v>0</v>
      </c>
      <c r="BF223" s="169">
        <f>IF(N223="znížená",J223,0)</f>
        <v>0</v>
      </c>
      <c r="BG223" s="169">
        <f>IF(N223="zákl. prenesená",J223,0)</f>
        <v>0</v>
      </c>
      <c r="BH223" s="169">
        <f>IF(N223="zníž. prenesená",J223,0)</f>
        <v>0</v>
      </c>
      <c r="BI223" s="169">
        <f>IF(N223="nulová",J223,0)</f>
        <v>0</v>
      </c>
      <c r="BJ223" s="18" t="s">
        <v>89</v>
      </c>
      <c r="BK223" s="169">
        <f>ROUND(I223*H223,2)</f>
        <v>0</v>
      </c>
      <c r="BL223" s="18" t="s">
        <v>91</v>
      </c>
      <c r="BM223" s="168" t="s">
        <v>2451</v>
      </c>
    </row>
    <row r="224" spans="1:65" s="14" customFormat="1" ht="11.25">
      <c r="B224" s="178"/>
      <c r="D224" s="171" t="s">
        <v>193</v>
      </c>
      <c r="E224" s="179" t="s">
        <v>1</v>
      </c>
      <c r="F224" s="180" t="s">
        <v>2452</v>
      </c>
      <c r="H224" s="181">
        <v>16</v>
      </c>
      <c r="I224" s="182"/>
      <c r="L224" s="178"/>
      <c r="M224" s="183"/>
      <c r="N224" s="184"/>
      <c r="O224" s="184"/>
      <c r="P224" s="184"/>
      <c r="Q224" s="184"/>
      <c r="R224" s="184"/>
      <c r="S224" s="184"/>
      <c r="T224" s="185"/>
      <c r="AT224" s="179" t="s">
        <v>193</v>
      </c>
      <c r="AU224" s="179" t="s">
        <v>89</v>
      </c>
      <c r="AV224" s="14" t="s">
        <v>89</v>
      </c>
      <c r="AW224" s="14" t="s">
        <v>31</v>
      </c>
      <c r="AX224" s="14" t="s">
        <v>79</v>
      </c>
      <c r="AY224" s="179" t="s">
        <v>185</v>
      </c>
    </row>
    <row r="225" spans="1:65" s="12" customFormat="1" ht="22.9" customHeight="1">
      <c r="B225" s="142"/>
      <c r="D225" s="143" t="s">
        <v>74</v>
      </c>
      <c r="E225" s="153" t="s">
        <v>926</v>
      </c>
      <c r="F225" s="153" t="s">
        <v>927</v>
      </c>
      <c r="I225" s="145"/>
      <c r="J225" s="154">
        <f>BK225</f>
        <v>0</v>
      </c>
      <c r="L225" s="142"/>
      <c r="M225" s="147"/>
      <c r="N225" s="148"/>
      <c r="O225" s="148"/>
      <c r="P225" s="149">
        <f>P226</f>
        <v>0</v>
      </c>
      <c r="Q225" s="148"/>
      <c r="R225" s="149">
        <f>R226</f>
        <v>0</v>
      </c>
      <c r="S225" s="148"/>
      <c r="T225" s="150">
        <f>T226</f>
        <v>0</v>
      </c>
      <c r="AR225" s="143" t="s">
        <v>79</v>
      </c>
      <c r="AT225" s="151" t="s">
        <v>74</v>
      </c>
      <c r="AU225" s="151" t="s">
        <v>79</v>
      </c>
      <c r="AY225" s="143" t="s">
        <v>185</v>
      </c>
      <c r="BK225" s="152">
        <f>BK226</f>
        <v>0</v>
      </c>
    </row>
    <row r="226" spans="1:65" s="2" customFormat="1" ht="24.2" customHeight="1">
      <c r="A226" s="33"/>
      <c r="B226" s="155"/>
      <c r="C226" s="156" t="s">
        <v>532</v>
      </c>
      <c r="D226" s="156" t="s">
        <v>188</v>
      </c>
      <c r="E226" s="157" t="s">
        <v>2453</v>
      </c>
      <c r="F226" s="158" t="s">
        <v>2454</v>
      </c>
      <c r="G226" s="159" t="s">
        <v>412</v>
      </c>
      <c r="H226" s="160">
        <v>208.994</v>
      </c>
      <c r="I226" s="161"/>
      <c r="J226" s="162">
        <f>ROUND(I226*H226,2)</f>
        <v>0</v>
      </c>
      <c r="K226" s="163"/>
      <c r="L226" s="34"/>
      <c r="M226" s="164" t="s">
        <v>1</v>
      </c>
      <c r="N226" s="165" t="s">
        <v>41</v>
      </c>
      <c r="O226" s="62"/>
      <c r="P226" s="166">
        <f>O226*H226</f>
        <v>0</v>
      </c>
      <c r="Q226" s="166">
        <v>0</v>
      </c>
      <c r="R226" s="166">
        <f>Q226*H226</f>
        <v>0</v>
      </c>
      <c r="S226" s="166">
        <v>0</v>
      </c>
      <c r="T226" s="167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8" t="s">
        <v>91</v>
      </c>
      <c r="AT226" s="168" t="s">
        <v>188</v>
      </c>
      <c r="AU226" s="168" t="s">
        <v>89</v>
      </c>
      <c r="AY226" s="18" t="s">
        <v>185</v>
      </c>
      <c r="BE226" s="169">
        <f>IF(N226="základná",J226,0)</f>
        <v>0</v>
      </c>
      <c r="BF226" s="169">
        <f>IF(N226="znížená",J226,0)</f>
        <v>0</v>
      </c>
      <c r="BG226" s="169">
        <f>IF(N226="zákl. prenesená",J226,0)</f>
        <v>0</v>
      </c>
      <c r="BH226" s="169">
        <f>IF(N226="zníž. prenesená",J226,0)</f>
        <v>0</v>
      </c>
      <c r="BI226" s="169">
        <f>IF(N226="nulová",J226,0)</f>
        <v>0</v>
      </c>
      <c r="BJ226" s="18" t="s">
        <v>89</v>
      </c>
      <c r="BK226" s="169">
        <f>ROUND(I226*H226,2)</f>
        <v>0</v>
      </c>
      <c r="BL226" s="18" t="s">
        <v>91</v>
      </c>
      <c r="BM226" s="168" t="s">
        <v>2455</v>
      </c>
    </row>
    <row r="227" spans="1:65" s="12" customFormat="1" ht="25.9" customHeight="1">
      <c r="B227" s="142"/>
      <c r="D227" s="143" t="s">
        <v>74</v>
      </c>
      <c r="E227" s="144" t="s">
        <v>932</v>
      </c>
      <c r="F227" s="144" t="s">
        <v>933</v>
      </c>
      <c r="I227" s="145"/>
      <c r="J227" s="146">
        <f>BK227</f>
        <v>0</v>
      </c>
      <c r="L227" s="142"/>
      <c r="M227" s="147"/>
      <c r="N227" s="148"/>
      <c r="O227" s="148"/>
      <c r="P227" s="149">
        <f>P228+P258+P260+P273</f>
        <v>0</v>
      </c>
      <c r="Q227" s="148"/>
      <c r="R227" s="149">
        <f>R228+R258+R260+R273</f>
        <v>1.5340175899999999</v>
      </c>
      <c r="S227" s="148"/>
      <c r="T227" s="150">
        <f>T228+T258+T260+T273</f>
        <v>0</v>
      </c>
      <c r="AR227" s="143" t="s">
        <v>89</v>
      </c>
      <c r="AT227" s="151" t="s">
        <v>74</v>
      </c>
      <c r="AU227" s="151" t="s">
        <v>75</v>
      </c>
      <c r="AY227" s="143" t="s">
        <v>185</v>
      </c>
      <c r="BK227" s="152">
        <f>BK228+BK258+BK260+BK273</f>
        <v>0</v>
      </c>
    </row>
    <row r="228" spans="1:65" s="12" customFormat="1" ht="22.9" customHeight="1">
      <c r="B228" s="142"/>
      <c r="D228" s="143" t="s">
        <v>74</v>
      </c>
      <c r="E228" s="153" t="s">
        <v>934</v>
      </c>
      <c r="F228" s="153" t="s">
        <v>935</v>
      </c>
      <c r="I228" s="145"/>
      <c r="J228" s="154">
        <f>BK228</f>
        <v>0</v>
      </c>
      <c r="L228" s="142"/>
      <c r="M228" s="147"/>
      <c r="N228" s="148"/>
      <c r="O228" s="148"/>
      <c r="P228" s="149">
        <f>SUM(P229:P257)</f>
        <v>0</v>
      </c>
      <c r="Q228" s="148"/>
      <c r="R228" s="149">
        <f>SUM(R229:R257)</f>
        <v>0.57572603999999994</v>
      </c>
      <c r="S228" s="148"/>
      <c r="T228" s="150">
        <f>SUM(T229:T257)</f>
        <v>0</v>
      </c>
      <c r="AR228" s="143" t="s">
        <v>89</v>
      </c>
      <c r="AT228" s="151" t="s">
        <v>74</v>
      </c>
      <c r="AU228" s="151" t="s">
        <v>79</v>
      </c>
      <c r="AY228" s="143" t="s">
        <v>185</v>
      </c>
      <c r="BK228" s="152">
        <f>SUM(BK229:BK257)</f>
        <v>0</v>
      </c>
    </row>
    <row r="229" spans="1:65" s="2" customFormat="1" ht="24.2" customHeight="1">
      <c r="A229" s="33"/>
      <c r="B229" s="155"/>
      <c r="C229" s="156" t="s">
        <v>541</v>
      </c>
      <c r="D229" s="156" t="s">
        <v>188</v>
      </c>
      <c r="E229" s="157" t="s">
        <v>937</v>
      </c>
      <c r="F229" s="158" t="s">
        <v>938</v>
      </c>
      <c r="G229" s="159" t="s">
        <v>283</v>
      </c>
      <c r="H229" s="160">
        <v>57.188000000000002</v>
      </c>
      <c r="I229" s="161"/>
      <c r="J229" s="162">
        <f>ROUND(I229*H229,2)</f>
        <v>0</v>
      </c>
      <c r="K229" s="163"/>
      <c r="L229" s="34"/>
      <c r="M229" s="164" t="s">
        <v>1</v>
      </c>
      <c r="N229" s="165" t="s">
        <v>41</v>
      </c>
      <c r="O229" s="62"/>
      <c r="P229" s="166">
        <f>O229*H229</f>
        <v>0</v>
      </c>
      <c r="Q229" s="166">
        <v>0</v>
      </c>
      <c r="R229" s="166">
        <f>Q229*H229</f>
        <v>0</v>
      </c>
      <c r="S229" s="166">
        <v>0</v>
      </c>
      <c r="T229" s="167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8" t="s">
        <v>351</v>
      </c>
      <c r="AT229" s="168" t="s">
        <v>188</v>
      </c>
      <c r="AU229" s="168" t="s">
        <v>89</v>
      </c>
      <c r="AY229" s="18" t="s">
        <v>185</v>
      </c>
      <c r="BE229" s="169">
        <f>IF(N229="základná",J229,0)</f>
        <v>0</v>
      </c>
      <c r="BF229" s="169">
        <f>IF(N229="znížená",J229,0)</f>
        <v>0</v>
      </c>
      <c r="BG229" s="169">
        <f>IF(N229="zákl. prenesená",J229,0)</f>
        <v>0</v>
      </c>
      <c r="BH229" s="169">
        <f>IF(N229="zníž. prenesená",J229,0)</f>
        <v>0</v>
      </c>
      <c r="BI229" s="169">
        <f>IF(N229="nulová",J229,0)</f>
        <v>0</v>
      </c>
      <c r="BJ229" s="18" t="s">
        <v>89</v>
      </c>
      <c r="BK229" s="169">
        <f>ROUND(I229*H229,2)</f>
        <v>0</v>
      </c>
      <c r="BL229" s="18" t="s">
        <v>351</v>
      </c>
      <c r="BM229" s="168" t="s">
        <v>2456</v>
      </c>
    </row>
    <row r="230" spans="1:65" s="13" customFormat="1" ht="11.25">
      <c r="B230" s="170"/>
      <c r="D230" s="171" t="s">
        <v>193</v>
      </c>
      <c r="E230" s="172" t="s">
        <v>1</v>
      </c>
      <c r="F230" s="173" t="s">
        <v>2457</v>
      </c>
      <c r="H230" s="172" t="s">
        <v>1</v>
      </c>
      <c r="I230" s="174"/>
      <c r="L230" s="170"/>
      <c r="M230" s="175"/>
      <c r="N230" s="176"/>
      <c r="O230" s="176"/>
      <c r="P230" s="176"/>
      <c r="Q230" s="176"/>
      <c r="R230" s="176"/>
      <c r="S230" s="176"/>
      <c r="T230" s="177"/>
      <c r="AT230" s="172" t="s">
        <v>193</v>
      </c>
      <c r="AU230" s="172" t="s">
        <v>89</v>
      </c>
      <c r="AV230" s="13" t="s">
        <v>79</v>
      </c>
      <c r="AW230" s="13" t="s">
        <v>31</v>
      </c>
      <c r="AX230" s="13" t="s">
        <v>75</v>
      </c>
      <c r="AY230" s="172" t="s">
        <v>185</v>
      </c>
    </row>
    <row r="231" spans="1:65" s="14" customFormat="1" ht="11.25">
      <c r="B231" s="178"/>
      <c r="D231" s="171" t="s">
        <v>193</v>
      </c>
      <c r="E231" s="179" t="s">
        <v>1</v>
      </c>
      <c r="F231" s="180" t="s">
        <v>2436</v>
      </c>
      <c r="H231" s="181">
        <v>57.188000000000002</v>
      </c>
      <c r="I231" s="182"/>
      <c r="L231" s="178"/>
      <c r="M231" s="183"/>
      <c r="N231" s="184"/>
      <c r="O231" s="184"/>
      <c r="P231" s="184"/>
      <c r="Q231" s="184"/>
      <c r="R231" s="184"/>
      <c r="S231" s="184"/>
      <c r="T231" s="185"/>
      <c r="AT231" s="179" t="s">
        <v>193</v>
      </c>
      <c r="AU231" s="179" t="s">
        <v>89</v>
      </c>
      <c r="AV231" s="14" t="s">
        <v>89</v>
      </c>
      <c r="AW231" s="14" t="s">
        <v>31</v>
      </c>
      <c r="AX231" s="14" t="s">
        <v>75</v>
      </c>
      <c r="AY231" s="179" t="s">
        <v>185</v>
      </c>
    </row>
    <row r="232" spans="1:65" s="16" customFormat="1" ht="11.25">
      <c r="B232" s="194"/>
      <c r="D232" s="171" t="s">
        <v>193</v>
      </c>
      <c r="E232" s="195" t="s">
        <v>1</v>
      </c>
      <c r="F232" s="196" t="s">
        <v>215</v>
      </c>
      <c r="H232" s="197">
        <v>57.188000000000002</v>
      </c>
      <c r="I232" s="198"/>
      <c r="L232" s="194"/>
      <c r="M232" s="199"/>
      <c r="N232" s="200"/>
      <c r="O232" s="200"/>
      <c r="P232" s="200"/>
      <c r="Q232" s="200"/>
      <c r="R232" s="200"/>
      <c r="S232" s="200"/>
      <c r="T232" s="201"/>
      <c r="AT232" s="195" t="s">
        <v>193</v>
      </c>
      <c r="AU232" s="195" t="s">
        <v>89</v>
      </c>
      <c r="AV232" s="16" t="s">
        <v>91</v>
      </c>
      <c r="AW232" s="16" t="s">
        <v>31</v>
      </c>
      <c r="AX232" s="16" t="s">
        <v>79</v>
      </c>
      <c r="AY232" s="195" t="s">
        <v>185</v>
      </c>
    </row>
    <row r="233" spans="1:65" s="2" customFormat="1" ht="16.5" customHeight="1">
      <c r="A233" s="33"/>
      <c r="B233" s="155"/>
      <c r="C233" s="202" t="s">
        <v>569</v>
      </c>
      <c r="D233" s="202" t="s">
        <v>339</v>
      </c>
      <c r="E233" s="203" t="s">
        <v>943</v>
      </c>
      <c r="F233" s="204" t="s">
        <v>944</v>
      </c>
      <c r="G233" s="205" t="s">
        <v>283</v>
      </c>
      <c r="H233" s="206">
        <v>65.766000000000005</v>
      </c>
      <c r="I233" s="207"/>
      <c r="J233" s="208">
        <f>ROUND(I233*H233,2)</f>
        <v>0</v>
      </c>
      <c r="K233" s="209"/>
      <c r="L233" s="210"/>
      <c r="M233" s="211" t="s">
        <v>1</v>
      </c>
      <c r="N233" s="212" t="s">
        <v>41</v>
      </c>
      <c r="O233" s="62"/>
      <c r="P233" s="166">
        <f>O233*H233</f>
        <v>0</v>
      </c>
      <c r="Q233" s="166">
        <v>1E-4</v>
      </c>
      <c r="R233" s="166">
        <f>Q233*H233</f>
        <v>6.576600000000001E-3</v>
      </c>
      <c r="S233" s="166">
        <v>0</v>
      </c>
      <c r="T233" s="167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8" t="s">
        <v>505</v>
      </c>
      <c r="AT233" s="168" t="s">
        <v>339</v>
      </c>
      <c r="AU233" s="168" t="s">
        <v>89</v>
      </c>
      <c r="AY233" s="18" t="s">
        <v>185</v>
      </c>
      <c r="BE233" s="169">
        <f>IF(N233="základná",J233,0)</f>
        <v>0</v>
      </c>
      <c r="BF233" s="169">
        <f>IF(N233="znížená",J233,0)</f>
        <v>0</v>
      </c>
      <c r="BG233" s="169">
        <f>IF(N233="zákl. prenesená",J233,0)</f>
        <v>0</v>
      </c>
      <c r="BH233" s="169">
        <f>IF(N233="zníž. prenesená",J233,0)</f>
        <v>0</v>
      </c>
      <c r="BI233" s="169">
        <f>IF(N233="nulová",J233,0)</f>
        <v>0</v>
      </c>
      <c r="BJ233" s="18" t="s">
        <v>89</v>
      </c>
      <c r="BK233" s="169">
        <f>ROUND(I233*H233,2)</f>
        <v>0</v>
      </c>
      <c r="BL233" s="18" t="s">
        <v>351</v>
      </c>
      <c r="BM233" s="168" t="s">
        <v>2458</v>
      </c>
    </row>
    <row r="234" spans="1:65" s="14" customFormat="1" ht="11.25">
      <c r="B234" s="178"/>
      <c r="D234" s="171" t="s">
        <v>193</v>
      </c>
      <c r="E234" s="179" t="s">
        <v>1</v>
      </c>
      <c r="F234" s="180" t="s">
        <v>2444</v>
      </c>
      <c r="H234" s="181">
        <v>65.766000000000005</v>
      </c>
      <c r="I234" s="182"/>
      <c r="L234" s="178"/>
      <c r="M234" s="183"/>
      <c r="N234" s="184"/>
      <c r="O234" s="184"/>
      <c r="P234" s="184"/>
      <c r="Q234" s="184"/>
      <c r="R234" s="184"/>
      <c r="S234" s="184"/>
      <c r="T234" s="185"/>
      <c r="AT234" s="179" t="s">
        <v>193</v>
      </c>
      <c r="AU234" s="179" t="s">
        <v>89</v>
      </c>
      <c r="AV234" s="14" t="s">
        <v>89</v>
      </c>
      <c r="AW234" s="14" t="s">
        <v>31</v>
      </c>
      <c r="AX234" s="14" t="s">
        <v>79</v>
      </c>
      <c r="AY234" s="179" t="s">
        <v>185</v>
      </c>
    </row>
    <row r="235" spans="1:65" s="2" customFormat="1" ht="24.2" customHeight="1">
      <c r="A235" s="33"/>
      <c r="B235" s="155"/>
      <c r="C235" s="156" t="s">
        <v>573</v>
      </c>
      <c r="D235" s="156" t="s">
        <v>188</v>
      </c>
      <c r="E235" s="157" t="s">
        <v>948</v>
      </c>
      <c r="F235" s="158" t="s">
        <v>949</v>
      </c>
      <c r="G235" s="159" t="s">
        <v>283</v>
      </c>
      <c r="H235" s="160">
        <v>44.8</v>
      </c>
      <c r="I235" s="161"/>
      <c r="J235" s="162">
        <f>ROUND(I235*H235,2)</f>
        <v>0</v>
      </c>
      <c r="K235" s="163"/>
      <c r="L235" s="34"/>
      <c r="M235" s="164" t="s">
        <v>1</v>
      </c>
      <c r="N235" s="165" t="s">
        <v>41</v>
      </c>
      <c r="O235" s="62"/>
      <c r="P235" s="166">
        <f>O235*H235</f>
        <v>0</v>
      </c>
      <c r="Q235" s="166">
        <v>8.0000000000000007E-5</v>
      </c>
      <c r="R235" s="166">
        <f>Q235*H235</f>
        <v>3.5839999999999999E-3</v>
      </c>
      <c r="S235" s="166">
        <v>0</v>
      </c>
      <c r="T235" s="167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8" t="s">
        <v>351</v>
      </c>
      <c r="AT235" s="168" t="s">
        <v>188</v>
      </c>
      <c r="AU235" s="168" t="s">
        <v>89</v>
      </c>
      <c r="AY235" s="18" t="s">
        <v>185</v>
      </c>
      <c r="BE235" s="169">
        <f>IF(N235="základná",J235,0)</f>
        <v>0</v>
      </c>
      <c r="BF235" s="169">
        <f>IF(N235="znížená",J235,0)</f>
        <v>0</v>
      </c>
      <c r="BG235" s="169">
        <f>IF(N235="zákl. prenesená",J235,0)</f>
        <v>0</v>
      </c>
      <c r="BH235" s="169">
        <f>IF(N235="zníž. prenesená",J235,0)</f>
        <v>0</v>
      </c>
      <c r="BI235" s="169">
        <f>IF(N235="nulová",J235,0)</f>
        <v>0</v>
      </c>
      <c r="BJ235" s="18" t="s">
        <v>89</v>
      </c>
      <c r="BK235" s="169">
        <f>ROUND(I235*H235,2)</f>
        <v>0</v>
      </c>
      <c r="BL235" s="18" t="s">
        <v>351</v>
      </c>
      <c r="BM235" s="168" t="s">
        <v>2459</v>
      </c>
    </row>
    <row r="236" spans="1:65" s="14" customFormat="1" ht="11.25">
      <c r="B236" s="178"/>
      <c r="D236" s="171" t="s">
        <v>193</v>
      </c>
      <c r="E236" s="179" t="s">
        <v>1</v>
      </c>
      <c r="F236" s="180" t="s">
        <v>2460</v>
      </c>
      <c r="H236" s="181">
        <v>44.8</v>
      </c>
      <c r="I236" s="182"/>
      <c r="L236" s="178"/>
      <c r="M236" s="183"/>
      <c r="N236" s="184"/>
      <c r="O236" s="184"/>
      <c r="P236" s="184"/>
      <c r="Q236" s="184"/>
      <c r="R236" s="184"/>
      <c r="S236" s="184"/>
      <c r="T236" s="185"/>
      <c r="AT236" s="179" t="s">
        <v>193</v>
      </c>
      <c r="AU236" s="179" t="s">
        <v>89</v>
      </c>
      <c r="AV236" s="14" t="s">
        <v>89</v>
      </c>
      <c r="AW236" s="14" t="s">
        <v>31</v>
      </c>
      <c r="AX236" s="14" t="s">
        <v>79</v>
      </c>
      <c r="AY236" s="179" t="s">
        <v>185</v>
      </c>
    </row>
    <row r="237" spans="1:65" s="2" customFormat="1" ht="37.9" customHeight="1">
      <c r="A237" s="33"/>
      <c r="B237" s="155"/>
      <c r="C237" s="202" t="s">
        <v>605</v>
      </c>
      <c r="D237" s="202" t="s">
        <v>339</v>
      </c>
      <c r="E237" s="203" t="s">
        <v>968</v>
      </c>
      <c r="F237" s="204" t="s">
        <v>969</v>
      </c>
      <c r="G237" s="205" t="s">
        <v>283</v>
      </c>
      <c r="H237" s="206">
        <v>53.76</v>
      </c>
      <c r="I237" s="207"/>
      <c r="J237" s="208">
        <f>ROUND(I237*H237,2)</f>
        <v>0</v>
      </c>
      <c r="K237" s="209"/>
      <c r="L237" s="210"/>
      <c r="M237" s="211" t="s">
        <v>1</v>
      </c>
      <c r="N237" s="212" t="s">
        <v>41</v>
      </c>
      <c r="O237" s="62"/>
      <c r="P237" s="166">
        <f>O237*H237</f>
        <v>0</v>
      </c>
      <c r="Q237" s="166">
        <v>2E-3</v>
      </c>
      <c r="R237" s="166">
        <f>Q237*H237</f>
        <v>0.10752</v>
      </c>
      <c r="S237" s="166">
        <v>0</v>
      </c>
      <c r="T237" s="167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8" t="s">
        <v>505</v>
      </c>
      <c r="AT237" s="168" t="s">
        <v>339</v>
      </c>
      <c r="AU237" s="168" t="s">
        <v>89</v>
      </c>
      <c r="AY237" s="18" t="s">
        <v>185</v>
      </c>
      <c r="BE237" s="169">
        <f>IF(N237="základná",J237,0)</f>
        <v>0</v>
      </c>
      <c r="BF237" s="169">
        <f>IF(N237="znížená",J237,0)</f>
        <v>0</v>
      </c>
      <c r="BG237" s="169">
        <f>IF(N237="zákl. prenesená",J237,0)</f>
        <v>0</v>
      </c>
      <c r="BH237" s="169">
        <f>IF(N237="zníž. prenesená",J237,0)</f>
        <v>0</v>
      </c>
      <c r="BI237" s="169">
        <f>IF(N237="nulová",J237,0)</f>
        <v>0</v>
      </c>
      <c r="BJ237" s="18" t="s">
        <v>89</v>
      </c>
      <c r="BK237" s="169">
        <f>ROUND(I237*H237,2)</f>
        <v>0</v>
      </c>
      <c r="BL237" s="18" t="s">
        <v>351</v>
      </c>
      <c r="BM237" s="168" t="s">
        <v>2461</v>
      </c>
    </row>
    <row r="238" spans="1:65" s="14" customFormat="1" ht="11.25">
      <c r="B238" s="178"/>
      <c r="D238" s="171" t="s">
        <v>193</v>
      </c>
      <c r="E238" s="179" t="s">
        <v>1</v>
      </c>
      <c r="F238" s="180" t="s">
        <v>2462</v>
      </c>
      <c r="H238" s="181">
        <v>53.76</v>
      </c>
      <c r="I238" s="182"/>
      <c r="L238" s="178"/>
      <c r="M238" s="183"/>
      <c r="N238" s="184"/>
      <c r="O238" s="184"/>
      <c r="P238" s="184"/>
      <c r="Q238" s="184"/>
      <c r="R238" s="184"/>
      <c r="S238" s="184"/>
      <c r="T238" s="185"/>
      <c r="AT238" s="179" t="s">
        <v>193</v>
      </c>
      <c r="AU238" s="179" t="s">
        <v>89</v>
      </c>
      <c r="AV238" s="14" t="s">
        <v>89</v>
      </c>
      <c r="AW238" s="14" t="s">
        <v>31</v>
      </c>
      <c r="AX238" s="14" t="s">
        <v>79</v>
      </c>
      <c r="AY238" s="179" t="s">
        <v>185</v>
      </c>
    </row>
    <row r="239" spans="1:65" s="2" customFormat="1" ht="37.9" customHeight="1">
      <c r="A239" s="33"/>
      <c r="B239" s="155"/>
      <c r="C239" s="156" t="s">
        <v>1816</v>
      </c>
      <c r="D239" s="156" t="s">
        <v>188</v>
      </c>
      <c r="E239" s="157" t="s">
        <v>983</v>
      </c>
      <c r="F239" s="158" t="s">
        <v>984</v>
      </c>
      <c r="G239" s="159" t="s">
        <v>283</v>
      </c>
      <c r="H239" s="160">
        <v>64</v>
      </c>
      <c r="I239" s="161"/>
      <c r="J239" s="162">
        <f>ROUND(I239*H239,2)</f>
        <v>0</v>
      </c>
      <c r="K239" s="163"/>
      <c r="L239" s="34"/>
      <c r="M239" s="164" t="s">
        <v>1</v>
      </c>
      <c r="N239" s="165" t="s">
        <v>41</v>
      </c>
      <c r="O239" s="62"/>
      <c r="P239" s="166">
        <f>O239*H239</f>
        <v>0</v>
      </c>
      <c r="Q239" s="166">
        <v>3.3000000000000003E-5</v>
      </c>
      <c r="R239" s="166">
        <f>Q239*H239</f>
        <v>2.1120000000000002E-3</v>
      </c>
      <c r="S239" s="166">
        <v>0</v>
      </c>
      <c r="T239" s="167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8" t="s">
        <v>351</v>
      </c>
      <c r="AT239" s="168" t="s">
        <v>188</v>
      </c>
      <c r="AU239" s="168" t="s">
        <v>89</v>
      </c>
      <c r="AY239" s="18" t="s">
        <v>185</v>
      </c>
      <c r="BE239" s="169">
        <f>IF(N239="základná",J239,0)</f>
        <v>0</v>
      </c>
      <c r="BF239" s="169">
        <f>IF(N239="znížená",J239,0)</f>
        <v>0</v>
      </c>
      <c r="BG239" s="169">
        <f>IF(N239="zákl. prenesená",J239,0)</f>
        <v>0</v>
      </c>
      <c r="BH239" s="169">
        <f>IF(N239="zníž. prenesená",J239,0)</f>
        <v>0</v>
      </c>
      <c r="BI239" s="169">
        <f>IF(N239="nulová",J239,0)</f>
        <v>0</v>
      </c>
      <c r="BJ239" s="18" t="s">
        <v>89</v>
      </c>
      <c r="BK239" s="169">
        <f>ROUND(I239*H239,2)</f>
        <v>0</v>
      </c>
      <c r="BL239" s="18" t="s">
        <v>351</v>
      </c>
      <c r="BM239" s="168" t="s">
        <v>2463</v>
      </c>
    </row>
    <row r="240" spans="1:65" s="14" customFormat="1" ht="11.25">
      <c r="B240" s="178"/>
      <c r="D240" s="171" t="s">
        <v>193</v>
      </c>
      <c r="E240" s="179" t="s">
        <v>1</v>
      </c>
      <c r="F240" s="180" t="s">
        <v>2464</v>
      </c>
      <c r="H240" s="181">
        <v>64</v>
      </c>
      <c r="I240" s="182"/>
      <c r="L240" s="178"/>
      <c r="M240" s="183"/>
      <c r="N240" s="184"/>
      <c r="O240" s="184"/>
      <c r="P240" s="184"/>
      <c r="Q240" s="184"/>
      <c r="R240" s="184"/>
      <c r="S240" s="184"/>
      <c r="T240" s="185"/>
      <c r="AT240" s="179" t="s">
        <v>193</v>
      </c>
      <c r="AU240" s="179" t="s">
        <v>89</v>
      </c>
      <c r="AV240" s="14" t="s">
        <v>89</v>
      </c>
      <c r="AW240" s="14" t="s">
        <v>31</v>
      </c>
      <c r="AX240" s="14" t="s">
        <v>79</v>
      </c>
      <c r="AY240" s="179" t="s">
        <v>185</v>
      </c>
    </row>
    <row r="241" spans="1:65" s="2" customFormat="1" ht="33" customHeight="1">
      <c r="A241" s="33"/>
      <c r="B241" s="155"/>
      <c r="C241" s="156" t="s">
        <v>610</v>
      </c>
      <c r="D241" s="156" t="s">
        <v>188</v>
      </c>
      <c r="E241" s="157" t="s">
        <v>991</v>
      </c>
      <c r="F241" s="158" t="s">
        <v>992</v>
      </c>
      <c r="G241" s="159" t="s">
        <v>283</v>
      </c>
      <c r="H241" s="160">
        <v>51.2</v>
      </c>
      <c r="I241" s="161"/>
      <c r="J241" s="162">
        <f>ROUND(I241*H241,2)</f>
        <v>0</v>
      </c>
      <c r="K241" s="163"/>
      <c r="L241" s="34"/>
      <c r="M241" s="164" t="s">
        <v>1</v>
      </c>
      <c r="N241" s="165" t="s">
        <v>41</v>
      </c>
      <c r="O241" s="62"/>
      <c r="P241" s="166">
        <f>O241*H241</f>
        <v>0</v>
      </c>
      <c r="Q241" s="166">
        <v>3.0000000000000001E-5</v>
      </c>
      <c r="R241" s="166">
        <f>Q241*H241</f>
        <v>1.536E-3</v>
      </c>
      <c r="S241" s="166">
        <v>0</v>
      </c>
      <c r="T241" s="167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8" t="s">
        <v>351</v>
      </c>
      <c r="AT241" s="168" t="s">
        <v>188</v>
      </c>
      <c r="AU241" s="168" t="s">
        <v>89</v>
      </c>
      <c r="AY241" s="18" t="s">
        <v>185</v>
      </c>
      <c r="BE241" s="169">
        <f>IF(N241="základná",J241,0)</f>
        <v>0</v>
      </c>
      <c r="BF241" s="169">
        <f>IF(N241="znížená",J241,0)</f>
        <v>0</v>
      </c>
      <c r="BG241" s="169">
        <f>IF(N241="zákl. prenesená",J241,0)</f>
        <v>0</v>
      </c>
      <c r="BH241" s="169">
        <f>IF(N241="zníž. prenesená",J241,0)</f>
        <v>0</v>
      </c>
      <c r="BI241" s="169">
        <f>IF(N241="nulová",J241,0)</f>
        <v>0</v>
      </c>
      <c r="BJ241" s="18" t="s">
        <v>89</v>
      </c>
      <c r="BK241" s="169">
        <f>ROUND(I241*H241,2)</f>
        <v>0</v>
      </c>
      <c r="BL241" s="18" t="s">
        <v>351</v>
      </c>
      <c r="BM241" s="168" t="s">
        <v>2465</v>
      </c>
    </row>
    <row r="242" spans="1:65" s="14" customFormat="1" ht="11.25">
      <c r="B242" s="178"/>
      <c r="D242" s="171" t="s">
        <v>193</v>
      </c>
      <c r="E242" s="179" t="s">
        <v>1</v>
      </c>
      <c r="F242" s="180" t="s">
        <v>2466</v>
      </c>
      <c r="H242" s="181">
        <v>51.2</v>
      </c>
      <c r="I242" s="182"/>
      <c r="L242" s="178"/>
      <c r="M242" s="183"/>
      <c r="N242" s="184"/>
      <c r="O242" s="184"/>
      <c r="P242" s="184"/>
      <c r="Q242" s="184"/>
      <c r="R242" s="184"/>
      <c r="S242" s="184"/>
      <c r="T242" s="185"/>
      <c r="AT242" s="179" t="s">
        <v>193</v>
      </c>
      <c r="AU242" s="179" t="s">
        <v>89</v>
      </c>
      <c r="AV242" s="14" t="s">
        <v>89</v>
      </c>
      <c r="AW242" s="14" t="s">
        <v>31</v>
      </c>
      <c r="AX242" s="14" t="s">
        <v>79</v>
      </c>
      <c r="AY242" s="179" t="s">
        <v>185</v>
      </c>
    </row>
    <row r="243" spans="1:65" s="2" customFormat="1" ht="33" customHeight="1">
      <c r="A243" s="33"/>
      <c r="B243" s="155"/>
      <c r="C243" s="202" t="s">
        <v>617</v>
      </c>
      <c r="D243" s="202" t="s">
        <v>339</v>
      </c>
      <c r="E243" s="203" t="s">
        <v>996</v>
      </c>
      <c r="F243" s="204" t="s">
        <v>997</v>
      </c>
      <c r="G243" s="205" t="s">
        <v>283</v>
      </c>
      <c r="H243" s="206">
        <v>131.71199999999999</v>
      </c>
      <c r="I243" s="207"/>
      <c r="J243" s="208">
        <f>ROUND(I243*H243,2)</f>
        <v>0</v>
      </c>
      <c r="K243" s="209"/>
      <c r="L243" s="210"/>
      <c r="M243" s="211" t="s">
        <v>1</v>
      </c>
      <c r="N243" s="212" t="s">
        <v>41</v>
      </c>
      <c r="O243" s="62"/>
      <c r="P243" s="166">
        <f>O243*H243</f>
        <v>0</v>
      </c>
      <c r="Q243" s="166">
        <v>2.6199999999999999E-3</v>
      </c>
      <c r="R243" s="166">
        <f>Q243*H243</f>
        <v>0.34508543999999997</v>
      </c>
      <c r="S243" s="166">
        <v>0</v>
      </c>
      <c r="T243" s="167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8" t="s">
        <v>505</v>
      </c>
      <c r="AT243" s="168" t="s">
        <v>339</v>
      </c>
      <c r="AU243" s="168" t="s">
        <v>89</v>
      </c>
      <c r="AY243" s="18" t="s">
        <v>185</v>
      </c>
      <c r="BE243" s="169">
        <f>IF(N243="základná",J243,0)</f>
        <v>0</v>
      </c>
      <c r="BF243" s="169">
        <f>IF(N243="znížená",J243,0)</f>
        <v>0</v>
      </c>
      <c r="BG243" s="169">
        <f>IF(N243="zákl. prenesená",J243,0)</f>
        <v>0</v>
      </c>
      <c r="BH243" s="169">
        <f>IF(N243="zníž. prenesená",J243,0)</f>
        <v>0</v>
      </c>
      <c r="BI243" s="169">
        <f>IF(N243="nulová",J243,0)</f>
        <v>0</v>
      </c>
      <c r="BJ243" s="18" t="s">
        <v>89</v>
      </c>
      <c r="BK243" s="169">
        <f>ROUND(I243*H243,2)</f>
        <v>0</v>
      </c>
      <c r="BL243" s="18" t="s">
        <v>351</v>
      </c>
      <c r="BM243" s="168" t="s">
        <v>2467</v>
      </c>
    </row>
    <row r="244" spans="1:65" s="14" customFormat="1" ht="11.25">
      <c r="B244" s="178"/>
      <c r="D244" s="171" t="s">
        <v>193</v>
      </c>
      <c r="E244" s="179" t="s">
        <v>1</v>
      </c>
      <c r="F244" s="180" t="s">
        <v>2468</v>
      </c>
      <c r="H244" s="181">
        <v>72.319999999999993</v>
      </c>
      <c r="I244" s="182"/>
      <c r="L244" s="178"/>
      <c r="M244" s="183"/>
      <c r="N244" s="184"/>
      <c r="O244" s="184"/>
      <c r="P244" s="184"/>
      <c r="Q244" s="184"/>
      <c r="R244" s="184"/>
      <c r="S244" s="184"/>
      <c r="T244" s="185"/>
      <c r="AT244" s="179" t="s">
        <v>193</v>
      </c>
      <c r="AU244" s="179" t="s">
        <v>89</v>
      </c>
      <c r="AV244" s="14" t="s">
        <v>89</v>
      </c>
      <c r="AW244" s="14" t="s">
        <v>31</v>
      </c>
      <c r="AX244" s="14" t="s">
        <v>75</v>
      </c>
      <c r="AY244" s="179" t="s">
        <v>185</v>
      </c>
    </row>
    <row r="245" spans="1:65" s="14" customFormat="1" ht="11.25">
      <c r="B245" s="178"/>
      <c r="D245" s="171" t="s">
        <v>193</v>
      </c>
      <c r="E245" s="179" t="s">
        <v>1</v>
      </c>
      <c r="F245" s="180" t="s">
        <v>2469</v>
      </c>
      <c r="H245" s="181">
        <v>59.392000000000003</v>
      </c>
      <c r="I245" s="182"/>
      <c r="L245" s="178"/>
      <c r="M245" s="183"/>
      <c r="N245" s="184"/>
      <c r="O245" s="184"/>
      <c r="P245" s="184"/>
      <c r="Q245" s="184"/>
      <c r="R245" s="184"/>
      <c r="S245" s="184"/>
      <c r="T245" s="185"/>
      <c r="AT245" s="179" t="s">
        <v>193</v>
      </c>
      <c r="AU245" s="179" t="s">
        <v>89</v>
      </c>
      <c r="AV245" s="14" t="s">
        <v>89</v>
      </c>
      <c r="AW245" s="14" t="s">
        <v>31</v>
      </c>
      <c r="AX245" s="14" t="s">
        <v>75</v>
      </c>
      <c r="AY245" s="179" t="s">
        <v>185</v>
      </c>
    </row>
    <row r="246" spans="1:65" s="16" customFormat="1" ht="11.25">
      <c r="B246" s="194"/>
      <c r="D246" s="171" t="s">
        <v>193</v>
      </c>
      <c r="E246" s="195" t="s">
        <v>1</v>
      </c>
      <c r="F246" s="196" t="s">
        <v>215</v>
      </c>
      <c r="H246" s="197">
        <v>131.71199999999999</v>
      </c>
      <c r="I246" s="198"/>
      <c r="L246" s="194"/>
      <c r="M246" s="199"/>
      <c r="N246" s="200"/>
      <c r="O246" s="200"/>
      <c r="P246" s="200"/>
      <c r="Q246" s="200"/>
      <c r="R246" s="200"/>
      <c r="S246" s="200"/>
      <c r="T246" s="201"/>
      <c r="AT246" s="195" t="s">
        <v>193</v>
      </c>
      <c r="AU246" s="195" t="s">
        <v>89</v>
      </c>
      <c r="AV246" s="16" t="s">
        <v>91</v>
      </c>
      <c r="AW246" s="16" t="s">
        <v>31</v>
      </c>
      <c r="AX246" s="16" t="s">
        <v>79</v>
      </c>
      <c r="AY246" s="195" t="s">
        <v>185</v>
      </c>
    </row>
    <row r="247" spans="1:65" s="2" customFormat="1" ht="24.2" customHeight="1">
      <c r="A247" s="33"/>
      <c r="B247" s="155"/>
      <c r="C247" s="202" t="s">
        <v>659</v>
      </c>
      <c r="D247" s="202" t="s">
        <v>339</v>
      </c>
      <c r="E247" s="203" t="s">
        <v>1002</v>
      </c>
      <c r="F247" s="204" t="s">
        <v>1003</v>
      </c>
      <c r="G247" s="205" t="s">
        <v>1004</v>
      </c>
      <c r="H247" s="206">
        <v>1</v>
      </c>
      <c r="I247" s="207"/>
      <c r="J247" s="208">
        <f t="shared" ref="J247:J252" si="0">ROUND(I247*H247,2)</f>
        <v>0</v>
      </c>
      <c r="K247" s="209"/>
      <c r="L247" s="210"/>
      <c r="M247" s="211" t="s">
        <v>1</v>
      </c>
      <c r="N247" s="212" t="s">
        <v>41</v>
      </c>
      <c r="O247" s="62"/>
      <c r="P247" s="166">
        <f t="shared" ref="P247:P252" si="1">O247*H247</f>
        <v>0</v>
      </c>
      <c r="Q247" s="166">
        <v>0</v>
      </c>
      <c r="R247" s="166">
        <f t="shared" ref="R247:R252" si="2">Q247*H247</f>
        <v>0</v>
      </c>
      <c r="S247" s="166">
        <v>0</v>
      </c>
      <c r="T247" s="167">
        <f t="shared" ref="T247:T252" si="3"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8" t="s">
        <v>505</v>
      </c>
      <c r="AT247" s="168" t="s">
        <v>339</v>
      </c>
      <c r="AU247" s="168" t="s">
        <v>89</v>
      </c>
      <c r="AY247" s="18" t="s">
        <v>185</v>
      </c>
      <c r="BE247" s="169">
        <f t="shared" ref="BE247:BE252" si="4">IF(N247="základná",J247,0)</f>
        <v>0</v>
      </c>
      <c r="BF247" s="169">
        <f t="shared" ref="BF247:BF252" si="5">IF(N247="znížená",J247,0)</f>
        <v>0</v>
      </c>
      <c r="BG247" s="169">
        <f t="shared" ref="BG247:BG252" si="6">IF(N247="zákl. prenesená",J247,0)</f>
        <v>0</v>
      </c>
      <c r="BH247" s="169">
        <f t="shared" ref="BH247:BH252" si="7">IF(N247="zníž. prenesená",J247,0)</f>
        <v>0</v>
      </c>
      <c r="BI247" s="169">
        <f t="shared" ref="BI247:BI252" si="8">IF(N247="nulová",J247,0)</f>
        <v>0</v>
      </c>
      <c r="BJ247" s="18" t="s">
        <v>89</v>
      </c>
      <c r="BK247" s="169">
        <f t="shared" ref="BK247:BK252" si="9">ROUND(I247*H247,2)</f>
        <v>0</v>
      </c>
      <c r="BL247" s="18" t="s">
        <v>351</v>
      </c>
      <c r="BM247" s="168" t="s">
        <v>2470</v>
      </c>
    </row>
    <row r="248" spans="1:65" s="2" customFormat="1" ht="37.9" customHeight="1">
      <c r="A248" s="33"/>
      <c r="B248" s="155"/>
      <c r="C248" s="156" t="s">
        <v>665</v>
      </c>
      <c r="D248" s="156" t="s">
        <v>188</v>
      </c>
      <c r="E248" s="157" t="s">
        <v>1007</v>
      </c>
      <c r="F248" s="158" t="s">
        <v>1008</v>
      </c>
      <c r="G248" s="159" t="s">
        <v>283</v>
      </c>
      <c r="H248" s="160">
        <v>64</v>
      </c>
      <c r="I248" s="161"/>
      <c r="J248" s="162">
        <f t="shared" si="0"/>
        <v>0</v>
      </c>
      <c r="K248" s="163"/>
      <c r="L248" s="34"/>
      <c r="M248" s="164" t="s">
        <v>1</v>
      </c>
      <c r="N248" s="165" t="s">
        <v>41</v>
      </c>
      <c r="O248" s="62"/>
      <c r="P248" s="166">
        <f t="shared" si="1"/>
        <v>0</v>
      </c>
      <c r="Q248" s="166">
        <v>0</v>
      </c>
      <c r="R248" s="166">
        <f t="shared" si="2"/>
        <v>0</v>
      </c>
      <c r="S248" s="166">
        <v>0</v>
      </c>
      <c r="T248" s="167">
        <f t="shared" si="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8" t="s">
        <v>351</v>
      </c>
      <c r="AT248" s="168" t="s">
        <v>188</v>
      </c>
      <c r="AU248" s="168" t="s">
        <v>89</v>
      </c>
      <c r="AY248" s="18" t="s">
        <v>185</v>
      </c>
      <c r="BE248" s="169">
        <f t="shared" si="4"/>
        <v>0</v>
      </c>
      <c r="BF248" s="169">
        <f t="shared" si="5"/>
        <v>0</v>
      </c>
      <c r="BG248" s="169">
        <f t="shared" si="6"/>
        <v>0</v>
      </c>
      <c r="BH248" s="169">
        <f t="shared" si="7"/>
        <v>0</v>
      </c>
      <c r="BI248" s="169">
        <f t="shared" si="8"/>
        <v>0</v>
      </c>
      <c r="BJ248" s="18" t="s">
        <v>89</v>
      </c>
      <c r="BK248" s="169">
        <f t="shared" si="9"/>
        <v>0</v>
      </c>
      <c r="BL248" s="18" t="s">
        <v>351</v>
      </c>
      <c r="BM248" s="168" t="s">
        <v>2471</v>
      </c>
    </row>
    <row r="249" spans="1:65" s="2" customFormat="1" ht="37.9" customHeight="1">
      <c r="A249" s="33"/>
      <c r="B249" s="155"/>
      <c r="C249" s="156" t="s">
        <v>677</v>
      </c>
      <c r="D249" s="156" t="s">
        <v>188</v>
      </c>
      <c r="E249" s="157" t="s">
        <v>1011</v>
      </c>
      <c r="F249" s="158" t="s">
        <v>1012</v>
      </c>
      <c r="G249" s="159" t="s">
        <v>283</v>
      </c>
      <c r="H249" s="160">
        <v>64</v>
      </c>
      <c r="I249" s="161"/>
      <c r="J249" s="162">
        <f t="shared" si="0"/>
        <v>0</v>
      </c>
      <c r="K249" s="163"/>
      <c r="L249" s="34"/>
      <c r="M249" s="164" t="s">
        <v>1</v>
      </c>
      <c r="N249" s="165" t="s">
        <v>41</v>
      </c>
      <c r="O249" s="62"/>
      <c r="P249" s="166">
        <f t="shared" si="1"/>
        <v>0</v>
      </c>
      <c r="Q249" s="166">
        <v>0</v>
      </c>
      <c r="R249" s="166">
        <f t="shared" si="2"/>
        <v>0</v>
      </c>
      <c r="S249" s="166">
        <v>0</v>
      </c>
      <c r="T249" s="167">
        <f t="shared" si="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8" t="s">
        <v>351</v>
      </c>
      <c r="AT249" s="168" t="s">
        <v>188</v>
      </c>
      <c r="AU249" s="168" t="s">
        <v>89</v>
      </c>
      <c r="AY249" s="18" t="s">
        <v>185</v>
      </c>
      <c r="BE249" s="169">
        <f t="shared" si="4"/>
        <v>0</v>
      </c>
      <c r="BF249" s="169">
        <f t="shared" si="5"/>
        <v>0</v>
      </c>
      <c r="BG249" s="169">
        <f t="shared" si="6"/>
        <v>0</v>
      </c>
      <c r="BH249" s="169">
        <f t="shared" si="7"/>
        <v>0</v>
      </c>
      <c r="BI249" s="169">
        <f t="shared" si="8"/>
        <v>0</v>
      </c>
      <c r="BJ249" s="18" t="s">
        <v>89</v>
      </c>
      <c r="BK249" s="169">
        <f t="shared" si="9"/>
        <v>0</v>
      </c>
      <c r="BL249" s="18" t="s">
        <v>351</v>
      </c>
      <c r="BM249" s="168" t="s">
        <v>2472</v>
      </c>
    </row>
    <row r="250" spans="1:65" s="2" customFormat="1" ht="37.9" customHeight="1">
      <c r="A250" s="33"/>
      <c r="B250" s="155"/>
      <c r="C250" s="156" t="s">
        <v>693</v>
      </c>
      <c r="D250" s="156" t="s">
        <v>188</v>
      </c>
      <c r="E250" s="157" t="s">
        <v>1028</v>
      </c>
      <c r="F250" s="158" t="s">
        <v>1029</v>
      </c>
      <c r="G250" s="159" t="s">
        <v>283</v>
      </c>
      <c r="H250" s="160">
        <v>51.2</v>
      </c>
      <c r="I250" s="161"/>
      <c r="J250" s="162">
        <f t="shared" si="0"/>
        <v>0</v>
      </c>
      <c r="K250" s="163"/>
      <c r="L250" s="34"/>
      <c r="M250" s="164" t="s">
        <v>1</v>
      </c>
      <c r="N250" s="165" t="s">
        <v>41</v>
      </c>
      <c r="O250" s="62"/>
      <c r="P250" s="166">
        <f t="shared" si="1"/>
        <v>0</v>
      </c>
      <c r="Q250" s="166">
        <v>0</v>
      </c>
      <c r="R250" s="166">
        <f t="shared" si="2"/>
        <v>0</v>
      </c>
      <c r="S250" s="166">
        <v>0</v>
      </c>
      <c r="T250" s="167">
        <f t="shared" si="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8" t="s">
        <v>351</v>
      </c>
      <c r="AT250" s="168" t="s">
        <v>188</v>
      </c>
      <c r="AU250" s="168" t="s">
        <v>89</v>
      </c>
      <c r="AY250" s="18" t="s">
        <v>185</v>
      </c>
      <c r="BE250" s="169">
        <f t="shared" si="4"/>
        <v>0</v>
      </c>
      <c r="BF250" s="169">
        <f t="shared" si="5"/>
        <v>0</v>
      </c>
      <c r="BG250" s="169">
        <f t="shared" si="6"/>
        <v>0</v>
      </c>
      <c r="BH250" s="169">
        <f t="shared" si="7"/>
        <v>0</v>
      </c>
      <c r="BI250" s="169">
        <f t="shared" si="8"/>
        <v>0</v>
      </c>
      <c r="BJ250" s="18" t="s">
        <v>89</v>
      </c>
      <c r="BK250" s="169">
        <f t="shared" si="9"/>
        <v>0</v>
      </c>
      <c r="BL250" s="18" t="s">
        <v>351</v>
      </c>
      <c r="BM250" s="168" t="s">
        <v>2473</v>
      </c>
    </row>
    <row r="251" spans="1:65" s="2" customFormat="1" ht="37.9" customHeight="1">
      <c r="A251" s="33"/>
      <c r="B251" s="155"/>
      <c r="C251" s="156" t="s">
        <v>697</v>
      </c>
      <c r="D251" s="156" t="s">
        <v>188</v>
      </c>
      <c r="E251" s="157" t="s">
        <v>1032</v>
      </c>
      <c r="F251" s="158" t="s">
        <v>1033</v>
      </c>
      <c r="G251" s="159" t="s">
        <v>283</v>
      </c>
      <c r="H251" s="160">
        <v>51.2</v>
      </c>
      <c r="I251" s="161"/>
      <c r="J251" s="162">
        <f t="shared" si="0"/>
        <v>0</v>
      </c>
      <c r="K251" s="163"/>
      <c r="L251" s="34"/>
      <c r="M251" s="164" t="s">
        <v>1</v>
      </c>
      <c r="N251" s="165" t="s">
        <v>41</v>
      </c>
      <c r="O251" s="62"/>
      <c r="P251" s="166">
        <f t="shared" si="1"/>
        <v>0</v>
      </c>
      <c r="Q251" s="166">
        <v>2.5000000000000001E-5</v>
      </c>
      <c r="R251" s="166">
        <f t="shared" si="2"/>
        <v>1.2800000000000001E-3</v>
      </c>
      <c r="S251" s="166">
        <v>0</v>
      </c>
      <c r="T251" s="167">
        <f t="shared" si="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8" t="s">
        <v>351</v>
      </c>
      <c r="AT251" s="168" t="s">
        <v>188</v>
      </c>
      <c r="AU251" s="168" t="s">
        <v>89</v>
      </c>
      <c r="AY251" s="18" t="s">
        <v>185</v>
      </c>
      <c r="BE251" s="169">
        <f t="shared" si="4"/>
        <v>0</v>
      </c>
      <c r="BF251" s="169">
        <f t="shared" si="5"/>
        <v>0</v>
      </c>
      <c r="BG251" s="169">
        <f t="shared" si="6"/>
        <v>0</v>
      </c>
      <c r="BH251" s="169">
        <f t="shared" si="7"/>
        <v>0</v>
      </c>
      <c r="BI251" s="169">
        <f t="shared" si="8"/>
        <v>0</v>
      </c>
      <c r="BJ251" s="18" t="s">
        <v>89</v>
      </c>
      <c r="BK251" s="169">
        <f t="shared" si="9"/>
        <v>0</v>
      </c>
      <c r="BL251" s="18" t="s">
        <v>351</v>
      </c>
      <c r="BM251" s="168" t="s">
        <v>2474</v>
      </c>
    </row>
    <row r="252" spans="1:65" s="2" customFormat="1" ht="16.5" customHeight="1">
      <c r="A252" s="33"/>
      <c r="B252" s="155"/>
      <c r="C252" s="202" t="s">
        <v>701</v>
      </c>
      <c r="D252" s="202" t="s">
        <v>339</v>
      </c>
      <c r="E252" s="203" t="s">
        <v>340</v>
      </c>
      <c r="F252" s="204" t="s">
        <v>341</v>
      </c>
      <c r="G252" s="205" t="s">
        <v>283</v>
      </c>
      <c r="H252" s="206">
        <v>135.04</v>
      </c>
      <c r="I252" s="207"/>
      <c r="J252" s="208">
        <f t="shared" si="0"/>
        <v>0</v>
      </c>
      <c r="K252" s="209"/>
      <c r="L252" s="210"/>
      <c r="M252" s="211" t="s">
        <v>1</v>
      </c>
      <c r="N252" s="212" t="s">
        <v>41</v>
      </c>
      <c r="O252" s="62"/>
      <c r="P252" s="166">
        <f t="shared" si="1"/>
        <v>0</v>
      </c>
      <c r="Q252" s="166">
        <v>2.9999999999999997E-4</v>
      </c>
      <c r="R252" s="166">
        <f t="shared" si="2"/>
        <v>4.0511999999999992E-2</v>
      </c>
      <c r="S252" s="166">
        <v>0</v>
      </c>
      <c r="T252" s="167">
        <f t="shared" si="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8" t="s">
        <v>505</v>
      </c>
      <c r="AT252" s="168" t="s">
        <v>339</v>
      </c>
      <c r="AU252" s="168" t="s">
        <v>89</v>
      </c>
      <c r="AY252" s="18" t="s">
        <v>185</v>
      </c>
      <c r="BE252" s="169">
        <f t="shared" si="4"/>
        <v>0</v>
      </c>
      <c r="BF252" s="169">
        <f t="shared" si="5"/>
        <v>0</v>
      </c>
      <c r="BG252" s="169">
        <f t="shared" si="6"/>
        <v>0</v>
      </c>
      <c r="BH252" s="169">
        <f t="shared" si="7"/>
        <v>0</v>
      </c>
      <c r="BI252" s="169">
        <f t="shared" si="8"/>
        <v>0</v>
      </c>
      <c r="BJ252" s="18" t="s">
        <v>89</v>
      </c>
      <c r="BK252" s="169">
        <f t="shared" si="9"/>
        <v>0</v>
      </c>
      <c r="BL252" s="18" t="s">
        <v>351</v>
      </c>
      <c r="BM252" s="168" t="s">
        <v>2475</v>
      </c>
    </row>
    <row r="253" spans="1:65" s="14" customFormat="1" ht="11.25">
      <c r="B253" s="178"/>
      <c r="D253" s="171" t="s">
        <v>193</v>
      </c>
      <c r="E253" s="179" t="s">
        <v>1</v>
      </c>
      <c r="F253" s="180" t="s">
        <v>2476</v>
      </c>
      <c r="H253" s="181">
        <v>73.599999999999994</v>
      </c>
      <c r="I253" s="182"/>
      <c r="L253" s="178"/>
      <c r="M253" s="183"/>
      <c r="N253" s="184"/>
      <c r="O253" s="184"/>
      <c r="P253" s="184"/>
      <c r="Q253" s="184"/>
      <c r="R253" s="184"/>
      <c r="S253" s="184"/>
      <c r="T253" s="185"/>
      <c r="AT253" s="179" t="s">
        <v>193</v>
      </c>
      <c r="AU253" s="179" t="s">
        <v>89</v>
      </c>
      <c r="AV253" s="14" t="s">
        <v>89</v>
      </c>
      <c r="AW253" s="14" t="s">
        <v>31</v>
      </c>
      <c r="AX253" s="14" t="s">
        <v>75</v>
      </c>
      <c r="AY253" s="179" t="s">
        <v>185</v>
      </c>
    </row>
    <row r="254" spans="1:65" s="14" customFormat="1" ht="11.25">
      <c r="B254" s="178"/>
      <c r="D254" s="171" t="s">
        <v>193</v>
      </c>
      <c r="E254" s="179" t="s">
        <v>1</v>
      </c>
      <c r="F254" s="180" t="s">
        <v>2477</v>
      </c>
      <c r="H254" s="181">
        <v>61.44</v>
      </c>
      <c r="I254" s="182"/>
      <c r="L254" s="178"/>
      <c r="M254" s="183"/>
      <c r="N254" s="184"/>
      <c r="O254" s="184"/>
      <c r="P254" s="184"/>
      <c r="Q254" s="184"/>
      <c r="R254" s="184"/>
      <c r="S254" s="184"/>
      <c r="T254" s="185"/>
      <c r="AT254" s="179" t="s">
        <v>193</v>
      </c>
      <c r="AU254" s="179" t="s">
        <v>89</v>
      </c>
      <c r="AV254" s="14" t="s">
        <v>89</v>
      </c>
      <c r="AW254" s="14" t="s">
        <v>31</v>
      </c>
      <c r="AX254" s="14" t="s">
        <v>75</v>
      </c>
      <c r="AY254" s="179" t="s">
        <v>185</v>
      </c>
    </row>
    <row r="255" spans="1:65" s="16" customFormat="1" ht="11.25">
      <c r="B255" s="194"/>
      <c r="D255" s="171" t="s">
        <v>193</v>
      </c>
      <c r="E255" s="195" t="s">
        <v>1</v>
      </c>
      <c r="F255" s="196" t="s">
        <v>215</v>
      </c>
      <c r="H255" s="197">
        <v>135.04</v>
      </c>
      <c r="I255" s="198"/>
      <c r="L255" s="194"/>
      <c r="M255" s="199"/>
      <c r="N255" s="200"/>
      <c r="O255" s="200"/>
      <c r="P255" s="200"/>
      <c r="Q255" s="200"/>
      <c r="R255" s="200"/>
      <c r="S255" s="200"/>
      <c r="T255" s="201"/>
      <c r="AT255" s="195" t="s">
        <v>193</v>
      </c>
      <c r="AU255" s="195" t="s">
        <v>89</v>
      </c>
      <c r="AV255" s="16" t="s">
        <v>91</v>
      </c>
      <c r="AW255" s="16" t="s">
        <v>31</v>
      </c>
      <c r="AX255" s="16" t="s">
        <v>79</v>
      </c>
      <c r="AY255" s="195" t="s">
        <v>185</v>
      </c>
    </row>
    <row r="256" spans="1:65" s="2" customFormat="1" ht="16.5" customHeight="1">
      <c r="A256" s="33"/>
      <c r="B256" s="155"/>
      <c r="C256" s="202" t="s">
        <v>706</v>
      </c>
      <c r="D256" s="202" t="s">
        <v>339</v>
      </c>
      <c r="E256" s="203" t="s">
        <v>1040</v>
      </c>
      <c r="F256" s="204" t="s">
        <v>1041</v>
      </c>
      <c r="G256" s="205" t="s">
        <v>283</v>
      </c>
      <c r="H256" s="206">
        <v>135.04</v>
      </c>
      <c r="I256" s="207"/>
      <c r="J256" s="208">
        <f>ROUND(I256*H256,2)</f>
        <v>0</v>
      </c>
      <c r="K256" s="209"/>
      <c r="L256" s="210"/>
      <c r="M256" s="211" t="s">
        <v>1</v>
      </c>
      <c r="N256" s="212" t="s">
        <v>41</v>
      </c>
      <c r="O256" s="62"/>
      <c r="P256" s="166">
        <f>O256*H256</f>
        <v>0</v>
      </c>
      <c r="Q256" s="166">
        <v>5.0000000000000001E-4</v>
      </c>
      <c r="R256" s="166">
        <f>Q256*H256</f>
        <v>6.7519999999999997E-2</v>
      </c>
      <c r="S256" s="166">
        <v>0</v>
      </c>
      <c r="T256" s="167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8" t="s">
        <v>505</v>
      </c>
      <c r="AT256" s="168" t="s">
        <v>339</v>
      </c>
      <c r="AU256" s="168" t="s">
        <v>89</v>
      </c>
      <c r="AY256" s="18" t="s">
        <v>185</v>
      </c>
      <c r="BE256" s="169">
        <f>IF(N256="základná",J256,0)</f>
        <v>0</v>
      </c>
      <c r="BF256" s="169">
        <f>IF(N256="znížená",J256,0)</f>
        <v>0</v>
      </c>
      <c r="BG256" s="169">
        <f>IF(N256="zákl. prenesená",J256,0)</f>
        <v>0</v>
      </c>
      <c r="BH256" s="169">
        <f>IF(N256="zníž. prenesená",J256,0)</f>
        <v>0</v>
      </c>
      <c r="BI256" s="169">
        <f>IF(N256="nulová",J256,0)</f>
        <v>0</v>
      </c>
      <c r="BJ256" s="18" t="s">
        <v>89</v>
      </c>
      <c r="BK256" s="169">
        <f>ROUND(I256*H256,2)</f>
        <v>0</v>
      </c>
      <c r="BL256" s="18" t="s">
        <v>351</v>
      </c>
      <c r="BM256" s="168" t="s">
        <v>2478</v>
      </c>
    </row>
    <row r="257" spans="1:65" s="2" customFormat="1" ht="24.2" customHeight="1">
      <c r="A257" s="33"/>
      <c r="B257" s="155"/>
      <c r="C257" s="156" t="s">
        <v>722</v>
      </c>
      <c r="D257" s="156" t="s">
        <v>188</v>
      </c>
      <c r="E257" s="157" t="s">
        <v>2479</v>
      </c>
      <c r="F257" s="158" t="s">
        <v>2480</v>
      </c>
      <c r="G257" s="159" t="s">
        <v>1046</v>
      </c>
      <c r="H257" s="213"/>
      <c r="I257" s="161"/>
      <c r="J257" s="162">
        <f>ROUND(I257*H257,2)</f>
        <v>0</v>
      </c>
      <c r="K257" s="163"/>
      <c r="L257" s="34"/>
      <c r="M257" s="164" t="s">
        <v>1</v>
      </c>
      <c r="N257" s="165" t="s">
        <v>41</v>
      </c>
      <c r="O257" s="62"/>
      <c r="P257" s="166">
        <f>O257*H257</f>
        <v>0</v>
      </c>
      <c r="Q257" s="166">
        <v>0</v>
      </c>
      <c r="R257" s="166">
        <f>Q257*H257</f>
        <v>0</v>
      </c>
      <c r="S257" s="166">
        <v>0</v>
      </c>
      <c r="T257" s="167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8" t="s">
        <v>351</v>
      </c>
      <c r="AT257" s="168" t="s">
        <v>188</v>
      </c>
      <c r="AU257" s="168" t="s">
        <v>89</v>
      </c>
      <c r="AY257" s="18" t="s">
        <v>185</v>
      </c>
      <c r="BE257" s="169">
        <f>IF(N257="základná",J257,0)</f>
        <v>0</v>
      </c>
      <c r="BF257" s="169">
        <f>IF(N257="znížená",J257,0)</f>
        <v>0</v>
      </c>
      <c r="BG257" s="169">
        <f>IF(N257="zákl. prenesená",J257,0)</f>
        <v>0</v>
      </c>
      <c r="BH257" s="169">
        <f>IF(N257="zníž. prenesená",J257,0)</f>
        <v>0</v>
      </c>
      <c r="BI257" s="169">
        <f>IF(N257="nulová",J257,0)</f>
        <v>0</v>
      </c>
      <c r="BJ257" s="18" t="s">
        <v>89</v>
      </c>
      <c r="BK257" s="169">
        <f>ROUND(I257*H257,2)</f>
        <v>0</v>
      </c>
      <c r="BL257" s="18" t="s">
        <v>351</v>
      </c>
      <c r="BM257" s="168" t="s">
        <v>2481</v>
      </c>
    </row>
    <row r="258" spans="1:65" s="12" customFormat="1" ht="22.9" customHeight="1">
      <c r="B258" s="142"/>
      <c r="D258" s="143" t="s">
        <v>74</v>
      </c>
      <c r="E258" s="153" t="s">
        <v>1082</v>
      </c>
      <c r="F258" s="153" t="s">
        <v>1083</v>
      </c>
      <c r="I258" s="145"/>
      <c r="J258" s="154">
        <f>BK258</f>
        <v>0</v>
      </c>
      <c r="L258" s="142"/>
      <c r="M258" s="147"/>
      <c r="N258" s="148"/>
      <c r="O258" s="148"/>
      <c r="P258" s="149">
        <f>P259</f>
        <v>0</v>
      </c>
      <c r="Q258" s="148"/>
      <c r="R258" s="149">
        <f>R259</f>
        <v>4.5599999999999998E-3</v>
      </c>
      <c r="S258" s="148"/>
      <c r="T258" s="150">
        <f>T259</f>
        <v>0</v>
      </c>
      <c r="AR258" s="143" t="s">
        <v>89</v>
      </c>
      <c r="AT258" s="151" t="s">
        <v>74</v>
      </c>
      <c r="AU258" s="151" t="s">
        <v>79</v>
      </c>
      <c r="AY258" s="143" t="s">
        <v>185</v>
      </c>
      <c r="BK258" s="152">
        <f>BK259</f>
        <v>0</v>
      </c>
    </row>
    <row r="259" spans="1:65" s="2" customFormat="1" ht="24.2" customHeight="1">
      <c r="A259" s="33"/>
      <c r="B259" s="155"/>
      <c r="C259" s="156" t="s">
        <v>769</v>
      </c>
      <c r="D259" s="156" t="s">
        <v>188</v>
      </c>
      <c r="E259" s="157" t="s">
        <v>1085</v>
      </c>
      <c r="F259" s="158" t="s">
        <v>1086</v>
      </c>
      <c r="G259" s="159" t="s">
        <v>782</v>
      </c>
      <c r="H259" s="160">
        <v>4</v>
      </c>
      <c r="I259" s="161"/>
      <c r="J259" s="162">
        <f>ROUND(I259*H259,2)</f>
        <v>0</v>
      </c>
      <c r="K259" s="163"/>
      <c r="L259" s="34"/>
      <c r="M259" s="164" t="s">
        <v>1</v>
      </c>
      <c r="N259" s="165" t="s">
        <v>41</v>
      </c>
      <c r="O259" s="62"/>
      <c r="P259" s="166">
        <f>O259*H259</f>
        <v>0</v>
      </c>
      <c r="Q259" s="166">
        <v>1.14E-3</v>
      </c>
      <c r="R259" s="166">
        <f>Q259*H259</f>
        <v>4.5599999999999998E-3</v>
      </c>
      <c r="S259" s="166">
        <v>0</v>
      </c>
      <c r="T259" s="167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8" t="s">
        <v>351</v>
      </c>
      <c r="AT259" s="168" t="s">
        <v>188</v>
      </c>
      <c r="AU259" s="168" t="s">
        <v>89</v>
      </c>
      <c r="AY259" s="18" t="s">
        <v>185</v>
      </c>
      <c r="BE259" s="169">
        <f>IF(N259="základná",J259,0)</f>
        <v>0</v>
      </c>
      <c r="BF259" s="169">
        <f>IF(N259="znížená",J259,0)</f>
        <v>0</v>
      </c>
      <c r="BG259" s="169">
        <f>IF(N259="zákl. prenesená",J259,0)</f>
        <v>0</v>
      </c>
      <c r="BH259" s="169">
        <f>IF(N259="zníž. prenesená",J259,0)</f>
        <v>0</v>
      </c>
      <c r="BI259" s="169">
        <f>IF(N259="nulová",J259,0)</f>
        <v>0</v>
      </c>
      <c r="BJ259" s="18" t="s">
        <v>89</v>
      </c>
      <c r="BK259" s="169">
        <f>ROUND(I259*H259,2)</f>
        <v>0</v>
      </c>
      <c r="BL259" s="18" t="s">
        <v>351</v>
      </c>
      <c r="BM259" s="168" t="s">
        <v>2482</v>
      </c>
    </row>
    <row r="260" spans="1:65" s="12" customFormat="1" ht="22.9" customHeight="1">
      <c r="B260" s="142"/>
      <c r="D260" s="143" t="s">
        <v>74</v>
      </c>
      <c r="E260" s="153" t="s">
        <v>1145</v>
      </c>
      <c r="F260" s="153" t="s">
        <v>1146</v>
      </c>
      <c r="I260" s="145"/>
      <c r="J260" s="154">
        <f>BK260</f>
        <v>0</v>
      </c>
      <c r="L260" s="142"/>
      <c r="M260" s="147"/>
      <c r="N260" s="148"/>
      <c r="O260" s="148"/>
      <c r="P260" s="149">
        <f>SUM(P261:P272)</f>
        <v>0</v>
      </c>
      <c r="Q260" s="148"/>
      <c r="R260" s="149">
        <f>SUM(R261:R272)</f>
        <v>0.14829959999999998</v>
      </c>
      <c r="S260" s="148"/>
      <c r="T260" s="150">
        <f>SUM(T261:T272)</f>
        <v>0</v>
      </c>
      <c r="AR260" s="143" t="s">
        <v>89</v>
      </c>
      <c r="AT260" s="151" t="s">
        <v>74</v>
      </c>
      <c r="AU260" s="151" t="s">
        <v>79</v>
      </c>
      <c r="AY260" s="143" t="s">
        <v>185</v>
      </c>
      <c r="BK260" s="152">
        <f>SUM(BK261:BK272)</f>
        <v>0</v>
      </c>
    </row>
    <row r="261" spans="1:65" s="2" customFormat="1" ht="24.2" customHeight="1">
      <c r="A261" s="33"/>
      <c r="B261" s="155"/>
      <c r="C261" s="156" t="s">
        <v>773</v>
      </c>
      <c r="D261" s="156" t="s">
        <v>188</v>
      </c>
      <c r="E261" s="157" t="s">
        <v>2483</v>
      </c>
      <c r="F261" s="158" t="s">
        <v>2484</v>
      </c>
      <c r="G261" s="159" t="s">
        <v>348</v>
      </c>
      <c r="H261" s="160">
        <v>17</v>
      </c>
      <c r="I261" s="161"/>
      <c r="J261" s="162">
        <f>ROUND(I261*H261,2)</f>
        <v>0</v>
      </c>
      <c r="K261" s="163"/>
      <c r="L261" s="34"/>
      <c r="M261" s="164" t="s">
        <v>1</v>
      </c>
      <c r="N261" s="165" t="s">
        <v>41</v>
      </c>
      <c r="O261" s="62"/>
      <c r="P261" s="166">
        <f>O261*H261</f>
        <v>0</v>
      </c>
      <c r="Q261" s="166">
        <v>2.15E-3</v>
      </c>
      <c r="R261" s="166">
        <f>Q261*H261</f>
        <v>3.6549999999999999E-2</v>
      </c>
      <c r="S261" s="166">
        <v>0</v>
      </c>
      <c r="T261" s="167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8" t="s">
        <v>351</v>
      </c>
      <c r="AT261" s="168" t="s">
        <v>188</v>
      </c>
      <c r="AU261" s="168" t="s">
        <v>89</v>
      </c>
      <c r="AY261" s="18" t="s">
        <v>185</v>
      </c>
      <c r="BE261" s="169">
        <f>IF(N261="základná",J261,0)</f>
        <v>0</v>
      </c>
      <c r="BF261" s="169">
        <f>IF(N261="znížená",J261,0)</f>
        <v>0</v>
      </c>
      <c r="BG261" s="169">
        <f>IF(N261="zákl. prenesená",J261,0)</f>
        <v>0</v>
      </c>
      <c r="BH261" s="169">
        <f>IF(N261="zníž. prenesená",J261,0)</f>
        <v>0</v>
      </c>
      <c r="BI261" s="169">
        <f>IF(N261="nulová",J261,0)</f>
        <v>0</v>
      </c>
      <c r="BJ261" s="18" t="s">
        <v>89</v>
      </c>
      <c r="BK261" s="169">
        <f>ROUND(I261*H261,2)</f>
        <v>0</v>
      </c>
      <c r="BL261" s="18" t="s">
        <v>351</v>
      </c>
      <c r="BM261" s="168" t="s">
        <v>2485</v>
      </c>
    </row>
    <row r="262" spans="1:65" s="14" customFormat="1" ht="11.25">
      <c r="B262" s="178"/>
      <c r="D262" s="171" t="s">
        <v>193</v>
      </c>
      <c r="E262" s="179" t="s">
        <v>1</v>
      </c>
      <c r="F262" s="180" t="s">
        <v>2486</v>
      </c>
      <c r="H262" s="181">
        <v>17</v>
      </c>
      <c r="I262" s="182"/>
      <c r="L262" s="178"/>
      <c r="M262" s="183"/>
      <c r="N262" s="184"/>
      <c r="O262" s="184"/>
      <c r="P262" s="184"/>
      <c r="Q262" s="184"/>
      <c r="R262" s="184"/>
      <c r="S262" s="184"/>
      <c r="T262" s="185"/>
      <c r="AT262" s="179" t="s">
        <v>193</v>
      </c>
      <c r="AU262" s="179" t="s">
        <v>89</v>
      </c>
      <c r="AV262" s="14" t="s">
        <v>89</v>
      </c>
      <c r="AW262" s="14" t="s">
        <v>31</v>
      </c>
      <c r="AX262" s="14" t="s">
        <v>79</v>
      </c>
      <c r="AY262" s="179" t="s">
        <v>185</v>
      </c>
    </row>
    <row r="263" spans="1:65" s="2" customFormat="1" ht="24.2" customHeight="1">
      <c r="A263" s="33"/>
      <c r="B263" s="155"/>
      <c r="C263" s="156" t="s">
        <v>779</v>
      </c>
      <c r="D263" s="156" t="s">
        <v>188</v>
      </c>
      <c r="E263" s="157" t="s">
        <v>2487</v>
      </c>
      <c r="F263" s="158" t="s">
        <v>2488</v>
      </c>
      <c r="G263" s="159" t="s">
        <v>782</v>
      </c>
      <c r="H263" s="160">
        <v>4</v>
      </c>
      <c r="I263" s="161"/>
      <c r="J263" s="162">
        <f>ROUND(I263*H263,2)</f>
        <v>0</v>
      </c>
      <c r="K263" s="163"/>
      <c r="L263" s="34"/>
      <c r="M263" s="164" t="s">
        <v>1</v>
      </c>
      <c r="N263" s="165" t="s">
        <v>41</v>
      </c>
      <c r="O263" s="62"/>
      <c r="P263" s="166">
        <f>O263*H263</f>
        <v>0</v>
      </c>
      <c r="Q263" s="166">
        <v>1.58E-3</v>
      </c>
      <c r="R263" s="166">
        <f>Q263*H263</f>
        <v>6.3200000000000001E-3</v>
      </c>
      <c r="S263" s="166">
        <v>0</v>
      </c>
      <c r="T263" s="167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8" t="s">
        <v>351</v>
      </c>
      <c r="AT263" s="168" t="s">
        <v>188</v>
      </c>
      <c r="AU263" s="168" t="s">
        <v>89</v>
      </c>
      <c r="AY263" s="18" t="s">
        <v>185</v>
      </c>
      <c r="BE263" s="169">
        <f>IF(N263="základná",J263,0)</f>
        <v>0</v>
      </c>
      <c r="BF263" s="169">
        <f>IF(N263="znížená",J263,0)</f>
        <v>0</v>
      </c>
      <c r="BG263" s="169">
        <f>IF(N263="zákl. prenesená",J263,0)</f>
        <v>0</v>
      </c>
      <c r="BH263" s="169">
        <f>IF(N263="zníž. prenesená",J263,0)</f>
        <v>0</v>
      </c>
      <c r="BI263" s="169">
        <f>IF(N263="nulová",J263,0)</f>
        <v>0</v>
      </c>
      <c r="BJ263" s="18" t="s">
        <v>89</v>
      </c>
      <c r="BK263" s="169">
        <f>ROUND(I263*H263,2)</f>
        <v>0</v>
      </c>
      <c r="BL263" s="18" t="s">
        <v>351</v>
      </c>
      <c r="BM263" s="168" t="s">
        <v>2489</v>
      </c>
    </row>
    <row r="264" spans="1:65" s="2" customFormat="1" ht="24.2" customHeight="1">
      <c r="A264" s="33"/>
      <c r="B264" s="155"/>
      <c r="C264" s="156" t="s">
        <v>784</v>
      </c>
      <c r="D264" s="156" t="s">
        <v>188</v>
      </c>
      <c r="E264" s="157" t="s">
        <v>2490</v>
      </c>
      <c r="F264" s="158" t="s">
        <v>2491</v>
      </c>
      <c r="G264" s="159" t="s">
        <v>348</v>
      </c>
      <c r="H264" s="160">
        <v>17.579999999999998</v>
      </c>
      <c r="I264" s="161"/>
      <c r="J264" s="162">
        <f>ROUND(I264*H264,2)</f>
        <v>0</v>
      </c>
      <c r="K264" s="163"/>
      <c r="L264" s="34"/>
      <c r="M264" s="164" t="s">
        <v>1</v>
      </c>
      <c r="N264" s="165" t="s">
        <v>41</v>
      </c>
      <c r="O264" s="62"/>
      <c r="P264" s="166">
        <f>O264*H264</f>
        <v>0</v>
      </c>
      <c r="Q264" s="166">
        <v>2.1700000000000001E-3</v>
      </c>
      <c r="R264" s="166">
        <f>Q264*H264</f>
        <v>3.8148599999999998E-2</v>
      </c>
      <c r="S264" s="166">
        <v>0</v>
      </c>
      <c r="T264" s="167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8" t="s">
        <v>351</v>
      </c>
      <c r="AT264" s="168" t="s">
        <v>188</v>
      </c>
      <c r="AU264" s="168" t="s">
        <v>89</v>
      </c>
      <c r="AY264" s="18" t="s">
        <v>185</v>
      </c>
      <c r="BE264" s="169">
        <f>IF(N264="základná",J264,0)</f>
        <v>0</v>
      </c>
      <c r="BF264" s="169">
        <f>IF(N264="znížená",J264,0)</f>
        <v>0</v>
      </c>
      <c r="BG264" s="169">
        <f>IF(N264="zákl. prenesená",J264,0)</f>
        <v>0</v>
      </c>
      <c r="BH264" s="169">
        <f>IF(N264="zníž. prenesená",J264,0)</f>
        <v>0</v>
      </c>
      <c r="BI264" s="169">
        <f>IF(N264="nulová",J264,0)</f>
        <v>0</v>
      </c>
      <c r="BJ264" s="18" t="s">
        <v>89</v>
      </c>
      <c r="BK264" s="169">
        <f>ROUND(I264*H264,2)</f>
        <v>0</v>
      </c>
      <c r="BL264" s="18" t="s">
        <v>351</v>
      </c>
      <c r="BM264" s="168" t="s">
        <v>2492</v>
      </c>
    </row>
    <row r="265" spans="1:65" s="14" customFormat="1" ht="11.25">
      <c r="B265" s="178"/>
      <c r="D265" s="171" t="s">
        <v>193</v>
      </c>
      <c r="E265" s="179" t="s">
        <v>1</v>
      </c>
      <c r="F265" s="180" t="s">
        <v>2493</v>
      </c>
      <c r="H265" s="181">
        <v>17.579999999999998</v>
      </c>
      <c r="I265" s="182"/>
      <c r="L265" s="178"/>
      <c r="M265" s="183"/>
      <c r="N265" s="184"/>
      <c r="O265" s="184"/>
      <c r="P265" s="184"/>
      <c r="Q265" s="184"/>
      <c r="R265" s="184"/>
      <c r="S265" s="184"/>
      <c r="T265" s="185"/>
      <c r="AT265" s="179" t="s">
        <v>193</v>
      </c>
      <c r="AU265" s="179" t="s">
        <v>89</v>
      </c>
      <c r="AV265" s="14" t="s">
        <v>89</v>
      </c>
      <c r="AW265" s="14" t="s">
        <v>31</v>
      </c>
      <c r="AX265" s="14" t="s">
        <v>79</v>
      </c>
      <c r="AY265" s="179" t="s">
        <v>185</v>
      </c>
    </row>
    <row r="266" spans="1:65" s="2" customFormat="1" ht="24.2" customHeight="1">
      <c r="A266" s="33"/>
      <c r="B266" s="155"/>
      <c r="C266" s="156" t="s">
        <v>788</v>
      </c>
      <c r="D266" s="156" t="s">
        <v>188</v>
      </c>
      <c r="E266" s="157" t="s">
        <v>2494</v>
      </c>
      <c r="F266" s="158" t="s">
        <v>2495</v>
      </c>
      <c r="G266" s="159" t="s">
        <v>348</v>
      </c>
      <c r="H266" s="160">
        <v>8.5</v>
      </c>
      <c r="I266" s="161"/>
      <c r="J266" s="162">
        <f>ROUND(I266*H266,2)</f>
        <v>0</v>
      </c>
      <c r="K266" s="163"/>
      <c r="L266" s="34"/>
      <c r="M266" s="164" t="s">
        <v>1</v>
      </c>
      <c r="N266" s="165" t="s">
        <v>41</v>
      </c>
      <c r="O266" s="62"/>
      <c r="P266" s="166">
        <f>O266*H266</f>
        <v>0</v>
      </c>
      <c r="Q266" s="166">
        <v>2.8500000000000001E-3</v>
      </c>
      <c r="R266" s="166">
        <f>Q266*H266</f>
        <v>2.4225E-2</v>
      </c>
      <c r="S266" s="166">
        <v>0</v>
      </c>
      <c r="T266" s="167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8" t="s">
        <v>351</v>
      </c>
      <c r="AT266" s="168" t="s">
        <v>188</v>
      </c>
      <c r="AU266" s="168" t="s">
        <v>89</v>
      </c>
      <c r="AY266" s="18" t="s">
        <v>185</v>
      </c>
      <c r="BE266" s="169">
        <f>IF(N266="základná",J266,0)</f>
        <v>0</v>
      </c>
      <c r="BF266" s="169">
        <f>IF(N266="znížená",J266,0)</f>
        <v>0</v>
      </c>
      <c r="BG266" s="169">
        <f>IF(N266="zákl. prenesená",J266,0)</f>
        <v>0</v>
      </c>
      <c r="BH266" s="169">
        <f>IF(N266="zníž. prenesená",J266,0)</f>
        <v>0</v>
      </c>
      <c r="BI266" s="169">
        <f>IF(N266="nulová",J266,0)</f>
        <v>0</v>
      </c>
      <c r="BJ266" s="18" t="s">
        <v>89</v>
      </c>
      <c r="BK266" s="169">
        <f>ROUND(I266*H266,2)</f>
        <v>0</v>
      </c>
      <c r="BL266" s="18" t="s">
        <v>351</v>
      </c>
      <c r="BM266" s="168" t="s">
        <v>2496</v>
      </c>
    </row>
    <row r="267" spans="1:65" s="14" customFormat="1" ht="11.25">
      <c r="B267" s="178"/>
      <c r="D267" s="171" t="s">
        <v>193</v>
      </c>
      <c r="E267" s="179" t="s">
        <v>1</v>
      </c>
      <c r="F267" s="180" t="s">
        <v>2497</v>
      </c>
      <c r="H267" s="181">
        <v>8.5</v>
      </c>
      <c r="I267" s="182"/>
      <c r="L267" s="178"/>
      <c r="M267" s="183"/>
      <c r="N267" s="184"/>
      <c r="O267" s="184"/>
      <c r="P267" s="184"/>
      <c r="Q267" s="184"/>
      <c r="R267" s="184"/>
      <c r="S267" s="184"/>
      <c r="T267" s="185"/>
      <c r="AT267" s="179" t="s">
        <v>193</v>
      </c>
      <c r="AU267" s="179" t="s">
        <v>89</v>
      </c>
      <c r="AV267" s="14" t="s">
        <v>89</v>
      </c>
      <c r="AW267" s="14" t="s">
        <v>31</v>
      </c>
      <c r="AX267" s="14" t="s">
        <v>75</v>
      </c>
      <c r="AY267" s="179" t="s">
        <v>185</v>
      </c>
    </row>
    <row r="268" spans="1:65" s="16" customFormat="1" ht="11.25">
      <c r="B268" s="194"/>
      <c r="D268" s="171" t="s">
        <v>193</v>
      </c>
      <c r="E268" s="195" t="s">
        <v>1</v>
      </c>
      <c r="F268" s="196" t="s">
        <v>215</v>
      </c>
      <c r="H268" s="197">
        <v>8.5</v>
      </c>
      <c r="I268" s="198"/>
      <c r="L268" s="194"/>
      <c r="M268" s="199"/>
      <c r="N268" s="200"/>
      <c r="O268" s="200"/>
      <c r="P268" s="200"/>
      <c r="Q268" s="200"/>
      <c r="R268" s="200"/>
      <c r="S268" s="200"/>
      <c r="T268" s="201"/>
      <c r="AT268" s="195" t="s">
        <v>193</v>
      </c>
      <c r="AU268" s="195" t="s">
        <v>89</v>
      </c>
      <c r="AV268" s="16" t="s">
        <v>91</v>
      </c>
      <c r="AW268" s="16" t="s">
        <v>31</v>
      </c>
      <c r="AX268" s="16" t="s">
        <v>79</v>
      </c>
      <c r="AY268" s="195" t="s">
        <v>185</v>
      </c>
    </row>
    <row r="269" spans="1:65" s="2" customFormat="1" ht="24.2" customHeight="1">
      <c r="A269" s="33"/>
      <c r="B269" s="155"/>
      <c r="C269" s="156" t="s">
        <v>792</v>
      </c>
      <c r="D269" s="156" t="s">
        <v>188</v>
      </c>
      <c r="E269" s="157" t="s">
        <v>2498</v>
      </c>
      <c r="F269" s="158" t="s">
        <v>2499</v>
      </c>
      <c r="G269" s="159" t="s">
        <v>348</v>
      </c>
      <c r="H269" s="160">
        <v>20.8</v>
      </c>
      <c r="I269" s="161"/>
      <c r="J269" s="162">
        <f>ROUND(I269*H269,2)</f>
        <v>0</v>
      </c>
      <c r="K269" s="163"/>
      <c r="L269" s="34"/>
      <c r="M269" s="164" t="s">
        <v>1</v>
      </c>
      <c r="N269" s="165" t="s">
        <v>41</v>
      </c>
      <c r="O269" s="62"/>
      <c r="P269" s="166">
        <f>O269*H269</f>
        <v>0</v>
      </c>
      <c r="Q269" s="166">
        <v>2.0699999999999998E-3</v>
      </c>
      <c r="R269" s="166">
        <f>Q269*H269</f>
        <v>4.3055999999999997E-2</v>
      </c>
      <c r="S269" s="166">
        <v>0</v>
      </c>
      <c r="T269" s="167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8" t="s">
        <v>351</v>
      </c>
      <c r="AT269" s="168" t="s">
        <v>188</v>
      </c>
      <c r="AU269" s="168" t="s">
        <v>89</v>
      </c>
      <c r="AY269" s="18" t="s">
        <v>185</v>
      </c>
      <c r="BE269" s="169">
        <f>IF(N269="základná",J269,0)</f>
        <v>0</v>
      </c>
      <c r="BF269" s="169">
        <f>IF(N269="znížená",J269,0)</f>
        <v>0</v>
      </c>
      <c r="BG269" s="169">
        <f>IF(N269="zákl. prenesená",J269,0)</f>
        <v>0</v>
      </c>
      <c r="BH269" s="169">
        <f>IF(N269="zníž. prenesená",J269,0)</f>
        <v>0</v>
      </c>
      <c r="BI269" s="169">
        <f>IF(N269="nulová",J269,0)</f>
        <v>0</v>
      </c>
      <c r="BJ269" s="18" t="s">
        <v>89</v>
      </c>
      <c r="BK269" s="169">
        <f>ROUND(I269*H269,2)</f>
        <v>0</v>
      </c>
      <c r="BL269" s="18" t="s">
        <v>351</v>
      </c>
      <c r="BM269" s="168" t="s">
        <v>2500</v>
      </c>
    </row>
    <row r="270" spans="1:65" s="14" customFormat="1" ht="11.25">
      <c r="B270" s="178"/>
      <c r="D270" s="171" t="s">
        <v>193</v>
      </c>
      <c r="E270" s="179" t="s">
        <v>1</v>
      </c>
      <c r="F270" s="180" t="s">
        <v>2501</v>
      </c>
      <c r="H270" s="181">
        <v>20.8</v>
      </c>
      <c r="I270" s="182"/>
      <c r="L270" s="178"/>
      <c r="M270" s="183"/>
      <c r="N270" s="184"/>
      <c r="O270" s="184"/>
      <c r="P270" s="184"/>
      <c r="Q270" s="184"/>
      <c r="R270" s="184"/>
      <c r="S270" s="184"/>
      <c r="T270" s="185"/>
      <c r="AT270" s="179" t="s">
        <v>193</v>
      </c>
      <c r="AU270" s="179" t="s">
        <v>89</v>
      </c>
      <c r="AV270" s="14" t="s">
        <v>89</v>
      </c>
      <c r="AW270" s="14" t="s">
        <v>31</v>
      </c>
      <c r="AX270" s="14" t="s">
        <v>75</v>
      </c>
      <c r="AY270" s="179" t="s">
        <v>185</v>
      </c>
    </row>
    <row r="271" spans="1:65" s="16" customFormat="1" ht="11.25">
      <c r="B271" s="194"/>
      <c r="D271" s="171" t="s">
        <v>193</v>
      </c>
      <c r="E271" s="195" t="s">
        <v>1</v>
      </c>
      <c r="F271" s="196" t="s">
        <v>215</v>
      </c>
      <c r="H271" s="197">
        <v>20.8</v>
      </c>
      <c r="I271" s="198"/>
      <c r="L271" s="194"/>
      <c r="M271" s="199"/>
      <c r="N271" s="200"/>
      <c r="O271" s="200"/>
      <c r="P271" s="200"/>
      <c r="Q271" s="200"/>
      <c r="R271" s="200"/>
      <c r="S271" s="200"/>
      <c r="T271" s="201"/>
      <c r="AT271" s="195" t="s">
        <v>193</v>
      </c>
      <c r="AU271" s="195" t="s">
        <v>89</v>
      </c>
      <c r="AV271" s="16" t="s">
        <v>91</v>
      </c>
      <c r="AW271" s="16" t="s">
        <v>31</v>
      </c>
      <c r="AX271" s="16" t="s">
        <v>79</v>
      </c>
      <c r="AY271" s="195" t="s">
        <v>185</v>
      </c>
    </row>
    <row r="272" spans="1:65" s="2" customFormat="1" ht="24.2" customHeight="1">
      <c r="A272" s="33"/>
      <c r="B272" s="155"/>
      <c r="C272" s="156" t="s">
        <v>796</v>
      </c>
      <c r="D272" s="156" t="s">
        <v>188</v>
      </c>
      <c r="E272" s="157" t="s">
        <v>2502</v>
      </c>
      <c r="F272" s="158" t="s">
        <v>2503</v>
      </c>
      <c r="G272" s="159" t="s">
        <v>1046</v>
      </c>
      <c r="H272" s="213"/>
      <c r="I272" s="161"/>
      <c r="J272" s="162">
        <f>ROUND(I272*H272,2)</f>
        <v>0</v>
      </c>
      <c r="K272" s="163"/>
      <c r="L272" s="34"/>
      <c r="M272" s="164" t="s">
        <v>1</v>
      </c>
      <c r="N272" s="165" t="s">
        <v>41</v>
      </c>
      <c r="O272" s="62"/>
      <c r="P272" s="166">
        <f>O272*H272</f>
        <v>0</v>
      </c>
      <c r="Q272" s="166">
        <v>0</v>
      </c>
      <c r="R272" s="166">
        <f>Q272*H272</f>
        <v>0</v>
      </c>
      <c r="S272" s="166">
        <v>0</v>
      </c>
      <c r="T272" s="167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8" t="s">
        <v>351</v>
      </c>
      <c r="AT272" s="168" t="s">
        <v>188</v>
      </c>
      <c r="AU272" s="168" t="s">
        <v>89</v>
      </c>
      <c r="AY272" s="18" t="s">
        <v>185</v>
      </c>
      <c r="BE272" s="169">
        <f>IF(N272="základná",J272,0)</f>
        <v>0</v>
      </c>
      <c r="BF272" s="169">
        <f>IF(N272="znížená",J272,0)</f>
        <v>0</v>
      </c>
      <c r="BG272" s="169">
        <f>IF(N272="zákl. prenesená",J272,0)</f>
        <v>0</v>
      </c>
      <c r="BH272" s="169">
        <f>IF(N272="zníž. prenesená",J272,0)</f>
        <v>0</v>
      </c>
      <c r="BI272" s="169">
        <f>IF(N272="nulová",J272,0)</f>
        <v>0</v>
      </c>
      <c r="BJ272" s="18" t="s">
        <v>89</v>
      </c>
      <c r="BK272" s="169">
        <f>ROUND(I272*H272,2)</f>
        <v>0</v>
      </c>
      <c r="BL272" s="18" t="s">
        <v>351</v>
      </c>
      <c r="BM272" s="168" t="s">
        <v>2504</v>
      </c>
    </row>
    <row r="273" spans="1:65" s="12" customFormat="1" ht="22.9" customHeight="1">
      <c r="B273" s="142"/>
      <c r="D273" s="143" t="s">
        <v>74</v>
      </c>
      <c r="E273" s="153" t="s">
        <v>1237</v>
      </c>
      <c r="F273" s="153" t="s">
        <v>1238</v>
      </c>
      <c r="I273" s="145"/>
      <c r="J273" s="154">
        <f>BK273</f>
        <v>0</v>
      </c>
      <c r="L273" s="142"/>
      <c r="M273" s="147"/>
      <c r="N273" s="148"/>
      <c r="O273" s="148"/>
      <c r="P273" s="149">
        <f>SUM(P274:P279)</f>
        <v>0</v>
      </c>
      <c r="Q273" s="148"/>
      <c r="R273" s="149">
        <f>SUM(R274:R279)</f>
        <v>0.80543195000000001</v>
      </c>
      <c r="S273" s="148"/>
      <c r="T273" s="150">
        <f>SUM(T274:T279)</f>
        <v>0</v>
      </c>
      <c r="AR273" s="143" t="s">
        <v>89</v>
      </c>
      <c r="AT273" s="151" t="s">
        <v>74</v>
      </c>
      <c r="AU273" s="151" t="s">
        <v>79</v>
      </c>
      <c r="AY273" s="143" t="s">
        <v>185</v>
      </c>
      <c r="BK273" s="152">
        <f>SUM(BK274:BK279)</f>
        <v>0</v>
      </c>
    </row>
    <row r="274" spans="1:65" s="2" customFormat="1" ht="21.75" customHeight="1">
      <c r="A274" s="33"/>
      <c r="B274" s="155"/>
      <c r="C274" s="156" t="s">
        <v>800</v>
      </c>
      <c r="D274" s="156" t="s">
        <v>188</v>
      </c>
      <c r="E274" s="157" t="s">
        <v>1246</v>
      </c>
      <c r="F274" s="158" t="s">
        <v>1247</v>
      </c>
      <c r="G274" s="159" t="s">
        <v>283</v>
      </c>
      <c r="H274" s="160">
        <v>74.715000000000003</v>
      </c>
      <c r="I274" s="161"/>
      <c r="J274" s="162">
        <f>ROUND(I274*H274,2)</f>
        <v>0</v>
      </c>
      <c r="K274" s="163"/>
      <c r="L274" s="34"/>
      <c r="M274" s="164" t="s">
        <v>1</v>
      </c>
      <c r="N274" s="165" t="s">
        <v>41</v>
      </c>
      <c r="O274" s="62"/>
      <c r="P274" s="166">
        <f>O274*H274</f>
        <v>0</v>
      </c>
      <c r="Q274" s="166">
        <v>1.4300000000000001E-3</v>
      </c>
      <c r="R274" s="166">
        <f>Q274*H274</f>
        <v>0.10684245000000001</v>
      </c>
      <c r="S274" s="166">
        <v>0</v>
      </c>
      <c r="T274" s="167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8" t="s">
        <v>351</v>
      </c>
      <c r="AT274" s="168" t="s">
        <v>188</v>
      </c>
      <c r="AU274" s="168" t="s">
        <v>89</v>
      </c>
      <c r="AY274" s="18" t="s">
        <v>185</v>
      </c>
      <c r="BE274" s="169">
        <f>IF(N274="základná",J274,0)</f>
        <v>0</v>
      </c>
      <c r="BF274" s="169">
        <f>IF(N274="znížená",J274,0)</f>
        <v>0</v>
      </c>
      <c r="BG274" s="169">
        <f>IF(N274="zákl. prenesená",J274,0)</f>
        <v>0</v>
      </c>
      <c r="BH274" s="169">
        <f>IF(N274="zníž. prenesená",J274,0)</f>
        <v>0</v>
      </c>
      <c r="BI274" s="169">
        <f>IF(N274="nulová",J274,0)</f>
        <v>0</v>
      </c>
      <c r="BJ274" s="18" t="s">
        <v>89</v>
      </c>
      <c r="BK274" s="169">
        <f>ROUND(I274*H274,2)</f>
        <v>0</v>
      </c>
      <c r="BL274" s="18" t="s">
        <v>351</v>
      </c>
      <c r="BM274" s="168" t="s">
        <v>2505</v>
      </c>
    </row>
    <row r="275" spans="1:65" s="14" customFormat="1" ht="11.25">
      <c r="B275" s="178"/>
      <c r="D275" s="171" t="s">
        <v>193</v>
      </c>
      <c r="E275" s="179" t="s">
        <v>1</v>
      </c>
      <c r="F275" s="180" t="s">
        <v>2506</v>
      </c>
      <c r="H275" s="181">
        <v>74.715000000000003</v>
      </c>
      <c r="I275" s="182"/>
      <c r="L275" s="178"/>
      <c r="M275" s="183"/>
      <c r="N275" s="184"/>
      <c r="O275" s="184"/>
      <c r="P275" s="184"/>
      <c r="Q275" s="184"/>
      <c r="R275" s="184"/>
      <c r="S275" s="184"/>
      <c r="T275" s="185"/>
      <c r="AT275" s="179" t="s">
        <v>193</v>
      </c>
      <c r="AU275" s="179" t="s">
        <v>89</v>
      </c>
      <c r="AV275" s="14" t="s">
        <v>89</v>
      </c>
      <c r="AW275" s="14" t="s">
        <v>31</v>
      </c>
      <c r="AX275" s="14" t="s">
        <v>75</v>
      </c>
      <c r="AY275" s="179" t="s">
        <v>185</v>
      </c>
    </row>
    <row r="276" spans="1:65" s="16" customFormat="1" ht="11.25">
      <c r="B276" s="194"/>
      <c r="D276" s="171" t="s">
        <v>193</v>
      </c>
      <c r="E276" s="195" t="s">
        <v>1</v>
      </c>
      <c r="F276" s="196" t="s">
        <v>215</v>
      </c>
      <c r="H276" s="197">
        <v>74.715000000000003</v>
      </c>
      <c r="I276" s="198"/>
      <c r="L276" s="194"/>
      <c r="M276" s="199"/>
      <c r="N276" s="200"/>
      <c r="O276" s="200"/>
      <c r="P276" s="200"/>
      <c r="Q276" s="200"/>
      <c r="R276" s="200"/>
      <c r="S276" s="200"/>
      <c r="T276" s="201"/>
      <c r="AT276" s="195" t="s">
        <v>193</v>
      </c>
      <c r="AU276" s="195" t="s">
        <v>89</v>
      </c>
      <c r="AV276" s="16" t="s">
        <v>91</v>
      </c>
      <c r="AW276" s="16" t="s">
        <v>31</v>
      </c>
      <c r="AX276" s="16" t="s">
        <v>79</v>
      </c>
      <c r="AY276" s="195" t="s">
        <v>185</v>
      </c>
    </row>
    <row r="277" spans="1:65" s="2" customFormat="1" ht="16.5" customHeight="1">
      <c r="A277" s="33"/>
      <c r="B277" s="155"/>
      <c r="C277" s="202" t="s">
        <v>804</v>
      </c>
      <c r="D277" s="202" t="s">
        <v>339</v>
      </c>
      <c r="E277" s="203" t="s">
        <v>2507</v>
      </c>
      <c r="F277" s="204" t="s">
        <v>2508</v>
      </c>
      <c r="G277" s="205" t="s">
        <v>283</v>
      </c>
      <c r="H277" s="206">
        <v>82.186999999999998</v>
      </c>
      <c r="I277" s="207"/>
      <c r="J277" s="208">
        <f>ROUND(I277*H277,2)</f>
        <v>0</v>
      </c>
      <c r="K277" s="209"/>
      <c r="L277" s="210"/>
      <c r="M277" s="211" t="s">
        <v>1</v>
      </c>
      <c r="N277" s="212" t="s">
        <v>41</v>
      </c>
      <c r="O277" s="62"/>
      <c r="P277" s="166">
        <f>O277*H277</f>
        <v>0</v>
      </c>
      <c r="Q277" s="166">
        <v>8.5000000000000006E-3</v>
      </c>
      <c r="R277" s="166">
        <f>Q277*H277</f>
        <v>0.69858949999999997</v>
      </c>
      <c r="S277" s="166">
        <v>0</v>
      </c>
      <c r="T277" s="167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8" t="s">
        <v>505</v>
      </c>
      <c r="AT277" s="168" t="s">
        <v>339</v>
      </c>
      <c r="AU277" s="168" t="s">
        <v>89</v>
      </c>
      <c r="AY277" s="18" t="s">
        <v>185</v>
      </c>
      <c r="BE277" s="169">
        <f>IF(N277="základná",J277,0)</f>
        <v>0</v>
      </c>
      <c r="BF277" s="169">
        <f>IF(N277="znížená",J277,0)</f>
        <v>0</v>
      </c>
      <c r="BG277" s="169">
        <f>IF(N277="zákl. prenesená",J277,0)</f>
        <v>0</v>
      </c>
      <c r="BH277" s="169">
        <f>IF(N277="zníž. prenesená",J277,0)</f>
        <v>0</v>
      </c>
      <c r="BI277" s="169">
        <f>IF(N277="nulová",J277,0)</f>
        <v>0</v>
      </c>
      <c r="BJ277" s="18" t="s">
        <v>89</v>
      </c>
      <c r="BK277" s="169">
        <f>ROUND(I277*H277,2)</f>
        <v>0</v>
      </c>
      <c r="BL277" s="18" t="s">
        <v>351</v>
      </c>
      <c r="BM277" s="168" t="s">
        <v>2509</v>
      </c>
    </row>
    <row r="278" spans="1:65" s="14" customFormat="1" ht="11.25">
      <c r="B278" s="178"/>
      <c r="D278" s="171" t="s">
        <v>193</v>
      </c>
      <c r="E278" s="179" t="s">
        <v>1</v>
      </c>
      <c r="F278" s="180" t="s">
        <v>2510</v>
      </c>
      <c r="H278" s="181">
        <v>82.186999999999998</v>
      </c>
      <c r="I278" s="182"/>
      <c r="L278" s="178"/>
      <c r="M278" s="183"/>
      <c r="N278" s="184"/>
      <c r="O278" s="184"/>
      <c r="P278" s="184"/>
      <c r="Q278" s="184"/>
      <c r="R278" s="184"/>
      <c r="S278" s="184"/>
      <c r="T278" s="185"/>
      <c r="AT278" s="179" t="s">
        <v>193</v>
      </c>
      <c r="AU278" s="179" t="s">
        <v>89</v>
      </c>
      <c r="AV278" s="14" t="s">
        <v>89</v>
      </c>
      <c r="AW278" s="14" t="s">
        <v>31</v>
      </c>
      <c r="AX278" s="14" t="s">
        <v>79</v>
      </c>
      <c r="AY278" s="179" t="s">
        <v>185</v>
      </c>
    </row>
    <row r="279" spans="1:65" s="2" customFormat="1" ht="24.2" customHeight="1">
      <c r="A279" s="33"/>
      <c r="B279" s="155"/>
      <c r="C279" s="156" t="s">
        <v>808</v>
      </c>
      <c r="D279" s="156" t="s">
        <v>188</v>
      </c>
      <c r="E279" s="157" t="s">
        <v>2511</v>
      </c>
      <c r="F279" s="158" t="s">
        <v>2512</v>
      </c>
      <c r="G279" s="159" t="s">
        <v>1046</v>
      </c>
      <c r="H279" s="213"/>
      <c r="I279" s="161"/>
      <c r="J279" s="162">
        <f>ROUND(I279*H279,2)</f>
        <v>0</v>
      </c>
      <c r="K279" s="163"/>
      <c r="L279" s="34"/>
      <c r="M279" s="164" t="s">
        <v>1</v>
      </c>
      <c r="N279" s="165" t="s">
        <v>41</v>
      </c>
      <c r="O279" s="62"/>
      <c r="P279" s="166">
        <f>O279*H279</f>
        <v>0</v>
      </c>
      <c r="Q279" s="166">
        <v>0</v>
      </c>
      <c r="R279" s="166">
        <f>Q279*H279</f>
        <v>0</v>
      </c>
      <c r="S279" s="166">
        <v>0</v>
      </c>
      <c r="T279" s="167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8" t="s">
        <v>351</v>
      </c>
      <c r="AT279" s="168" t="s">
        <v>188</v>
      </c>
      <c r="AU279" s="168" t="s">
        <v>89</v>
      </c>
      <c r="AY279" s="18" t="s">
        <v>185</v>
      </c>
      <c r="BE279" s="169">
        <f>IF(N279="základná",J279,0)</f>
        <v>0</v>
      </c>
      <c r="BF279" s="169">
        <f>IF(N279="znížená",J279,0)</f>
        <v>0</v>
      </c>
      <c r="BG279" s="169">
        <f>IF(N279="zákl. prenesená",J279,0)</f>
        <v>0</v>
      </c>
      <c r="BH279" s="169">
        <f>IF(N279="zníž. prenesená",J279,0)</f>
        <v>0</v>
      </c>
      <c r="BI279" s="169">
        <f>IF(N279="nulová",J279,0)</f>
        <v>0</v>
      </c>
      <c r="BJ279" s="18" t="s">
        <v>89</v>
      </c>
      <c r="BK279" s="169">
        <f>ROUND(I279*H279,2)</f>
        <v>0</v>
      </c>
      <c r="BL279" s="18" t="s">
        <v>351</v>
      </c>
      <c r="BM279" s="168" t="s">
        <v>2513</v>
      </c>
    </row>
    <row r="280" spans="1:65" s="12" customFormat="1" ht="25.9" customHeight="1">
      <c r="B280" s="142"/>
      <c r="D280" s="143" t="s">
        <v>74</v>
      </c>
      <c r="E280" s="144" t="s">
        <v>1738</v>
      </c>
      <c r="F280" s="144" t="s">
        <v>1739</v>
      </c>
      <c r="I280" s="145"/>
      <c r="J280" s="146">
        <f>BK280</f>
        <v>0</v>
      </c>
      <c r="L280" s="142"/>
      <c r="M280" s="147"/>
      <c r="N280" s="148"/>
      <c r="O280" s="148"/>
      <c r="P280" s="149">
        <f>SUM(P281:P282)</f>
        <v>0</v>
      </c>
      <c r="Q280" s="148"/>
      <c r="R280" s="149">
        <f>SUM(R281:R282)</f>
        <v>0</v>
      </c>
      <c r="S280" s="148"/>
      <c r="T280" s="150">
        <f>SUM(T281:T282)</f>
        <v>0</v>
      </c>
      <c r="AR280" s="143" t="s">
        <v>237</v>
      </c>
      <c r="AT280" s="151" t="s">
        <v>74</v>
      </c>
      <c r="AU280" s="151" t="s">
        <v>75</v>
      </c>
      <c r="AY280" s="143" t="s">
        <v>185</v>
      </c>
      <c r="BK280" s="152">
        <f>SUM(BK281:BK282)</f>
        <v>0</v>
      </c>
    </row>
    <row r="281" spans="1:65" s="2" customFormat="1" ht="16.5" customHeight="1">
      <c r="A281" s="33"/>
      <c r="B281" s="155"/>
      <c r="C281" s="156" t="s">
        <v>812</v>
      </c>
      <c r="D281" s="156" t="s">
        <v>188</v>
      </c>
      <c r="E281" s="157" t="s">
        <v>1741</v>
      </c>
      <c r="F281" s="158" t="s">
        <v>1742</v>
      </c>
      <c r="G281" s="159" t="s">
        <v>1391</v>
      </c>
      <c r="H281" s="160">
        <v>1</v>
      </c>
      <c r="I281" s="161"/>
      <c r="J281" s="162">
        <f>ROUND(I281*H281,2)</f>
        <v>0</v>
      </c>
      <c r="K281" s="163"/>
      <c r="L281" s="34"/>
      <c r="M281" s="164" t="s">
        <v>1</v>
      </c>
      <c r="N281" s="165" t="s">
        <v>41</v>
      </c>
      <c r="O281" s="62"/>
      <c r="P281" s="166">
        <f>O281*H281</f>
        <v>0</v>
      </c>
      <c r="Q281" s="166">
        <v>0</v>
      </c>
      <c r="R281" s="166">
        <f>Q281*H281</f>
        <v>0</v>
      </c>
      <c r="S281" s="166">
        <v>0</v>
      </c>
      <c r="T281" s="167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8" t="s">
        <v>1743</v>
      </c>
      <c r="AT281" s="168" t="s">
        <v>188</v>
      </c>
      <c r="AU281" s="168" t="s">
        <v>79</v>
      </c>
      <c r="AY281" s="18" t="s">
        <v>185</v>
      </c>
      <c r="BE281" s="169">
        <f>IF(N281="základná",J281,0)</f>
        <v>0</v>
      </c>
      <c r="BF281" s="169">
        <f>IF(N281="znížená",J281,0)</f>
        <v>0</v>
      </c>
      <c r="BG281" s="169">
        <f>IF(N281="zákl. prenesená",J281,0)</f>
        <v>0</v>
      </c>
      <c r="BH281" s="169">
        <f>IF(N281="zníž. prenesená",J281,0)</f>
        <v>0</v>
      </c>
      <c r="BI281" s="169">
        <f>IF(N281="nulová",J281,0)</f>
        <v>0</v>
      </c>
      <c r="BJ281" s="18" t="s">
        <v>89</v>
      </c>
      <c r="BK281" s="169">
        <f>ROUND(I281*H281,2)</f>
        <v>0</v>
      </c>
      <c r="BL281" s="18" t="s">
        <v>1743</v>
      </c>
      <c r="BM281" s="168" t="s">
        <v>2514</v>
      </c>
    </row>
    <row r="282" spans="1:65" s="2" customFormat="1" ht="16.5" customHeight="1">
      <c r="A282" s="33"/>
      <c r="B282" s="155"/>
      <c r="C282" s="156" t="s">
        <v>816</v>
      </c>
      <c r="D282" s="156" t="s">
        <v>188</v>
      </c>
      <c r="E282" s="157" t="s">
        <v>1746</v>
      </c>
      <c r="F282" s="158" t="s">
        <v>1747</v>
      </c>
      <c r="G282" s="159" t="s">
        <v>1391</v>
      </c>
      <c r="H282" s="160">
        <v>1</v>
      </c>
      <c r="I282" s="161"/>
      <c r="J282" s="162">
        <f>ROUND(I282*H282,2)</f>
        <v>0</v>
      </c>
      <c r="K282" s="163"/>
      <c r="L282" s="34"/>
      <c r="M282" s="214" t="s">
        <v>1</v>
      </c>
      <c r="N282" s="215" t="s">
        <v>41</v>
      </c>
      <c r="O282" s="216"/>
      <c r="P282" s="217">
        <f>O282*H282</f>
        <v>0</v>
      </c>
      <c r="Q282" s="217">
        <v>0</v>
      </c>
      <c r="R282" s="217">
        <f>Q282*H282</f>
        <v>0</v>
      </c>
      <c r="S282" s="217">
        <v>0</v>
      </c>
      <c r="T282" s="218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8" t="s">
        <v>1743</v>
      </c>
      <c r="AT282" s="168" t="s">
        <v>188</v>
      </c>
      <c r="AU282" s="168" t="s">
        <v>79</v>
      </c>
      <c r="AY282" s="18" t="s">
        <v>185</v>
      </c>
      <c r="BE282" s="169">
        <f>IF(N282="základná",J282,0)</f>
        <v>0</v>
      </c>
      <c r="BF282" s="169">
        <f>IF(N282="znížená",J282,0)</f>
        <v>0</v>
      </c>
      <c r="BG282" s="169">
        <f>IF(N282="zákl. prenesená",J282,0)</f>
        <v>0</v>
      </c>
      <c r="BH282" s="169">
        <f>IF(N282="zníž. prenesená",J282,0)</f>
        <v>0</v>
      </c>
      <c r="BI282" s="169">
        <f>IF(N282="nulová",J282,0)</f>
        <v>0</v>
      </c>
      <c r="BJ282" s="18" t="s">
        <v>89</v>
      </c>
      <c r="BK282" s="169">
        <f>ROUND(I282*H282,2)</f>
        <v>0</v>
      </c>
      <c r="BL282" s="18" t="s">
        <v>1743</v>
      </c>
      <c r="BM282" s="168" t="s">
        <v>2515</v>
      </c>
    </row>
    <row r="283" spans="1:65" s="2" customFormat="1" ht="6.95" customHeight="1">
      <c r="A283" s="33"/>
      <c r="B283" s="51"/>
      <c r="C283" s="52"/>
      <c r="D283" s="52"/>
      <c r="E283" s="52"/>
      <c r="F283" s="52"/>
      <c r="G283" s="52"/>
      <c r="H283" s="52"/>
      <c r="I283" s="52"/>
      <c r="J283" s="52"/>
      <c r="K283" s="52"/>
      <c r="L283" s="34"/>
      <c r="M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</row>
  </sheetData>
  <autoFilter ref="C128:K282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55"/>
  <sheetViews>
    <sheetView showGridLines="0" workbookViewId="0">
      <selection activeCell="I45" sqref="I4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107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2516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ROUND(J117,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6" t="s">
        <v>39</v>
      </c>
      <c r="E33" s="39" t="s">
        <v>40</v>
      </c>
      <c r="F33" s="107">
        <f>ROUND((SUM(BE117:BE254)),  2)</f>
        <v>0</v>
      </c>
      <c r="G33" s="108"/>
      <c r="H33" s="108"/>
      <c r="I33" s="109">
        <v>0.2</v>
      </c>
      <c r="J33" s="107">
        <f>ROUND(((SUM(BE117:BE254))*I33),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7">
        <f>ROUND((SUM(BF117:BF254)),  2)</f>
        <v>0</v>
      </c>
      <c r="G34" s="108"/>
      <c r="H34" s="108"/>
      <c r="I34" s="109">
        <v>0.2</v>
      </c>
      <c r="J34" s="107">
        <f>ROUND(((SUM(BF117:BF254))*I34),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0">
        <f>ROUND((SUM(BG117:BG254)),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0">
        <f>ROUND((SUM(BH117:BH254)),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7">
        <f>ROUND((SUM(BI117:BI254)),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1 - Vonkajšie rozvody vody pitná + požiarna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J117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5" customHeight="1">
      <c r="B97" s="123"/>
      <c r="D97" s="124" t="s">
        <v>147</v>
      </c>
      <c r="E97" s="125"/>
      <c r="F97" s="125"/>
      <c r="G97" s="125"/>
      <c r="H97" s="125"/>
      <c r="I97" s="125"/>
      <c r="J97" s="126">
        <f>J118</f>
        <v>0</v>
      </c>
      <c r="L97" s="123"/>
    </row>
    <row r="98" spans="1:31" s="2" customFormat="1" ht="21.75" customHeight="1">
      <c r="A98" s="33"/>
      <c r="B98" s="34"/>
      <c r="C98" s="33"/>
      <c r="D98" s="33"/>
      <c r="E98" s="33"/>
      <c r="F98" s="33"/>
      <c r="G98" s="33"/>
      <c r="H98" s="33"/>
      <c r="I98" s="33"/>
      <c r="J98" s="33"/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31" s="2" customFormat="1" ht="6.95" customHeight="1">
      <c r="A99" s="33"/>
      <c r="B99" s="51"/>
      <c r="C99" s="52"/>
      <c r="D99" s="52"/>
      <c r="E99" s="52"/>
      <c r="F99" s="52"/>
      <c r="G99" s="52"/>
      <c r="H99" s="52"/>
      <c r="I99" s="52"/>
      <c r="J99" s="52"/>
      <c r="K99" s="52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3" spans="1:31" s="2" customFormat="1" ht="6.95" customHeight="1">
      <c r="A103" s="33"/>
      <c r="B103" s="53"/>
      <c r="C103" s="54"/>
      <c r="D103" s="54"/>
      <c r="E103" s="54"/>
      <c r="F103" s="54"/>
      <c r="G103" s="54"/>
      <c r="H103" s="54"/>
      <c r="I103" s="54"/>
      <c r="J103" s="54"/>
      <c r="K103" s="54"/>
      <c r="L103" s="46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24.95" customHeight="1">
      <c r="A104" s="33"/>
      <c r="B104" s="34"/>
      <c r="C104" s="22" t="s">
        <v>171</v>
      </c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12" customHeight="1">
      <c r="A106" s="33"/>
      <c r="B106" s="34"/>
      <c r="C106" s="28" t="s">
        <v>15</v>
      </c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6.5" customHeight="1">
      <c r="A107" s="33"/>
      <c r="B107" s="34"/>
      <c r="C107" s="33"/>
      <c r="D107" s="33"/>
      <c r="E107" s="265" t="str">
        <f>E7</f>
        <v>Chovná hala pre kury s voľným výbehom</v>
      </c>
      <c r="F107" s="266"/>
      <c r="G107" s="266"/>
      <c r="H107" s="266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138</v>
      </c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3"/>
      <c r="D109" s="33"/>
      <c r="E109" s="224" t="str">
        <f>E9</f>
        <v>1 - Vonkajšie rozvody vody pitná + požiarna</v>
      </c>
      <c r="F109" s="267"/>
      <c r="G109" s="267"/>
      <c r="H109" s="267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19</v>
      </c>
      <c r="D111" s="33"/>
      <c r="E111" s="33"/>
      <c r="F111" s="26" t="str">
        <f>F12</f>
        <v>Dolné Trhovište 224, 920 61 Dolné Trhovište</v>
      </c>
      <c r="G111" s="33"/>
      <c r="H111" s="33"/>
      <c r="I111" s="28" t="s">
        <v>21</v>
      </c>
      <c r="J111" s="59" t="str">
        <f>IF(J12="","",J12)</f>
        <v>19. 3. 2023</v>
      </c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5.2" customHeight="1">
      <c r="A113" s="33"/>
      <c r="B113" s="34"/>
      <c r="C113" s="28" t="s">
        <v>23</v>
      </c>
      <c r="D113" s="33"/>
      <c r="E113" s="33"/>
      <c r="F113" s="26" t="str">
        <f>E15</f>
        <v>FOOD FARM s.r.o., Piešťanská 3, 917 03 Trnava</v>
      </c>
      <c r="G113" s="33"/>
      <c r="H113" s="33"/>
      <c r="I113" s="28" t="s">
        <v>29</v>
      </c>
      <c r="J113" s="31" t="str">
        <f>E21</f>
        <v>ALLA ARCHITEKTI</v>
      </c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2" customHeight="1">
      <c r="A114" s="33"/>
      <c r="B114" s="34"/>
      <c r="C114" s="28" t="s">
        <v>27</v>
      </c>
      <c r="D114" s="33"/>
      <c r="E114" s="33"/>
      <c r="F114" s="26" t="str">
        <f>IF(E18="","",E18)</f>
        <v>Vyplň údaj</v>
      </c>
      <c r="G114" s="33"/>
      <c r="H114" s="33"/>
      <c r="I114" s="28" t="s">
        <v>32</v>
      </c>
      <c r="J114" s="31" t="str">
        <f>E24</f>
        <v>Stanislav Hlubina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0.3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11" customFormat="1" ht="29.25" customHeight="1">
      <c r="A116" s="131"/>
      <c r="B116" s="132"/>
      <c r="C116" s="133" t="s">
        <v>172</v>
      </c>
      <c r="D116" s="134" t="s">
        <v>60</v>
      </c>
      <c r="E116" s="134" t="s">
        <v>56</v>
      </c>
      <c r="F116" s="134" t="s">
        <v>57</v>
      </c>
      <c r="G116" s="134" t="s">
        <v>173</v>
      </c>
      <c r="H116" s="134" t="s">
        <v>174</v>
      </c>
      <c r="I116" s="134" t="s">
        <v>175</v>
      </c>
      <c r="J116" s="135" t="s">
        <v>144</v>
      </c>
      <c r="K116" s="136" t="s">
        <v>176</v>
      </c>
      <c r="L116" s="137"/>
      <c r="M116" s="66" t="s">
        <v>1</v>
      </c>
      <c r="N116" s="67" t="s">
        <v>39</v>
      </c>
      <c r="O116" s="67" t="s">
        <v>177</v>
      </c>
      <c r="P116" s="67" t="s">
        <v>178</v>
      </c>
      <c r="Q116" s="67" t="s">
        <v>179</v>
      </c>
      <c r="R116" s="67" t="s">
        <v>180</v>
      </c>
      <c r="S116" s="67" t="s">
        <v>181</v>
      </c>
      <c r="T116" s="68" t="s">
        <v>182</v>
      </c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</row>
    <row r="117" spans="1:65" s="2" customFormat="1" ht="22.9" customHeight="1">
      <c r="A117" s="33"/>
      <c r="B117" s="34"/>
      <c r="C117" s="73" t="s">
        <v>145</v>
      </c>
      <c r="D117" s="33"/>
      <c r="E117" s="33"/>
      <c r="F117" s="33"/>
      <c r="G117" s="33"/>
      <c r="H117" s="33"/>
      <c r="I117" s="33"/>
      <c r="J117" s="138">
        <f>BK117</f>
        <v>0</v>
      </c>
      <c r="K117" s="33"/>
      <c r="L117" s="34"/>
      <c r="M117" s="69"/>
      <c r="N117" s="60"/>
      <c r="O117" s="70"/>
      <c r="P117" s="139">
        <f>P118</f>
        <v>0</v>
      </c>
      <c r="Q117" s="70"/>
      <c r="R117" s="139">
        <f>R118</f>
        <v>0</v>
      </c>
      <c r="S117" s="70"/>
      <c r="T117" s="140">
        <f>T118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T117" s="18" t="s">
        <v>74</v>
      </c>
      <c r="AU117" s="18" t="s">
        <v>146</v>
      </c>
      <c r="BK117" s="141">
        <f>BK118</f>
        <v>0</v>
      </c>
    </row>
    <row r="118" spans="1:65" s="12" customFormat="1" ht="25.9" customHeight="1">
      <c r="B118" s="142"/>
      <c r="D118" s="143" t="s">
        <v>74</v>
      </c>
      <c r="E118" s="144" t="s">
        <v>183</v>
      </c>
      <c r="F118" s="144" t="s">
        <v>184</v>
      </c>
      <c r="I118" s="145"/>
      <c r="J118" s="146">
        <f>BK118</f>
        <v>0</v>
      </c>
      <c r="L118" s="142"/>
      <c r="M118" s="147"/>
      <c r="N118" s="148"/>
      <c r="O118" s="148"/>
      <c r="P118" s="149">
        <f>SUM(P119:P254)</f>
        <v>0</v>
      </c>
      <c r="Q118" s="148"/>
      <c r="R118" s="149">
        <f>SUM(R119:R254)</f>
        <v>0</v>
      </c>
      <c r="S118" s="148"/>
      <c r="T118" s="150">
        <f>SUM(T119:T254)</f>
        <v>0</v>
      </c>
      <c r="AR118" s="143" t="s">
        <v>79</v>
      </c>
      <c r="AT118" s="151" t="s">
        <v>74</v>
      </c>
      <c r="AU118" s="151" t="s">
        <v>75</v>
      </c>
      <c r="AY118" s="143" t="s">
        <v>185</v>
      </c>
      <c r="BK118" s="152">
        <f>SUM(BK119:BK254)</f>
        <v>0</v>
      </c>
    </row>
    <row r="119" spans="1:65" s="2" customFormat="1" ht="16.5" customHeight="1">
      <c r="A119" s="33"/>
      <c r="B119" s="155"/>
      <c r="C119" s="156" t="s">
        <v>79</v>
      </c>
      <c r="D119" s="156" t="s">
        <v>188</v>
      </c>
      <c r="E119" s="157" t="s">
        <v>1752</v>
      </c>
      <c r="F119" s="158" t="s">
        <v>2517</v>
      </c>
      <c r="G119" s="159" t="s">
        <v>2518</v>
      </c>
      <c r="H119" s="160">
        <v>0.314</v>
      </c>
      <c r="I119" s="161"/>
      <c r="J119" s="162">
        <f t="shared" ref="J119:J150" si="0">ROUND(I119*H119,2)</f>
        <v>0</v>
      </c>
      <c r="K119" s="163"/>
      <c r="L119" s="34"/>
      <c r="M119" s="164" t="s">
        <v>1</v>
      </c>
      <c r="N119" s="165" t="s">
        <v>41</v>
      </c>
      <c r="O119" s="62"/>
      <c r="P119" s="166">
        <f t="shared" ref="P119:P150" si="1">O119*H119</f>
        <v>0</v>
      </c>
      <c r="Q119" s="166">
        <v>0</v>
      </c>
      <c r="R119" s="166">
        <f t="shared" ref="R119:R150" si="2">Q119*H119</f>
        <v>0</v>
      </c>
      <c r="S119" s="166">
        <v>0</v>
      </c>
      <c r="T119" s="167">
        <f t="shared" ref="T119:T150" si="3">S119*H119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R119" s="168" t="s">
        <v>91</v>
      </c>
      <c r="AT119" s="168" t="s">
        <v>188</v>
      </c>
      <c r="AU119" s="168" t="s">
        <v>79</v>
      </c>
      <c r="AY119" s="18" t="s">
        <v>185</v>
      </c>
      <c r="BE119" s="169">
        <f t="shared" ref="BE119:BE150" si="4">IF(N119="základná",J119,0)</f>
        <v>0</v>
      </c>
      <c r="BF119" s="169">
        <f t="shared" ref="BF119:BF150" si="5">IF(N119="znížená",J119,0)</f>
        <v>0</v>
      </c>
      <c r="BG119" s="169">
        <f t="shared" ref="BG119:BG150" si="6">IF(N119="zákl. prenesená",J119,0)</f>
        <v>0</v>
      </c>
      <c r="BH119" s="169">
        <f t="shared" ref="BH119:BH150" si="7">IF(N119="zníž. prenesená",J119,0)</f>
        <v>0</v>
      </c>
      <c r="BI119" s="169">
        <f t="shared" ref="BI119:BI150" si="8">IF(N119="nulová",J119,0)</f>
        <v>0</v>
      </c>
      <c r="BJ119" s="18" t="s">
        <v>89</v>
      </c>
      <c r="BK119" s="169">
        <f t="shared" ref="BK119:BK150" si="9">ROUND(I119*H119,2)</f>
        <v>0</v>
      </c>
      <c r="BL119" s="18" t="s">
        <v>91</v>
      </c>
      <c r="BM119" s="168" t="s">
        <v>2519</v>
      </c>
    </row>
    <row r="120" spans="1:65" s="2" customFormat="1" ht="33" customHeight="1">
      <c r="A120" s="33"/>
      <c r="B120" s="155"/>
      <c r="C120" s="156" t="s">
        <v>89</v>
      </c>
      <c r="D120" s="156" t="s">
        <v>188</v>
      </c>
      <c r="E120" s="157" t="s">
        <v>2520</v>
      </c>
      <c r="F120" s="158" t="s">
        <v>2521</v>
      </c>
      <c r="G120" s="159" t="s">
        <v>782</v>
      </c>
      <c r="H120" s="160">
        <v>11</v>
      </c>
      <c r="I120" s="161"/>
      <c r="J120" s="162">
        <f t="shared" si="0"/>
        <v>0</v>
      </c>
      <c r="K120" s="163"/>
      <c r="L120" s="34"/>
      <c r="M120" s="164" t="s">
        <v>1</v>
      </c>
      <c r="N120" s="165" t="s">
        <v>41</v>
      </c>
      <c r="O120" s="62"/>
      <c r="P120" s="166">
        <f t="shared" si="1"/>
        <v>0</v>
      </c>
      <c r="Q120" s="166">
        <v>0</v>
      </c>
      <c r="R120" s="166">
        <f t="shared" si="2"/>
        <v>0</v>
      </c>
      <c r="S120" s="166">
        <v>0</v>
      </c>
      <c r="T120" s="167">
        <f t="shared" si="3"/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R120" s="168" t="s">
        <v>91</v>
      </c>
      <c r="AT120" s="168" t="s">
        <v>188</v>
      </c>
      <c r="AU120" s="168" t="s">
        <v>79</v>
      </c>
      <c r="AY120" s="18" t="s">
        <v>185</v>
      </c>
      <c r="BE120" s="169">
        <f t="shared" si="4"/>
        <v>0</v>
      </c>
      <c r="BF120" s="169">
        <f t="shared" si="5"/>
        <v>0</v>
      </c>
      <c r="BG120" s="169">
        <f t="shared" si="6"/>
        <v>0</v>
      </c>
      <c r="BH120" s="169">
        <f t="shared" si="7"/>
        <v>0</v>
      </c>
      <c r="BI120" s="169">
        <f t="shared" si="8"/>
        <v>0</v>
      </c>
      <c r="BJ120" s="18" t="s">
        <v>89</v>
      </c>
      <c r="BK120" s="169">
        <f t="shared" si="9"/>
        <v>0</v>
      </c>
      <c r="BL120" s="18" t="s">
        <v>91</v>
      </c>
      <c r="BM120" s="168" t="s">
        <v>2522</v>
      </c>
    </row>
    <row r="121" spans="1:65" s="2" customFormat="1" ht="24.2" customHeight="1">
      <c r="A121" s="33"/>
      <c r="B121" s="155"/>
      <c r="C121" s="202" t="s">
        <v>132</v>
      </c>
      <c r="D121" s="202" t="s">
        <v>339</v>
      </c>
      <c r="E121" s="203" t="s">
        <v>2523</v>
      </c>
      <c r="F121" s="204" t="s">
        <v>2524</v>
      </c>
      <c r="G121" s="205" t="s">
        <v>782</v>
      </c>
      <c r="H121" s="206">
        <v>3</v>
      </c>
      <c r="I121" s="207"/>
      <c r="J121" s="208">
        <f t="shared" si="0"/>
        <v>0</v>
      </c>
      <c r="K121" s="209"/>
      <c r="L121" s="210"/>
      <c r="M121" s="211" t="s">
        <v>1</v>
      </c>
      <c r="N121" s="212" t="s">
        <v>41</v>
      </c>
      <c r="O121" s="62"/>
      <c r="P121" s="166">
        <f t="shared" si="1"/>
        <v>0</v>
      </c>
      <c r="Q121" s="166">
        <v>0</v>
      </c>
      <c r="R121" s="166">
        <f t="shared" si="2"/>
        <v>0</v>
      </c>
      <c r="S121" s="166">
        <v>0</v>
      </c>
      <c r="T121" s="167">
        <f t="shared" si="3"/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8" t="s">
        <v>342</v>
      </c>
      <c r="AT121" s="168" t="s">
        <v>339</v>
      </c>
      <c r="AU121" s="168" t="s">
        <v>79</v>
      </c>
      <c r="AY121" s="18" t="s">
        <v>185</v>
      </c>
      <c r="BE121" s="169">
        <f t="shared" si="4"/>
        <v>0</v>
      </c>
      <c r="BF121" s="169">
        <f t="shared" si="5"/>
        <v>0</v>
      </c>
      <c r="BG121" s="169">
        <f t="shared" si="6"/>
        <v>0</v>
      </c>
      <c r="BH121" s="169">
        <f t="shared" si="7"/>
        <v>0</v>
      </c>
      <c r="BI121" s="169">
        <f t="shared" si="8"/>
        <v>0</v>
      </c>
      <c r="BJ121" s="18" t="s">
        <v>89</v>
      </c>
      <c r="BK121" s="169">
        <f t="shared" si="9"/>
        <v>0</v>
      </c>
      <c r="BL121" s="18" t="s">
        <v>91</v>
      </c>
      <c r="BM121" s="168" t="s">
        <v>2525</v>
      </c>
    </row>
    <row r="122" spans="1:65" s="2" customFormat="1" ht="24.2" customHeight="1">
      <c r="A122" s="33"/>
      <c r="B122" s="155"/>
      <c r="C122" s="202" t="s">
        <v>91</v>
      </c>
      <c r="D122" s="202" t="s">
        <v>339</v>
      </c>
      <c r="E122" s="203" t="s">
        <v>2526</v>
      </c>
      <c r="F122" s="204" t="s">
        <v>2527</v>
      </c>
      <c r="G122" s="205" t="s">
        <v>782</v>
      </c>
      <c r="H122" s="206">
        <v>1</v>
      </c>
      <c r="I122" s="207"/>
      <c r="J122" s="208">
        <f t="shared" si="0"/>
        <v>0</v>
      </c>
      <c r="K122" s="209"/>
      <c r="L122" s="210"/>
      <c r="M122" s="211" t="s">
        <v>1</v>
      </c>
      <c r="N122" s="212" t="s">
        <v>41</v>
      </c>
      <c r="O122" s="62"/>
      <c r="P122" s="166">
        <f t="shared" si="1"/>
        <v>0</v>
      </c>
      <c r="Q122" s="166">
        <v>0</v>
      </c>
      <c r="R122" s="166">
        <f t="shared" si="2"/>
        <v>0</v>
      </c>
      <c r="S122" s="166">
        <v>0</v>
      </c>
      <c r="T122" s="167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68" t="s">
        <v>342</v>
      </c>
      <c r="AT122" s="168" t="s">
        <v>339</v>
      </c>
      <c r="AU122" s="168" t="s">
        <v>79</v>
      </c>
      <c r="AY122" s="18" t="s">
        <v>185</v>
      </c>
      <c r="BE122" s="169">
        <f t="shared" si="4"/>
        <v>0</v>
      </c>
      <c r="BF122" s="169">
        <f t="shared" si="5"/>
        <v>0</v>
      </c>
      <c r="BG122" s="169">
        <f t="shared" si="6"/>
        <v>0</v>
      </c>
      <c r="BH122" s="169">
        <f t="shared" si="7"/>
        <v>0</v>
      </c>
      <c r="BI122" s="169">
        <f t="shared" si="8"/>
        <v>0</v>
      </c>
      <c r="BJ122" s="18" t="s">
        <v>89</v>
      </c>
      <c r="BK122" s="169">
        <f t="shared" si="9"/>
        <v>0</v>
      </c>
      <c r="BL122" s="18" t="s">
        <v>91</v>
      </c>
      <c r="BM122" s="168" t="s">
        <v>2528</v>
      </c>
    </row>
    <row r="123" spans="1:65" s="2" customFormat="1" ht="24.2" customHeight="1">
      <c r="A123" s="33"/>
      <c r="B123" s="155"/>
      <c r="C123" s="202" t="s">
        <v>237</v>
      </c>
      <c r="D123" s="202" t="s">
        <v>339</v>
      </c>
      <c r="E123" s="203" t="s">
        <v>2529</v>
      </c>
      <c r="F123" s="204" t="s">
        <v>2530</v>
      </c>
      <c r="G123" s="205" t="s">
        <v>782</v>
      </c>
      <c r="H123" s="206">
        <v>2</v>
      </c>
      <c r="I123" s="207"/>
      <c r="J123" s="208">
        <f t="shared" si="0"/>
        <v>0</v>
      </c>
      <c r="K123" s="209"/>
      <c r="L123" s="210"/>
      <c r="M123" s="211" t="s">
        <v>1</v>
      </c>
      <c r="N123" s="212" t="s">
        <v>41</v>
      </c>
      <c r="O123" s="62"/>
      <c r="P123" s="166">
        <f t="shared" si="1"/>
        <v>0</v>
      </c>
      <c r="Q123" s="166">
        <v>0</v>
      </c>
      <c r="R123" s="166">
        <f t="shared" si="2"/>
        <v>0</v>
      </c>
      <c r="S123" s="166">
        <v>0</v>
      </c>
      <c r="T123" s="167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8" t="s">
        <v>342</v>
      </c>
      <c r="AT123" s="168" t="s">
        <v>339</v>
      </c>
      <c r="AU123" s="168" t="s">
        <v>79</v>
      </c>
      <c r="AY123" s="18" t="s">
        <v>185</v>
      </c>
      <c r="BE123" s="169">
        <f t="shared" si="4"/>
        <v>0</v>
      </c>
      <c r="BF123" s="169">
        <f t="shared" si="5"/>
        <v>0</v>
      </c>
      <c r="BG123" s="169">
        <f t="shared" si="6"/>
        <v>0</v>
      </c>
      <c r="BH123" s="169">
        <f t="shared" si="7"/>
        <v>0</v>
      </c>
      <c r="BI123" s="169">
        <f t="shared" si="8"/>
        <v>0</v>
      </c>
      <c r="BJ123" s="18" t="s">
        <v>89</v>
      </c>
      <c r="BK123" s="169">
        <f t="shared" si="9"/>
        <v>0</v>
      </c>
      <c r="BL123" s="18" t="s">
        <v>91</v>
      </c>
      <c r="BM123" s="168" t="s">
        <v>2531</v>
      </c>
    </row>
    <row r="124" spans="1:65" s="2" customFormat="1" ht="16.5" customHeight="1">
      <c r="A124" s="33"/>
      <c r="B124" s="155"/>
      <c r="C124" s="202" t="s">
        <v>250</v>
      </c>
      <c r="D124" s="202" t="s">
        <v>339</v>
      </c>
      <c r="E124" s="203" t="s">
        <v>2532</v>
      </c>
      <c r="F124" s="204" t="s">
        <v>2533</v>
      </c>
      <c r="G124" s="205" t="s">
        <v>782</v>
      </c>
      <c r="H124" s="206">
        <v>1</v>
      </c>
      <c r="I124" s="207"/>
      <c r="J124" s="208">
        <f t="shared" si="0"/>
        <v>0</v>
      </c>
      <c r="K124" s="209"/>
      <c r="L124" s="210"/>
      <c r="M124" s="211" t="s">
        <v>1</v>
      </c>
      <c r="N124" s="212" t="s">
        <v>41</v>
      </c>
      <c r="O124" s="62"/>
      <c r="P124" s="166">
        <f t="shared" si="1"/>
        <v>0</v>
      </c>
      <c r="Q124" s="166">
        <v>0</v>
      </c>
      <c r="R124" s="166">
        <f t="shared" si="2"/>
        <v>0</v>
      </c>
      <c r="S124" s="166">
        <v>0</v>
      </c>
      <c r="T124" s="167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8" t="s">
        <v>342</v>
      </c>
      <c r="AT124" s="168" t="s">
        <v>339</v>
      </c>
      <c r="AU124" s="168" t="s">
        <v>79</v>
      </c>
      <c r="AY124" s="18" t="s">
        <v>185</v>
      </c>
      <c r="BE124" s="169">
        <f t="shared" si="4"/>
        <v>0</v>
      </c>
      <c r="BF124" s="169">
        <f t="shared" si="5"/>
        <v>0</v>
      </c>
      <c r="BG124" s="169">
        <f t="shared" si="6"/>
        <v>0</v>
      </c>
      <c r="BH124" s="169">
        <f t="shared" si="7"/>
        <v>0</v>
      </c>
      <c r="BI124" s="169">
        <f t="shared" si="8"/>
        <v>0</v>
      </c>
      <c r="BJ124" s="18" t="s">
        <v>89</v>
      </c>
      <c r="BK124" s="169">
        <f t="shared" si="9"/>
        <v>0</v>
      </c>
      <c r="BL124" s="18" t="s">
        <v>91</v>
      </c>
      <c r="BM124" s="168" t="s">
        <v>2534</v>
      </c>
    </row>
    <row r="125" spans="1:65" s="2" customFormat="1" ht="16.5" customHeight="1">
      <c r="A125" s="33"/>
      <c r="B125" s="155"/>
      <c r="C125" s="202" t="s">
        <v>1762</v>
      </c>
      <c r="D125" s="202" t="s">
        <v>339</v>
      </c>
      <c r="E125" s="203" t="s">
        <v>2535</v>
      </c>
      <c r="F125" s="204" t="s">
        <v>2536</v>
      </c>
      <c r="G125" s="205" t="s">
        <v>782</v>
      </c>
      <c r="H125" s="206">
        <v>1</v>
      </c>
      <c r="I125" s="207"/>
      <c r="J125" s="208">
        <f t="shared" si="0"/>
        <v>0</v>
      </c>
      <c r="K125" s="209"/>
      <c r="L125" s="210"/>
      <c r="M125" s="211" t="s">
        <v>1</v>
      </c>
      <c r="N125" s="212" t="s">
        <v>41</v>
      </c>
      <c r="O125" s="62"/>
      <c r="P125" s="166">
        <f t="shared" si="1"/>
        <v>0</v>
      </c>
      <c r="Q125" s="166">
        <v>0</v>
      </c>
      <c r="R125" s="166">
        <f t="shared" si="2"/>
        <v>0</v>
      </c>
      <c r="S125" s="166">
        <v>0</v>
      </c>
      <c r="T125" s="167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8" t="s">
        <v>342</v>
      </c>
      <c r="AT125" s="168" t="s">
        <v>339</v>
      </c>
      <c r="AU125" s="168" t="s">
        <v>79</v>
      </c>
      <c r="AY125" s="18" t="s">
        <v>185</v>
      </c>
      <c r="BE125" s="169">
        <f t="shared" si="4"/>
        <v>0</v>
      </c>
      <c r="BF125" s="169">
        <f t="shared" si="5"/>
        <v>0</v>
      </c>
      <c r="BG125" s="169">
        <f t="shared" si="6"/>
        <v>0</v>
      </c>
      <c r="BH125" s="169">
        <f t="shared" si="7"/>
        <v>0</v>
      </c>
      <c r="BI125" s="169">
        <f t="shared" si="8"/>
        <v>0</v>
      </c>
      <c r="BJ125" s="18" t="s">
        <v>89</v>
      </c>
      <c r="BK125" s="169">
        <f t="shared" si="9"/>
        <v>0</v>
      </c>
      <c r="BL125" s="18" t="s">
        <v>91</v>
      </c>
      <c r="BM125" s="168" t="s">
        <v>2537</v>
      </c>
    </row>
    <row r="126" spans="1:65" s="2" customFormat="1" ht="21.75" customHeight="1">
      <c r="A126" s="33"/>
      <c r="B126" s="155"/>
      <c r="C126" s="202" t="s">
        <v>342</v>
      </c>
      <c r="D126" s="202" t="s">
        <v>339</v>
      </c>
      <c r="E126" s="203" t="s">
        <v>2538</v>
      </c>
      <c r="F126" s="204" t="s">
        <v>2539</v>
      </c>
      <c r="G126" s="205" t="s">
        <v>782</v>
      </c>
      <c r="H126" s="206">
        <v>1</v>
      </c>
      <c r="I126" s="207"/>
      <c r="J126" s="208">
        <f t="shared" si="0"/>
        <v>0</v>
      </c>
      <c r="K126" s="209"/>
      <c r="L126" s="210"/>
      <c r="M126" s="211" t="s">
        <v>1</v>
      </c>
      <c r="N126" s="212" t="s">
        <v>41</v>
      </c>
      <c r="O126" s="62"/>
      <c r="P126" s="166">
        <f t="shared" si="1"/>
        <v>0</v>
      </c>
      <c r="Q126" s="166">
        <v>0</v>
      </c>
      <c r="R126" s="166">
        <f t="shared" si="2"/>
        <v>0</v>
      </c>
      <c r="S126" s="166">
        <v>0</v>
      </c>
      <c r="T126" s="167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342</v>
      </c>
      <c r="AT126" s="168" t="s">
        <v>339</v>
      </c>
      <c r="AU126" s="168" t="s">
        <v>79</v>
      </c>
      <c r="AY126" s="18" t="s">
        <v>185</v>
      </c>
      <c r="BE126" s="169">
        <f t="shared" si="4"/>
        <v>0</v>
      </c>
      <c r="BF126" s="169">
        <f t="shared" si="5"/>
        <v>0</v>
      </c>
      <c r="BG126" s="169">
        <f t="shared" si="6"/>
        <v>0</v>
      </c>
      <c r="BH126" s="169">
        <f t="shared" si="7"/>
        <v>0</v>
      </c>
      <c r="BI126" s="169">
        <f t="shared" si="8"/>
        <v>0</v>
      </c>
      <c r="BJ126" s="18" t="s">
        <v>89</v>
      </c>
      <c r="BK126" s="169">
        <f t="shared" si="9"/>
        <v>0</v>
      </c>
      <c r="BL126" s="18" t="s">
        <v>91</v>
      </c>
      <c r="BM126" s="168" t="s">
        <v>2540</v>
      </c>
    </row>
    <row r="127" spans="1:65" s="2" customFormat="1" ht="24.2" customHeight="1">
      <c r="A127" s="33"/>
      <c r="B127" s="155"/>
      <c r="C127" s="202" t="s">
        <v>838</v>
      </c>
      <c r="D127" s="202" t="s">
        <v>339</v>
      </c>
      <c r="E127" s="203" t="s">
        <v>2541</v>
      </c>
      <c r="F127" s="204" t="s">
        <v>2542</v>
      </c>
      <c r="G127" s="205" t="s">
        <v>782</v>
      </c>
      <c r="H127" s="206">
        <v>1</v>
      </c>
      <c r="I127" s="207"/>
      <c r="J127" s="208">
        <f t="shared" si="0"/>
        <v>0</v>
      </c>
      <c r="K127" s="209"/>
      <c r="L127" s="210"/>
      <c r="M127" s="211" t="s">
        <v>1</v>
      </c>
      <c r="N127" s="212" t="s">
        <v>41</v>
      </c>
      <c r="O127" s="62"/>
      <c r="P127" s="166">
        <f t="shared" si="1"/>
        <v>0</v>
      </c>
      <c r="Q127" s="166">
        <v>0</v>
      </c>
      <c r="R127" s="166">
        <f t="shared" si="2"/>
        <v>0</v>
      </c>
      <c r="S127" s="166">
        <v>0</v>
      </c>
      <c r="T127" s="167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342</v>
      </c>
      <c r="AT127" s="168" t="s">
        <v>339</v>
      </c>
      <c r="AU127" s="168" t="s">
        <v>79</v>
      </c>
      <c r="AY127" s="18" t="s">
        <v>185</v>
      </c>
      <c r="BE127" s="169">
        <f t="shared" si="4"/>
        <v>0</v>
      </c>
      <c r="BF127" s="169">
        <f t="shared" si="5"/>
        <v>0</v>
      </c>
      <c r="BG127" s="169">
        <f t="shared" si="6"/>
        <v>0</v>
      </c>
      <c r="BH127" s="169">
        <f t="shared" si="7"/>
        <v>0</v>
      </c>
      <c r="BI127" s="169">
        <f t="shared" si="8"/>
        <v>0</v>
      </c>
      <c r="BJ127" s="18" t="s">
        <v>89</v>
      </c>
      <c r="BK127" s="169">
        <f t="shared" si="9"/>
        <v>0</v>
      </c>
      <c r="BL127" s="18" t="s">
        <v>91</v>
      </c>
      <c r="BM127" s="168" t="s">
        <v>2543</v>
      </c>
    </row>
    <row r="128" spans="1:65" s="2" customFormat="1" ht="24.2" customHeight="1">
      <c r="A128" s="33"/>
      <c r="B128" s="155"/>
      <c r="C128" s="202" t="s">
        <v>274</v>
      </c>
      <c r="D128" s="202" t="s">
        <v>339</v>
      </c>
      <c r="E128" s="203" t="s">
        <v>2544</v>
      </c>
      <c r="F128" s="204" t="s">
        <v>2545</v>
      </c>
      <c r="G128" s="205" t="s">
        <v>782</v>
      </c>
      <c r="H128" s="206">
        <v>1</v>
      </c>
      <c r="I128" s="207"/>
      <c r="J128" s="208">
        <f t="shared" si="0"/>
        <v>0</v>
      </c>
      <c r="K128" s="209"/>
      <c r="L128" s="210"/>
      <c r="M128" s="211" t="s">
        <v>1</v>
      </c>
      <c r="N128" s="212" t="s">
        <v>41</v>
      </c>
      <c r="O128" s="62"/>
      <c r="P128" s="166">
        <f t="shared" si="1"/>
        <v>0</v>
      </c>
      <c r="Q128" s="166">
        <v>0</v>
      </c>
      <c r="R128" s="166">
        <f t="shared" si="2"/>
        <v>0</v>
      </c>
      <c r="S128" s="166">
        <v>0</v>
      </c>
      <c r="T128" s="167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342</v>
      </c>
      <c r="AT128" s="168" t="s">
        <v>339</v>
      </c>
      <c r="AU128" s="168" t="s">
        <v>79</v>
      </c>
      <c r="AY128" s="18" t="s">
        <v>185</v>
      </c>
      <c r="BE128" s="169">
        <f t="shared" si="4"/>
        <v>0</v>
      </c>
      <c r="BF128" s="169">
        <f t="shared" si="5"/>
        <v>0</v>
      </c>
      <c r="BG128" s="169">
        <f t="shared" si="6"/>
        <v>0</v>
      </c>
      <c r="BH128" s="169">
        <f t="shared" si="7"/>
        <v>0</v>
      </c>
      <c r="BI128" s="169">
        <f t="shared" si="8"/>
        <v>0</v>
      </c>
      <c r="BJ128" s="18" t="s">
        <v>89</v>
      </c>
      <c r="BK128" s="169">
        <f t="shared" si="9"/>
        <v>0</v>
      </c>
      <c r="BL128" s="18" t="s">
        <v>91</v>
      </c>
      <c r="BM128" s="168" t="s">
        <v>2546</v>
      </c>
    </row>
    <row r="129" spans="1:65" s="2" customFormat="1" ht="44.25" customHeight="1">
      <c r="A129" s="33"/>
      <c r="B129" s="155"/>
      <c r="C129" s="156" t="s">
        <v>1771</v>
      </c>
      <c r="D129" s="156" t="s">
        <v>188</v>
      </c>
      <c r="E129" s="157" t="s">
        <v>1784</v>
      </c>
      <c r="F129" s="158" t="s">
        <v>2547</v>
      </c>
      <c r="G129" s="159" t="s">
        <v>191</v>
      </c>
      <c r="H129" s="160">
        <v>321.74</v>
      </c>
      <c r="I129" s="161"/>
      <c r="J129" s="162">
        <f t="shared" si="0"/>
        <v>0</v>
      </c>
      <c r="K129" s="163"/>
      <c r="L129" s="34"/>
      <c r="M129" s="164" t="s">
        <v>1</v>
      </c>
      <c r="N129" s="165" t="s">
        <v>41</v>
      </c>
      <c r="O129" s="62"/>
      <c r="P129" s="166">
        <f t="shared" si="1"/>
        <v>0</v>
      </c>
      <c r="Q129" s="166">
        <v>0</v>
      </c>
      <c r="R129" s="166">
        <f t="shared" si="2"/>
        <v>0</v>
      </c>
      <c r="S129" s="166">
        <v>0</v>
      </c>
      <c r="T129" s="167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91</v>
      </c>
      <c r="AT129" s="168" t="s">
        <v>188</v>
      </c>
      <c r="AU129" s="168" t="s">
        <v>79</v>
      </c>
      <c r="AY129" s="18" t="s">
        <v>185</v>
      </c>
      <c r="BE129" s="169">
        <f t="shared" si="4"/>
        <v>0</v>
      </c>
      <c r="BF129" s="169">
        <f t="shared" si="5"/>
        <v>0</v>
      </c>
      <c r="BG129" s="169">
        <f t="shared" si="6"/>
        <v>0</v>
      </c>
      <c r="BH129" s="169">
        <f t="shared" si="7"/>
        <v>0</v>
      </c>
      <c r="BI129" s="169">
        <f t="shared" si="8"/>
        <v>0</v>
      </c>
      <c r="BJ129" s="18" t="s">
        <v>89</v>
      </c>
      <c r="BK129" s="169">
        <f t="shared" si="9"/>
        <v>0</v>
      </c>
      <c r="BL129" s="18" t="s">
        <v>91</v>
      </c>
      <c r="BM129" s="168" t="s">
        <v>2548</v>
      </c>
    </row>
    <row r="130" spans="1:65" s="2" customFormat="1" ht="21.75" customHeight="1">
      <c r="A130" s="33"/>
      <c r="B130" s="155"/>
      <c r="C130" s="156" t="s">
        <v>280</v>
      </c>
      <c r="D130" s="156" t="s">
        <v>188</v>
      </c>
      <c r="E130" s="157" t="s">
        <v>2549</v>
      </c>
      <c r="F130" s="158" t="s">
        <v>2550</v>
      </c>
      <c r="G130" s="159" t="s">
        <v>782</v>
      </c>
      <c r="H130" s="160">
        <v>8</v>
      </c>
      <c r="I130" s="161"/>
      <c r="J130" s="162">
        <f t="shared" si="0"/>
        <v>0</v>
      </c>
      <c r="K130" s="163"/>
      <c r="L130" s="34"/>
      <c r="M130" s="164" t="s">
        <v>1</v>
      </c>
      <c r="N130" s="165" t="s">
        <v>41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91</v>
      </c>
      <c r="AT130" s="168" t="s">
        <v>188</v>
      </c>
      <c r="AU130" s="168" t="s">
        <v>79</v>
      </c>
      <c r="AY130" s="18" t="s">
        <v>185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89</v>
      </c>
      <c r="BK130" s="169">
        <f t="shared" si="9"/>
        <v>0</v>
      </c>
      <c r="BL130" s="18" t="s">
        <v>91</v>
      </c>
      <c r="BM130" s="168" t="s">
        <v>2551</v>
      </c>
    </row>
    <row r="131" spans="1:65" s="2" customFormat="1" ht="21.75" customHeight="1">
      <c r="A131" s="33"/>
      <c r="B131" s="155"/>
      <c r="C131" s="202" t="s">
        <v>333</v>
      </c>
      <c r="D131" s="202" t="s">
        <v>339</v>
      </c>
      <c r="E131" s="203" t="s">
        <v>2552</v>
      </c>
      <c r="F131" s="204" t="s">
        <v>2553</v>
      </c>
      <c r="G131" s="205" t="s">
        <v>348</v>
      </c>
      <c r="H131" s="206">
        <v>2</v>
      </c>
      <c r="I131" s="207"/>
      <c r="J131" s="208">
        <f t="shared" si="0"/>
        <v>0</v>
      </c>
      <c r="K131" s="209"/>
      <c r="L131" s="210"/>
      <c r="M131" s="211" t="s">
        <v>1</v>
      </c>
      <c r="N131" s="212" t="s">
        <v>41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342</v>
      </c>
      <c r="AT131" s="168" t="s">
        <v>339</v>
      </c>
      <c r="AU131" s="168" t="s">
        <v>79</v>
      </c>
      <c r="AY131" s="18" t="s">
        <v>185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89</v>
      </c>
      <c r="BK131" s="169">
        <f t="shared" si="9"/>
        <v>0</v>
      </c>
      <c r="BL131" s="18" t="s">
        <v>91</v>
      </c>
      <c r="BM131" s="168" t="s">
        <v>2554</v>
      </c>
    </row>
    <row r="132" spans="1:65" s="2" customFormat="1" ht="16.5" customHeight="1">
      <c r="A132" s="33"/>
      <c r="B132" s="155"/>
      <c r="C132" s="156" t="s">
        <v>338</v>
      </c>
      <c r="D132" s="156" t="s">
        <v>188</v>
      </c>
      <c r="E132" s="157" t="s">
        <v>2555</v>
      </c>
      <c r="F132" s="158" t="s">
        <v>2556</v>
      </c>
      <c r="G132" s="159" t="s">
        <v>348</v>
      </c>
      <c r="H132" s="160">
        <v>2</v>
      </c>
      <c r="I132" s="161"/>
      <c r="J132" s="162">
        <f t="shared" si="0"/>
        <v>0</v>
      </c>
      <c r="K132" s="163"/>
      <c r="L132" s="34"/>
      <c r="M132" s="164" t="s">
        <v>1</v>
      </c>
      <c r="N132" s="165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91</v>
      </c>
      <c r="AT132" s="168" t="s">
        <v>188</v>
      </c>
      <c r="AU132" s="168" t="s">
        <v>79</v>
      </c>
      <c r="AY132" s="18" t="s">
        <v>185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91</v>
      </c>
      <c r="BM132" s="168" t="s">
        <v>2557</v>
      </c>
    </row>
    <row r="133" spans="1:65" s="2" customFormat="1" ht="16.5" customHeight="1">
      <c r="A133" s="33"/>
      <c r="B133" s="155"/>
      <c r="C133" s="156" t="s">
        <v>345</v>
      </c>
      <c r="D133" s="156" t="s">
        <v>188</v>
      </c>
      <c r="E133" s="157" t="s">
        <v>2558</v>
      </c>
      <c r="F133" s="158" t="s">
        <v>2559</v>
      </c>
      <c r="G133" s="159" t="s">
        <v>782</v>
      </c>
      <c r="H133" s="160">
        <v>1</v>
      </c>
      <c r="I133" s="161"/>
      <c r="J133" s="162">
        <f t="shared" si="0"/>
        <v>0</v>
      </c>
      <c r="K133" s="163"/>
      <c r="L133" s="34"/>
      <c r="M133" s="164" t="s">
        <v>1</v>
      </c>
      <c r="N133" s="165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91</v>
      </c>
      <c r="AT133" s="168" t="s">
        <v>188</v>
      </c>
      <c r="AU133" s="168" t="s">
        <v>79</v>
      </c>
      <c r="AY133" s="18" t="s">
        <v>185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91</v>
      </c>
      <c r="BM133" s="168" t="s">
        <v>2560</v>
      </c>
    </row>
    <row r="134" spans="1:65" s="2" customFormat="1" ht="24.2" customHeight="1">
      <c r="A134" s="33"/>
      <c r="B134" s="155"/>
      <c r="C134" s="202" t="s">
        <v>351</v>
      </c>
      <c r="D134" s="202" t="s">
        <v>339</v>
      </c>
      <c r="E134" s="203" t="s">
        <v>2561</v>
      </c>
      <c r="F134" s="204" t="s">
        <v>2562</v>
      </c>
      <c r="G134" s="205" t="s">
        <v>782</v>
      </c>
      <c r="H134" s="206">
        <v>1</v>
      </c>
      <c r="I134" s="207"/>
      <c r="J134" s="208">
        <f t="shared" si="0"/>
        <v>0</v>
      </c>
      <c r="K134" s="209"/>
      <c r="L134" s="210"/>
      <c r="M134" s="211" t="s">
        <v>1</v>
      </c>
      <c r="N134" s="212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342</v>
      </c>
      <c r="AT134" s="168" t="s">
        <v>339</v>
      </c>
      <c r="AU134" s="168" t="s">
        <v>79</v>
      </c>
      <c r="AY134" s="18" t="s">
        <v>185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91</v>
      </c>
      <c r="BM134" s="168" t="s">
        <v>2563</v>
      </c>
    </row>
    <row r="135" spans="1:65" s="2" customFormat="1" ht="21.75" customHeight="1">
      <c r="A135" s="33"/>
      <c r="B135" s="155"/>
      <c r="C135" s="202" t="s">
        <v>384</v>
      </c>
      <c r="D135" s="202" t="s">
        <v>339</v>
      </c>
      <c r="E135" s="203" t="s">
        <v>2564</v>
      </c>
      <c r="F135" s="204" t="s">
        <v>2565</v>
      </c>
      <c r="G135" s="205" t="s">
        <v>782</v>
      </c>
      <c r="H135" s="206">
        <v>1</v>
      </c>
      <c r="I135" s="207"/>
      <c r="J135" s="208">
        <f t="shared" si="0"/>
        <v>0</v>
      </c>
      <c r="K135" s="209"/>
      <c r="L135" s="210"/>
      <c r="M135" s="211" t="s">
        <v>1</v>
      </c>
      <c r="N135" s="212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342</v>
      </c>
      <c r="AT135" s="168" t="s">
        <v>339</v>
      </c>
      <c r="AU135" s="168" t="s">
        <v>79</v>
      </c>
      <c r="AY135" s="18" t="s">
        <v>185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91</v>
      </c>
      <c r="BM135" s="168" t="s">
        <v>2566</v>
      </c>
    </row>
    <row r="136" spans="1:65" s="2" customFormat="1" ht="16.5" customHeight="1">
      <c r="A136" s="33"/>
      <c r="B136" s="155"/>
      <c r="C136" s="202" t="s">
        <v>390</v>
      </c>
      <c r="D136" s="202" t="s">
        <v>339</v>
      </c>
      <c r="E136" s="203" t="s">
        <v>2567</v>
      </c>
      <c r="F136" s="204" t="s">
        <v>2568</v>
      </c>
      <c r="G136" s="205" t="s">
        <v>782</v>
      </c>
      <c r="H136" s="206">
        <v>1</v>
      </c>
      <c r="I136" s="207"/>
      <c r="J136" s="208">
        <f t="shared" si="0"/>
        <v>0</v>
      </c>
      <c r="K136" s="209"/>
      <c r="L136" s="210"/>
      <c r="M136" s="211" t="s">
        <v>1</v>
      </c>
      <c r="N136" s="212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342</v>
      </c>
      <c r="AT136" s="168" t="s">
        <v>339</v>
      </c>
      <c r="AU136" s="168" t="s">
        <v>79</v>
      </c>
      <c r="AY136" s="18" t="s">
        <v>185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91</v>
      </c>
      <c r="BM136" s="168" t="s">
        <v>2569</v>
      </c>
    </row>
    <row r="137" spans="1:65" s="2" customFormat="1" ht="24.2" customHeight="1">
      <c r="A137" s="33"/>
      <c r="B137" s="155"/>
      <c r="C137" s="156" t="s">
        <v>396</v>
      </c>
      <c r="D137" s="156" t="s">
        <v>188</v>
      </c>
      <c r="E137" s="157" t="s">
        <v>2570</v>
      </c>
      <c r="F137" s="158" t="s">
        <v>2571</v>
      </c>
      <c r="G137" s="159" t="s">
        <v>782</v>
      </c>
      <c r="H137" s="160">
        <v>1</v>
      </c>
      <c r="I137" s="161"/>
      <c r="J137" s="162">
        <f t="shared" si="0"/>
        <v>0</v>
      </c>
      <c r="K137" s="163"/>
      <c r="L137" s="34"/>
      <c r="M137" s="164" t="s">
        <v>1</v>
      </c>
      <c r="N137" s="165" t="s">
        <v>41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91</v>
      </c>
      <c r="AT137" s="168" t="s">
        <v>188</v>
      </c>
      <c r="AU137" s="168" t="s">
        <v>79</v>
      </c>
      <c r="AY137" s="18" t="s">
        <v>185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89</v>
      </c>
      <c r="BK137" s="169">
        <f t="shared" si="9"/>
        <v>0</v>
      </c>
      <c r="BL137" s="18" t="s">
        <v>91</v>
      </c>
      <c r="BM137" s="168" t="s">
        <v>2572</v>
      </c>
    </row>
    <row r="138" spans="1:65" s="2" customFormat="1" ht="55.5" customHeight="1">
      <c r="A138" s="33"/>
      <c r="B138" s="155"/>
      <c r="C138" s="202" t="s">
        <v>7</v>
      </c>
      <c r="D138" s="202" t="s">
        <v>339</v>
      </c>
      <c r="E138" s="203" t="s">
        <v>2573</v>
      </c>
      <c r="F138" s="204" t="s">
        <v>2574</v>
      </c>
      <c r="G138" s="205" t="s">
        <v>782</v>
      </c>
      <c r="H138" s="206">
        <v>1</v>
      </c>
      <c r="I138" s="207"/>
      <c r="J138" s="208">
        <f t="shared" si="0"/>
        <v>0</v>
      </c>
      <c r="K138" s="209"/>
      <c r="L138" s="210"/>
      <c r="M138" s="211" t="s">
        <v>1</v>
      </c>
      <c r="N138" s="212" t="s">
        <v>41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342</v>
      </c>
      <c r="AT138" s="168" t="s">
        <v>339</v>
      </c>
      <c r="AU138" s="168" t="s">
        <v>79</v>
      </c>
      <c r="AY138" s="18" t="s">
        <v>185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89</v>
      </c>
      <c r="BK138" s="169">
        <f t="shared" si="9"/>
        <v>0</v>
      </c>
      <c r="BL138" s="18" t="s">
        <v>91</v>
      </c>
      <c r="BM138" s="168" t="s">
        <v>2575</v>
      </c>
    </row>
    <row r="139" spans="1:65" s="2" customFormat="1" ht="24.2" customHeight="1">
      <c r="A139" s="33"/>
      <c r="B139" s="155"/>
      <c r="C139" s="202" t="s">
        <v>409</v>
      </c>
      <c r="D139" s="202" t="s">
        <v>339</v>
      </c>
      <c r="E139" s="203" t="s">
        <v>2576</v>
      </c>
      <c r="F139" s="204" t="s">
        <v>2577</v>
      </c>
      <c r="G139" s="205" t="s">
        <v>782</v>
      </c>
      <c r="H139" s="206">
        <v>1</v>
      </c>
      <c r="I139" s="207"/>
      <c r="J139" s="208">
        <f t="shared" si="0"/>
        <v>0</v>
      </c>
      <c r="K139" s="209"/>
      <c r="L139" s="210"/>
      <c r="M139" s="211" t="s">
        <v>1</v>
      </c>
      <c r="N139" s="212" t="s">
        <v>41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342</v>
      </c>
      <c r="AT139" s="168" t="s">
        <v>339</v>
      </c>
      <c r="AU139" s="168" t="s">
        <v>79</v>
      </c>
      <c r="AY139" s="18" t="s">
        <v>185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89</v>
      </c>
      <c r="BK139" s="169">
        <f t="shared" si="9"/>
        <v>0</v>
      </c>
      <c r="BL139" s="18" t="s">
        <v>91</v>
      </c>
      <c r="BM139" s="168" t="s">
        <v>2578</v>
      </c>
    </row>
    <row r="140" spans="1:65" s="2" customFormat="1" ht="16.5" customHeight="1">
      <c r="A140" s="33"/>
      <c r="B140" s="155"/>
      <c r="C140" s="156" t="s">
        <v>417</v>
      </c>
      <c r="D140" s="156" t="s">
        <v>188</v>
      </c>
      <c r="E140" s="157" t="s">
        <v>2579</v>
      </c>
      <c r="F140" s="158" t="s">
        <v>1975</v>
      </c>
      <c r="G140" s="159" t="s">
        <v>782</v>
      </c>
      <c r="H140" s="160">
        <v>1</v>
      </c>
      <c r="I140" s="161"/>
      <c r="J140" s="162">
        <f t="shared" si="0"/>
        <v>0</v>
      </c>
      <c r="K140" s="163"/>
      <c r="L140" s="34"/>
      <c r="M140" s="164" t="s">
        <v>1</v>
      </c>
      <c r="N140" s="165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91</v>
      </c>
      <c r="AT140" s="168" t="s">
        <v>188</v>
      </c>
      <c r="AU140" s="168" t="s">
        <v>79</v>
      </c>
      <c r="AY140" s="18" t="s">
        <v>185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91</v>
      </c>
      <c r="BM140" s="168" t="s">
        <v>2580</v>
      </c>
    </row>
    <row r="141" spans="1:65" s="2" customFormat="1" ht="24.2" customHeight="1">
      <c r="A141" s="33"/>
      <c r="B141" s="155"/>
      <c r="C141" s="202" t="s">
        <v>426</v>
      </c>
      <c r="D141" s="202" t="s">
        <v>339</v>
      </c>
      <c r="E141" s="203" t="s">
        <v>2581</v>
      </c>
      <c r="F141" s="204" t="s">
        <v>2582</v>
      </c>
      <c r="G141" s="205" t="s">
        <v>782</v>
      </c>
      <c r="H141" s="206">
        <v>1</v>
      </c>
      <c r="I141" s="207"/>
      <c r="J141" s="208">
        <f t="shared" si="0"/>
        <v>0</v>
      </c>
      <c r="K141" s="209"/>
      <c r="L141" s="210"/>
      <c r="M141" s="211" t="s">
        <v>1</v>
      </c>
      <c r="N141" s="212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342</v>
      </c>
      <c r="AT141" s="168" t="s">
        <v>339</v>
      </c>
      <c r="AU141" s="168" t="s">
        <v>79</v>
      </c>
      <c r="AY141" s="18" t="s">
        <v>185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91</v>
      </c>
      <c r="BM141" s="168" t="s">
        <v>2583</v>
      </c>
    </row>
    <row r="142" spans="1:65" s="2" customFormat="1" ht="16.5" customHeight="1">
      <c r="A142" s="33"/>
      <c r="B142" s="155"/>
      <c r="C142" s="156" t="s">
        <v>434</v>
      </c>
      <c r="D142" s="156" t="s">
        <v>188</v>
      </c>
      <c r="E142" s="157" t="s">
        <v>2584</v>
      </c>
      <c r="F142" s="158" t="s">
        <v>2585</v>
      </c>
      <c r="G142" s="159" t="s">
        <v>782</v>
      </c>
      <c r="H142" s="160">
        <v>1</v>
      </c>
      <c r="I142" s="161"/>
      <c r="J142" s="162">
        <f t="shared" si="0"/>
        <v>0</v>
      </c>
      <c r="K142" s="163"/>
      <c r="L142" s="34"/>
      <c r="M142" s="164" t="s">
        <v>1</v>
      </c>
      <c r="N142" s="165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91</v>
      </c>
      <c r="AT142" s="168" t="s">
        <v>188</v>
      </c>
      <c r="AU142" s="168" t="s">
        <v>79</v>
      </c>
      <c r="AY142" s="18" t="s">
        <v>185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91</v>
      </c>
      <c r="BM142" s="168" t="s">
        <v>2586</v>
      </c>
    </row>
    <row r="143" spans="1:65" s="2" customFormat="1" ht="21.75" customHeight="1">
      <c r="A143" s="33"/>
      <c r="B143" s="155"/>
      <c r="C143" s="202" t="s">
        <v>438</v>
      </c>
      <c r="D143" s="202" t="s">
        <v>339</v>
      </c>
      <c r="E143" s="203" t="s">
        <v>2587</v>
      </c>
      <c r="F143" s="204" t="s">
        <v>2588</v>
      </c>
      <c r="G143" s="205" t="s">
        <v>782</v>
      </c>
      <c r="H143" s="206">
        <v>1</v>
      </c>
      <c r="I143" s="207"/>
      <c r="J143" s="208">
        <f t="shared" si="0"/>
        <v>0</v>
      </c>
      <c r="K143" s="209"/>
      <c r="L143" s="210"/>
      <c r="M143" s="211" t="s">
        <v>1</v>
      </c>
      <c r="N143" s="212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342</v>
      </c>
      <c r="AT143" s="168" t="s">
        <v>339</v>
      </c>
      <c r="AU143" s="168" t="s">
        <v>79</v>
      </c>
      <c r="AY143" s="18" t="s">
        <v>185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91</v>
      </c>
      <c r="BM143" s="168" t="s">
        <v>2589</v>
      </c>
    </row>
    <row r="144" spans="1:65" s="2" customFormat="1" ht="21.75" customHeight="1">
      <c r="A144" s="33"/>
      <c r="B144" s="155"/>
      <c r="C144" s="202" t="s">
        <v>446</v>
      </c>
      <c r="D144" s="202" t="s">
        <v>339</v>
      </c>
      <c r="E144" s="203" t="s">
        <v>1778</v>
      </c>
      <c r="F144" s="204" t="s">
        <v>1779</v>
      </c>
      <c r="G144" s="205" t="s">
        <v>348</v>
      </c>
      <c r="H144" s="206">
        <v>2</v>
      </c>
      <c r="I144" s="207"/>
      <c r="J144" s="208">
        <f t="shared" si="0"/>
        <v>0</v>
      </c>
      <c r="K144" s="209"/>
      <c r="L144" s="210"/>
      <c r="M144" s="211" t="s">
        <v>1</v>
      </c>
      <c r="N144" s="212" t="s">
        <v>41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342</v>
      </c>
      <c r="AT144" s="168" t="s">
        <v>339</v>
      </c>
      <c r="AU144" s="168" t="s">
        <v>79</v>
      </c>
      <c r="AY144" s="18" t="s">
        <v>185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89</v>
      </c>
      <c r="BK144" s="169">
        <f t="shared" si="9"/>
        <v>0</v>
      </c>
      <c r="BL144" s="18" t="s">
        <v>91</v>
      </c>
      <c r="BM144" s="168" t="s">
        <v>2590</v>
      </c>
    </row>
    <row r="145" spans="1:65" s="2" customFormat="1" ht="16.5" customHeight="1">
      <c r="A145" s="33"/>
      <c r="B145" s="155"/>
      <c r="C145" s="156" t="s">
        <v>460</v>
      </c>
      <c r="D145" s="156" t="s">
        <v>188</v>
      </c>
      <c r="E145" s="157" t="s">
        <v>2591</v>
      </c>
      <c r="F145" s="158" t="s">
        <v>2592</v>
      </c>
      <c r="G145" s="159" t="s">
        <v>1004</v>
      </c>
      <c r="H145" s="160">
        <v>1</v>
      </c>
      <c r="I145" s="161"/>
      <c r="J145" s="162">
        <f t="shared" si="0"/>
        <v>0</v>
      </c>
      <c r="K145" s="163"/>
      <c r="L145" s="34"/>
      <c r="M145" s="164" t="s">
        <v>1</v>
      </c>
      <c r="N145" s="165" t="s">
        <v>41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91</v>
      </c>
      <c r="AT145" s="168" t="s">
        <v>188</v>
      </c>
      <c r="AU145" s="168" t="s">
        <v>79</v>
      </c>
      <c r="AY145" s="18" t="s">
        <v>185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89</v>
      </c>
      <c r="BK145" s="169">
        <f t="shared" si="9"/>
        <v>0</v>
      </c>
      <c r="BL145" s="18" t="s">
        <v>91</v>
      </c>
      <c r="BM145" s="168" t="s">
        <v>2593</v>
      </c>
    </row>
    <row r="146" spans="1:65" s="2" customFormat="1" ht="16.5" customHeight="1">
      <c r="A146" s="33"/>
      <c r="B146" s="155"/>
      <c r="C146" s="156" t="s">
        <v>473</v>
      </c>
      <c r="D146" s="156" t="s">
        <v>188</v>
      </c>
      <c r="E146" s="157" t="s">
        <v>2594</v>
      </c>
      <c r="F146" s="158" t="s">
        <v>2595</v>
      </c>
      <c r="G146" s="159" t="s">
        <v>1004</v>
      </c>
      <c r="H146" s="160">
        <v>2</v>
      </c>
      <c r="I146" s="161"/>
      <c r="J146" s="162">
        <f t="shared" si="0"/>
        <v>0</v>
      </c>
      <c r="K146" s="163"/>
      <c r="L146" s="34"/>
      <c r="M146" s="164" t="s">
        <v>1</v>
      </c>
      <c r="N146" s="165" t="s">
        <v>41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91</v>
      </c>
      <c r="AT146" s="168" t="s">
        <v>188</v>
      </c>
      <c r="AU146" s="168" t="s">
        <v>79</v>
      </c>
      <c r="AY146" s="18" t="s">
        <v>185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89</v>
      </c>
      <c r="BK146" s="169">
        <f t="shared" si="9"/>
        <v>0</v>
      </c>
      <c r="BL146" s="18" t="s">
        <v>91</v>
      </c>
      <c r="BM146" s="168" t="s">
        <v>2596</v>
      </c>
    </row>
    <row r="147" spans="1:65" s="2" customFormat="1" ht="44.25" customHeight="1">
      <c r="A147" s="33"/>
      <c r="B147" s="155"/>
      <c r="C147" s="202" t="s">
        <v>477</v>
      </c>
      <c r="D147" s="202" t="s">
        <v>339</v>
      </c>
      <c r="E147" s="203" t="s">
        <v>2597</v>
      </c>
      <c r="F147" s="204" t="s">
        <v>2598</v>
      </c>
      <c r="G147" s="205" t="s">
        <v>1004</v>
      </c>
      <c r="H147" s="206">
        <v>1</v>
      </c>
      <c r="I147" s="207"/>
      <c r="J147" s="208">
        <f t="shared" si="0"/>
        <v>0</v>
      </c>
      <c r="K147" s="209"/>
      <c r="L147" s="210"/>
      <c r="M147" s="211" t="s">
        <v>1</v>
      </c>
      <c r="N147" s="212" t="s">
        <v>41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342</v>
      </c>
      <c r="AT147" s="168" t="s">
        <v>339</v>
      </c>
      <c r="AU147" s="168" t="s">
        <v>79</v>
      </c>
      <c r="AY147" s="18" t="s">
        <v>185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89</v>
      </c>
      <c r="BK147" s="169">
        <f t="shared" si="9"/>
        <v>0</v>
      </c>
      <c r="BL147" s="18" t="s">
        <v>91</v>
      </c>
      <c r="BM147" s="168" t="s">
        <v>2599</v>
      </c>
    </row>
    <row r="148" spans="1:65" s="2" customFormat="1" ht="49.15" customHeight="1">
      <c r="A148" s="33"/>
      <c r="B148" s="155"/>
      <c r="C148" s="202" t="s">
        <v>490</v>
      </c>
      <c r="D148" s="202" t="s">
        <v>339</v>
      </c>
      <c r="E148" s="203" t="s">
        <v>2600</v>
      </c>
      <c r="F148" s="204" t="s">
        <v>2601</v>
      </c>
      <c r="G148" s="205" t="s">
        <v>1004</v>
      </c>
      <c r="H148" s="206">
        <v>1</v>
      </c>
      <c r="I148" s="207"/>
      <c r="J148" s="208">
        <f t="shared" si="0"/>
        <v>0</v>
      </c>
      <c r="K148" s="209"/>
      <c r="L148" s="210"/>
      <c r="M148" s="211" t="s">
        <v>1</v>
      </c>
      <c r="N148" s="212" t="s">
        <v>41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342</v>
      </c>
      <c r="AT148" s="168" t="s">
        <v>339</v>
      </c>
      <c r="AU148" s="168" t="s">
        <v>79</v>
      </c>
      <c r="AY148" s="18" t="s">
        <v>185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89</v>
      </c>
      <c r="BK148" s="169">
        <f t="shared" si="9"/>
        <v>0</v>
      </c>
      <c r="BL148" s="18" t="s">
        <v>91</v>
      </c>
      <c r="BM148" s="168" t="s">
        <v>2602</v>
      </c>
    </row>
    <row r="149" spans="1:65" s="2" customFormat="1" ht="24.2" customHeight="1">
      <c r="A149" s="33"/>
      <c r="B149" s="155"/>
      <c r="C149" s="202" t="s">
        <v>498</v>
      </c>
      <c r="D149" s="202" t="s">
        <v>339</v>
      </c>
      <c r="E149" s="203" t="s">
        <v>2603</v>
      </c>
      <c r="F149" s="204" t="s">
        <v>2604</v>
      </c>
      <c r="G149" s="205" t="s">
        <v>1004</v>
      </c>
      <c r="H149" s="206">
        <v>1</v>
      </c>
      <c r="I149" s="207"/>
      <c r="J149" s="208">
        <f t="shared" si="0"/>
        <v>0</v>
      </c>
      <c r="K149" s="209"/>
      <c r="L149" s="210"/>
      <c r="M149" s="211" t="s">
        <v>1</v>
      </c>
      <c r="N149" s="212" t="s">
        <v>41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342</v>
      </c>
      <c r="AT149" s="168" t="s">
        <v>339</v>
      </c>
      <c r="AU149" s="168" t="s">
        <v>79</v>
      </c>
      <c r="AY149" s="18" t="s">
        <v>185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89</v>
      </c>
      <c r="BK149" s="169">
        <f t="shared" si="9"/>
        <v>0</v>
      </c>
      <c r="BL149" s="18" t="s">
        <v>91</v>
      </c>
      <c r="BM149" s="168" t="s">
        <v>2605</v>
      </c>
    </row>
    <row r="150" spans="1:65" s="2" customFormat="1" ht="24.2" customHeight="1">
      <c r="A150" s="33"/>
      <c r="B150" s="155"/>
      <c r="C150" s="202" t="s">
        <v>505</v>
      </c>
      <c r="D150" s="202" t="s">
        <v>339</v>
      </c>
      <c r="E150" s="203" t="s">
        <v>2606</v>
      </c>
      <c r="F150" s="204" t="s">
        <v>2607</v>
      </c>
      <c r="G150" s="205" t="s">
        <v>1004</v>
      </c>
      <c r="H150" s="206">
        <v>1</v>
      </c>
      <c r="I150" s="207"/>
      <c r="J150" s="208">
        <f t="shared" si="0"/>
        <v>0</v>
      </c>
      <c r="K150" s="209"/>
      <c r="L150" s="210"/>
      <c r="M150" s="211" t="s">
        <v>1</v>
      </c>
      <c r="N150" s="212" t="s">
        <v>41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342</v>
      </c>
      <c r="AT150" s="168" t="s">
        <v>339</v>
      </c>
      <c r="AU150" s="168" t="s">
        <v>79</v>
      </c>
      <c r="AY150" s="18" t="s">
        <v>185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89</v>
      </c>
      <c r="BK150" s="169">
        <f t="shared" si="9"/>
        <v>0</v>
      </c>
      <c r="BL150" s="18" t="s">
        <v>91</v>
      </c>
      <c r="BM150" s="168" t="s">
        <v>2608</v>
      </c>
    </row>
    <row r="151" spans="1:65" s="2" customFormat="1" ht="33" customHeight="1">
      <c r="A151" s="33"/>
      <c r="B151" s="155"/>
      <c r="C151" s="202" t="s">
        <v>509</v>
      </c>
      <c r="D151" s="202" t="s">
        <v>339</v>
      </c>
      <c r="E151" s="203" t="s">
        <v>2609</v>
      </c>
      <c r="F151" s="204" t="s">
        <v>2610</v>
      </c>
      <c r="G151" s="205" t="s">
        <v>1004</v>
      </c>
      <c r="H151" s="206">
        <v>1</v>
      </c>
      <c r="I151" s="207"/>
      <c r="J151" s="208">
        <f t="shared" ref="J151:J182" si="10">ROUND(I151*H151,2)</f>
        <v>0</v>
      </c>
      <c r="K151" s="209"/>
      <c r="L151" s="210"/>
      <c r="M151" s="211" t="s">
        <v>1</v>
      </c>
      <c r="N151" s="212" t="s">
        <v>41</v>
      </c>
      <c r="O151" s="62"/>
      <c r="P151" s="166">
        <f t="shared" ref="P151:P182" si="11">O151*H151</f>
        <v>0</v>
      </c>
      <c r="Q151" s="166">
        <v>0</v>
      </c>
      <c r="R151" s="166">
        <f t="shared" ref="R151:R182" si="12">Q151*H151</f>
        <v>0</v>
      </c>
      <c r="S151" s="166">
        <v>0</v>
      </c>
      <c r="T151" s="167">
        <f t="shared" ref="T151:T182" si="13"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342</v>
      </c>
      <c r="AT151" s="168" t="s">
        <v>339</v>
      </c>
      <c r="AU151" s="168" t="s">
        <v>79</v>
      </c>
      <c r="AY151" s="18" t="s">
        <v>185</v>
      </c>
      <c r="BE151" s="169">
        <f t="shared" ref="BE151:BE182" si="14">IF(N151="základná",J151,0)</f>
        <v>0</v>
      </c>
      <c r="BF151" s="169">
        <f t="shared" ref="BF151:BF182" si="15">IF(N151="znížená",J151,0)</f>
        <v>0</v>
      </c>
      <c r="BG151" s="169">
        <f t="shared" ref="BG151:BG182" si="16">IF(N151="zákl. prenesená",J151,0)</f>
        <v>0</v>
      </c>
      <c r="BH151" s="169">
        <f t="shared" ref="BH151:BH182" si="17">IF(N151="zníž. prenesená",J151,0)</f>
        <v>0</v>
      </c>
      <c r="BI151" s="169">
        <f t="shared" ref="BI151:BI182" si="18">IF(N151="nulová",J151,0)</f>
        <v>0</v>
      </c>
      <c r="BJ151" s="18" t="s">
        <v>89</v>
      </c>
      <c r="BK151" s="169">
        <f t="shared" ref="BK151:BK182" si="19">ROUND(I151*H151,2)</f>
        <v>0</v>
      </c>
      <c r="BL151" s="18" t="s">
        <v>91</v>
      </c>
      <c r="BM151" s="168" t="s">
        <v>2611</v>
      </c>
    </row>
    <row r="152" spans="1:65" s="2" customFormat="1" ht="37.9" customHeight="1">
      <c r="A152" s="33"/>
      <c r="B152" s="155"/>
      <c r="C152" s="202" t="s">
        <v>532</v>
      </c>
      <c r="D152" s="202" t="s">
        <v>339</v>
      </c>
      <c r="E152" s="203" t="s">
        <v>2612</v>
      </c>
      <c r="F152" s="204" t="s">
        <v>2613</v>
      </c>
      <c r="G152" s="205" t="s">
        <v>1004</v>
      </c>
      <c r="H152" s="206">
        <v>1</v>
      </c>
      <c r="I152" s="207"/>
      <c r="J152" s="208">
        <f t="shared" si="10"/>
        <v>0</v>
      </c>
      <c r="K152" s="209"/>
      <c r="L152" s="210"/>
      <c r="M152" s="211" t="s">
        <v>1</v>
      </c>
      <c r="N152" s="212" t="s">
        <v>41</v>
      </c>
      <c r="O152" s="62"/>
      <c r="P152" s="166">
        <f t="shared" si="11"/>
        <v>0</v>
      </c>
      <c r="Q152" s="166">
        <v>0</v>
      </c>
      <c r="R152" s="166">
        <f t="shared" si="12"/>
        <v>0</v>
      </c>
      <c r="S152" s="166">
        <v>0</v>
      </c>
      <c r="T152" s="167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342</v>
      </c>
      <c r="AT152" s="168" t="s">
        <v>339</v>
      </c>
      <c r="AU152" s="168" t="s">
        <v>79</v>
      </c>
      <c r="AY152" s="18" t="s">
        <v>185</v>
      </c>
      <c r="BE152" s="169">
        <f t="shared" si="14"/>
        <v>0</v>
      </c>
      <c r="BF152" s="169">
        <f t="shared" si="15"/>
        <v>0</v>
      </c>
      <c r="BG152" s="169">
        <f t="shared" si="16"/>
        <v>0</v>
      </c>
      <c r="BH152" s="169">
        <f t="shared" si="17"/>
        <v>0</v>
      </c>
      <c r="BI152" s="169">
        <f t="shared" si="18"/>
        <v>0</v>
      </c>
      <c r="BJ152" s="18" t="s">
        <v>89</v>
      </c>
      <c r="BK152" s="169">
        <f t="shared" si="19"/>
        <v>0</v>
      </c>
      <c r="BL152" s="18" t="s">
        <v>91</v>
      </c>
      <c r="BM152" s="168" t="s">
        <v>2614</v>
      </c>
    </row>
    <row r="153" spans="1:65" s="2" customFormat="1" ht="24.2" customHeight="1">
      <c r="A153" s="33"/>
      <c r="B153" s="155"/>
      <c r="C153" s="202" t="s">
        <v>541</v>
      </c>
      <c r="D153" s="202" t="s">
        <v>339</v>
      </c>
      <c r="E153" s="203" t="s">
        <v>2615</v>
      </c>
      <c r="F153" s="204" t="s">
        <v>2616</v>
      </c>
      <c r="G153" s="205" t="s">
        <v>1004</v>
      </c>
      <c r="H153" s="206">
        <v>1</v>
      </c>
      <c r="I153" s="207"/>
      <c r="J153" s="208">
        <f t="shared" si="10"/>
        <v>0</v>
      </c>
      <c r="K153" s="209"/>
      <c r="L153" s="210"/>
      <c r="M153" s="211" t="s">
        <v>1</v>
      </c>
      <c r="N153" s="212" t="s">
        <v>41</v>
      </c>
      <c r="O153" s="62"/>
      <c r="P153" s="166">
        <f t="shared" si="11"/>
        <v>0</v>
      </c>
      <c r="Q153" s="166">
        <v>0</v>
      </c>
      <c r="R153" s="166">
        <f t="shared" si="12"/>
        <v>0</v>
      </c>
      <c r="S153" s="166">
        <v>0</v>
      </c>
      <c r="T153" s="167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342</v>
      </c>
      <c r="AT153" s="168" t="s">
        <v>339</v>
      </c>
      <c r="AU153" s="168" t="s">
        <v>79</v>
      </c>
      <c r="AY153" s="18" t="s">
        <v>185</v>
      </c>
      <c r="BE153" s="169">
        <f t="shared" si="14"/>
        <v>0</v>
      </c>
      <c r="BF153" s="169">
        <f t="shared" si="15"/>
        <v>0</v>
      </c>
      <c r="BG153" s="169">
        <f t="shared" si="16"/>
        <v>0</v>
      </c>
      <c r="BH153" s="169">
        <f t="shared" si="17"/>
        <v>0</v>
      </c>
      <c r="BI153" s="169">
        <f t="shared" si="18"/>
        <v>0</v>
      </c>
      <c r="BJ153" s="18" t="s">
        <v>89</v>
      </c>
      <c r="BK153" s="169">
        <f t="shared" si="19"/>
        <v>0</v>
      </c>
      <c r="BL153" s="18" t="s">
        <v>91</v>
      </c>
      <c r="BM153" s="168" t="s">
        <v>2617</v>
      </c>
    </row>
    <row r="154" spans="1:65" s="2" customFormat="1" ht="24.2" customHeight="1">
      <c r="A154" s="33"/>
      <c r="B154" s="155"/>
      <c r="C154" s="202" t="s">
        <v>569</v>
      </c>
      <c r="D154" s="202" t="s">
        <v>339</v>
      </c>
      <c r="E154" s="203" t="s">
        <v>2618</v>
      </c>
      <c r="F154" s="204" t="s">
        <v>2619</v>
      </c>
      <c r="G154" s="205" t="s">
        <v>1004</v>
      </c>
      <c r="H154" s="206">
        <v>1</v>
      </c>
      <c r="I154" s="207"/>
      <c r="J154" s="208">
        <f t="shared" si="10"/>
        <v>0</v>
      </c>
      <c r="K154" s="209"/>
      <c r="L154" s="210"/>
      <c r="M154" s="211" t="s">
        <v>1</v>
      </c>
      <c r="N154" s="212" t="s">
        <v>41</v>
      </c>
      <c r="O154" s="62"/>
      <c r="P154" s="166">
        <f t="shared" si="11"/>
        <v>0</v>
      </c>
      <c r="Q154" s="166">
        <v>0</v>
      </c>
      <c r="R154" s="166">
        <f t="shared" si="12"/>
        <v>0</v>
      </c>
      <c r="S154" s="166">
        <v>0</v>
      </c>
      <c r="T154" s="167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342</v>
      </c>
      <c r="AT154" s="168" t="s">
        <v>339</v>
      </c>
      <c r="AU154" s="168" t="s">
        <v>79</v>
      </c>
      <c r="AY154" s="18" t="s">
        <v>185</v>
      </c>
      <c r="BE154" s="169">
        <f t="shared" si="14"/>
        <v>0</v>
      </c>
      <c r="BF154" s="169">
        <f t="shared" si="15"/>
        <v>0</v>
      </c>
      <c r="BG154" s="169">
        <f t="shared" si="16"/>
        <v>0</v>
      </c>
      <c r="BH154" s="169">
        <f t="shared" si="17"/>
        <v>0</v>
      </c>
      <c r="BI154" s="169">
        <f t="shared" si="18"/>
        <v>0</v>
      </c>
      <c r="BJ154" s="18" t="s">
        <v>89</v>
      </c>
      <c r="BK154" s="169">
        <f t="shared" si="19"/>
        <v>0</v>
      </c>
      <c r="BL154" s="18" t="s">
        <v>91</v>
      </c>
      <c r="BM154" s="168" t="s">
        <v>2620</v>
      </c>
    </row>
    <row r="155" spans="1:65" s="2" customFormat="1" ht="24.2" customHeight="1">
      <c r="A155" s="33"/>
      <c r="B155" s="155"/>
      <c r="C155" s="202" t="s">
        <v>573</v>
      </c>
      <c r="D155" s="202" t="s">
        <v>339</v>
      </c>
      <c r="E155" s="203" t="s">
        <v>2576</v>
      </c>
      <c r="F155" s="204" t="s">
        <v>2577</v>
      </c>
      <c r="G155" s="205" t="s">
        <v>782</v>
      </c>
      <c r="H155" s="206">
        <v>1</v>
      </c>
      <c r="I155" s="207"/>
      <c r="J155" s="208">
        <f t="shared" si="10"/>
        <v>0</v>
      </c>
      <c r="K155" s="209"/>
      <c r="L155" s="210"/>
      <c r="M155" s="211" t="s">
        <v>1</v>
      </c>
      <c r="N155" s="212" t="s">
        <v>41</v>
      </c>
      <c r="O155" s="62"/>
      <c r="P155" s="166">
        <f t="shared" si="11"/>
        <v>0</v>
      </c>
      <c r="Q155" s="166">
        <v>0</v>
      </c>
      <c r="R155" s="166">
        <f t="shared" si="12"/>
        <v>0</v>
      </c>
      <c r="S155" s="166">
        <v>0</v>
      </c>
      <c r="T155" s="167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342</v>
      </c>
      <c r="AT155" s="168" t="s">
        <v>339</v>
      </c>
      <c r="AU155" s="168" t="s">
        <v>79</v>
      </c>
      <c r="AY155" s="18" t="s">
        <v>185</v>
      </c>
      <c r="BE155" s="169">
        <f t="shared" si="14"/>
        <v>0</v>
      </c>
      <c r="BF155" s="169">
        <f t="shared" si="15"/>
        <v>0</v>
      </c>
      <c r="BG155" s="169">
        <f t="shared" si="16"/>
        <v>0</v>
      </c>
      <c r="BH155" s="169">
        <f t="shared" si="17"/>
        <v>0</v>
      </c>
      <c r="BI155" s="169">
        <f t="shared" si="18"/>
        <v>0</v>
      </c>
      <c r="BJ155" s="18" t="s">
        <v>89</v>
      </c>
      <c r="BK155" s="169">
        <f t="shared" si="19"/>
        <v>0</v>
      </c>
      <c r="BL155" s="18" t="s">
        <v>91</v>
      </c>
      <c r="BM155" s="168" t="s">
        <v>2621</v>
      </c>
    </row>
    <row r="156" spans="1:65" s="2" customFormat="1" ht="24.2" customHeight="1">
      <c r="A156" s="33"/>
      <c r="B156" s="155"/>
      <c r="C156" s="156" t="s">
        <v>605</v>
      </c>
      <c r="D156" s="156" t="s">
        <v>188</v>
      </c>
      <c r="E156" s="157" t="s">
        <v>1792</v>
      </c>
      <c r="F156" s="158" t="s">
        <v>2622</v>
      </c>
      <c r="G156" s="159" t="s">
        <v>283</v>
      </c>
      <c r="H156" s="160">
        <v>43.13</v>
      </c>
      <c r="I156" s="161"/>
      <c r="J156" s="162">
        <f t="shared" si="10"/>
        <v>0</v>
      </c>
      <c r="K156" s="163"/>
      <c r="L156" s="34"/>
      <c r="M156" s="164" t="s">
        <v>1</v>
      </c>
      <c r="N156" s="165" t="s">
        <v>41</v>
      </c>
      <c r="O156" s="62"/>
      <c r="P156" s="166">
        <f t="shared" si="11"/>
        <v>0</v>
      </c>
      <c r="Q156" s="166">
        <v>0</v>
      </c>
      <c r="R156" s="166">
        <f t="shared" si="12"/>
        <v>0</v>
      </c>
      <c r="S156" s="166">
        <v>0</v>
      </c>
      <c r="T156" s="167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91</v>
      </c>
      <c r="AT156" s="168" t="s">
        <v>188</v>
      </c>
      <c r="AU156" s="168" t="s">
        <v>79</v>
      </c>
      <c r="AY156" s="18" t="s">
        <v>185</v>
      </c>
      <c r="BE156" s="169">
        <f t="shared" si="14"/>
        <v>0</v>
      </c>
      <c r="BF156" s="169">
        <f t="shared" si="15"/>
        <v>0</v>
      </c>
      <c r="BG156" s="169">
        <f t="shared" si="16"/>
        <v>0</v>
      </c>
      <c r="BH156" s="169">
        <f t="shared" si="17"/>
        <v>0</v>
      </c>
      <c r="BI156" s="169">
        <f t="shared" si="18"/>
        <v>0</v>
      </c>
      <c r="BJ156" s="18" t="s">
        <v>89</v>
      </c>
      <c r="BK156" s="169">
        <f t="shared" si="19"/>
        <v>0</v>
      </c>
      <c r="BL156" s="18" t="s">
        <v>91</v>
      </c>
      <c r="BM156" s="168" t="s">
        <v>2623</v>
      </c>
    </row>
    <row r="157" spans="1:65" s="2" customFormat="1" ht="24.2" customHeight="1">
      <c r="A157" s="33"/>
      <c r="B157" s="155"/>
      <c r="C157" s="202" t="s">
        <v>1816</v>
      </c>
      <c r="D157" s="202" t="s">
        <v>339</v>
      </c>
      <c r="E157" s="203" t="s">
        <v>1794</v>
      </c>
      <c r="F157" s="204" t="s">
        <v>2624</v>
      </c>
      <c r="G157" s="205" t="s">
        <v>283</v>
      </c>
      <c r="H157" s="206">
        <v>86.26</v>
      </c>
      <c r="I157" s="207"/>
      <c r="J157" s="208">
        <f t="shared" si="10"/>
        <v>0</v>
      </c>
      <c r="K157" s="209"/>
      <c r="L157" s="210"/>
      <c r="M157" s="211" t="s">
        <v>1</v>
      </c>
      <c r="N157" s="212" t="s">
        <v>41</v>
      </c>
      <c r="O157" s="62"/>
      <c r="P157" s="166">
        <f t="shared" si="11"/>
        <v>0</v>
      </c>
      <c r="Q157" s="166">
        <v>0</v>
      </c>
      <c r="R157" s="166">
        <f t="shared" si="12"/>
        <v>0</v>
      </c>
      <c r="S157" s="166">
        <v>0</v>
      </c>
      <c r="T157" s="167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342</v>
      </c>
      <c r="AT157" s="168" t="s">
        <v>339</v>
      </c>
      <c r="AU157" s="168" t="s">
        <v>79</v>
      </c>
      <c r="AY157" s="18" t="s">
        <v>185</v>
      </c>
      <c r="BE157" s="169">
        <f t="shared" si="14"/>
        <v>0</v>
      </c>
      <c r="BF157" s="169">
        <f t="shared" si="15"/>
        <v>0</v>
      </c>
      <c r="BG157" s="169">
        <f t="shared" si="16"/>
        <v>0</v>
      </c>
      <c r="BH157" s="169">
        <f t="shared" si="17"/>
        <v>0</v>
      </c>
      <c r="BI157" s="169">
        <f t="shared" si="18"/>
        <v>0</v>
      </c>
      <c r="BJ157" s="18" t="s">
        <v>89</v>
      </c>
      <c r="BK157" s="169">
        <f t="shared" si="19"/>
        <v>0</v>
      </c>
      <c r="BL157" s="18" t="s">
        <v>91</v>
      </c>
      <c r="BM157" s="168" t="s">
        <v>2625</v>
      </c>
    </row>
    <row r="158" spans="1:65" s="2" customFormat="1" ht="24.2" customHeight="1">
      <c r="A158" s="33"/>
      <c r="B158" s="155"/>
      <c r="C158" s="156" t="s">
        <v>610</v>
      </c>
      <c r="D158" s="156" t="s">
        <v>188</v>
      </c>
      <c r="E158" s="157" t="s">
        <v>2626</v>
      </c>
      <c r="F158" s="158" t="s">
        <v>2627</v>
      </c>
      <c r="G158" s="159" t="s">
        <v>782</v>
      </c>
      <c r="H158" s="160">
        <v>1</v>
      </c>
      <c r="I158" s="161"/>
      <c r="J158" s="162">
        <f t="shared" si="10"/>
        <v>0</v>
      </c>
      <c r="K158" s="163"/>
      <c r="L158" s="34"/>
      <c r="M158" s="164" t="s">
        <v>1</v>
      </c>
      <c r="N158" s="165" t="s">
        <v>41</v>
      </c>
      <c r="O158" s="62"/>
      <c r="P158" s="166">
        <f t="shared" si="11"/>
        <v>0</v>
      </c>
      <c r="Q158" s="166">
        <v>0</v>
      </c>
      <c r="R158" s="166">
        <f t="shared" si="12"/>
        <v>0</v>
      </c>
      <c r="S158" s="166">
        <v>0</v>
      </c>
      <c r="T158" s="167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91</v>
      </c>
      <c r="AT158" s="168" t="s">
        <v>188</v>
      </c>
      <c r="AU158" s="168" t="s">
        <v>79</v>
      </c>
      <c r="AY158" s="18" t="s">
        <v>185</v>
      </c>
      <c r="BE158" s="169">
        <f t="shared" si="14"/>
        <v>0</v>
      </c>
      <c r="BF158" s="169">
        <f t="shared" si="15"/>
        <v>0</v>
      </c>
      <c r="BG158" s="169">
        <f t="shared" si="16"/>
        <v>0</v>
      </c>
      <c r="BH158" s="169">
        <f t="shared" si="17"/>
        <v>0</v>
      </c>
      <c r="BI158" s="169">
        <f t="shared" si="18"/>
        <v>0</v>
      </c>
      <c r="BJ158" s="18" t="s">
        <v>89</v>
      </c>
      <c r="BK158" s="169">
        <f t="shared" si="19"/>
        <v>0</v>
      </c>
      <c r="BL158" s="18" t="s">
        <v>91</v>
      </c>
      <c r="BM158" s="168" t="s">
        <v>2628</v>
      </c>
    </row>
    <row r="159" spans="1:65" s="2" customFormat="1" ht="37.9" customHeight="1">
      <c r="A159" s="33"/>
      <c r="B159" s="155"/>
      <c r="C159" s="202" t="s">
        <v>617</v>
      </c>
      <c r="D159" s="202" t="s">
        <v>339</v>
      </c>
      <c r="E159" s="203" t="s">
        <v>2629</v>
      </c>
      <c r="F159" s="204" t="s">
        <v>2630</v>
      </c>
      <c r="G159" s="205" t="s">
        <v>782</v>
      </c>
      <c r="H159" s="206">
        <v>1</v>
      </c>
      <c r="I159" s="207"/>
      <c r="J159" s="208">
        <f t="shared" si="10"/>
        <v>0</v>
      </c>
      <c r="K159" s="209"/>
      <c r="L159" s="210"/>
      <c r="M159" s="211" t="s">
        <v>1</v>
      </c>
      <c r="N159" s="212" t="s">
        <v>41</v>
      </c>
      <c r="O159" s="62"/>
      <c r="P159" s="166">
        <f t="shared" si="11"/>
        <v>0</v>
      </c>
      <c r="Q159" s="166">
        <v>0</v>
      </c>
      <c r="R159" s="166">
        <f t="shared" si="12"/>
        <v>0</v>
      </c>
      <c r="S159" s="166">
        <v>0</v>
      </c>
      <c r="T159" s="167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342</v>
      </c>
      <c r="AT159" s="168" t="s">
        <v>339</v>
      </c>
      <c r="AU159" s="168" t="s">
        <v>79</v>
      </c>
      <c r="AY159" s="18" t="s">
        <v>185</v>
      </c>
      <c r="BE159" s="169">
        <f t="shared" si="14"/>
        <v>0</v>
      </c>
      <c r="BF159" s="169">
        <f t="shared" si="15"/>
        <v>0</v>
      </c>
      <c r="BG159" s="169">
        <f t="shared" si="16"/>
        <v>0</v>
      </c>
      <c r="BH159" s="169">
        <f t="shared" si="17"/>
        <v>0</v>
      </c>
      <c r="BI159" s="169">
        <f t="shared" si="18"/>
        <v>0</v>
      </c>
      <c r="BJ159" s="18" t="s">
        <v>89</v>
      </c>
      <c r="BK159" s="169">
        <f t="shared" si="19"/>
        <v>0</v>
      </c>
      <c r="BL159" s="18" t="s">
        <v>91</v>
      </c>
      <c r="BM159" s="168" t="s">
        <v>2631</v>
      </c>
    </row>
    <row r="160" spans="1:65" s="2" customFormat="1" ht="33" customHeight="1">
      <c r="A160" s="33"/>
      <c r="B160" s="155"/>
      <c r="C160" s="156" t="s">
        <v>659</v>
      </c>
      <c r="D160" s="156" t="s">
        <v>188</v>
      </c>
      <c r="E160" s="157" t="s">
        <v>2632</v>
      </c>
      <c r="F160" s="158" t="s">
        <v>2633</v>
      </c>
      <c r="G160" s="159" t="s">
        <v>348</v>
      </c>
      <c r="H160" s="160">
        <v>3</v>
      </c>
      <c r="I160" s="161"/>
      <c r="J160" s="162">
        <f t="shared" si="10"/>
        <v>0</v>
      </c>
      <c r="K160" s="163"/>
      <c r="L160" s="34"/>
      <c r="M160" s="164" t="s">
        <v>1</v>
      </c>
      <c r="N160" s="165" t="s">
        <v>41</v>
      </c>
      <c r="O160" s="62"/>
      <c r="P160" s="166">
        <f t="shared" si="11"/>
        <v>0</v>
      </c>
      <c r="Q160" s="166">
        <v>0</v>
      </c>
      <c r="R160" s="166">
        <f t="shared" si="12"/>
        <v>0</v>
      </c>
      <c r="S160" s="166">
        <v>0</v>
      </c>
      <c r="T160" s="167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91</v>
      </c>
      <c r="AT160" s="168" t="s">
        <v>188</v>
      </c>
      <c r="AU160" s="168" t="s">
        <v>79</v>
      </c>
      <c r="AY160" s="18" t="s">
        <v>185</v>
      </c>
      <c r="BE160" s="169">
        <f t="shared" si="14"/>
        <v>0</v>
      </c>
      <c r="BF160" s="169">
        <f t="shared" si="15"/>
        <v>0</v>
      </c>
      <c r="BG160" s="169">
        <f t="shared" si="16"/>
        <v>0</v>
      </c>
      <c r="BH160" s="169">
        <f t="shared" si="17"/>
        <v>0</v>
      </c>
      <c r="BI160" s="169">
        <f t="shared" si="18"/>
        <v>0</v>
      </c>
      <c r="BJ160" s="18" t="s">
        <v>89</v>
      </c>
      <c r="BK160" s="169">
        <f t="shared" si="19"/>
        <v>0</v>
      </c>
      <c r="BL160" s="18" t="s">
        <v>91</v>
      </c>
      <c r="BM160" s="168" t="s">
        <v>2634</v>
      </c>
    </row>
    <row r="161" spans="1:65" s="2" customFormat="1" ht="24.2" customHeight="1">
      <c r="A161" s="33"/>
      <c r="B161" s="155"/>
      <c r="C161" s="202" t="s">
        <v>665</v>
      </c>
      <c r="D161" s="202" t="s">
        <v>339</v>
      </c>
      <c r="E161" s="203" t="s">
        <v>2635</v>
      </c>
      <c r="F161" s="204" t="s">
        <v>2636</v>
      </c>
      <c r="G161" s="205" t="s">
        <v>348</v>
      </c>
      <c r="H161" s="206">
        <v>3</v>
      </c>
      <c r="I161" s="207"/>
      <c r="J161" s="208">
        <f t="shared" si="10"/>
        <v>0</v>
      </c>
      <c r="K161" s="209"/>
      <c r="L161" s="210"/>
      <c r="M161" s="211" t="s">
        <v>1</v>
      </c>
      <c r="N161" s="212" t="s">
        <v>41</v>
      </c>
      <c r="O161" s="62"/>
      <c r="P161" s="166">
        <f t="shared" si="11"/>
        <v>0</v>
      </c>
      <c r="Q161" s="166">
        <v>0</v>
      </c>
      <c r="R161" s="166">
        <f t="shared" si="12"/>
        <v>0</v>
      </c>
      <c r="S161" s="166">
        <v>0</v>
      </c>
      <c r="T161" s="167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342</v>
      </c>
      <c r="AT161" s="168" t="s">
        <v>339</v>
      </c>
      <c r="AU161" s="168" t="s">
        <v>79</v>
      </c>
      <c r="AY161" s="18" t="s">
        <v>185</v>
      </c>
      <c r="BE161" s="169">
        <f t="shared" si="14"/>
        <v>0</v>
      </c>
      <c r="BF161" s="169">
        <f t="shared" si="15"/>
        <v>0</v>
      </c>
      <c r="BG161" s="169">
        <f t="shared" si="16"/>
        <v>0</v>
      </c>
      <c r="BH161" s="169">
        <f t="shared" si="17"/>
        <v>0</v>
      </c>
      <c r="BI161" s="169">
        <f t="shared" si="18"/>
        <v>0</v>
      </c>
      <c r="BJ161" s="18" t="s">
        <v>89</v>
      </c>
      <c r="BK161" s="169">
        <f t="shared" si="19"/>
        <v>0</v>
      </c>
      <c r="BL161" s="18" t="s">
        <v>91</v>
      </c>
      <c r="BM161" s="168" t="s">
        <v>2637</v>
      </c>
    </row>
    <row r="162" spans="1:65" s="2" customFormat="1" ht="16.5" customHeight="1">
      <c r="A162" s="33"/>
      <c r="B162" s="155"/>
      <c r="C162" s="156" t="s">
        <v>677</v>
      </c>
      <c r="D162" s="156" t="s">
        <v>188</v>
      </c>
      <c r="E162" s="157" t="s">
        <v>2638</v>
      </c>
      <c r="F162" s="158" t="s">
        <v>2639</v>
      </c>
      <c r="G162" s="159" t="s">
        <v>782</v>
      </c>
      <c r="H162" s="160">
        <v>1</v>
      </c>
      <c r="I162" s="161"/>
      <c r="J162" s="162">
        <f t="shared" si="10"/>
        <v>0</v>
      </c>
      <c r="K162" s="163"/>
      <c r="L162" s="34"/>
      <c r="M162" s="164" t="s">
        <v>1</v>
      </c>
      <c r="N162" s="165" t="s">
        <v>41</v>
      </c>
      <c r="O162" s="62"/>
      <c r="P162" s="166">
        <f t="shared" si="11"/>
        <v>0</v>
      </c>
      <c r="Q162" s="166">
        <v>0</v>
      </c>
      <c r="R162" s="166">
        <f t="shared" si="12"/>
        <v>0</v>
      </c>
      <c r="S162" s="166">
        <v>0</v>
      </c>
      <c r="T162" s="167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91</v>
      </c>
      <c r="AT162" s="168" t="s">
        <v>188</v>
      </c>
      <c r="AU162" s="168" t="s">
        <v>79</v>
      </c>
      <c r="AY162" s="18" t="s">
        <v>185</v>
      </c>
      <c r="BE162" s="169">
        <f t="shared" si="14"/>
        <v>0</v>
      </c>
      <c r="BF162" s="169">
        <f t="shared" si="15"/>
        <v>0</v>
      </c>
      <c r="BG162" s="169">
        <f t="shared" si="16"/>
        <v>0</v>
      </c>
      <c r="BH162" s="169">
        <f t="shared" si="17"/>
        <v>0</v>
      </c>
      <c r="BI162" s="169">
        <f t="shared" si="18"/>
        <v>0</v>
      </c>
      <c r="BJ162" s="18" t="s">
        <v>89</v>
      </c>
      <c r="BK162" s="169">
        <f t="shared" si="19"/>
        <v>0</v>
      </c>
      <c r="BL162" s="18" t="s">
        <v>91</v>
      </c>
      <c r="BM162" s="168" t="s">
        <v>2640</v>
      </c>
    </row>
    <row r="163" spans="1:65" s="2" customFormat="1" ht="24.2" customHeight="1">
      <c r="A163" s="33"/>
      <c r="B163" s="155"/>
      <c r="C163" s="202" t="s">
        <v>693</v>
      </c>
      <c r="D163" s="202" t="s">
        <v>339</v>
      </c>
      <c r="E163" s="203" t="s">
        <v>2641</v>
      </c>
      <c r="F163" s="204" t="s">
        <v>2642</v>
      </c>
      <c r="G163" s="205" t="s">
        <v>782</v>
      </c>
      <c r="H163" s="206">
        <v>1</v>
      </c>
      <c r="I163" s="207"/>
      <c r="J163" s="208">
        <f t="shared" si="10"/>
        <v>0</v>
      </c>
      <c r="K163" s="209"/>
      <c r="L163" s="210"/>
      <c r="M163" s="211" t="s">
        <v>1</v>
      </c>
      <c r="N163" s="212" t="s">
        <v>41</v>
      </c>
      <c r="O163" s="62"/>
      <c r="P163" s="166">
        <f t="shared" si="11"/>
        <v>0</v>
      </c>
      <c r="Q163" s="166">
        <v>0</v>
      </c>
      <c r="R163" s="166">
        <f t="shared" si="12"/>
        <v>0</v>
      </c>
      <c r="S163" s="166">
        <v>0</v>
      </c>
      <c r="T163" s="167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342</v>
      </c>
      <c r="AT163" s="168" t="s">
        <v>339</v>
      </c>
      <c r="AU163" s="168" t="s">
        <v>79</v>
      </c>
      <c r="AY163" s="18" t="s">
        <v>185</v>
      </c>
      <c r="BE163" s="169">
        <f t="shared" si="14"/>
        <v>0</v>
      </c>
      <c r="BF163" s="169">
        <f t="shared" si="15"/>
        <v>0</v>
      </c>
      <c r="BG163" s="169">
        <f t="shared" si="16"/>
        <v>0</v>
      </c>
      <c r="BH163" s="169">
        <f t="shared" si="17"/>
        <v>0</v>
      </c>
      <c r="BI163" s="169">
        <f t="shared" si="18"/>
        <v>0</v>
      </c>
      <c r="BJ163" s="18" t="s">
        <v>89</v>
      </c>
      <c r="BK163" s="169">
        <f t="shared" si="19"/>
        <v>0</v>
      </c>
      <c r="BL163" s="18" t="s">
        <v>91</v>
      </c>
      <c r="BM163" s="168" t="s">
        <v>2643</v>
      </c>
    </row>
    <row r="164" spans="1:65" s="2" customFormat="1" ht="16.5" customHeight="1">
      <c r="A164" s="33"/>
      <c r="B164" s="155"/>
      <c r="C164" s="202" t="s">
        <v>697</v>
      </c>
      <c r="D164" s="202" t="s">
        <v>339</v>
      </c>
      <c r="E164" s="203" t="s">
        <v>2644</v>
      </c>
      <c r="F164" s="204" t="s">
        <v>2645</v>
      </c>
      <c r="G164" s="205" t="s">
        <v>1004</v>
      </c>
      <c r="H164" s="206">
        <v>1</v>
      </c>
      <c r="I164" s="207"/>
      <c r="J164" s="208">
        <f t="shared" si="10"/>
        <v>0</v>
      </c>
      <c r="K164" s="209"/>
      <c r="L164" s="210"/>
      <c r="M164" s="211" t="s">
        <v>1</v>
      </c>
      <c r="N164" s="212" t="s">
        <v>41</v>
      </c>
      <c r="O164" s="62"/>
      <c r="P164" s="166">
        <f t="shared" si="11"/>
        <v>0</v>
      </c>
      <c r="Q164" s="166">
        <v>0</v>
      </c>
      <c r="R164" s="166">
        <f t="shared" si="12"/>
        <v>0</v>
      </c>
      <c r="S164" s="166">
        <v>0</v>
      </c>
      <c r="T164" s="167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342</v>
      </c>
      <c r="AT164" s="168" t="s">
        <v>339</v>
      </c>
      <c r="AU164" s="168" t="s">
        <v>79</v>
      </c>
      <c r="AY164" s="18" t="s">
        <v>185</v>
      </c>
      <c r="BE164" s="169">
        <f t="shared" si="14"/>
        <v>0</v>
      </c>
      <c r="BF164" s="169">
        <f t="shared" si="15"/>
        <v>0</v>
      </c>
      <c r="BG164" s="169">
        <f t="shared" si="16"/>
        <v>0</v>
      </c>
      <c r="BH164" s="169">
        <f t="shared" si="17"/>
        <v>0</v>
      </c>
      <c r="BI164" s="169">
        <f t="shared" si="18"/>
        <v>0</v>
      </c>
      <c r="BJ164" s="18" t="s">
        <v>89</v>
      </c>
      <c r="BK164" s="169">
        <f t="shared" si="19"/>
        <v>0</v>
      </c>
      <c r="BL164" s="18" t="s">
        <v>91</v>
      </c>
      <c r="BM164" s="168" t="s">
        <v>2646</v>
      </c>
    </row>
    <row r="165" spans="1:65" s="2" customFormat="1" ht="16.5" customHeight="1">
      <c r="A165" s="33"/>
      <c r="B165" s="155"/>
      <c r="C165" s="156" t="s">
        <v>701</v>
      </c>
      <c r="D165" s="156" t="s">
        <v>188</v>
      </c>
      <c r="E165" s="157" t="s">
        <v>2647</v>
      </c>
      <c r="F165" s="158" t="s">
        <v>2648</v>
      </c>
      <c r="G165" s="159" t="s">
        <v>782</v>
      </c>
      <c r="H165" s="160">
        <v>16</v>
      </c>
      <c r="I165" s="161"/>
      <c r="J165" s="162">
        <f t="shared" si="10"/>
        <v>0</v>
      </c>
      <c r="K165" s="163"/>
      <c r="L165" s="34"/>
      <c r="M165" s="164" t="s">
        <v>1</v>
      </c>
      <c r="N165" s="165" t="s">
        <v>41</v>
      </c>
      <c r="O165" s="62"/>
      <c r="P165" s="166">
        <f t="shared" si="11"/>
        <v>0</v>
      </c>
      <c r="Q165" s="166">
        <v>0</v>
      </c>
      <c r="R165" s="166">
        <f t="shared" si="12"/>
        <v>0</v>
      </c>
      <c r="S165" s="166">
        <v>0</v>
      </c>
      <c r="T165" s="167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91</v>
      </c>
      <c r="AT165" s="168" t="s">
        <v>188</v>
      </c>
      <c r="AU165" s="168" t="s">
        <v>79</v>
      </c>
      <c r="AY165" s="18" t="s">
        <v>185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8" t="s">
        <v>89</v>
      </c>
      <c r="BK165" s="169">
        <f t="shared" si="19"/>
        <v>0</v>
      </c>
      <c r="BL165" s="18" t="s">
        <v>91</v>
      </c>
      <c r="BM165" s="168" t="s">
        <v>2649</v>
      </c>
    </row>
    <row r="166" spans="1:65" s="2" customFormat="1" ht="16.5" customHeight="1">
      <c r="A166" s="33"/>
      <c r="B166" s="155"/>
      <c r="C166" s="202" t="s">
        <v>706</v>
      </c>
      <c r="D166" s="202" t="s">
        <v>339</v>
      </c>
      <c r="E166" s="203" t="s">
        <v>2650</v>
      </c>
      <c r="F166" s="204" t="s">
        <v>2651</v>
      </c>
      <c r="G166" s="205" t="s">
        <v>782</v>
      </c>
      <c r="H166" s="206">
        <v>1</v>
      </c>
      <c r="I166" s="207"/>
      <c r="J166" s="208">
        <f t="shared" si="10"/>
        <v>0</v>
      </c>
      <c r="K166" s="209"/>
      <c r="L166" s="210"/>
      <c r="M166" s="211" t="s">
        <v>1</v>
      </c>
      <c r="N166" s="212" t="s">
        <v>41</v>
      </c>
      <c r="O166" s="62"/>
      <c r="P166" s="166">
        <f t="shared" si="11"/>
        <v>0</v>
      </c>
      <c r="Q166" s="166">
        <v>0</v>
      </c>
      <c r="R166" s="166">
        <f t="shared" si="12"/>
        <v>0</v>
      </c>
      <c r="S166" s="166">
        <v>0</v>
      </c>
      <c r="T166" s="167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342</v>
      </c>
      <c r="AT166" s="168" t="s">
        <v>339</v>
      </c>
      <c r="AU166" s="168" t="s">
        <v>79</v>
      </c>
      <c r="AY166" s="18" t="s">
        <v>185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8" t="s">
        <v>89</v>
      </c>
      <c r="BK166" s="169">
        <f t="shared" si="19"/>
        <v>0</v>
      </c>
      <c r="BL166" s="18" t="s">
        <v>91</v>
      </c>
      <c r="BM166" s="168" t="s">
        <v>2652</v>
      </c>
    </row>
    <row r="167" spans="1:65" s="2" customFormat="1" ht="24.2" customHeight="1">
      <c r="A167" s="33"/>
      <c r="B167" s="155"/>
      <c r="C167" s="202" t="s">
        <v>722</v>
      </c>
      <c r="D167" s="202" t="s">
        <v>339</v>
      </c>
      <c r="E167" s="203" t="s">
        <v>2653</v>
      </c>
      <c r="F167" s="204" t="s">
        <v>2654</v>
      </c>
      <c r="G167" s="205" t="s">
        <v>782</v>
      </c>
      <c r="H167" s="206">
        <v>3</v>
      </c>
      <c r="I167" s="207"/>
      <c r="J167" s="208">
        <f t="shared" si="10"/>
        <v>0</v>
      </c>
      <c r="K167" s="209"/>
      <c r="L167" s="210"/>
      <c r="M167" s="211" t="s">
        <v>1</v>
      </c>
      <c r="N167" s="212" t="s">
        <v>41</v>
      </c>
      <c r="O167" s="62"/>
      <c r="P167" s="166">
        <f t="shared" si="11"/>
        <v>0</v>
      </c>
      <c r="Q167" s="166">
        <v>0</v>
      </c>
      <c r="R167" s="166">
        <f t="shared" si="12"/>
        <v>0</v>
      </c>
      <c r="S167" s="166">
        <v>0</v>
      </c>
      <c r="T167" s="167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342</v>
      </c>
      <c r="AT167" s="168" t="s">
        <v>339</v>
      </c>
      <c r="AU167" s="168" t="s">
        <v>79</v>
      </c>
      <c r="AY167" s="18" t="s">
        <v>185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8" t="s">
        <v>89</v>
      </c>
      <c r="BK167" s="169">
        <f t="shared" si="19"/>
        <v>0</v>
      </c>
      <c r="BL167" s="18" t="s">
        <v>91</v>
      </c>
      <c r="BM167" s="168" t="s">
        <v>2655</v>
      </c>
    </row>
    <row r="168" spans="1:65" s="2" customFormat="1" ht="16.5" customHeight="1">
      <c r="A168" s="33"/>
      <c r="B168" s="155"/>
      <c r="C168" s="202" t="s">
        <v>769</v>
      </c>
      <c r="D168" s="202" t="s">
        <v>339</v>
      </c>
      <c r="E168" s="203" t="s">
        <v>2656</v>
      </c>
      <c r="F168" s="204" t="s">
        <v>2657</v>
      </c>
      <c r="G168" s="205" t="s">
        <v>782</v>
      </c>
      <c r="H168" s="206">
        <v>1</v>
      </c>
      <c r="I168" s="207"/>
      <c r="J168" s="208">
        <f t="shared" si="10"/>
        <v>0</v>
      </c>
      <c r="K168" s="209"/>
      <c r="L168" s="210"/>
      <c r="M168" s="211" t="s">
        <v>1</v>
      </c>
      <c r="N168" s="212" t="s">
        <v>41</v>
      </c>
      <c r="O168" s="62"/>
      <c r="P168" s="166">
        <f t="shared" si="11"/>
        <v>0</v>
      </c>
      <c r="Q168" s="166">
        <v>0</v>
      </c>
      <c r="R168" s="166">
        <f t="shared" si="12"/>
        <v>0</v>
      </c>
      <c r="S168" s="166">
        <v>0</v>
      </c>
      <c r="T168" s="167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342</v>
      </c>
      <c r="AT168" s="168" t="s">
        <v>339</v>
      </c>
      <c r="AU168" s="168" t="s">
        <v>79</v>
      </c>
      <c r="AY168" s="18" t="s">
        <v>185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8" t="s">
        <v>89</v>
      </c>
      <c r="BK168" s="169">
        <f t="shared" si="19"/>
        <v>0</v>
      </c>
      <c r="BL168" s="18" t="s">
        <v>91</v>
      </c>
      <c r="BM168" s="168" t="s">
        <v>2658</v>
      </c>
    </row>
    <row r="169" spans="1:65" s="2" customFormat="1" ht="16.5" customHeight="1">
      <c r="A169" s="33"/>
      <c r="B169" s="155"/>
      <c r="C169" s="202" t="s">
        <v>773</v>
      </c>
      <c r="D169" s="202" t="s">
        <v>339</v>
      </c>
      <c r="E169" s="203" t="s">
        <v>2659</v>
      </c>
      <c r="F169" s="204" t="s">
        <v>2660</v>
      </c>
      <c r="G169" s="205" t="s">
        <v>782</v>
      </c>
      <c r="H169" s="206">
        <v>2</v>
      </c>
      <c r="I169" s="207"/>
      <c r="J169" s="208">
        <f t="shared" si="10"/>
        <v>0</v>
      </c>
      <c r="K169" s="209"/>
      <c r="L169" s="210"/>
      <c r="M169" s="211" t="s">
        <v>1</v>
      </c>
      <c r="N169" s="212" t="s">
        <v>41</v>
      </c>
      <c r="O169" s="62"/>
      <c r="P169" s="166">
        <f t="shared" si="11"/>
        <v>0</v>
      </c>
      <c r="Q169" s="166">
        <v>0</v>
      </c>
      <c r="R169" s="166">
        <f t="shared" si="12"/>
        <v>0</v>
      </c>
      <c r="S169" s="166">
        <v>0</v>
      </c>
      <c r="T169" s="167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342</v>
      </c>
      <c r="AT169" s="168" t="s">
        <v>339</v>
      </c>
      <c r="AU169" s="168" t="s">
        <v>79</v>
      </c>
      <c r="AY169" s="18" t="s">
        <v>185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8" t="s">
        <v>89</v>
      </c>
      <c r="BK169" s="169">
        <f t="shared" si="19"/>
        <v>0</v>
      </c>
      <c r="BL169" s="18" t="s">
        <v>91</v>
      </c>
      <c r="BM169" s="168" t="s">
        <v>2661</v>
      </c>
    </row>
    <row r="170" spans="1:65" s="2" customFormat="1" ht="16.5" customHeight="1">
      <c r="A170" s="33"/>
      <c r="B170" s="155"/>
      <c r="C170" s="202" t="s">
        <v>779</v>
      </c>
      <c r="D170" s="202" t="s">
        <v>339</v>
      </c>
      <c r="E170" s="203" t="s">
        <v>2662</v>
      </c>
      <c r="F170" s="204" t="s">
        <v>2663</v>
      </c>
      <c r="G170" s="205" t="s">
        <v>782</v>
      </c>
      <c r="H170" s="206">
        <v>1</v>
      </c>
      <c r="I170" s="207"/>
      <c r="J170" s="208">
        <f t="shared" si="10"/>
        <v>0</v>
      </c>
      <c r="K170" s="209"/>
      <c r="L170" s="210"/>
      <c r="M170" s="211" t="s">
        <v>1</v>
      </c>
      <c r="N170" s="212" t="s">
        <v>41</v>
      </c>
      <c r="O170" s="62"/>
      <c r="P170" s="166">
        <f t="shared" si="11"/>
        <v>0</v>
      </c>
      <c r="Q170" s="166">
        <v>0</v>
      </c>
      <c r="R170" s="166">
        <f t="shared" si="12"/>
        <v>0</v>
      </c>
      <c r="S170" s="166">
        <v>0</v>
      </c>
      <c r="T170" s="167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342</v>
      </c>
      <c r="AT170" s="168" t="s">
        <v>339</v>
      </c>
      <c r="AU170" s="168" t="s">
        <v>79</v>
      </c>
      <c r="AY170" s="18" t="s">
        <v>185</v>
      </c>
      <c r="BE170" s="169">
        <f t="shared" si="14"/>
        <v>0</v>
      </c>
      <c r="BF170" s="169">
        <f t="shared" si="15"/>
        <v>0</v>
      </c>
      <c r="BG170" s="169">
        <f t="shared" si="16"/>
        <v>0</v>
      </c>
      <c r="BH170" s="169">
        <f t="shared" si="17"/>
        <v>0</v>
      </c>
      <c r="BI170" s="169">
        <f t="shared" si="18"/>
        <v>0</v>
      </c>
      <c r="BJ170" s="18" t="s">
        <v>89</v>
      </c>
      <c r="BK170" s="169">
        <f t="shared" si="19"/>
        <v>0</v>
      </c>
      <c r="BL170" s="18" t="s">
        <v>91</v>
      </c>
      <c r="BM170" s="168" t="s">
        <v>2664</v>
      </c>
    </row>
    <row r="171" spans="1:65" s="2" customFormat="1" ht="16.5" customHeight="1">
      <c r="A171" s="33"/>
      <c r="B171" s="155"/>
      <c r="C171" s="202" t="s">
        <v>784</v>
      </c>
      <c r="D171" s="202" t="s">
        <v>339</v>
      </c>
      <c r="E171" s="203" t="s">
        <v>2665</v>
      </c>
      <c r="F171" s="204" t="s">
        <v>2666</v>
      </c>
      <c r="G171" s="205" t="s">
        <v>782</v>
      </c>
      <c r="H171" s="206">
        <v>8</v>
      </c>
      <c r="I171" s="207"/>
      <c r="J171" s="208">
        <f t="shared" si="10"/>
        <v>0</v>
      </c>
      <c r="K171" s="209"/>
      <c r="L171" s="210"/>
      <c r="M171" s="211" t="s">
        <v>1</v>
      </c>
      <c r="N171" s="212" t="s">
        <v>41</v>
      </c>
      <c r="O171" s="62"/>
      <c r="P171" s="166">
        <f t="shared" si="11"/>
        <v>0</v>
      </c>
      <c r="Q171" s="166">
        <v>0</v>
      </c>
      <c r="R171" s="166">
        <f t="shared" si="12"/>
        <v>0</v>
      </c>
      <c r="S171" s="166">
        <v>0</v>
      </c>
      <c r="T171" s="167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342</v>
      </c>
      <c r="AT171" s="168" t="s">
        <v>339</v>
      </c>
      <c r="AU171" s="168" t="s">
        <v>79</v>
      </c>
      <c r="AY171" s="18" t="s">
        <v>185</v>
      </c>
      <c r="BE171" s="169">
        <f t="shared" si="14"/>
        <v>0</v>
      </c>
      <c r="BF171" s="169">
        <f t="shared" si="15"/>
        <v>0</v>
      </c>
      <c r="BG171" s="169">
        <f t="shared" si="16"/>
        <v>0</v>
      </c>
      <c r="BH171" s="169">
        <f t="shared" si="17"/>
        <v>0</v>
      </c>
      <c r="BI171" s="169">
        <f t="shared" si="18"/>
        <v>0</v>
      </c>
      <c r="BJ171" s="18" t="s">
        <v>89</v>
      </c>
      <c r="BK171" s="169">
        <f t="shared" si="19"/>
        <v>0</v>
      </c>
      <c r="BL171" s="18" t="s">
        <v>91</v>
      </c>
      <c r="BM171" s="168" t="s">
        <v>2667</v>
      </c>
    </row>
    <row r="172" spans="1:65" s="2" customFormat="1" ht="33" customHeight="1">
      <c r="A172" s="33"/>
      <c r="B172" s="155"/>
      <c r="C172" s="156" t="s">
        <v>788</v>
      </c>
      <c r="D172" s="156" t="s">
        <v>188</v>
      </c>
      <c r="E172" s="157" t="s">
        <v>1796</v>
      </c>
      <c r="F172" s="158" t="s">
        <v>2633</v>
      </c>
      <c r="G172" s="159" t="s">
        <v>348</v>
      </c>
      <c r="H172" s="160">
        <v>18.45</v>
      </c>
      <c r="I172" s="161"/>
      <c r="J172" s="162">
        <f t="shared" si="10"/>
        <v>0</v>
      </c>
      <c r="K172" s="163"/>
      <c r="L172" s="34"/>
      <c r="M172" s="164" t="s">
        <v>1</v>
      </c>
      <c r="N172" s="165" t="s">
        <v>41</v>
      </c>
      <c r="O172" s="62"/>
      <c r="P172" s="166">
        <f t="shared" si="11"/>
        <v>0</v>
      </c>
      <c r="Q172" s="166">
        <v>0</v>
      </c>
      <c r="R172" s="166">
        <f t="shared" si="12"/>
        <v>0</v>
      </c>
      <c r="S172" s="166">
        <v>0</v>
      </c>
      <c r="T172" s="167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91</v>
      </c>
      <c r="AT172" s="168" t="s">
        <v>188</v>
      </c>
      <c r="AU172" s="168" t="s">
        <v>79</v>
      </c>
      <c r="AY172" s="18" t="s">
        <v>185</v>
      </c>
      <c r="BE172" s="169">
        <f t="shared" si="14"/>
        <v>0</v>
      </c>
      <c r="BF172" s="169">
        <f t="shared" si="15"/>
        <v>0</v>
      </c>
      <c r="BG172" s="169">
        <f t="shared" si="16"/>
        <v>0</v>
      </c>
      <c r="BH172" s="169">
        <f t="shared" si="17"/>
        <v>0</v>
      </c>
      <c r="BI172" s="169">
        <f t="shared" si="18"/>
        <v>0</v>
      </c>
      <c r="BJ172" s="18" t="s">
        <v>89</v>
      </c>
      <c r="BK172" s="169">
        <f t="shared" si="19"/>
        <v>0</v>
      </c>
      <c r="BL172" s="18" t="s">
        <v>91</v>
      </c>
      <c r="BM172" s="168" t="s">
        <v>2668</v>
      </c>
    </row>
    <row r="173" spans="1:65" s="2" customFormat="1" ht="24.2" customHeight="1">
      <c r="A173" s="33"/>
      <c r="B173" s="155"/>
      <c r="C173" s="202" t="s">
        <v>792</v>
      </c>
      <c r="D173" s="202" t="s">
        <v>339</v>
      </c>
      <c r="E173" s="203" t="s">
        <v>2635</v>
      </c>
      <c r="F173" s="204" t="s">
        <v>2636</v>
      </c>
      <c r="G173" s="205" t="s">
        <v>348</v>
      </c>
      <c r="H173" s="206">
        <v>18.45</v>
      </c>
      <c r="I173" s="207"/>
      <c r="J173" s="208">
        <f t="shared" si="10"/>
        <v>0</v>
      </c>
      <c r="K173" s="209"/>
      <c r="L173" s="210"/>
      <c r="M173" s="211" t="s">
        <v>1</v>
      </c>
      <c r="N173" s="212" t="s">
        <v>41</v>
      </c>
      <c r="O173" s="62"/>
      <c r="P173" s="166">
        <f t="shared" si="11"/>
        <v>0</v>
      </c>
      <c r="Q173" s="166">
        <v>0</v>
      </c>
      <c r="R173" s="166">
        <f t="shared" si="12"/>
        <v>0</v>
      </c>
      <c r="S173" s="166">
        <v>0</v>
      </c>
      <c r="T173" s="167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342</v>
      </c>
      <c r="AT173" s="168" t="s">
        <v>339</v>
      </c>
      <c r="AU173" s="168" t="s">
        <v>79</v>
      </c>
      <c r="AY173" s="18" t="s">
        <v>185</v>
      </c>
      <c r="BE173" s="169">
        <f t="shared" si="14"/>
        <v>0</v>
      </c>
      <c r="BF173" s="169">
        <f t="shared" si="15"/>
        <v>0</v>
      </c>
      <c r="BG173" s="169">
        <f t="shared" si="16"/>
        <v>0</v>
      </c>
      <c r="BH173" s="169">
        <f t="shared" si="17"/>
        <v>0</v>
      </c>
      <c r="BI173" s="169">
        <f t="shared" si="18"/>
        <v>0</v>
      </c>
      <c r="BJ173" s="18" t="s">
        <v>89</v>
      </c>
      <c r="BK173" s="169">
        <f t="shared" si="19"/>
        <v>0</v>
      </c>
      <c r="BL173" s="18" t="s">
        <v>91</v>
      </c>
      <c r="BM173" s="168" t="s">
        <v>2669</v>
      </c>
    </row>
    <row r="174" spans="1:65" s="2" customFormat="1" ht="33" customHeight="1">
      <c r="A174" s="33"/>
      <c r="B174" s="155"/>
      <c r="C174" s="156" t="s">
        <v>796</v>
      </c>
      <c r="D174" s="156" t="s">
        <v>188</v>
      </c>
      <c r="E174" s="157" t="s">
        <v>1798</v>
      </c>
      <c r="F174" s="158" t="s">
        <v>2670</v>
      </c>
      <c r="G174" s="159" t="s">
        <v>348</v>
      </c>
      <c r="H174" s="160">
        <v>201.48</v>
      </c>
      <c r="I174" s="161"/>
      <c r="J174" s="162">
        <f t="shared" si="10"/>
        <v>0</v>
      </c>
      <c r="K174" s="163"/>
      <c r="L174" s="34"/>
      <c r="M174" s="164" t="s">
        <v>1</v>
      </c>
      <c r="N174" s="165" t="s">
        <v>41</v>
      </c>
      <c r="O174" s="62"/>
      <c r="P174" s="166">
        <f t="shared" si="11"/>
        <v>0</v>
      </c>
      <c r="Q174" s="166">
        <v>0</v>
      </c>
      <c r="R174" s="166">
        <f t="shared" si="12"/>
        <v>0</v>
      </c>
      <c r="S174" s="166">
        <v>0</v>
      </c>
      <c r="T174" s="167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91</v>
      </c>
      <c r="AT174" s="168" t="s">
        <v>188</v>
      </c>
      <c r="AU174" s="168" t="s">
        <v>79</v>
      </c>
      <c r="AY174" s="18" t="s">
        <v>185</v>
      </c>
      <c r="BE174" s="169">
        <f t="shared" si="14"/>
        <v>0</v>
      </c>
      <c r="BF174" s="169">
        <f t="shared" si="15"/>
        <v>0</v>
      </c>
      <c r="BG174" s="169">
        <f t="shared" si="16"/>
        <v>0</v>
      </c>
      <c r="BH174" s="169">
        <f t="shared" si="17"/>
        <v>0</v>
      </c>
      <c r="BI174" s="169">
        <f t="shared" si="18"/>
        <v>0</v>
      </c>
      <c r="BJ174" s="18" t="s">
        <v>89</v>
      </c>
      <c r="BK174" s="169">
        <f t="shared" si="19"/>
        <v>0</v>
      </c>
      <c r="BL174" s="18" t="s">
        <v>91</v>
      </c>
      <c r="BM174" s="168" t="s">
        <v>2671</v>
      </c>
    </row>
    <row r="175" spans="1:65" s="2" customFormat="1" ht="24.2" customHeight="1">
      <c r="A175" s="33"/>
      <c r="B175" s="155"/>
      <c r="C175" s="202" t="s">
        <v>800</v>
      </c>
      <c r="D175" s="202" t="s">
        <v>339</v>
      </c>
      <c r="E175" s="203" t="s">
        <v>1800</v>
      </c>
      <c r="F175" s="204" t="s">
        <v>2672</v>
      </c>
      <c r="G175" s="205" t="s">
        <v>348</v>
      </c>
      <c r="H175" s="206">
        <v>201.48</v>
      </c>
      <c r="I175" s="207"/>
      <c r="J175" s="208">
        <f t="shared" si="10"/>
        <v>0</v>
      </c>
      <c r="K175" s="209"/>
      <c r="L175" s="210"/>
      <c r="M175" s="211" t="s">
        <v>1</v>
      </c>
      <c r="N175" s="212" t="s">
        <v>41</v>
      </c>
      <c r="O175" s="62"/>
      <c r="P175" s="166">
        <f t="shared" si="11"/>
        <v>0</v>
      </c>
      <c r="Q175" s="166">
        <v>0</v>
      </c>
      <c r="R175" s="166">
        <f t="shared" si="12"/>
        <v>0</v>
      </c>
      <c r="S175" s="166">
        <v>0</v>
      </c>
      <c r="T175" s="167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342</v>
      </c>
      <c r="AT175" s="168" t="s">
        <v>339</v>
      </c>
      <c r="AU175" s="168" t="s">
        <v>79</v>
      </c>
      <c r="AY175" s="18" t="s">
        <v>185</v>
      </c>
      <c r="BE175" s="169">
        <f t="shared" si="14"/>
        <v>0</v>
      </c>
      <c r="BF175" s="169">
        <f t="shared" si="15"/>
        <v>0</v>
      </c>
      <c r="BG175" s="169">
        <f t="shared" si="16"/>
        <v>0</v>
      </c>
      <c r="BH175" s="169">
        <f t="shared" si="17"/>
        <v>0</v>
      </c>
      <c r="BI175" s="169">
        <f t="shared" si="18"/>
        <v>0</v>
      </c>
      <c r="BJ175" s="18" t="s">
        <v>89</v>
      </c>
      <c r="BK175" s="169">
        <f t="shared" si="19"/>
        <v>0</v>
      </c>
      <c r="BL175" s="18" t="s">
        <v>91</v>
      </c>
      <c r="BM175" s="168" t="s">
        <v>2673</v>
      </c>
    </row>
    <row r="176" spans="1:65" s="2" customFormat="1" ht="24.2" customHeight="1">
      <c r="A176" s="33"/>
      <c r="B176" s="155"/>
      <c r="C176" s="156" t="s">
        <v>804</v>
      </c>
      <c r="D176" s="156" t="s">
        <v>188</v>
      </c>
      <c r="E176" s="157" t="s">
        <v>1802</v>
      </c>
      <c r="F176" s="158" t="s">
        <v>2674</v>
      </c>
      <c r="G176" s="159" t="s">
        <v>782</v>
      </c>
      <c r="H176" s="160">
        <v>1</v>
      </c>
      <c r="I176" s="161"/>
      <c r="J176" s="162">
        <f t="shared" si="10"/>
        <v>0</v>
      </c>
      <c r="K176" s="163"/>
      <c r="L176" s="34"/>
      <c r="M176" s="164" t="s">
        <v>1</v>
      </c>
      <c r="N176" s="165" t="s">
        <v>41</v>
      </c>
      <c r="O176" s="62"/>
      <c r="P176" s="166">
        <f t="shared" si="11"/>
        <v>0</v>
      </c>
      <c r="Q176" s="166">
        <v>0</v>
      </c>
      <c r="R176" s="166">
        <f t="shared" si="12"/>
        <v>0</v>
      </c>
      <c r="S176" s="166">
        <v>0</v>
      </c>
      <c r="T176" s="167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91</v>
      </c>
      <c r="AT176" s="168" t="s">
        <v>188</v>
      </c>
      <c r="AU176" s="168" t="s">
        <v>79</v>
      </c>
      <c r="AY176" s="18" t="s">
        <v>185</v>
      </c>
      <c r="BE176" s="169">
        <f t="shared" si="14"/>
        <v>0</v>
      </c>
      <c r="BF176" s="169">
        <f t="shared" si="15"/>
        <v>0</v>
      </c>
      <c r="BG176" s="169">
        <f t="shared" si="16"/>
        <v>0</v>
      </c>
      <c r="BH176" s="169">
        <f t="shared" si="17"/>
        <v>0</v>
      </c>
      <c r="BI176" s="169">
        <f t="shared" si="18"/>
        <v>0</v>
      </c>
      <c r="BJ176" s="18" t="s">
        <v>89</v>
      </c>
      <c r="BK176" s="169">
        <f t="shared" si="19"/>
        <v>0</v>
      </c>
      <c r="BL176" s="18" t="s">
        <v>91</v>
      </c>
      <c r="BM176" s="168" t="s">
        <v>2675</v>
      </c>
    </row>
    <row r="177" spans="1:65" s="2" customFormat="1" ht="24.2" customHeight="1">
      <c r="A177" s="33"/>
      <c r="B177" s="155"/>
      <c r="C177" s="202" t="s">
        <v>808</v>
      </c>
      <c r="D177" s="202" t="s">
        <v>339</v>
      </c>
      <c r="E177" s="203" t="s">
        <v>2676</v>
      </c>
      <c r="F177" s="204" t="s">
        <v>2677</v>
      </c>
      <c r="G177" s="205" t="s">
        <v>782</v>
      </c>
      <c r="H177" s="206">
        <v>1</v>
      </c>
      <c r="I177" s="207"/>
      <c r="J177" s="208">
        <f t="shared" si="10"/>
        <v>0</v>
      </c>
      <c r="K177" s="209"/>
      <c r="L177" s="210"/>
      <c r="M177" s="211" t="s">
        <v>1</v>
      </c>
      <c r="N177" s="212" t="s">
        <v>41</v>
      </c>
      <c r="O177" s="62"/>
      <c r="P177" s="166">
        <f t="shared" si="11"/>
        <v>0</v>
      </c>
      <c r="Q177" s="166">
        <v>0</v>
      </c>
      <c r="R177" s="166">
        <f t="shared" si="12"/>
        <v>0</v>
      </c>
      <c r="S177" s="166">
        <v>0</v>
      </c>
      <c r="T177" s="167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342</v>
      </c>
      <c r="AT177" s="168" t="s">
        <v>339</v>
      </c>
      <c r="AU177" s="168" t="s">
        <v>79</v>
      </c>
      <c r="AY177" s="18" t="s">
        <v>185</v>
      </c>
      <c r="BE177" s="169">
        <f t="shared" si="14"/>
        <v>0</v>
      </c>
      <c r="BF177" s="169">
        <f t="shared" si="15"/>
        <v>0</v>
      </c>
      <c r="BG177" s="169">
        <f t="shared" si="16"/>
        <v>0</v>
      </c>
      <c r="BH177" s="169">
        <f t="shared" si="17"/>
        <v>0</v>
      </c>
      <c r="BI177" s="169">
        <f t="shared" si="18"/>
        <v>0</v>
      </c>
      <c r="BJ177" s="18" t="s">
        <v>89</v>
      </c>
      <c r="BK177" s="169">
        <f t="shared" si="19"/>
        <v>0</v>
      </c>
      <c r="BL177" s="18" t="s">
        <v>91</v>
      </c>
      <c r="BM177" s="168" t="s">
        <v>2678</v>
      </c>
    </row>
    <row r="178" spans="1:65" s="2" customFormat="1" ht="24.2" customHeight="1">
      <c r="A178" s="33"/>
      <c r="B178" s="155"/>
      <c r="C178" s="156" t="s">
        <v>812</v>
      </c>
      <c r="D178" s="156" t="s">
        <v>188</v>
      </c>
      <c r="E178" s="157" t="s">
        <v>2679</v>
      </c>
      <c r="F178" s="158" t="s">
        <v>2680</v>
      </c>
      <c r="G178" s="159" t="s">
        <v>191</v>
      </c>
      <c r="H178" s="160">
        <v>469.98</v>
      </c>
      <c r="I178" s="161"/>
      <c r="J178" s="162">
        <f t="shared" si="10"/>
        <v>0</v>
      </c>
      <c r="K178" s="163"/>
      <c r="L178" s="34"/>
      <c r="M178" s="164" t="s">
        <v>1</v>
      </c>
      <c r="N178" s="165" t="s">
        <v>41</v>
      </c>
      <c r="O178" s="62"/>
      <c r="P178" s="166">
        <f t="shared" si="11"/>
        <v>0</v>
      </c>
      <c r="Q178" s="166">
        <v>0</v>
      </c>
      <c r="R178" s="166">
        <f t="shared" si="12"/>
        <v>0</v>
      </c>
      <c r="S178" s="166">
        <v>0</v>
      </c>
      <c r="T178" s="167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91</v>
      </c>
      <c r="AT178" s="168" t="s">
        <v>188</v>
      </c>
      <c r="AU178" s="168" t="s">
        <v>79</v>
      </c>
      <c r="AY178" s="18" t="s">
        <v>185</v>
      </c>
      <c r="BE178" s="169">
        <f t="shared" si="14"/>
        <v>0</v>
      </c>
      <c r="BF178" s="169">
        <f t="shared" si="15"/>
        <v>0</v>
      </c>
      <c r="BG178" s="169">
        <f t="shared" si="16"/>
        <v>0</v>
      </c>
      <c r="BH178" s="169">
        <f t="shared" si="17"/>
        <v>0</v>
      </c>
      <c r="BI178" s="169">
        <f t="shared" si="18"/>
        <v>0</v>
      </c>
      <c r="BJ178" s="18" t="s">
        <v>89</v>
      </c>
      <c r="BK178" s="169">
        <f t="shared" si="19"/>
        <v>0</v>
      </c>
      <c r="BL178" s="18" t="s">
        <v>91</v>
      </c>
      <c r="BM178" s="168" t="s">
        <v>2681</v>
      </c>
    </row>
    <row r="179" spans="1:65" s="2" customFormat="1" ht="24.2" customHeight="1">
      <c r="A179" s="33"/>
      <c r="B179" s="155"/>
      <c r="C179" s="156" t="s">
        <v>816</v>
      </c>
      <c r="D179" s="156" t="s">
        <v>188</v>
      </c>
      <c r="E179" s="157" t="s">
        <v>216</v>
      </c>
      <c r="F179" s="158" t="s">
        <v>217</v>
      </c>
      <c r="G179" s="159" t="s">
        <v>191</v>
      </c>
      <c r="H179" s="160">
        <v>469.98</v>
      </c>
      <c r="I179" s="161"/>
      <c r="J179" s="162">
        <f t="shared" si="10"/>
        <v>0</v>
      </c>
      <c r="K179" s="163"/>
      <c r="L179" s="34"/>
      <c r="M179" s="164" t="s">
        <v>1</v>
      </c>
      <c r="N179" s="165" t="s">
        <v>41</v>
      </c>
      <c r="O179" s="62"/>
      <c r="P179" s="166">
        <f t="shared" si="11"/>
        <v>0</v>
      </c>
      <c r="Q179" s="166">
        <v>0</v>
      </c>
      <c r="R179" s="166">
        <f t="shared" si="12"/>
        <v>0</v>
      </c>
      <c r="S179" s="166">
        <v>0</v>
      </c>
      <c r="T179" s="167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91</v>
      </c>
      <c r="AT179" s="168" t="s">
        <v>188</v>
      </c>
      <c r="AU179" s="168" t="s">
        <v>79</v>
      </c>
      <c r="AY179" s="18" t="s">
        <v>185</v>
      </c>
      <c r="BE179" s="169">
        <f t="shared" si="14"/>
        <v>0</v>
      </c>
      <c r="BF179" s="169">
        <f t="shared" si="15"/>
        <v>0</v>
      </c>
      <c r="BG179" s="169">
        <f t="shared" si="16"/>
        <v>0</v>
      </c>
      <c r="BH179" s="169">
        <f t="shared" si="17"/>
        <v>0</v>
      </c>
      <c r="BI179" s="169">
        <f t="shared" si="18"/>
        <v>0</v>
      </c>
      <c r="BJ179" s="18" t="s">
        <v>89</v>
      </c>
      <c r="BK179" s="169">
        <f t="shared" si="19"/>
        <v>0</v>
      </c>
      <c r="BL179" s="18" t="s">
        <v>91</v>
      </c>
      <c r="BM179" s="168" t="s">
        <v>2682</v>
      </c>
    </row>
    <row r="180" spans="1:65" s="2" customFormat="1" ht="24.2" customHeight="1">
      <c r="A180" s="33"/>
      <c r="B180" s="155"/>
      <c r="C180" s="156" t="s">
        <v>820</v>
      </c>
      <c r="D180" s="156" t="s">
        <v>188</v>
      </c>
      <c r="E180" s="157" t="s">
        <v>2683</v>
      </c>
      <c r="F180" s="158" t="s">
        <v>2684</v>
      </c>
      <c r="G180" s="159" t="s">
        <v>191</v>
      </c>
      <c r="H180" s="160">
        <v>257.38</v>
      </c>
      <c r="I180" s="161"/>
      <c r="J180" s="162">
        <f t="shared" si="10"/>
        <v>0</v>
      </c>
      <c r="K180" s="163"/>
      <c r="L180" s="34"/>
      <c r="M180" s="164" t="s">
        <v>1</v>
      </c>
      <c r="N180" s="165" t="s">
        <v>41</v>
      </c>
      <c r="O180" s="62"/>
      <c r="P180" s="166">
        <f t="shared" si="11"/>
        <v>0</v>
      </c>
      <c r="Q180" s="166">
        <v>0</v>
      </c>
      <c r="R180" s="166">
        <f t="shared" si="12"/>
        <v>0</v>
      </c>
      <c r="S180" s="166">
        <v>0</v>
      </c>
      <c r="T180" s="167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91</v>
      </c>
      <c r="AT180" s="168" t="s">
        <v>188</v>
      </c>
      <c r="AU180" s="168" t="s">
        <v>79</v>
      </c>
      <c r="AY180" s="18" t="s">
        <v>185</v>
      </c>
      <c r="BE180" s="169">
        <f t="shared" si="14"/>
        <v>0</v>
      </c>
      <c r="BF180" s="169">
        <f t="shared" si="15"/>
        <v>0</v>
      </c>
      <c r="BG180" s="169">
        <f t="shared" si="16"/>
        <v>0</v>
      </c>
      <c r="BH180" s="169">
        <f t="shared" si="17"/>
        <v>0</v>
      </c>
      <c r="BI180" s="169">
        <f t="shared" si="18"/>
        <v>0</v>
      </c>
      <c r="BJ180" s="18" t="s">
        <v>89</v>
      </c>
      <c r="BK180" s="169">
        <f t="shared" si="19"/>
        <v>0</v>
      </c>
      <c r="BL180" s="18" t="s">
        <v>91</v>
      </c>
      <c r="BM180" s="168" t="s">
        <v>2685</v>
      </c>
    </row>
    <row r="181" spans="1:65" s="2" customFormat="1" ht="24.2" customHeight="1">
      <c r="A181" s="33"/>
      <c r="B181" s="155"/>
      <c r="C181" s="156" t="s">
        <v>833</v>
      </c>
      <c r="D181" s="156" t="s">
        <v>188</v>
      </c>
      <c r="E181" s="157" t="s">
        <v>2686</v>
      </c>
      <c r="F181" s="158" t="s">
        <v>2687</v>
      </c>
      <c r="G181" s="159" t="s">
        <v>283</v>
      </c>
      <c r="H181" s="160">
        <v>1061.21</v>
      </c>
      <c r="I181" s="161"/>
      <c r="J181" s="162">
        <f t="shared" si="10"/>
        <v>0</v>
      </c>
      <c r="K181" s="163"/>
      <c r="L181" s="34"/>
      <c r="M181" s="164" t="s">
        <v>1</v>
      </c>
      <c r="N181" s="165" t="s">
        <v>41</v>
      </c>
      <c r="O181" s="62"/>
      <c r="P181" s="166">
        <f t="shared" si="11"/>
        <v>0</v>
      </c>
      <c r="Q181" s="166">
        <v>0</v>
      </c>
      <c r="R181" s="166">
        <f t="shared" si="12"/>
        <v>0</v>
      </c>
      <c r="S181" s="166">
        <v>0</v>
      </c>
      <c r="T181" s="167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8" t="s">
        <v>91</v>
      </c>
      <c r="AT181" s="168" t="s">
        <v>188</v>
      </c>
      <c r="AU181" s="168" t="s">
        <v>79</v>
      </c>
      <c r="AY181" s="18" t="s">
        <v>185</v>
      </c>
      <c r="BE181" s="169">
        <f t="shared" si="14"/>
        <v>0</v>
      </c>
      <c r="BF181" s="169">
        <f t="shared" si="15"/>
        <v>0</v>
      </c>
      <c r="BG181" s="169">
        <f t="shared" si="16"/>
        <v>0</v>
      </c>
      <c r="BH181" s="169">
        <f t="shared" si="17"/>
        <v>0</v>
      </c>
      <c r="BI181" s="169">
        <f t="shared" si="18"/>
        <v>0</v>
      </c>
      <c r="BJ181" s="18" t="s">
        <v>89</v>
      </c>
      <c r="BK181" s="169">
        <f t="shared" si="19"/>
        <v>0</v>
      </c>
      <c r="BL181" s="18" t="s">
        <v>91</v>
      </c>
      <c r="BM181" s="168" t="s">
        <v>2688</v>
      </c>
    </row>
    <row r="182" spans="1:65" s="2" customFormat="1" ht="24.2" customHeight="1">
      <c r="A182" s="33"/>
      <c r="B182" s="155"/>
      <c r="C182" s="156" t="s">
        <v>840</v>
      </c>
      <c r="D182" s="156" t="s">
        <v>188</v>
      </c>
      <c r="E182" s="157" t="s">
        <v>2689</v>
      </c>
      <c r="F182" s="158" t="s">
        <v>2690</v>
      </c>
      <c r="G182" s="159" t="s">
        <v>283</v>
      </c>
      <c r="H182" s="160">
        <v>1061.21</v>
      </c>
      <c r="I182" s="161"/>
      <c r="J182" s="162">
        <f t="shared" si="10"/>
        <v>0</v>
      </c>
      <c r="K182" s="163"/>
      <c r="L182" s="34"/>
      <c r="M182" s="164" t="s">
        <v>1</v>
      </c>
      <c r="N182" s="165" t="s">
        <v>41</v>
      </c>
      <c r="O182" s="62"/>
      <c r="P182" s="166">
        <f t="shared" si="11"/>
        <v>0</v>
      </c>
      <c r="Q182" s="166">
        <v>0</v>
      </c>
      <c r="R182" s="166">
        <f t="shared" si="12"/>
        <v>0</v>
      </c>
      <c r="S182" s="166">
        <v>0</v>
      </c>
      <c r="T182" s="167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8" t="s">
        <v>91</v>
      </c>
      <c r="AT182" s="168" t="s">
        <v>188</v>
      </c>
      <c r="AU182" s="168" t="s">
        <v>79</v>
      </c>
      <c r="AY182" s="18" t="s">
        <v>185</v>
      </c>
      <c r="BE182" s="169">
        <f t="shared" si="14"/>
        <v>0</v>
      </c>
      <c r="BF182" s="169">
        <f t="shared" si="15"/>
        <v>0</v>
      </c>
      <c r="BG182" s="169">
        <f t="shared" si="16"/>
        <v>0</v>
      </c>
      <c r="BH182" s="169">
        <f t="shared" si="17"/>
        <v>0</v>
      </c>
      <c r="BI182" s="169">
        <f t="shared" si="18"/>
        <v>0</v>
      </c>
      <c r="BJ182" s="18" t="s">
        <v>89</v>
      </c>
      <c r="BK182" s="169">
        <f t="shared" si="19"/>
        <v>0</v>
      </c>
      <c r="BL182" s="18" t="s">
        <v>91</v>
      </c>
      <c r="BM182" s="168" t="s">
        <v>2691</v>
      </c>
    </row>
    <row r="183" spans="1:65" s="2" customFormat="1" ht="37.9" customHeight="1">
      <c r="A183" s="33"/>
      <c r="B183" s="155"/>
      <c r="C183" s="156" t="s">
        <v>848</v>
      </c>
      <c r="D183" s="156" t="s">
        <v>188</v>
      </c>
      <c r="E183" s="157" t="s">
        <v>2692</v>
      </c>
      <c r="F183" s="158" t="s">
        <v>2693</v>
      </c>
      <c r="G183" s="159" t="s">
        <v>191</v>
      </c>
      <c r="H183" s="160">
        <v>469.98</v>
      </c>
      <c r="I183" s="161"/>
      <c r="J183" s="162">
        <f t="shared" ref="J183:J214" si="20">ROUND(I183*H183,2)</f>
        <v>0</v>
      </c>
      <c r="K183" s="163"/>
      <c r="L183" s="34"/>
      <c r="M183" s="164" t="s">
        <v>1</v>
      </c>
      <c r="N183" s="165" t="s">
        <v>41</v>
      </c>
      <c r="O183" s="62"/>
      <c r="P183" s="166">
        <f t="shared" ref="P183:P214" si="21">O183*H183</f>
        <v>0</v>
      </c>
      <c r="Q183" s="166">
        <v>0</v>
      </c>
      <c r="R183" s="166">
        <f t="shared" ref="R183:R214" si="22">Q183*H183</f>
        <v>0</v>
      </c>
      <c r="S183" s="166">
        <v>0</v>
      </c>
      <c r="T183" s="167">
        <f t="shared" ref="T183:T214" si="23"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91</v>
      </c>
      <c r="AT183" s="168" t="s">
        <v>188</v>
      </c>
      <c r="AU183" s="168" t="s">
        <v>79</v>
      </c>
      <c r="AY183" s="18" t="s">
        <v>185</v>
      </c>
      <c r="BE183" s="169">
        <f t="shared" ref="BE183:BE214" si="24">IF(N183="základná",J183,0)</f>
        <v>0</v>
      </c>
      <c r="BF183" s="169">
        <f t="shared" ref="BF183:BF214" si="25">IF(N183="znížená",J183,0)</f>
        <v>0</v>
      </c>
      <c r="BG183" s="169">
        <f t="shared" ref="BG183:BG214" si="26">IF(N183="zákl. prenesená",J183,0)</f>
        <v>0</v>
      </c>
      <c r="BH183" s="169">
        <f t="shared" ref="BH183:BH214" si="27">IF(N183="zníž. prenesená",J183,0)</f>
        <v>0</v>
      </c>
      <c r="BI183" s="169">
        <f t="shared" ref="BI183:BI214" si="28">IF(N183="nulová",J183,0)</f>
        <v>0</v>
      </c>
      <c r="BJ183" s="18" t="s">
        <v>89</v>
      </c>
      <c r="BK183" s="169">
        <f t="shared" ref="BK183:BK214" si="29">ROUND(I183*H183,2)</f>
        <v>0</v>
      </c>
      <c r="BL183" s="18" t="s">
        <v>91</v>
      </c>
      <c r="BM183" s="168" t="s">
        <v>2694</v>
      </c>
    </row>
    <row r="184" spans="1:65" s="2" customFormat="1" ht="21.75" customHeight="1">
      <c r="A184" s="33"/>
      <c r="B184" s="155"/>
      <c r="C184" s="156" t="s">
        <v>860</v>
      </c>
      <c r="D184" s="156" t="s">
        <v>188</v>
      </c>
      <c r="E184" s="157" t="s">
        <v>2375</v>
      </c>
      <c r="F184" s="158" t="s">
        <v>2376</v>
      </c>
      <c r="G184" s="159" t="s">
        <v>191</v>
      </c>
      <c r="H184" s="160">
        <v>469.98</v>
      </c>
      <c r="I184" s="161"/>
      <c r="J184" s="162">
        <f t="shared" si="20"/>
        <v>0</v>
      </c>
      <c r="K184" s="163"/>
      <c r="L184" s="34"/>
      <c r="M184" s="164" t="s">
        <v>1</v>
      </c>
      <c r="N184" s="165" t="s">
        <v>41</v>
      </c>
      <c r="O184" s="62"/>
      <c r="P184" s="166">
        <f t="shared" si="21"/>
        <v>0</v>
      </c>
      <c r="Q184" s="166">
        <v>0</v>
      </c>
      <c r="R184" s="166">
        <f t="shared" si="22"/>
        <v>0</v>
      </c>
      <c r="S184" s="166">
        <v>0</v>
      </c>
      <c r="T184" s="167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91</v>
      </c>
      <c r="AT184" s="168" t="s">
        <v>188</v>
      </c>
      <c r="AU184" s="168" t="s">
        <v>79</v>
      </c>
      <c r="AY184" s="18" t="s">
        <v>185</v>
      </c>
      <c r="BE184" s="169">
        <f t="shared" si="24"/>
        <v>0</v>
      </c>
      <c r="BF184" s="169">
        <f t="shared" si="25"/>
        <v>0</v>
      </c>
      <c r="BG184" s="169">
        <f t="shared" si="26"/>
        <v>0</v>
      </c>
      <c r="BH184" s="169">
        <f t="shared" si="27"/>
        <v>0</v>
      </c>
      <c r="BI184" s="169">
        <f t="shared" si="28"/>
        <v>0</v>
      </c>
      <c r="BJ184" s="18" t="s">
        <v>89</v>
      </c>
      <c r="BK184" s="169">
        <f t="shared" si="29"/>
        <v>0</v>
      </c>
      <c r="BL184" s="18" t="s">
        <v>91</v>
      </c>
      <c r="BM184" s="168" t="s">
        <v>2695</v>
      </c>
    </row>
    <row r="185" spans="1:65" s="2" customFormat="1" ht="24.2" customHeight="1">
      <c r="A185" s="33"/>
      <c r="B185" s="155"/>
      <c r="C185" s="156" t="s">
        <v>867</v>
      </c>
      <c r="D185" s="156" t="s">
        <v>188</v>
      </c>
      <c r="E185" s="157" t="s">
        <v>2696</v>
      </c>
      <c r="F185" s="158" t="s">
        <v>2697</v>
      </c>
      <c r="G185" s="159" t="s">
        <v>191</v>
      </c>
      <c r="H185" s="160">
        <v>469.98</v>
      </c>
      <c r="I185" s="161"/>
      <c r="J185" s="162">
        <f t="shared" si="20"/>
        <v>0</v>
      </c>
      <c r="K185" s="163"/>
      <c r="L185" s="34"/>
      <c r="M185" s="164" t="s">
        <v>1</v>
      </c>
      <c r="N185" s="165" t="s">
        <v>41</v>
      </c>
      <c r="O185" s="62"/>
      <c r="P185" s="166">
        <f t="shared" si="21"/>
        <v>0</v>
      </c>
      <c r="Q185" s="166">
        <v>0</v>
      </c>
      <c r="R185" s="166">
        <f t="shared" si="22"/>
        <v>0</v>
      </c>
      <c r="S185" s="166">
        <v>0</v>
      </c>
      <c r="T185" s="167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91</v>
      </c>
      <c r="AT185" s="168" t="s">
        <v>188</v>
      </c>
      <c r="AU185" s="168" t="s">
        <v>79</v>
      </c>
      <c r="AY185" s="18" t="s">
        <v>185</v>
      </c>
      <c r="BE185" s="169">
        <f t="shared" si="24"/>
        <v>0</v>
      </c>
      <c r="BF185" s="169">
        <f t="shared" si="25"/>
        <v>0</v>
      </c>
      <c r="BG185" s="169">
        <f t="shared" si="26"/>
        <v>0</v>
      </c>
      <c r="BH185" s="169">
        <f t="shared" si="27"/>
        <v>0</v>
      </c>
      <c r="BI185" s="169">
        <f t="shared" si="28"/>
        <v>0</v>
      </c>
      <c r="BJ185" s="18" t="s">
        <v>89</v>
      </c>
      <c r="BK185" s="169">
        <f t="shared" si="29"/>
        <v>0</v>
      </c>
      <c r="BL185" s="18" t="s">
        <v>91</v>
      </c>
      <c r="BM185" s="168" t="s">
        <v>2698</v>
      </c>
    </row>
    <row r="186" spans="1:65" s="2" customFormat="1" ht="21.75" customHeight="1">
      <c r="A186" s="33"/>
      <c r="B186" s="155"/>
      <c r="C186" s="156" t="s">
        <v>878</v>
      </c>
      <c r="D186" s="156" t="s">
        <v>188</v>
      </c>
      <c r="E186" s="157" t="s">
        <v>2699</v>
      </c>
      <c r="F186" s="158" t="s">
        <v>2700</v>
      </c>
      <c r="G186" s="159" t="s">
        <v>191</v>
      </c>
      <c r="H186" s="160">
        <v>188.09</v>
      </c>
      <c r="I186" s="161"/>
      <c r="J186" s="162">
        <f t="shared" si="20"/>
        <v>0</v>
      </c>
      <c r="K186" s="163"/>
      <c r="L186" s="34"/>
      <c r="M186" s="164" t="s">
        <v>1</v>
      </c>
      <c r="N186" s="165" t="s">
        <v>41</v>
      </c>
      <c r="O186" s="62"/>
      <c r="P186" s="166">
        <f t="shared" si="21"/>
        <v>0</v>
      </c>
      <c r="Q186" s="166">
        <v>0</v>
      </c>
      <c r="R186" s="166">
        <f t="shared" si="22"/>
        <v>0</v>
      </c>
      <c r="S186" s="166">
        <v>0</v>
      </c>
      <c r="T186" s="167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91</v>
      </c>
      <c r="AT186" s="168" t="s">
        <v>188</v>
      </c>
      <c r="AU186" s="168" t="s">
        <v>79</v>
      </c>
      <c r="AY186" s="18" t="s">
        <v>185</v>
      </c>
      <c r="BE186" s="169">
        <f t="shared" si="24"/>
        <v>0</v>
      </c>
      <c r="BF186" s="169">
        <f t="shared" si="25"/>
        <v>0</v>
      </c>
      <c r="BG186" s="169">
        <f t="shared" si="26"/>
        <v>0</v>
      </c>
      <c r="BH186" s="169">
        <f t="shared" si="27"/>
        <v>0</v>
      </c>
      <c r="BI186" s="169">
        <f t="shared" si="28"/>
        <v>0</v>
      </c>
      <c r="BJ186" s="18" t="s">
        <v>89</v>
      </c>
      <c r="BK186" s="169">
        <f t="shared" si="29"/>
        <v>0</v>
      </c>
      <c r="BL186" s="18" t="s">
        <v>91</v>
      </c>
      <c r="BM186" s="168" t="s">
        <v>2701</v>
      </c>
    </row>
    <row r="187" spans="1:65" s="2" customFormat="1" ht="24.2" customHeight="1">
      <c r="A187" s="33"/>
      <c r="B187" s="155"/>
      <c r="C187" s="156" t="s">
        <v>885</v>
      </c>
      <c r="D187" s="156" t="s">
        <v>188</v>
      </c>
      <c r="E187" s="157" t="s">
        <v>2702</v>
      </c>
      <c r="F187" s="158" t="s">
        <v>2703</v>
      </c>
      <c r="G187" s="159" t="s">
        <v>412</v>
      </c>
      <c r="H187" s="160">
        <v>422.84</v>
      </c>
      <c r="I187" s="161"/>
      <c r="J187" s="162">
        <f t="shared" si="20"/>
        <v>0</v>
      </c>
      <c r="K187" s="163"/>
      <c r="L187" s="34"/>
      <c r="M187" s="164" t="s">
        <v>1</v>
      </c>
      <c r="N187" s="165" t="s">
        <v>41</v>
      </c>
      <c r="O187" s="62"/>
      <c r="P187" s="166">
        <f t="shared" si="21"/>
        <v>0</v>
      </c>
      <c r="Q187" s="166">
        <v>0</v>
      </c>
      <c r="R187" s="166">
        <f t="shared" si="22"/>
        <v>0</v>
      </c>
      <c r="S187" s="166">
        <v>0</v>
      </c>
      <c r="T187" s="167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91</v>
      </c>
      <c r="AT187" s="168" t="s">
        <v>188</v>
      </c>
      <c r="AU187" s="168" t="s">
        <v>79</v>
      </c>
      <c r="AY187" s="18" t="s">
        <v>185</v>
      </c>
      <c r="BE187" s="169">
        <f t="shared" si="24"/>
        <v>0</v>
      </c>
      <c r="BF187" s="169">
        <f t="shared" si="25"/>
        <v>0</v>
      </c>
      <c r="BG187" s="169">
        <f t="shared" si="26"/>
        <v>0</v>
      </c>
      <c r="BH187" s="169">
        <f t="shared" si="27"/>
        <v>0</v>
      </c>
      <c r="BI187" s="169">
        <f t="shared" si="28"/>
        <v>0</v>
      </c>
      <c r="BJ187" s="18" t="s">
        <v>89</v>
      </c>
      <c r="BK187" s="169">
        <f t="shared" si="29"/>
        <v>0</v>
      </c>
      <c r="BL187" s="18" t="s">
        <v>91</v>
      </c>
      <c r="BM187" s="168" t="s">
        <v>2704</v>
      </c>
    </row>
    <row r="188" spans="1:65" s="2" customFormat="1" ht="33" customHeight="1">
      <c r="A188" s="33"/>
      <c r="B188" s="155"/>
      <c r="C188" s="156" t="s">
        <v>900</v>
      </c>
      <c r="D188" s="156" t="s">
        <v>188</v>
      </c>
      <c r="E188" s="157" t="s">
        <v>2705</v>
      </c>
      <c r="F188" s="158" t="s">
        <v>2706</v>
      </c>
      <c r="G188" s="159" t="s">
        <v>191</v>
      </c>
      <c r="H188" s="160">
        <v>28.5</v>
      </c>
      <c r="I188" s="161"/>
      <c r="J188" s="162">
        <f t="shared" si="20"/>
        <v>0</v>
      </c>
      <c r="K188" s="163"/>
      <c r="L188" s="34"/>
      <c r="M188" s="164" t="s">
        <v>1</v>
      </c>
      <c r="N188" s="165" t="s">
        <v>41</v>
      </c>
      <c r="O188" s="62"/>
      <c r="P188" s="166">
        <f t="shared" si="21"/>
        <v>0</v>
      </c>
      <c r="Q188" s="166">
        <v>0</v>
      </c>
      <c r="R188" s="166">
        <f t="shared" si="22"/>
        <v>0</v>
      </c>
      <c r="S188" s="166">
        <v>0</v>
      </c>
      <c r="T188" s="167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8" t="s">
        <v>91</v>
      </c>
      <c r="AT188" s="168" t="s">
        <v>188</v>
      </c>
      <c r="AU188" s="168" t="s">
        <v>79</v>
      </c>
      <c r="AY188" s="18" t="s">
        <v>185</v>
      </c>
      <c r="BE188" s="169">
        <f t="shared" si="24"/>
        <v>0</v>
      </c>
      <c r="BF188" s="169">
        <f t="shared" si="25"/>
        <v>0</v>
      </c>
      <c r="BG188" s="169">
        <f t="shared" si="26"/>
        <v>0</v>
      </c>
      <c r="BH188" s="169">
        <f t="shared" si="27"/>
        <v>0</v>
      </c>
      <c r="BI188" s="169">
        <f t="shared" si="28"/>
        <v>0</v>
      </c>
      <c r="BJ188" s="18" t="s">
        <v>89</v>
      </c>
      <c r="BK188" s="169">
        <f t="shared" si="29"/>
        <v>0</v>
      </c>
      <c r="BL188" s="18" t="s">
        <v>91</v>
      </c>
      <c r="BM188" s="168" t="s">
        <v>2707</v>
      </c>
    </row>
    <row r="189" spans="1:65" s="2" customFormat="1" ht="24.2" customHeight="1">
      <c r="A189" s="33"/>
      <c r="B189" s="155"/>
      <c r="C189" s="156" t="s">
        <v>906</v>
      </c>
      <c r="D189" s="156" t="s">
        <v>188</v>
      </c>
      <c r="E189" s="157" t="s">
        <v>2708</v>
      </c>
      <c r="F189" s="158" t="s">
        <v>2709</v>
      </c>
      <c r="G189" s="159" t="s">
        <v>191</v>
      </c>
      <c r="H189" s="160">
        <v>159.59</v>
      </c>
      <c r="I189" s="161"/>
      <c r="J189" s="162">
        <f t="shared" si="20"/>
        <v>0</v>
      </c>
      <c r="K189" s="163"/>
      <c r="L189" s="34"/>
      <c r="M189" s="164" t="s">
        <v>1</v>
      </c>
      <c r="N189" s="165" t="s">
        <v>41</v>
      </c>
      <c r="O189" s="62"/>
      <c r="P189" s="166">
        <f t="shared" si="21"/>
        <v>0</v>
      </c>
      <c r="Q189" s="166">
        <v>0</v>
      </c>
      <c r="R189" s="166">
        <f t="shared" si="22"/>
        <v>0</v>
      </c>
      <c r="S189" s="166">
        <v>0</v>
      </c>
      <c r="T189" s="167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91</v>
      </c>
      <c r="AT189" s="168" t="s">
        <v>188</v>
      </c>
      <c r="AU189" s="168" t="s">
        <v>79</v>
      </c>
      <c r="AY189" s="18" t="s">
        <v>185</v>
      </c>
      <c r="BE189" s="169">
        <f t="shared" si="24"/>
        <v>0</v>
      </c>
      <c r="BF189" s="169">
        <f t="shared" si="25"/>
        <v>0</v>
      </c>
      <c r="BG189" s="169">
        <f t="shared" si="26"/>
        <v>0</v>
      </c>
      <c r="BH189" s="169">
        <f t="shared" si="27"/>
        <v>0</v>
      </c>
      <c r="BI189" s="169">
        <f t="shared" si="28"/>
        <v>0</v>
      </c>
      <c r="BJ189" s="18" t="s">
        <v>89</v>
      </c>
      <c r="BK189" s="169">
        <f t="shared" si="29"/>
        <v>0</v>
      </c>
      <c r="BL189" s="18" t="s">
        <v>91</v>
      </c>
      <c r="BM189" s="168" t="s">
        <v>2710</v>
      </c>
    </row>
    <row r="190" spans="1:65" s="2" customFormat="1" ht="33" customHeight="1">
      <c r="A190" s="33"/>
      <c r="B190" s="155"/>
      <c r="C190" s="156" t="s">
        <v>911</v>
      </c>
      <c r="D190" s="156" t="s">
        <v>188</v>
      </c>
      <c r="E190" s="157" t="s">
        <v>2711</v>
      </c>
      <c r="F190" s="158" t="s">
        <v>2712</v>
      </c>
      <c r="G190" s="159" t="s">
        <v>191</v>
      </c>
      <c r="H190" s="160">
        <v>44.1</v>
      </c>
      <c r="I190" s="161"/>
      <c r="J190" s="162">
        <f t="shared" si="20"/>
        <v>0</v>
      </c>
      <c r="K190" s="163"/>
      <c r="L190" s="34"/>
      <c r="M190" s="164" t="s">
        <v>1</v>
      </c>
      <c r="N190" s="165" t="s">
        <v>41</v>
      </c>
      <c r="O190" s="62"/>
      <c r="P190" s="166">
        <f t="shared" si="21"/>
        <v>0</v>
      </c>
      <c r="Q190" s="166">
        <v>0</v>
      </c>
      <c r="R190" s="166">
        <f t="shared" si="22"/>
        <v>0</v>
      </c>
      <c r="S190" s="166">
        <v>0</v>
      </c>
      <c r="T190" s="167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91</v>
      </c>
      <c r="AT190" s="168" t="s">
        <v>188</v>
      </c>
      <c r="AU190" s="168" t="s">
        <v>79</v>
      </c>
      <c r="AY190" s="18" t="s">
        <v>185</v>
      </c>
      <c r="BE190" s="169">
        <f t="shared" si="24"/>
        <v>0</v>
      </c>
      <c r="BF190" s="169">
        <f t="shared" si="25"/>
        <v>0</v>
      </c>
      <c r="BG190" s="169">
        <f t="shared" si="26"/>
        <v>0</v>
      </c>
      <c r="BH190" s="169">
        <f t="shared" si="27"/>
        <v>0</v>
      </c>
      <c r="BI190" s="169">
        <f t="shared" si="28"/>
        <v>0</v>
      </c>
      <c r="BJ190" s="18" t="s">
        <v>89</v>
      </c>
      <c r="BK190" s="169">
        <f t="shared" si="29"/>
        <v>0</v>
      </c>
      <c r="BL190" s="18" t="s">
        <v>91</v>
      </c>
      <c r="BM190" s="168" t="s">
        <v>2713</v>
      </c>
    </row>
    <row r="191" spans="1:65" s="2" customFormat="1" ht="24.2" customHeight="1">
      <c r="A191" s="33"/>
      <c r="B191" s="155"/>
      <c r="C191" s="156" t="s">
        <v>916</v>
      </c>
      <c r="D191" s="156" t="s">
        <v>188</v>
      </c>
      <c r="E191" s="157" t="s">
        <v>2714</v>
      </c>
      <c r="F191" s="158" t="s">
        <v>2715</v>
      </c>
      <c r="G191" s="159" t="s">
        <v>191</v>
      </c>
      <c r="H191" s="160">
        <v>12.36</v>
      </c>
      <c r="I191" s="161"/>
      <c r="J191" s="162">
        <f t="shared" si="20"/>
        <v>0</v>
      </c>
      <c r="K191" s="163"/>
      <c r="L191" s="34"/>
      <c r="M191" s="164" t="s">
        <v>1</v>
      </c>
      <c r="N191" s="165" t="s">
        <v>41</v>
      </c>
      <c r="O191" s="62"/>
      <c r="P191" s="166">
        <f t="shared" si="21"/>
        <v>0</v>
      </c>
      <c r="Q191" s="166">
        <v>0</v>
      </c>
      <c r="R191" s="166">
        <f t="shared" si="22"/>
        <v>0</v>
      </c>
      <c r="S191" s="166">
        <v>0</v>
      </c>
      <c r="T191" s="167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91</v>
      </c>
      <c r="AT191" s="168" t="s">
        <v>188</v>
      </c>
      <c r="AU191" s="168" t="s">
        <v>79</v>
      </c>
      <c r="AY191" s="18" t="s">
        <v>185</v>
      </c>
      <c r="BE191" s="169">
        <f t="shared" si="24"/>
        <v>0</v>
      </c>
      <c r="BF191" s="169">
        <f t="shared" si="25"/>
        <v>0</v>
      </c>
      <c r="BG191" s="169">
        <f t="shared" si="26"/>
        <v>0</v>
      </c>
      <c r="BH191" s="169">
        <f t="shared" si="27"/>
        <v>0</v>
      </c>
      <c r="BI191" s="169">
        <f t="shared" si="28"/>
        <v>0</v>
      </c>
      <c r="BJ191" s="18" t="s">
        <v>89</v>
      </c>
      <c r="BK191" s="169">
        <f t="shared" si="29"/>
        <v>0</v>
      </c>
      <c r="BL191" s="18" t="s">
        <v>91</v>
      </c>
      <c r="BM191" s="168" t="s">
        <v>2716</v>
      </c>
    </row>
    <row r="192" spans="1:65" s="2" customFormat="1" ht="16.5" customHeight="1">
      <c r="A192" s="33"/>
      <c r="B192" s="155"/>
      <c r="C192" s="202" t="s">
        <v>921</v>
      </c>
      <c r="D192" s="202" t="s">
        <v>339</v>
      </c>
      <c r="E192" s="203" t="s">
        <v>1790</v>
      </c>
      <c r="F192" s="204" t="s">
        <v>2717</v>
      </c>
      <c r="G192" s="205" t="s">
        <v>782</v>
      </c>
      <c r="H192" s="206">
        <v>25</v>
      </c>
      <c r="I192" s="207"/>
      <c r="J192" s="208">
        <f t="shared" si="20"/>
        <v>0</v>
      </c>
      <c r="K192" s="209"/>
      <c r="L192" s="210"/>
      <c r="M192" s="211" t="s">
        <v>1</v>
      </c>
      <c r="N192" s="212" t="s">
        <v>41</v>
      </c>
      <c r="O192" s="62"/>
      <c r="P192" s="166">
        <f t="shared" si="21"/>
        <v>0</v>
      </c>
      <c r="Q192" s="166">
        <v>0</v>
      </c>
      <c r="R192" s="166">
        <f t="shared" si="22"/>
        <v>0</v>
      </c>
      <c r="S192" s="166">
        <v>0</v>
      </c>
      <c r="T192" s="167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342</v>
      </c>
      <c r="AT192" s="168" t="s">
        <v>339</v>
      </c>
      <c r="AU192" s="168" t="s">
        <v>79</v>
      </c>
      <c r="AY192" s="18" t="s">
        <v>185</v>
      </c>
      <c r="BE192" s="169">
        <f t="shared" si="24"/>
        <v>0</v>
      </c>
      <c r="BF192" s="169">
        <f t="shared" si="25"/>
        <v>0</v>
      </c>
      <c r="BG192" s="169">
        <f t="shared" si="26"/>
        <v>0</v>
      </c>
      <c r="BH192" s="169">
        <f t="shared" si="27"/>
        <v>0</v>
      </c>
      <c r="BI192" s="169">
        <f t="shared" si="28"/>
        <v>0</v>
      </c>
      <c r="BJ192" s="18" t="s">
        <v>89</v>
      </c>
      <c r="BK192" s="169">
        <f t="shared" si="29"/>
        <v>0</v>
      </c>
      <c r="BL192" s="18" t="s">
        <v>91</v>
      </c>
      <c r="BM192" s="168" t="s">
        <v>2718</v>
      </c>
    </row>
    <row r="193" spans="1:65" s="2" customFormat="1" ht="24.2" customHeight="1">
      <c r="A193" s="33"/>
      <c r="B193" s="155"/>
      <c r="C193" s="156" t="s">
        <v>928</v>
      </c>
      <c r="D193" s="156" t="s">
        <v>188</v>
      </c>
      <c r="E193" s="157" t="s">
        <v>1880</v>
      </c>
      <c r="F193" s="158" t="s">
        <v>1881</v>
      </c>
      <c r="G193" s="159" t="s">
        <v>782</v>
      </c>
      <c r="H193" s="160">
        <v>2</v>
      </c>
      <c r="I193" s="161"/>
      <c r="J193" s="162">
        <f t="shared" si="20"/>
        <v>0</v>
      </c>
      <c r="K193" s="163"/>
      <c r="L193" s="34"/>
      <c r="M193" s="164" t="s">
        <v>1</v>
      </c>
      <c r="N193" s="165" t="s">
        <v>41</v>
      </c>
      <c r="O193" s="62"/>
      <c r="P193" s="166">
        <f t="shared" si="21"/>
        <v>0</v>
      </c>
      <c r="Q193" s="166">
        <v>0</v>
      </c>
      <c r="R193" s="166">
        <f t="shared" si="22"/>
        <v>0</v>
      </c>
      <c r="S193" s="166">
        <v>0</v>
      </c>
      <c r="T193" s="167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8" t="s">
        <v>91</v>
      </c>
      <c r="AT193" s="168" t="s">
        <v>188</v>
      </c>
      <c r="AU193" s="168" t="s">
        <v>79</v>
      </c>
      <c r="AY193" s="18" t="s">
        <v>185</v>
      </c>
      <c r="BE193" s="169">
        <f t="shared" si="24"/>
        <v>0</v>
      </c>
      <c r="BF193" s="169">
        <f t="shared" si="25"/>
        <v>0</v>
      </c>
      <c r="BG193" s="169">
        <f t="shared" si="26"/>
        <v>0</v>
      </c>
      <c r="BH193" s="169">
        <f t="shared" si="27"/>
        <v>0</v>
      </c>
      <c r="BI193" s="169">
        <f t="shared" si="28"/>
        <v>0</v>
      </c>
      <c r="BJ193" s="18" t="s">
        <v>89</v>
      </c>
      <c r="BK193" s="169">
        <f t="shared" si="29"/>
        <v>0</v>
      </c>
      <c r="BL193" s="18" t="s">
        <v>91</v>
      </c>
      <c r="BM193" s="168" t="s">
        <v>2719</v>
      </c>
    </row>
    <row r="194" spans="1:65" s="2" customFormat="1" ht="16.5" customHeight="1">
      <c r="A194" s="33"/>
      <c r="B194" s="155"/>
      <c r="C194" s="202" t="s">
        <v>936</v>
      </c>
      <c r="D194" s="202" t="s">
        <v>339</v>
      </c>
      <c r="E194" s="203" t="s">
        <v>1882</v>
      </c>
      <c r="F194" s="204" t="s">
        <v>1883</v>
      </c>
      <c r="G194" s="205" t="s">
        <v>782</v>
      </c>
      <c r="H194" s="206">
        <v>2</v>
      </c>
      <c r="I194" s="207"/>
      <c r="J194" s="208">
        <f t="shared" si="20"/>
        <v>0</v>
      </c>
      <c r="K194" s="209"/>
      <c r="L194" s="210"/>
      <c r="M194" s="211" t="s">
        <v>1</v>
      </c>
      <c r="N194" s="212" t="s">
        <v>41</v>
      </c>
      <c r="O194" s="62"/>
      <c r="P194" s="166">
        <f t="shared" si="21"/>
        <v>0</v>
      </c>
      <c r="Q194" s="166">
        <v>0</v>
      </c>
      <c r="R194" s="166">
        <f t="shared" si="22"/>
        <v>0</v>
      </c>
      <c r="S194" s="166">
        <v>0</v>
      </c>
      <c r="T194" s="167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342</v>
      </c>
      <c r="AT194" s="168" t="s">
        <v>339</v>
      </c>
      <c r="AU194" s="168" t="s">
        <v>79</v>
      </c>
      <c r="AY194" s="18" t="s">
        <v>185</v>
      </c>
      <c r="BE194" s="169">
        <f t="shared" si="24"/>
        <v>0</v>
      </c>
      <c r="BF194" s="169">
        <f t="shared" si="25"/>
        <v>0</v>
      </c>
      <c r="BG194" s="169">
        <f t="shared" si="26"/>
        <v>0</v>
      </c>
      <c r="BH194" s="169">
        <f t="shared" si="27"/>
        <v>0</v>
      </c>
      <c r="BI194" s="169">
        <f t="shared" si="28"/>
        <v>0</v>
      </c>
      <c r="BJ194" s="18" t="s">
        <v>89</v>
      </c>
      <c r="BK194" s="169">
        <f t="shared" si="29"/>
        <v>0</v>
      </c>
      <c r="BL194" s="18" t="s">
        <v>91</v>
      </c>
      <c r="BM194" s="168" t="s">
        <v>2720</v>
      </c>
    </row>
    <row r="195" spans="1:65" s="2" customFormat="1" ht="16.5" customHeight="1">
      <c r="A195" s="33"/>
      <c r="B195" s="155"/>
      <c r="C195" s="156" t="s">
        <v>942</v>
      </c>
      <c r="D195" s="156" t="s">
        <v>188</v>
      </c>
      <c r="E195" s="157" t="s">
        <v>1919</v>
      </c>
      <c r="F195" s="158" t="s">
        <v>1920</v>
      </c>
      <c r="G195" s="159" t="s">
        <v>782</v>
      </c>
      <c r="H195" s="160">
        <v>1</v>
      </c>
      <c r="I195" s="161"/>
      <c r="J195" s="162">
        <f t="shared" si="20"/>
        <v>0</v>
      </c>
      <c r="K195" s="163"/>
      <c r="L195" s="34"/>
      <c r="M195" s="164" t="s">
        <v>1</v>
      </c>
      <c r="N195" s="165" t="s">
        <v>41</v>
      </c>
      <c r="O195" s="62"/>
      <c r="P195" s="166">
        <f t="shared" si="21"/>
        <v>0</v>
      </c>
      <c r="Q195" s="166">
        <v>0</v>
      </c>
      <c r="R195" s="166">
        <f t="shared" si="22"/>
        <v>0</v>
      </c>
      <c r="S195" s="166">
        <v>0</v>
      </c>
      <c r="T195" s="167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8" t="s">
        <v>91</v>
      </c>
      <c r="AT195" s="168" t="s">
        <v>188</v>
      </c>
      <c r="AU195" s="168" t="s">
        <v>79</v>
      </c>
      <c r="AY195" s="18" t="s">
        <v>185</v>
      </c>
      <c r="BE195" s="169">
        <f t="shared" si="24"/>
        <v>0</v>
      </c>
      <c r="BF195" s="169">
        <f t="shared" si="25"/>
        <v>0</v>
      </c>
      <c r="BG195" s="169">
        <f t="shared" si="26"/>
        <v>0</v>
      </c>
      <c r="BH195" s="169">
        <f t="shared" si="27"/>
        <v>0</v>
      </c>
      <c r="BI195" s="169">
        <f t="shared" si="28"/>
        <v>0</v>
      </c>
      <c r="BJ195" s="18" t="s">
        <v>89</v>
      </c>
      <c r="BK195" s="169">
        <f t="shared" si="29"/>
        <v>0</v>
      </c>
      <c r="BL195" s="18" t="s">
        <v>91</v>
      </c>
      <c r="BM195" s="168" t="s">
        <v>2721</v>
      </c>
    </row>
    <row r="196" spans="1:65" s="2" customFormat="1" ht="24.2" customHeight="1">
      <c r="A196" s="33"/>
      <c r="B196" s="155"/>
      <c r="C196" s="202" t="s">
        <v>947</v>
      </c>
      <c r="D196" s="202" t="s">
        <v>339</v>
      </c>
      <c r="E196" s="203" t="s">
        <v>1922</v>
      </c>
      <c r="F196" s="204" t="s">
        <v>1923</v>
      </c>
      <c r="G196" s="205" t="s">
        <v>782</v>
      </c>
      <c r="H196" s="206">
        <v>1</v>
      </c>
      <c r="I196" s="207"/>
      <c r="J196" s="208">
        <f t="shared" si="20"/>
        <v>0</v>
      </c>
      <c r="K196" s="209"/>
      <c r="L196" s="210"/>
      <c r="M196" s="211" t="s">
        <v>1</v>
      </c>
      <c r="N196" s="212" t="s">
        <v>41</v>
      </c>
      <c r="O196" s="62"/>
      <c r="P196" s="166">
        <f t="shared" si="21"/>
        <v>0</v>
      </c>
      <c r="Q196" s="166">
        <v>0</v>
      </c>
      <c r="R196" s="166">
        <f t="shared" si="22"/>
        <v>0</v>
      </c>
      <c r="S196" s="166">
        <v>0</v>
      </c>
      <c r="T196" s="167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342</v>
      </c>
      <c r="AT196" s="168" t="s">
        <v>339</v>
      </c>
      <c r="AU196" s="168" t="s">
        <v>79</v>
      </c>
      <c r="AY196" s="18" t="s">
        <v>185</v>
      </c>
      <c r="BE196" s="169">
        <f t="shared" si="24"/>
        <v>0</v>
      </c>
      <c r="BF196" s="169">
        <f t="shared" si="25"/>
        <v>0</v>
      </c>
      <c r="BG196" s="169">
        <f t="shared" si="26"/>
        <v>0</v>
      </c>
      <c r="BH196" s="169">
        <f t="shared" si="27"/>
        <v>0</v>
      </c>
      <c r="BI196" s="169">
        <f t="shared" si="28"/>
        <v>0</v>
      </c>
      <c r="BJ196" s="18" t="s">
        <v>89</v>
      </c>
      <c r="BK196" s="169">
        <f t="shared" si="29"/>
        <v>0</v>
      </c>
      <c r="BL196" s="18" t="s">
        <v>91</v>
      </c>
      <c r="BM196" s="168" t="s">
        <v>2722</v>
      </c>
    </row>
    <row r="197" spans="1:65" s="2" customFormat="1" ht="16.5" customHeight="1">
      <c r="A197" s="33"/>
      <c r="B197" s="155"/>
      <c r="C197" s="156" t="s">
        <v>967</v>
      </c>
      <c r="D197" s="156" t="s">
        <v>188</v>
      </c>
      <c r="E197" s="157" t="s">
        <v>1925</v>
      </c>
      <c r="F197" s="158" t="s">
        <v>1926</v>
      </c>
      <c r="G197" s="159" t="s">
        <v>782</v>
      </c>
      <c r="H197" s="160">
        <v>1</v>
      </c>
      <c r="I197" s="161"/>
      <c r="J197" s="162">
        <f t="shared" si="20"/>
        <v>0</v>
      </c>
      <c r="K197" s="163"/>
      <c r="L197" s="34"/>
      <c r="M197" s="164" t="s">
        <v>1</v>
      </c>
      <c r="N197" s="165" t="s">
        <v>41</v>
      </c>
      <c r="O197" s="62"/>
      <c r="P197" s="166">
        <f t="shared" si="21"/>
        <v>0</v>
      </c>
      <c r="Q197" s="166">
        <v>0</v>
      </c>
      <c r="R197" s="166">
        <f t="shared" si="22"/>
        <v>0</v>
      </c>
      <c r="S197" s="166">
        <v>0</v>
      </c>
      <c r="T197" s="167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8" t="s">
        <v>91</v>
      </c>
      <c r="AT197" s="168" t="s">
        <v>188</v>
      </c>
      <c r="AU197" s="168" t="s">
        <v>79</v>
      </c>
      <c r="AY197" s="18" t="s">
        <v>185</v>
      </c>
      <c r="BE197" s="169">
        <f t="shared" si="24"/>
        <v>0</v>
      </c>
      <c r="BF197" s="169">
        <f t="shared" si="25"/>
        <v>0</v>
      </c>
      <c r="BG197" s="169">
        <f t="shared" si="26"/>
        <v>0</v>
      </c>
      <c r="BH197" s="169">
        <f t="shared" si="27"/>
        <v>0</v>
      </c>
      <c r="BI197" s="169">
        <f t="shared" si="28"/>
        <v>0</v>
      </c>
      <c r="BJ197" s="18" t="s">
        <v>89</v>
      </c>
      <c r="BK197" s="169">
        <f t="shared" si="29"/>
        <v>0</v>
      </c>
      <c r="BL197" s="18" t="s">
        <v>91</v>
      </c>
      <c r="BM197" s="168" t="s">
        <v>2723</v>
      </c>
    </row>
    <row r="198" spans="1:65" s="2" customFormat="1" ht="16.5" customHeight="1">
      <c r="A198" s="33"/>
      <c r="B198" s="155"/>
      <c r="C198" s="202" t="s">
        <v>972</v>
      </c>
      <c r="D198" s="202" t="s">
        <v>339</v>
      </c>
      <c r="E198" s="203" t="s">
        <v>1928</v>
      </c>
      <c r="F198" s="204" t="s">
        <v>1929</v>
      </c>
      <c r="G198" s="205" t="s">
        <v>782</v>
      </c>
      <c r="H198" s="206">
        <v>1</v>
      </c>
      <c r="I198" s="207"/>
      <c r="J198" s="208">
        <f t="shared" si="20"/>
        <v>0</v>
      </c>
      <c r="K198" s="209"/>
      <c r="L198" s="210"/>
      <c r="M198" s="211" t="s">
        <v>1</v>
      </c>
      <c r="N198" s="212" t="s">
        <v>41</v>
      </c>
      <c r="O198" s="62"/>
      <c r="P198" s="166">
        <f t="shared" si="21"/>
        <v>0</v>
      </c>
      <c r="Q198" s="166">
        <v>0</v>
      </c>
      <c r="R198" s="166">
        <f t="shared" si="22"/>
        <v>0</v>
      </c>
      <c r="S198" s="166">
        <v>0</v>
      </c>
      <c r="T198" s="167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342</v>
      </c>
      <c r="AT198" s="168" t="s">
        <v>339</v>
      </c>
      <c r="AU198" s="168" t="s">
        <v>79</v>
      </c>
      <c r="AY198" s="18" t="s">
        <v>185</v>
      </c>
      <c r="BE198" s="169">
        <f t="shared" si="24"/>
        <v>0</v>
      </c>
      <c r="BF198" s="169">
        <f t="shared" si="25"/>
        <v>0</v>
      </c>
      <c r="BG198" s="169">
        <f t="shared" si="26"/>
        <v>0</v>
      </c>
      <c r="BH198" s="169">
        <f t="shared" si="27"/>
        <v>0</v>
      </c>
      <c r="BI198" s="169">
        <f t="shared" si="28"/>
        <v>0</v>
      </c>
      <c r="BJ198" s="18" t="s">
        <v>89</v>
      </c>
      <c r="BK198" s="169">
        <f t="shared" si="29"/>
        <v>0</v>
      </c>
      <c r="BL198" s="18" t="s">
        <v>91</v>
      </c>
      <c r="BM198" s="168" t="s">
        <v>2724</v>
      </c>
    </row>
    <row r="199" spans="1:65" s="2" customFormat="1" ht="24.2" customHeight="1">
      <c r="A199" s="33"/>
      <c r="B199" s="155"/>
      <c r="C199" s="156" t="s">
        <v>977</v>
      </c>
      <c r="D199" s="156" t="s">
        <v>188</v>
      </c>
      <c r="E199" s="157" t="s">
        <v>1931</v>
      </c>
      <c r="F199" s="158" t="s">
        <v>1932</v>
      </c>
      <c r="G199" s="159" t="s">
        <v>782</v>
      </c>
      <c r="H199" s="160">
        <v>1</v>
      </c>
      <c r="I199" s="161"/>
      <c r="J199" s="162">
        <f t="shared" si="20"/>
        <v>0</v>
      </c>
      <c r="K199" s="163"/>
      <c r="L199" s="34"/>
      <c r="M199" s="164" t="s">
        <v>1</v>
      </c>
      <c r="N199" s="165" t="s">
        <v>41</v>
      </c>
      <c r="O199" s="62"/>
      <c r="P199" s="166">
        <f t="shared" si="21"/>
        <v>0</v>
      </c>
      <c r="Q199" s="166">
        <v>0</v>
      </c>
      <c r="R199" s="166">
        <f t="shared" si="22"/>
        <v>0</v>
      </c>
      <c r="S199" s="166">
        <v>0</v>
      </c>
      <c r="T199" s="167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8" t="s">
        <v>91</v>
      </c>
      <c r="AT199" s="168" t="s">
        <v>188</v>
      </c>
      <c r="AU199" s="168" t="s">
        <v>79</v>
      </c>
      <c r="AY199" s="18" t="s">
        <v>185</v>
      </c>
      <c r="BE199" s="169">
        <f t="shared" si="24"/>
        <v>0</v>
      </c>
      <c r="BF199" s="169">
        <f t="shared" si="25"/>
        <v>0</v>
      </c>
      <c r="BG199" s="169">
        <f t="shared" si="26"/>
        <v>0</v>
      </c>
      <c r="BH199" s="169">
        <f t="shared" si="27"/>
        <v>0</v>
      </c>
      <c r="BI199" s="169">
        <f t="shared" si="28"/>
        <v>0</v>
      </c>
      <c r="BJ199" s="18" t="s">
        <v>89</v>
      </c>
      <c r="BK199" s="169">
        <f t="shared" si="29"/>
        <v>0</v>
      </c>
      <c r="BL199" s="18" t="s">
        <v>91</v>
      </c>
      <c r="BM199" s="168" t="s">
        <v>2725</v>
      </c>
    </row>
    <row r="200" spans="1:65" s="2" customFormat="1" ht="24.2" customHeight="1">
      <c r="A200" s="33"/>
      <c r="B200" s="155"/>
      <c r="C200" s="202" t="s">
        <v>982</v>
      </c>
      <c r="D200" s="202" t="s">
        <v>339</v>
      </c>
      <c r="E200" s="203" t="s">
        <v>1934</v>
      </c>
      <c r="F200" s="204" t="s">
        <v>1935</v>
      </c>
      <c r="G200" s="205" t="s">
        <v>782</v>
      </c>
      <c r="H200" s="206">
        <v>1</v>
      </c>
      <c r="I200" s="207"/>
      <c r="J200" s="208">
        <f t="shared" si="20"/>
        <v>0</v>
      </c>
      <c r="K200" s="209"/>
      <c r="L200" s="210"/>
      <c r="M200" s="211" t="s">
        <v>1</v>
      </c>
      <c r="N200" s="212" t="s">
        <v>41</v>
      </c>
      <c r="O200" s="62"/>
      <c r="P200" s="166">
        <f t="shared" si="21"/>
        <v>0</v>
      </c>
      <c r="Q200" s="166">
        <v>0</v>
      </c>
      <c r="R200" s="166">
        <f t="shared" si="22"/>
        <v>0</v>
      </c>
      <c r="S200" s="166">
        <v>0</v>
      </c>
      <c r="T200" s="167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8" t="s">
        <v>342</v>
      </c>
      <c r="AT200" s="168" t="s">
        <v>339</v>
      </c>
      <c r="AU200" s="168" t="s">
        <v>79</v>
      </c>
      <c r="AY200" s="18" t="s">
        <v>185</v>
      </c>
      <c r="BE200" s="169">
        <f t="shared" si="24"/>
        <v>0</v>
      </c>
      <c r="BF200" s="169">
        <f t="shared" si="25"/>
        <v>0</v>
      </c>
      <c r="BG200" s="169">
        <f t="shared" si="26"/>
        <v>0</v>
      </c>
      <c r="BH200" s="169">
        <f t="shared" si="27"/>
        <v>0</v>
      </c>
      <c r="BI200" s="169">
        <f t="shared" si="28"/>
        <v>0</v>
      </c>
      <c r="BJ200" s="18" t="s">
        <v>89</v>
      </c>
      <c r="BK200" s="169">
        <f t="shared" si="29"/>
        <v>0</v>
      </c>
      <c r="BL200" s="18" t="s">
        <v>91</v>
      </c>
      <c r="BM200" s="168" t="s">
        <v>2726</v>
      </c>
    </row>
    <row r="201" spans="1:65" s="2" customFormat="1" ht="24.2" customHeight="1">
      <c r="A201" s="33"/>
      <c r="B201" s="155"/>
      <c r="C201" s="202" t="s">
        <v>990</v>
      </c>
      <c r="D201" s="202" t="s">
        <v>339</v>
      </c>
      <c r="E201" s="203" t="s">
        <v>1937</v>
      </c>
      <c r="F201" s="204" t="s">
        <v>1938</v>
      </c>
      <c r="G201" s="205" t="s">
        <v>782</v>
      </c>
      <c r="H201" s="206">
        <v>1</v>
      </c>
      <c r="I201" s="207"/>
      <c r="J201" s="208">
        <f t="shared" si="20"/>
        <v>0</v>
      </c>
      <c r="K201" s="209"/>
      <c r="L201" s="210"/>
      <c r="M201" s="211" t="s">
        <v>1</v>
      </c>
      <c r="N201" s="212" t="s">
        <v>41</v>
      </c>
      <c r="O201" s="62"/>
      <c r="P201" s="166">
        <f t="shared" si="21"/>
        <v>0</v>
      </c>
      <c r="Q201" s="166">
        <v>0</v>
      </c>
      <c r="R201" s="166">
        <f t="shared" si="22"/>
        <v>0</v>
      </c>
      <c r="S201" s="166">
        <v>0</v>
      </c>
      <c r="T201" s="167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8" t="s">
        <v>342</v>
      </c>
      <c r="AT201" s="168" t="s">
        <v>339</v>
      </c>
      <c r="AU201" s="168" t="s">
        <v>79</v>
      </c>
      <c r="AY201" s="18" t="s">
        <v>185</v>
      </c>
      <c r="BE201" s="169">
        <f t="shared" si="24"/>
        <v>0</v>
      </c>
      <c r="BF201" s="169">
        <f t="shared" si="25"/>
        <v>0</v>
      </c>
      <c r="BG201" s="169">
        <f t="shared" si="26"/>
        <v>0</v>
      </c>
      <c r="BH201" s="169">
        <f t="shared" si="27"/>
        <v>0</v>
      </c>
      <c r="BI201" s="169">
        <f t="shared" si="28"/>
        <v>0</v>
      </c>
      <c r="BJ201" s="18" t="s">
        <v>89</v>
      </c>
      <c r="BK201" s="169">
        <f t="shared" si="29"/>
        <v>0</v>
      </c>
      <c r="BL201" s="18" t="s">
        <v>91</v>
      </c>
      <c r="BM201" s="168" t="s">
        <v>2727</v>
      </c>
    </row>
    <row r="202" spans="1:65" s="2" customFormat="1" ht="24.2" customHeight="1">
      <c r="A202" s="33"/>
      <c r="B202" s="155"/>
      <c r="C202" s="202" t="s">
        <v>995</v>
      </c>
      <c r="D202" s="202" t="s">
        <v>339</v>
      </c>
      <c r="E202" s="203" t="s">
        <v>2728</v>
      </c>
      <c r="F202" s="204" t="s">
        <v>2729</v>
      </c>
      <c r="G202" s="205" t="s">
        <v>782</v>
      </c>
      <c r="H202" s="206">
        <v>1</v>
      </c>
      <c r="I202" s="207"/>
      <c r="J202" s="208">
        <f t="shared" si="20"/>
        <v>0</v>
      </c>
      <c r="K202" s="209"/>
      <c r="L202" s="210"/>
      <c r="M202" s="211" t="s">
        <v>1</v>
      </c>
      <c r="N202" s="212" t="s">
        <v>41</v>
      </c>
      <c r="O202" s="62"/>
      <c r="P202" s="166">
        <f t="shared" si="21"/>
        <v>0</v>
      </c>
      <c r="Q202" s="166">
        <v>0</v>
      </c>
      <c r="R202" s="166">
        <f t="shared" si="22"/>
        <v>0</v>
      </c>
      <c r="S202" s="166">
        <v>0</v>
      </c>
      <c r="T202" s="167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8" t="s">
        <v>342</v>
      </c>
      <c r="AT202" s="168" t="s">
        <v>339</v>
      </c>
      <c r="AU202" s="168" t="s">
        <v>79</v>
      </c>
      <c r="AY202" s="18" t="s">
        <v>185</v>
      </c>
      <c r="BE202" s="169">
        <f t="shared" si="24"/>
        <v>0</v>
      </c>
      <c r="BF202" s="169">
        <f t="shared" si="25"/>
        <v>0</v>
      </c>
      <c r="BG202" s="169">
        <f t="shared" si="26"/>
        <v>0</v>
      </c>
      <c r="BH202" s="169">
        <f t="shared" si="27"/>
        <v>0</v>
      </c>
      <c r="BI202" s="169">
        <f t="shared" si="28"/>
        <v>0</v>
      </c>
      <c r="BJ202" s="18" t="s">
        <v>89</v>
      </c>
      <c r="BK202" s="169">
        <f t="shared" si="29"/>
        <v>0</v>
      </c>
      <c r="BL202" s="18" t="s">
        <v>91</v>
      </c>
      <c r="BM202" s="168" t="s">
        <v>2730</v>
      </c>
    </row>
    <row r="203" spans="1:65" s="2" customFormat="1" ht="16.5" customHeight="1">
      <c r="A203" s="33"/>
      <c r="B203" s="155"/>
      <c r="C203" s="202" t="s">
        <v>1001</v>
      </c>
      <c r="D203" s="202" t="s">
        <v>339</v>
      </c>
      <c r="E203" s="203" t="s">
        <v>2731</v>
      </c>
      <c r="F203" s="204" t="s">
        <v>2732</v>
      </c>
      <c r="G203" s="205" t="s">
        <v>782</v>
      </c>
      <c r="H203" s="206">
        <v>1</v>
      </c>
      <c r="I203" s="207"/>
      <c r="J203" s="208">
        <f t="shared" si="20"/>
        <v>0</v>
      </c>
      <c r="K203" s="209"/>
      <c r="L203" s="210"/>
      <c r="M203" s="211" t="s">
        <v>1</v>
      </c>
      <c r="N203" s="212" t="s">
        <v>41</v>
      </c>
      <c r="O203" s="62"/>
      <c r="P203" s="166">
        <f t="shared" si="21"/>
        <v>0</v>
      </c>
      <c r="Q203" s="166">
        <v>0</v>
      </c>
      <c r="R203" s="166">
        <f t="shared" si="22"/>
        <v>0</v>
      </c>
      <c r="S203" s="166">
        <v>0</v>
      </c>
      <c r="T203" s="167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8" t="s">
        <v>342</v>
      </c>
      <c r="AT203" s="168" t="s">
        <v>339</v>
      </c>
      <c r="AU203" s="168" t="s">
        <v>79</v>
      </c>
      <c r="AY203" s="18" t="s">
        <v>185</v>
      </c>
      <c r="BE203" s="169">
        <f t="shared" si="24"/>
        <v>0</v>
      </c>
      <c r="BF203" s="169">
        <f t="shared" si="25"/>
        <v>0</v>
      </c>
      <c r="BG203" s="169">
        <f t="shared" si="26"/>
        <v>0</v>
      </c>
      <c r="BH203" s="169">
        <f t="shared" si="27"/>
        <v>0</v>
      </c>
      <c r="BI203" s="169">
        <f t="shared" si="28"/>
        <v>0</v>
      </c>
      <c r="BJ203" s="18" t="s">
        <v>89</v>
      </c>
      <c r="BK203" s="169">
        <f t="shared" si="29"/>
        <v>0</v>
      </c>
      <c r="BL203" s="18" t="s">
        <v>91</v>
      </c>
      <c r="BM203" s="168" t="s">
        <v>2733</v>
      </c>
    </row>
    <row r="204" spans="1:65" s="2" customFormat="1" ht="16.5" customHeight="1">
      <c r="A204" s="33"/>
      <c r="B204" s="155"/>
      <c r="C204" s="202" t="s">
        <v>1006</v>
      </c>
      <c r="D204" s="202" t="s">
        <v>339</v>
      </c>
      <c r="E204" s="203" t="s">
        <v>2734</v>
      </c>
      <c r="F204" s="204" t="s">
        <v>2735</v>
      </c>
      <c r="G204" s="205" t="s">
        <v>782</v>
      </c>
      <c r="H204" s="206">
        <v>1</v>
      </c>
      <c r="I204" s="207"/>
      <c r="J204" s="208">
        <f t="shared" si="20"/>
        <v>0</v>
      </c>
      <c r="K204" s="209"/>
      <c r="L204" s="210"/>
      <c r="M204" s="211" t="s">
        <v>1</v>
      </c>
      <c r="N204" s="212" t="s">
        <v>41</v>
      </c>
      <c r="O204" s="62"/>
      <c r="P204" s="166">
        <f t="shared" si="21"/>
        <v>0</v>
      </c>
      <c r="Q204" s="166">
        <v>0</v>
      </c>
      <c r="R204" s="166">
        <f t="shared" si="22"/>
        <v>0</v>
      </c>
      <c r="S204" s="166">
        <v>0</v>
      </c>
      <c r="T204" s="167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8" t="s">
        <v>342</v>
      </c>
      <c r="AT204" s="168" t="s">
        <v>339</v>
      </c>
      <c r="AU204" s="168" t="s">
        <v>79</v>
      </c>
      <c r="AY204" s="18" t="s">
        <v>185</v>
      </c>
      <c r="BE204" s="169">
        <f t="shared" si="24"/>
        <v>0</v>
      </c>
      <c r="BF204" s="169">
        <f t="shared" si="25"/>
        <v>0</v>
      </c>
      <c r="BG204" s="169">
        <f t="shared" si="26"/>
        <v>0</v>
      </c>
      <c r="BH204" s="169">
        <f t="shared" si="27"/>
        <v>0</v>
      </c>
      <c r="BI204" s="169">
        <f t="shared" si="28"/>
        <v>0</v>
      </c>
      <c r="BJ204" s="18" t="s">
        <v>89</v>
      </c>
      <c r="BK204" s="169">
        <f t="shared" si="29"/>
        <v>0</v>
      </c>
      <c r="BL204" s="18" t="s">
        <v>91</v>
      </c>
      <c r="BM204" s="168" t="s">
        <v>2736</v>
      </c>
    </row>
    <row r="205" spans="1:65" s="2" customFormat="1" ht="16.5" customHeight="1">
      <c r="A205" s="33"/>
      <c r="B205" s="155"/>
      <c r="C205" s="202" t="s">
        <v>1010</v>
      </c>
      <c r="D205" s="202" t="s">
        <v>339</v>
      </c>
      <c r="E205" s="203" t="s">
        <v>2737</v>
      </c>
      <c r="F205" s="204" t="s">
        <v>2738</v>
      </c>
      <c r="G205" s="205" t="s">
        <v>782</v>
      </c>
      <c r="H205" s="206">
        <v>1</v>
      </c>
      <c r="I205" s="207"/>
      <c r="J205" s="208">
        <f t="shared" si="20"/>
        <v>0</v>
      </c>
      <c r="K205" s="209"/>
      <c r="L205" s="210"/>
      <c r="M205" s="211" t="s">
        <v>1</v>
      </c>
      <c r="N205" s="212" t="s">
        <v>41</v>
      </c>
      <c r="O205" s="62"/>
      <c r="P205" s="166">
        <f t="shared" si="21"/>
        <v>0</v>
      </c>
      <c r="Q205" s="166">
        <v>0</v>
      </c>
      <c r="R205" s="166">
        <f t="shared" si="22"/>
        <v>0</v>
      </c>
      <c r="S205" s="166">
        <v>0</v>
      </c>
      <c r="T205" s="167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8" t="s">
        <v>342</v>
      </c>
      <c r="AT205" s="168" t="s">
        <v>339</v>
      </c>
      <c r="AU205" s="168" t="s">
        <v>79</v>
      </c>
      <c r="AY205" s="18" t="s">
        <v>185</v>
      </c>
      <c r="BE205" s="169">
        <f t="shared" si="24"/>
        <v>0</v>
      </c>
      <c r="BF205" s="169">
        <f t="shared" si="25"/>
        <v>0</v>
      </c>
      <c r="BG205" s="169">
        <f t="shared" si="26"/>
        <v>0</v>
      </c>
      <c r="BH205" s="169">
        <f t="shared" si="27"/>
        <v>0</v>
      </c>
      <c r="BI205" s="169">
        <f t="shared" si="28"/>
        <v>0</v>
      </c>
      <c r="BJ205" s="18" t="s">
        <v>89</v>
      </c>
      <c r="BK205" s="169">
        <f t="shared" si="29"/>
        <v>0</v>
      </c>
      <c r="BL205" s="18" t="s">
        <v>91</v>
      </c>
      <c r="BM205" s="168" t="s">
        <v>2739</v>
      </c>
    </row>
    <row r="206" spans="1:65" s="2" customFormat="1" ht="16.5" customHeight="1">
      <c r="A206" s="33"/>
      <c r="B206" s="155"/>
      <c r="C206" s="202" t="s">
        <v>1014</v>
      </c>
      <c r="D206" s="202" t="s">
        <v>339</v>
      </c>
      <c r="E206" s="203" t="s">
        <v>2740</v>
      </c>
      <c r="F206" s="204" t="s">
        <v>2741</v>
      </c>
      <c r="G206" s="205" t="s">
        <v>782</v>
      </c>
      <c r="H206" s="206">
        <v>1</v>
      </c>
      <c r="I206" s="207"/>
      <c r="J206" s="208">
        <f t="shared" si="20"/>
        <v>0</v>
      </c>
      <c r="K206" s="209"/>
      <c r="L206" s="210"/>
      <c r="M206" s="211" t="s">
        <v>1</v>
      </c>
      <c r="N206" s="212" t="s">
        <v>41</v>
      </c>
      <c r="O206" s="62"/>
      <c r="P206" s="166">
        <f t="shared" si="21"/>
        <v>0</v>
      </c>
      <c r="Q206" s="166">
        <v>0</v>
      </c>
      <c r="R206" s="166">
        <f t="shared" si="22"/>
        <v>0</v>
      </c>
      <c r="S206" s="166">
        <v>0</v>
      </c>
      <c r="T206" s="167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8" t="s">
        <v>342</v>
      </c>
      <c r="AT206" s="168" t="s">
        <v>339</v>
      </c>
      <c r="AU206" s="168" t="s">
        <v>79</v>
      </c>
      <c r="AY206" s="18" t="s">
        <v>185</v>
      </c>
      <c r="BE206" s="169">
        <f t="shared" si="24"/>
        <v>0</v>
      </c>
      <c r="BF206" s="169">
        <f t="shared" si="25"/>
        <v>0</v>
      </c>
      <c r="BG206" s="169">
        <f t="shared" si="26"/>
        <v>0</v>
      </c>
      <c r="BH206" s="169">
        <f t="shared" si="27"/>
        <v>0</v>
      </c>
      <c r="BI206" s="169">
        <f t="shared" si="28"/>
        <v>0</v>
      </c>
      <c r="BJ206" s="18" t="s">
        <v>89</v>
      </c>
      <c r="BK206" s="169">
        <f t="shared" si="29"/>
        <v>0</v>
      </c>
      <c r="BL206" s="18" t="s">
        <v>91</v>
      </c>
      <c r="BM206" s="168" t="s">
        <v>2742</v>
      </c>
    </row>
    <row r="207" spans="1:65" s="2" customFormat="1" ht="16.5" customHeight="1">
      <c r="A207" s="33"/>
      <c r="B207" s="155"/>
      <c r="C207" s="202" t="s">
        <v>1022</v>
      </c>
      <c r="D207" s="202" t="s">
        <v>339</v>
      </c>
      <c r="E207" s="203" t="s">
        <v>2743</v>
      </c>
      <c r="F207" s="204" t="s">
        <v>2744</v>
      </c>
      <c r="G207" s="205" t="s">
        <v>782</v>
      </c>
      <c r="H207" s="206">
        <v>1</v>
      </c>
      <c r="I207" s="207"/>
      <c r="J207" s="208">
        <f t="shared" si="20"/>
        <v>0</v>
      </c>
      <c r="K207" s="209"/>
      <c r="L207" s="210"/>
      <c r="M207" s="211" t="s">
        <v>1</v>
      </c>
      <c r="N207" s="212" t="s">
        <v>41</v>
      </c>
      <c r="O207" s="62"/>
      <c r="P207" s="166">
        <f t="shared" si="21"/>
        <v>0</v>
      </c>
      <c r="Q207" s="166">
        <v>0</v>
      </c>
      <c r="R207" s="166">
        <f t="shared" si="22"/>
        <v>0</v>
      </c>
      <c r="S207" s="166">
        <v>0</v>
      </c>
      <c r="T207" s="167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8" t="s">
        <v>342</v>
      </c>
      <c r="AT207" s="168" t="s">
        <v>339</v>
      </c>
      <c r="AU207" s="168" t="s">
        <v>79</v>
      </c>
      <c r="AY207" s="18" t="s">
        <v>185</v>
      </c>
      <c r="BE207" s="169">
        <f t="shared" si="24"/>
        <v>0</v>
      </c>
      <c r="BF207" s="169">
        <f t="shared" si="25"/>
        <v>0</v>
      </c>
      <c r="BG207" s="169">
        <f t="shared" si="26"/>
        <v>0</v>
      </c>
      <c r="BH207" s="169">
        <f t="shared" si="27"/>
        <v>0</v>
      </c>
      <c r="BI207" s="169">
        <f t="shared" si="28"/>
        <v>0</v>
      </c>
      <c r="BJ207" s="18" t="s">
        <v>89</v>
      </c>
      <c r="BK207" s="169">
        <f t="shared" si="29"/>
        <v>0</v>
      </c>
      <c r="BL207" s="18" t="s">
        <v>91</v>
      </c>
      <c r="BM207" s="168" t="s">
        <v>2745</v>
      </c>
    </row>
    <row r="208" spans="1:65" s="2" customFormat="1" ht="37.9" customHeight="1">
      <c r="A208" s="33"/>
      <c r="B208" s="155"/>
      <c r="C208" s="156" t="s">
        <v>1027</v>
      </c>
      <c r="D208" s="156" t="s">
        <v>188</v>
      </c>
      <c r="E208" s="157" t="s">
        <v>2746</v>
      </c>
      <c r="F208" s="158" t="s">
        <v>2747</v>
      </c>
      <c r="G208" s="159" t="s">
        <v>348</v>
      </c>
      <c r="H208" s="160">
        <v>236.4</v>
      </c>
      <c r="I208" s="161"/>
      <c r="J208" s="162">
        <f t="shared" si="20"/>
        <v>0</v>
      </c>
      <c r="K208" s="163"/>
      <c r="L208" s="34"/>
      <c r="M208" s="164" t="s">
        <v>1</v>
      </c>
      <c r="N208" s="165" t="s">
        <v>41</v>
      </c>
      <c r="O208" s="62"/>
      <c r="P208" s="166">
        <f t="shared" si="21"/>
        <v>0</v>
      </c>
      <c r="Q208" s="166">
        <v>0</v>
      </c>
      <c r="R208" s="166">
        <f t="shared" si="22"/>
        <v>0</v>
      </c>
      <c r="S208" s="166">
        <v>0</v>
      </c>
      <c r="T208" s="167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8" t="s">
        <v>91</v>
      </c>
      <c r="AT208" s="168" t="s">
        <v>188</v>
      </c>
      <c r="AU208" s="168" t="s">
        <v>79</v>
      </c>
      <c r="AY208" s="18" t="s">
        <v>185</v>
      </c>
      <c r="BE208" s="169">
        <f t="shared" si="24"/>
        <v>0</v>
      </c>
      <c r="BF208" s="169">
        <f t="shared" si="25"/>
        <v>0</v>
      </c>
      <c r="BG208" s="169">
        <f t="shared" si="26"/>
        <v>0</v>
      </c>
      <c r="BH208" s="169">
        <f t="shared" si="27"/>
        <v>0</v>
      </c>
      <c r="BI208" s="169">
        <f t="shared" si="28"/>
        <v>0</v>
      </c>
      <c r="BJ208" s="18" t="s">
        <v>89</v>
      </c>
      <c r="BK208" s="169">
        <f t="shared" si="29"/>
        <v>0</v>
      </c>
      <c r="BL208" s="18" t="s">
        <v>91</v>
      </c>
      <c r="BM208" s="168" t="s">
        <v>2748</v>
      </c>
    </row>
    <row r="209" spans="1:65" s="2" customFormat="1" ht="24.2" customHeight="1">
      <c r="A209" s="33"/>
      <c r="B209" s="155"/>
      <c r="C209" s="202" t="s">
        <v>1031</v>
      </c>
      <c r="D209" s="202" t="s">
        <v>339</v>
      </c>
      <c r="E209" s="203" t="s">
        <v>2749</v>
      </c>
      <c r="F209" s="204" t="s">
        <v>2750</v>
      </c>
      <c r="G209" s="205" t="s">
        <v>348</v>
      </c>
      <c r="H209" s="206">
        <v>236.4</v>
      </c>
      <c r="I209" s="207"/>
      <c r="J209" s="208">
        <f t="shared" si="20"/>
        <v>0</v>
      </c>
      <c r="K209" s="209"/>
      <c r="L209" s="210"/>
      <c r="M209" s="211" t="s">
        <v>1</v>
      </c>
      <c r="N209" s="212" t="s">
        <v>41</v>
      </c>
      <c r="O209" s="62"/>
      <c r="P209" s="166">
        <f t="shared" si="21"/>
        <v>0</v>
      </c>
      <c r="Q209" s="166">
        <v>0</v>
      </c>
      <c r="R209" s="166">
        <f t="shared" si="22"/>
        <v>0</v>
      </c>
      <c r="S209" s="166">
        <v>0</v>
      </c>
      <c r="T209" s="167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8" t="s">
        <v>342</v>
      </c>
      <c r="AT209" s="168" t="s">
        <v>339</v>
      </c>
      <c r="AU209" s="168" t="s">
        <v>79</v>
      </c>
      <c r="AY209" s="18" t="s">
        <v>185</v>
      </c>
      <c r="BE209" s="169">
        <f t="shared" si="24"/>
        <v>0</v>
      </c>
      <c r="BF209" s="169">
        <f t="shared" si="25"/>
        <v>0</v>
      </c>
      <c r="BG209" s="169">
        <f t="shared" si="26"/>
        <v>0</v>
      </c>
      <c r="BH209" s="169">
        <f t="shared" si="27"/>
        <v>0</v>
      </c>
      <c r="BI209" s="169">
        <f t="shared" si="28"/>
        <v>0</v>
      </c>
      <c r="BJ209" s="18" t="s">
        <v>89</v>
      </c>
      <c r="BK209" s="169">
        <f t="shared" si="29"/>
        <v>0</v>
      </c>
      <c r="BL209" s="18" t="s">
        <v>91</v>
      </c>
      <c r="BM209" s="168" t="s">
        <v>2751</v>
      </c>
    </row>
    <row r="210" spans="1:65" s="2" customFormat="1" ht="37.9" customHeight="1">
      <c r="A210" s="33"/>
      <c r="B210" s="155"/>
      <c r="C210" s="156" t="s">
        <v>1035</v>
      </c>
      <c r="D210" s="156" t="s">
        <v>188</v>
      </c>
      <c r="E210" s="157" t="s">
        <v>2746</v>
      </c>
      <c r="F210" s="158" t="s">
        <v>2747</v>
      </c>
      <c r="G210" s="159" t="s">
        <v>348</v>
      </c>
      <c r="H210" s="160">
        <v>1</v>
      </c>
      <c r="I210" s="161"/>
      <c r="J210" s="162">
        <f t="shared" si="20"/>
        <v>0</v>
      </c>
      <c r="K210" s="163"/>
      <c r="L210" s="34"/>
      <c r="M210" s="164" t="s">
        <v>1</v>
      </c>
      <c r="N210" s="165" t="s">
        <v>41</v>
      </c>
      <c r="O210" s="62"/>
      <c r="P210" s="166">
        <f t="shared" si="21"/>
        <v>0</v>
      </c>
      <c r="Q210" s="166">
        <v>0</v>
      </c>
      <c r="R210" s="166">
        <f t="shared" si="22"/>
        <v>0</v>
      </c>
      <c r="S210" s="166">
        <v>0</v>
      </c>
      <c r="T210" s="167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8" t="s">
        <v>91</v>
      </c>
      <c r="AT210" s="168" t="s">
        <v>188</v>
      </c>
      <c r="AU210" s="168" t="s">
        <v>79</v>
      </c>
      <c r="AY210" s="18" t="s">
        <v>185</v>
      </c>
      <c r="BE210" s="169">
        <f t="shared" si="24"/>
        <v>0</v>
      </c>
      <c r="BF210" s="169">
        <f t="shared" si="25"/>
        <v>0</v>
      </c>
      <c r="BG210" s="169">
        <f t="shared" si="26"/>
        <v>0</v>
      </c>
      <c r="BH210" s="169">
        <f t="shared" si="27"/>
        <v>0</v>
      </c>
      <c r="BI210" s="169">
        <f t="shared" si="28"/>
        <v>0</v>
      </c>
      <c r="BJ210" s="18" t="s">
        <v>89</v>
      </c>
      <c r="BK210" s="169">
        <f t="shared" si="29"/>
        <v>0</v>
      </c>
      <c r="BL210" s="18" t="s">
        <v>91</v>
      </c>
      <c r="BM210" s="168" t="s">
        <v>2752</v>
      </c>
    </row>
    <row r="211" spans="1:65" s="2" customFormat="1" ht="24.2" customHeight="1">
      <c r="A211" s="33"/>
      <c r="B211" s="155"/>
      <c r="C211" s="202" t="s">
        <v>1039</v>
      </c>
      <c r="D211" s="202" t="s">
        <v>339</v>
      </c>
      <c r="E211" s="203" t="s">
        <v>2749</v>
      </c>
      <c r="F211" s="204" t="s">
        <v>2750</v>
      </c>
      <c r="G211" s="205" t="s">
        <v>348</v>
      </c>
      <c r="H211" s="206">
        <v>1</v>
      </c>
      <c r="I211" s="207"/>
      <c r="J211" s="208">
        <f t="shared" si="20"/>
        <v>0</v>
      </c>
      <c r="K211" s="209"/>
      <c r="L211" s="210"/>
      <c r="M211" s="211" t="s">
        <v>1</v>
      </c>
      <c r="N211" s="212" t="s">
        <v>41</v>
      </c>
      <c r="O211" s="62"/>
      <c r="P211" s="166">
        <f t="shared" si="21"/>
        <v>0</v>
      </c>
      <c r="Q211" s="166">
        <v>0</v>
      </c>
      <c r="R211" s="166">
        <f t="shared" si="22"/>
        <v>0</v>
      </c>
      <c r="S211" s="166">
        <v>0</v>
      </c>
      <c r="T211" s="167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8" t="s">
        <v>342</v>
      </c>
      <c r="AT211" s="168" t="s">
        <v>339</v>
      </c>
      <c r="AU211" s="168" t="s">
        <v>79</v>
      </c>
      <c r="AY211" s="18" t="s">
        <v>185</v>
      </c>
      <c r="BE211" s="169">
        <f t="shared" si="24"/>
        <v>0</v>
      </c>
      <c r="BF211" s="169">
        <f t="shared" si="25"/>
        <v>0</v>
      </c>
      <c r="BG211" s="169">
        <f t="shared" si="26"/>
        <v>0</v>
      </c>
      <c r="BH211" s="169">
        <f t="shared" si="27"/>
        <v>0</v>
      </c>
      <c r="BI211" s="169">
        <f t="shared" si="28"/>
        <v>0</v>
      </c>
      <c r="BJ211" s="18" t="s">
        <v>89</v>
      </c>
      <c r="BK211" s="169">
        <f t="shared" si="29"/>
        <v>0</v>
      </c>
      <c r="BL211" s="18" t="s">
        <v>91</v>
      </c>
      <c r="BM211" s="168" t="s">
        <v>2753</v>
      </c>
    </row>
    <row r="212" spans="1:65" s="2" customFormat="1" ht="37.9" customHeight="1">
      <c r="A212" s="33"/>
      <c r="B212" s="155"/>
      <c r="C212" s="156" t="s">
        <v>1043</v>
      </c>
      <c r="D212" s="156" t="s">
        <v>188</v>
      </c>
      <c r="E212" s="157" t="s">
        <v>1856</v>
      </c>
      <c r="F212" s="158" t="s">
        <v>1857</v>
      </c>
      <c r="G212" s="159" t="s">
        <v>348</v>
      </c>
      <c r="H212" s="160">
        <v>4.3</v>
      </c>
      <c r="I212" s="161"/>
      <c r="J212" s="162">
        <f t="shared" si="20"/>
        <v>0</v>
      </c>
      <c r="K212" s="163"/>
      <c r="L212" s="34"/>
      <c r="M212" s="164" t="s">
        <v>1</v>
      </c>
      <c r="N212" s="165" t="s">
        <v>41</v>
      </c>
      <c r="O212" s="62"/>
      <c r="P212" s="166">
        <f t="shared" si="21"/>
        <v>0</v>
      </c>
      <c r="Q212" s="166">
        <v>0</v>
      </c>
      <c r="R212" s="166">
        <f t="shared" si="22"/>
        <v>0</v>
      </c>
      <c r="S212" s="166">
        <v>0</v>
      </c>
      <c r="T212" s="167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8" t="s">
        <v>91</v>
      </c>
      <c r="AT212" s="168" t="s">
        <v>188</v>
      </c>
      <c r="AU212" s="168" t="s">
        <v>79</v>
      </c>
      <c r="AY212" s="18" t="s">
        <v>185</v>
      </c>
      <c r="BE212" s="169">
        <f t="shared" si="24"/>
        <v>0</v>
      </c>
      <c r="BF212" s="169">
        <f t="shared" si="25"/>
        <v>0</v>
      </c>
      <c r="BG212" s="169">
        <f t="shared" si="26"/>
        <v>0</v>
      </c>
      <c r="BH212" s="169">
        <f t="shared" si="27"/>
        <v>0</v>
      </c>
      <c r="BI212" s="169">
        <f t="shared" si="28"/>
        <v>0</v>
      </c>
      <c r="BJ212" s="18" t="s">
        <v>89</v>
      </c>
      <c r="BK212" s="169">
        <f t="shared" si="29"/>
        <v>0</v>
      </c>
      <c r="BL212" s="18" t="s">
        <v>91</v>
      </c>
      <c r="BM212" s="168" t="s">
        <v>2754</v>
      </c>
    </row>
    <row r="213" spans="1:65" s="2" customFormat="1" ht="24.2" customHeight="1">
      <c r="A213" s="33"/>
      <c r="B213" s="155"/>
      <c r="C213" s="202" t="s">
        <v>1050</v>
      </c>
      <c r="D213" s="202" t="s">
        <v>339</v>
      </c>
      <c r="E213" s="203" t="s">
        <v>1858</v>
      </c>
      <c r="F213" s="204" t="s">
        <v>1859</v>
      </c>
      <c r="G213" s="205" t="s">
        <v>348</v>
      </c>
      <c r="H213" s="206">
        <v>4.3</v>
      </c>
      <c r="I213" s="207"/>
      <c r="J213" s="208">
        <f t="shared" si="20"/>
        <v>0</v>
      </c>
      <c r="K213" s="209"/>
      <c r="L213" s="210"/>
      <c r="M213" s="211" t="s">
        <v>1</v>
      </c>
      <c r="N213" s="212" t="s">
        <v>41</v>
      </c>
      <c r="O213" s="62"/>
      <c r="P213" s="166">
        <f t="shared" si="21"/>
        <v>0</v>
      </c>
      <c r="Q213" s="166">
        <v>0</v>
      </c>
      <c r="R213" s="166">
        <f t="shared" si="22"/>
        <v>0</v>
      </c>
      <c r="S213" s="166">
        <v>0</v>
      </c>
      <c r="T213" s="167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8" t="s">
        <v>342</v>
      </c>
      <c r="AT213" s="168" t="s">
        <v>339</v>
      </c>
      <c r="AU213" s="168" t="s">
        <v>79</v>
      </c>
      <c r="AY213" s="18" t="s">
        <v>185</v>
      </c>
      <c r="BE213" s="169">
        <f t="shared" si="24"/>
        <v>0</v>
      </c>
      <c r="BF213" s="169">
        <f t="shared" si="25"/>
        <v>0</v>
      </c>
      <c r="BG213" s="169">
        <f t="shared" si="26"/>
        <v>0</v>
      </c>
      <c r="BH213" s="169">
        <f t="shared" si="27"/>
        <v>0</v>
      </c>
      <c r="BI213" s="169">
        <f t="shared" si="28"/>
        <v>0</v>
      </c>
      <c r="BJ213" s="18" t="s">
        <v>89</v>
      </c>
      <c r="BK213" s="169">
        <f t="shared" si="29"/>
        <v>0</v>
      </c>
      <c r="BL213" s="18" t="s">
        <v>91</v>
      </c>
      <c r="BM213" s="168" t="s">
        <v>2755</v>
      </c>
    </row>
    <row r="214" spans="1:65" s="2" customFormat="1" ht="24.2" customHeight="1">
      <c r="A214" s="33"/>
      <c r="B214" s="155"/>
      <c r="C214" s="156" t="s">
        <v>1054</v>
      </c>
      <c r="D214" s="156" t="s">
        <v>188</v>
      </c>
      <c r="E214" s="157" t="s">
        <v>2756</v>
      </c>
      <c r="F214" s="158" t="s">
        <v>2757</v>
      </c>
      <c r="G214" s="159" t="s">
        <v>782</v>
      </c>
      <c r="H214" s="160">
        <v>1</v>
      </c>
      <c r="I214" s="161"/>
      <c r="J214" s="162">
        <f t="shared" si="20"/>
        <v>0</v>
      </c>
      <c r="K214" s="163"/>
      <c r="L214" s="34"/>
      <c r="M214" s="164" t="s">
        <v>1</v>
      </c>
      <c r="N214" s="165" t="s">
        <v>41</v>
      </c>
      <c r="O214" s="62"/>
      <c r="P214" s="166">
        <f t="shared" si="21"/>
        <v>0</v>
      </c>
      <c r="Q214" s="166">
        <v>0</v>
      </c>
      <c r="R214" s="166">
        <f t="shared" si="22"/>
        <v>0</v>
      </c>
      <c r="S214" s="166">
        <v>0</v>
      </c>
      <c r="T214" s="167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8" t="s">
        <v>91</v>
      </c>
      <c r="AT214" s="168" t="s">
        <v>188</v>
      </c>
      <c r="AU214" s="168" t="s">
        <v>79</v>
      </c>
      <c r="AY214" s="18" t="s">
        <v>185</v>
      </c>
      <c r="BE214" s="169">
        <f t="shared" si="24"/>
        <v>0</v>
      </c>
      <c r="BF214" s="169">
        <f t="shared" si="25"/>
        <v>0</v>
      </c>
      <c r="BG214" s="169">
        <f t="shared" si="26"/>
        <v>0</v>
      </c>
      <c r="BH214" s="169">
        <f t="shared" si="27"/>
        <v>0</v>
      </c>
      <c r="BI214" s="169">
        <f t="shared" si="28"/>
        <v>0</v>
      </c>
      <c r="BJ214" s="18" t="s">
        <v>89</v>
      </c>
      <c r="BK214" s="169">
        <f t="shared" si="29"/>
        <v>0</v>
      </c>
      <c r="BL214" s="18" t="s">
        <v>91</v>
      </c>
      <c r="BM214" s="168" t="s">
        <v>2758</v>
      </c>
    </row>
    <row r="215" spans="1:65" s="2" customFormat="1" ht="24.2" customHeight="1">
      <c r="A215" s="33"/>
      <c r="B215" s="155"/>
      <c r="C215" s="202" t="s">
        <v>1059</v>
      </c>
      <c r="D215" s="202" t="s">
        <v>339</v>
      </c>
      <c r="E215" s="203" t="s">
        <v>2759</v>
      </c>
      <c r="F215" s="204" t="s">
        <v>2760</v>
      </c>
      <c r="G215" s="205" t="s">
        <v>782</v>
      </c>
      <c r="H215" s="206">
        <v>1</v>
      </c>
      <c r="I215" s="207"/>
      <c r="J215" s="208">
        <f t="shared" ref="J215:J246" si="30">ROUND(I215*H215,2)</f>
        <v>0</v>
      </c>
      <c r="K215" s="209"/>
      <c r="L215" s="210"/>
      <c r="M215" s="211" t="s">
        <v>1</v>
      </c>
      <c r="N215" s="212" t="s">
        <v>41</v>
      </c>
      <c r="O215" s="62"/>
      <c r="P215" s="166">
        <f t="shared" ref="P215:P246" si="31">O215*H215</f>
        <v>0</v>
      </c>
      <c r="Q215" s="166">
        <v>0</v>
      </c>
      <c r="R215" s="166">
        <f t="shared" ref="R215:R246" si="32">Q215*H215</f>
        <v>0</v>
      </c>
      <c r="S215" s="166">
        <v>0</v>
      </c>
      <c r="T215" s="167">
        <f t="shared" ref="T215:T246" si="33"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8" t="s">
        <v>342</v>
      </c>
      <c r="AT215" s="168" t="s">
        <v>339</v>
      </c>
      <c r="AU215" s="168" t="s">
        <v>79</v>
      </c>
      <c r="AY215" s="18" t="s">
        <v>185</v>
      </c>
      <c r="BE215" s="169">
        <f t="shared" ref="BE215:BE246" si="34">IF(N215="základná",J215,0)</f>
        <v>0</v>
      </c>
      <c r="BF215" s="169">
        <f t="shared" ref="BF215:BF246" si="35">IF(N215="znížená",J215,0)</f>
        <v>0</v>
      </c>
      <c r="BG215" s="169">
        <f t="shared" ref="BG215:BG246" si="36">IF(N215="zákl. prenesená",J215,0)</f>
        <v>0</v>
      </c>
      <c r="BH215" s="169">
        <f t="shared" ref="BH215:BH246" si="37">IF(N215="zníž. prenesená",J215,0)</f>
        <v>0</v>
      </c>
      <c r="BI215" s="169">
        <f t="shared" ref="BI215:BI246" si="38">IF(N215="nulová",J215,0)</f>
        <v>0</v>
      </c>
      <c r="BJ215" s="18" t="s">
        <v>89</v>
      </c>
      <c r="BK215" s="169">
        <f t="shared" ref="BK215:BK246" si="39">ROUND(I215*H215,2)</f>
        <v>0</v>
      </c>
      <c r="BL215" s="18" t="s">
        <v>91</v>
      </c>
      <c r="BM215" s="168" t="s">
        <v>2761</v>
      </c>
    </row>
    <row r="216" spans="1:65" s="2" customFormat="1" ht="16.5" customHeight="1">
      <c r="A216" s="33"/>
      <c r="B216" s="155"/>
      <c r="C216" s="202" t="s">
        <v>1832</v>
      </c>
      <c r="D216" s="202" t="s">
        <v>339</v>
      </c>
      <c r="E216" s="203" t="s">
        <v>2762</v>
      </c>
      <c r="F216" s="204" t="s">
        <v>2763</v>
      </c>
      <c r="G216" s="205" t="s">
        <v>782</v>
      </c>
      <c r="H216" s="206">
        <v>1</v>
      </c>
      <c r="I216" s="207"/>
      <c r="J216" s="208">
        <f t="shared" si="30"/>
        <v>0</v>
      </c>
      <c r="K216" s="209"/>
      <c r="L216" s="210"/>
      <c r="M216" s="211" t="s">
        <v>1</v>
      </c>
      <c r="N216" s="212" t="s">
        <v>41</v>
      </c>
      <c r="O216" s="62"/>
      <c r="P216" s="166">
        <f t="shared" si="31"/>
        <v>0</v>
      </c>
      <c r="Q216" s="166">
        <v>0</v>
      </c>
      <c r="R216" s="166">
        <f t="shared" si="32"/>
        <v>0</v>
      </c>
      <c r="S216" s="166">
        <v>0</v>
      </c>
      <c r="T216" s="167">
        <f t="shared" si="3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8" t="s">
        <v>342</v>
      </c>
      <c r="AT216" s="168" t="s">
        <v>339</v>
      </c>
      <c r="AU216" s="168" t="s">
        <v>79</v>
      </c>
      <c r="AY216" s="18" t="s">
        <v>185</v>
      </c>
      <c r="BE216" s="169">
        <f t="shared" si="34"/>
        <v>0</v>
      </c>
      <c r="BF216" s="169">
        <f t="shared" si="35"/>
        <v>0</v>
      </c>
      <c r="BG216" s="169">
        <f t="shared" si="36"/>
        <v>0</v>
      </c>
      <c r="BH216" s="169">
        <f t="shared" si="37"/>
        <v>0</v>
      </c>
      <c r="BI216" s="169">
        <f t="shared" si="38"/>
        <v>0</v>
      </c>
      <c r="BJ216" s="18" t="s">
        <v>89</v>
      </c>
      <c r="BK216" s="169">
        <f t="shared" si="39"/>
        <v>0</v>
      </c>
      <c r="BL216" s="18" t="s">
        <v>91</v>
      </c>
      <c r="BM216" s="168" t="s">
        <v>2764</v>
      </c>
    </row>
    <row r="217" spans="1:65" s="2" customFormat="1" ht="24.2" customHeight="1">
      <c r="A217" s="33"/>
      <c r="B217" s="155"/>
      <c r="C217" s="156" t="s">
        <v>926</v>
      </c>
      <c r="D217" s="156" t="s">
        <v>188</v>
      </c>
      <c r="E217" s="157" t="s">
        <v>2765</v>
      </c>
      <c r="F217" s="158" t="s">
        <v>2766</v>
      </c>
      <c r="G217" s="159" t="s">
        <v>782</v>
      </c>
      <c r="H217" s="160">
        <v>1</v>
      </c>
      <c r="I217" s="161"/>
      <c r="J217" s="162">
        <f t="shared" si="30"/>
        <v>0</v>
      </c>
      <c r="K217" s="163"/>
      <c r="L217" s="34"/>
      <c r="M217" s="164" t="s">
        <v>1</v>
      </c>
      <c r="N217" s="165" t="s">
        <v>41</v>
      </c>
      <c r="O217" s="62"/>
      <c r="P217" s="166">
        <f t="shared" si="31"/>
        <v>0</v>
      </c>
      <c r="Q217" s="166">
        <v>0</v>
      </c>
      <c r="R217" s="166">
        <f t="shared" si="32"/>
        <v>0</v>
      </c>
      <c r="S217" s="166">
        <v>0</v>
      </c>
      <c r="T217" s="167">
        <f t="shared" si="3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8" t="s">
        <v>91</v>
      </c>
      <c r="AT217" s="168" t="s">
        <v>188</v>
      </c>
      <c r="AU217" s="168" t="s">
        <v>79</v>
      </c>
      <c r="AY217" s="18" t="s">
        <v>185</v>
      </c>
      <c r="BE217" s="169">
        <f t="shared" si="34"/>
        <v>0</v>
      </c>
      <c r="BF217" s="169">
        <f t="shared" si="35"/>
        <v>0</v>
      </c>
      <c r="BG217" s="169">
        <f t="shared" si="36"/>
        <v>0</v>
      </c>
      <c r="BH217" s="169">
        <f t="shared" si="37"/>
        <v>0</v>
      </c>
      <c r="BI217" s="169">
        <f t="shared" si="38"/>
        <v>0</v>
      </c>
      <c r="BJ217" s="18" t="s">
        <v>89</v>
      </c>
      <c r="BK217" s="169">
        <f t="shared" si="39"/>
        <v>0</v>
      </c>
      <c r="BL217" s="18" t="s">
        <v>91</v>
      </c>
      <c r="BM217" s="168" t="s">
        <v>2767</v>
      </c>
    </row>
    <row r="218" spans="1:65" s="2" customFormat="1" ht="16.5" customHeight="1">
      <c r="A218" s="33"/>
      <c r="B218" s="155"/>
      <c r="C218" s="202" t="s">
        <v>1073</v>
      </c>
      <c r="D218" s="202" t="s">
        <v>339</v>
      </c>
      <c r="E218" s="203" t="s">
        <v>2768</v>
      </c>
      <c r="F218" s="204" t="s">
        <v>2769</v>
      </c>
      <c r="G218" s="205" t="s">
        <v>782</v>
      </c>
      <c r="H218" s="206">
        <v>1</v>
      </c>
      <c r="I218" s="207"/>
      <c r="J218" s="208">
        <f t="shared" si="30"/>
        <v>0</v>
      </c>
      <c r="K218" s="209"/>
      <c r="L218" s="210"/>
      <c r="M218" s="211" t="s">
        <v>1</v>
      </c>
      <c r="N218" s="212" t="s">
        <v>41</v>
      </c>
      <c r="O218" s="62"/>
      <c r="P218" s="166">
        <f t="shared" si="31"/>
        <v>0</v>
      </c>
      <c r="Q218" s="166">
        <v>0</v>
      </c>
      <c r="R218" s="166">
        <f t="shared" si="32"/>
        <v>0</v>
      </c>
      <c r="S218" s="166">
        <v>0</v>
      </c>
      <c r="T218" s="167">
        <f t="shared" si="3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8" t="s">
        <v>342</v>
      </c>
      <c r="AT218" s="168" t="s">
        <v>339</v>
      </c>
      <c r="AU218" s="168" t="s">
        <v>79</v>
      </c>
      <c r="AY218" s="18" t="s">
        <v>185</v>
      </c>
      <c r="BE218" s="169">
        <f t="shared" si="34"/>
        <v>0</v>
      </c>
      <c r="BF218" s="169">
        <f t="shared" si="35"/>
        <v>0</v>
      </c>
      <c r="BG218" s="169">
        <f t="shared" si="36"/>
        <v>0</v>
      </c>
      <c r="BH218" s="169">
        <f t="shared" si="37"/>
        <v>0</v>
      </c>
      <c r="BI218" s="169">
        <f t="shared" si="38"/>
        <v>0</v>
      </c>
      <c r="BJ218" s="18" t="s">
        <v>89</v>
      </c>
      <c r="BK218" s="169">
        <f t="shared" si="39"/>
        <v>0</v>
      </c>
      <c r="BL218" s="18" t="s">
        <v>91</v>
      </c>
      <c r="BM218" s="168" t="s">
        <v>2770</v>
      </c>
    </row>
    <row r="219" spans="1:65" s="2" customFormat="1" ht="24.2" customHeight="1">
      <c r="A219" s="33"/>
      <c r="B219" s="155"/>
      <c r="C219" s="156" t="s">
        <v>1078</v>
      </c>
      <c r="D219" s="156" t="s">
        <v>188</v>
      </c>
      <c r="E219" s="157" t="s">
        <v>2771</v>
      </c>
      <c r="F219" s="158" t="s">
        <v>2772</v>
      </c>
      <c r="G219" s="159" t="s">
        <v>782</v>
      </c>
      <c r="H219" s="160">
        <v>1</v>
      </c>
      <c r="I219" s="161"/>
      <c r="J219" s="162">
        <f t="shared" si="30"/>
        <v>0</v>
      </c>
      <c r="K219" s="163"/>
      <c r="L219" s="34"/>
      <c r="M219" s="164" t="s">
        <v>1</v>
      </c>
      <c r="N219" s="165" t="s">
        <v>41</v>
      </c>
      <c r="O219" s="62"/>
      <c r="P219" s="166">
        <f t="shared" si="31"/>
        <v>0</v>
      </c>
      <c r="Q219" s="166">
        <v>0</v>
      </c>
      <c r="R219" s="166">
        <f t="shared" si="32"/>
        <v>0</v>
      </c>
      <c r="S219" s="166">
        <v>0</v>
      </c>
      <c r="T219" s="167">
        <f t="shared" si="3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8" t="s">
        <v>91</v>
      </c>
      <c r="AT219" s="168" t="s">
        <v>188</v>
      </c>
      <c r="AU219" s="168" t="s">
        <v>79</v>
      </c>
      <c r="AY219" s="18" t="s">
        <v>185</v>
      </c>
      <c r="BE219" s="169">
        <f t="shared" si="34"/>
        <v>0</v>
      </c>
      <c r="BF219" s="169">
        <f t="shared" si="35"/>
        <v>0</v>
      </c>
      <c r="BG219" s="169">
        <f t="shared" si="36"/>
        <v>0</v>
      </c>
      <c r="BH219" s="169">
        <f t="shared" si="37"/>
        <v>0</v>
      </c>
      <c r="BI219" s="169">
        <f t="shared" si="38"/>
        <v>0</v>
      </c>
      <c r="BJ219" s="18" t="s">
        <v>89</v>
      </c>
      <c r="BK219" s="169">
        <f t="shared" si="39"/>
        <v>0</v>
      </c>
      <c r="BL219" s="18" t="s">
        <v>91</v>
      </c>
      <c r="BM219" s="168" t="s">
        <v>2773</v>
      </c>
    </row>
    <row r="220" spans="1:65" s="2" customFormat="1" ht="16.5" customHeight="1">
      <c r="A220" s="33"/>
      <c r="B220" s="155"/>
      <c r="C220" s="202" t="s">
        <v>1084</v>
      </c>
      <c r="D220" s="202" t="s">
        <v>339</v>
      </c>
      <c r="E220" s="203" t="s">
        <v>2774</v>
      </c>
      <c r="F220" s="204" t="s">
        <v>2775</v>
      </c>
      <c r="G220" s="205" t="s">
        <v>782</v>
      </c>
      <c r="H220" s="206">
        <v>1</v>
      </c>
      <c r="I220" s="207"/>
      <c r="J220" s="208">
        <f t="shared" si="30"/>
        <v>0</v>
      </c>
      <c r="K220" s="209"/>
      <c r="L220" s="210"/>
      <c r="M220" s="211" t="s">
        <v>1</v>
      </c>
      <c r="N220" s="212" t="s">
        <v>41</v>
      </c>
      <c r="O220" s="62"/>
      <c r="P220" s="166">
        <f t="shared" si="31"/>
        <v>0</v>
      </c>
      <c r="Q220" s="166">
        <v>0</v>
      </c>
      <c r="R220" s="166">
        <f t="shared" si="32"/>
        <v>0</v>
      </c>
      <c r="S220" s="166">
        <v>0</v>
      </c>
      <c r="T220" s="167">
        <f t="shared" si="3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8" t="s">
        <v>342</v>
      </c>
      <c r="AT220" s="168" t="s">
        <v>339</v>
      </c>
      <c r="AU220" s="168" t="s">
        <v>79</v>
      </c>
      <c r="AY220" s="18" t="s">
        <v>185</v>
      </c>
      <c r="BE220" s="169">
        <f t="shared" si="34"/>
        <v>0</v>
      </c>
      <c r="BF220" s="169">
        <f t="shared" si="35"/>
        <v>0</v>
      </c>
      <c r="BG220" s="169">
        <f t="shared" si="36"/>
        <v>0</v>
      </c>
      <c r="BH220" s="169">
        <f t="shared" si="37"/>
        <v>0</v>
      </c>
      <c r="BI220" s="169">
        <f t="shared" si="38"/>
        <v>0</v>
      </c>
      <c r="BJ220" s="18" t="s">
        <v>89</v>
      </c>
      <c r="BK220" s="169">
        <f t="shared" si="39"/>
        <v>0</v>
      </c>
      <c r="BL220" s="18" t="s">
        <v>91</v>
      </c>
      <c r="BM220" s="168" t="s">
        <v>2776</v>
      </c>
    </row>
    <row r="221" spans="1:65" s="2" customFormat="1" ht="24.2" customHeight="1">
      <c r="A221" s="33"/>
      <c r="B221" s="155"/>
      <c r="C221" s="156" t="s">
        <v>1088</v>
      </c>
      <c r="D221" s="156" t="s">
        <v>188</v>
      </c>
      <c r="E221" s="157" t="s">
        <v>2777</v>
      </c>
      <c r="F221" s="158" t="s">
        <v>2778</v>
      </c>
      <c r="G221" s="159" t="s">
        <v>348</v>
      </c>
      <c r="H221" s="160">
        <v>259.14999999999998</v>
      </c>
      <c r="I221" s="161"/>
      <c r="J221" s="162">
        <f t="shared" si="30"/>
        <v>0</v>
      </c>
      <c r="K221" s="163"/>
      <c r="L221" s="34"/>
      <c r="M221" s="164" t="s">
        <v>1</v>
      </c>
      <c r="N221" s="165" t="s">
        <v>41</v>
      </c>
      <c r="O221" s="62"/>
      <c r="P221" s="166">
        <f t="shared" si="31"/>
        <v>0</v>
      </c>
      <c r="Q221" s="166">
        <v>0</v>
      </c>
      <c r="R221" s="166">
        <f t="shared" si="32"/>
        <v>0</v>
      </c>
      <c r="S221" s="166">
        <v>0</v>
      </c>
      <c r="T221" s="167">
        <f t="shared" si="3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8" t="s">
        <v>91</v>
      </c>
      <c r="AT221" s="168" t="s">
        <v>188</v>
      </c>
      <c r="AU221" s="168" t="s">
        <v>79</v>
      </c>
      <c r="AY221" s="18" t="s">
        <v>185</v>
      </c>
      <c r="BE221" s="169">
        <f t="shared" si="34"/>
        <v>0</v>
      </c>
      <c r="BF221" s="169">
        <f t="shared" si="35"/>
        <v>0</v>
      </c>
      <c r="BG221" s="169">
        <f t="shared" si="36"/>
        <v>0</v>
      </c>
      <c r="BH221" s="169">
        <f t="shared" si="37"/>
        <v>0</v>
      </c>
      <c r="BI221" s="169">
        <f t="shared" si="38"/>
        <v>0</v>
      </c>
      <c r="BJ221" s="18" t="s">
        <v>89</v>
      </c>
      <c r="BK221" s="169">
        <f t="shared" si="39"/>
        <v>0</v>
      </c>
      <c r="BL221" s="18" t="s">
        <v>91</v>
      </c>
      <c r="BM221" s="168" t="s">
        <v>2779</v>
      </c>
    </row>
    <row r="222" spans="1:65" s="2" customFormat="1" ht="24.2" customHeight="1">
      <c r="A222" s="33"/>
      <c r="B222" s="155"/>
      <c r="C222" s="156" t="s">
        <v>1094</v>
      </c>
      <c r="D222" s="156" t="s">
        <v>188</v>
      </c>
      <c r="E222" s="157" t="s">
        <v>2780</v>
      </c>
      <c r="F222" s="158" t="s">
        <v>2781</v>
      </c>
      <c r="G222" s="159" t="s">
        <v>348</v>
      </c>
      <c r="H222" s="160">
        <v>201.48</v>
      </c>
      <c r="I222" s="161"/>
      <c r="J222" s="162">
        <f t="shared" si="30"/>
        <v>0</v>
      </c>
      <c r="K222" s="163"/>
      <c r="L222" s="34"/>
      <c r="M222" s="164" t="s">
        <v>1</v>
      </c>
      <c r="N222" s="165" t="s">
        <v>41</v>
      </c>
      <c r="O222" s="62"/>
      <c r="P222" s="166">
        <f t="shared" si="31"/>
        <v>0</v>
      </c>
      <c r="Q222" s="166">
        <v>0</v>
      </c>
      <c r="R222" s="166">
        <f t="shared" si="32"/>
        <v>0</v>
      </c>
      <c r="S222" s="166">
        <v>0</v>
      </c>
      <c r="T222" s="167">
        <f t="shared" si="3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8" t="s">
        <v>91</v>
      </c>
      <c r="AT222" s="168" t="s">
        <v>188</v>
      </c>
      <c r="AU222" s="168" t="s">
        <v>79</v>
      </c>
      <c r="AY222" s="18" t="s">
        <v>185</v>
      </c>
      <c r="BE222" s="169">
        <f t="shared" si="34"/>
        <v>0</v>
      </c>
      <c r="BF222" s="169">
        <f t="shared" si="35"/>
        <v>0</v>
      </c>
      <c r="BG222" s="169">
        <f t="shared" si="36"/>
        <v>0</v>
      </c>
      <c r="BH222" s="169">
        <f t="shared" si="37"/>
        <v>0</v>
      </c>
      <c r="BI222" s="169">
        <f t="shared" si="38"/>
        <v>0</v>
      </c>
      <c r="BJ222" s="18" t="s">
        <v>89</v>
      </c>
      <c r="BK222" s="169">
        <f t="shared" si="39"/>
        <v>0</v>
      </c>
      <c r="BL222" s="18" t="s">
        <v>91</v>
      </c>
      <c r="BM222" s="168" t="s">
        <v>2782</v>
      </c>
    </row>
    <row r="223" spans="1:65" s="2" customFormat="1" ht="21.75" customHeight="1">
      <c r="A223" s="33"/>
      <c r="B223" s="155"/>
      <c r="C223" s="202" t="s">
        <v>1100</v>
      </c>
      <c r="D223" s="202" t="s">
        <v>339</v>
      </c>
      <c r="E223" s="203" t="s">
        <v>2783</v>
      </c>
      <c r="F223" s="204" t="s">
        <v>2784</v>
      </c>
      <c r="G223" s="205" t="s">
        <v>348</v>
      </c>
      <c r="H223" s="206">
        <v>44.5</v>
      </c>
      <c r="I223" s="207"/>
      <c r="J223" s="208">
        <f t="shared" si="30"/>
        <v>0</v>
      </c>
      <c r="K223" s="209"/>
      <c r="L223" s="210"/>
      <c r="M223" s="211" t="s">
        <v>1</v>
      </c>
      <c r="N223" s="212" t="s">
        <v>41</v>
      </c>
      <c r="O223" s="62"/>
      <c r="P223" s="166">
        <f t="shared" si="31"/>
        <v>0</v>
      </c>
      <c r="Q223" s="166">
        <v>0</v>
      </c>
      <c r="R223" s="166">
        <f t="shared" si="32"/>
        <v>0</v>
      </c>
      <c r="S223" s="166">
        <v>0</v>
      </c>
      <c r="T223" s="167">
        <f t="shared" si="3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8" t="s">
        <v>342</v>
      </c>
      <c r="AT223" s="168" t="s">
        <v>339</v>
      </c>
      <c r="AU223" s="168" t="s">
        <v>79</v>
      </c>
      <c r="AY223" s="18" t="s">
        <v>185</v>
      </c>
      <c r="BE223" s="169">
        <f t="shared" si="34"/>
        <v>0</v>
      </c>
      <c r="BF223" s="169">
        <f t="shared" si="35"/>
        <v>0</v>
      </c>
      <c r="BG223" s="169">
        <f t="shared" si="36"/>
        <v>0</v>
      </c>
      <c r="BH223" s="169">
        <f t="shared" si="37"/>
        <v>0</v>
      </c>
      <c r="BI223" s="169">
        <f t="shared" si="38"/>
        <v>0</v>
      </c>
      <c r="BJ223" s="18" t="s">
        <v>89</v>
      </c>
      <c r="BK223" s="169">
        <f t="shared" si="39"/>
        <v>0</v>
      </c>
      <c r="BL223" s="18" t="s">
        <v>91</v>
      </c>
      <c r="BM223" s="168" t="s">
        <v>2785</v>
      </c>
    </row>
    <row r="224" spans="1:65" s="2" customFormat="1" ht="24.2" customHeight="1">
      <c r="A224" s="33"/>
      <c r="B224" s="155"/>
      <c r="C224" s="156" t="s">
        <v>1106</v>
      </c>
      <c r="D224" s="156" t="s">
        <v>188</v>
      </c>
      <c r="E224" s="157" t="s">
        <v>2786</v>
      </c>
      <c r="F224" s="158" t="s">
        <v>2787</v>
      </c>
      <c r="G224" s="159" t="s">
        <v>348</v>
      </c>
      <c r="H224" s="160">
        <v>460.63</v>
      </c>
      <c r="I224" s="161"/>
      <c r="J224" s="162">
        <f t="shared" si="30"/>
        <v>0</v>
      </c>
      <c r="K224" s="163"/>
      <c r="L224" s="34"/>
      <c r="M224" s="164" t="s">
        <v>1</v>
      </c>
      <c r="N224" s="165" t="s">
        <v>41</v>
      </c>
      <c r="O224" s="62"/>
      <c r="P224" s="166">
        <f t="shared" si="31"/>
        <v>0</v>
      </c>
      <c r="Q224" s="166">
        <v>0</v>
      </c>
      <c r="R224" s="166">
        <f t="shared" si="32"/>
        <v>0</v>
      </c>
      <c r="S224" s="166">
        <v>0</v>
      </c>
      <c r="T224" s="167">
        <f t="shared" si="3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8" t="s">
        <v>91</v>
      </c>
      <c r="AT224" s="168" t="s">
        <v>188</v>
      </c>
      <c r="AU224" s="168" t="s">
        <v>79</v>
      </c>
      <c r="AY224" s="18" t="s">
        <v>185</v>
      </c>
      <c r="BE224" s="169">
        <f t="shared" si="34"/>
        <v>0</v>
      </c>
      <c r="BF224" s="169">
        <f t="shared" si="35"/>
        <v>0</v>
      </c>
      <c r="BG224" s="169">
        <f t="shared" si="36"/>
        <v>0</v>
      </c>
      <c r="BH224" s="169">
        <f t="shared" si="37"/>
        <v>0</v>
      </c>
      <c r="BI224" s="169">
        <f t="shared" si="38"/>
        <v>0</v>
      </c>
      <c r="BJ224" s="18" t="s">
        <v>89</v>
      </c>
      <c r="BK224" s="169">
        <f t="shared" si="39"/>
        <v>0</v>
      </c>
      <c r="BL224" s="18" t="s">
        <v>91</v>
      </c>
      <c r="BM224" s="168" t="s">
        <v>2788</v>
      </c>
    </row>
    <row r="225" spans="1:65" s="2" customFormat="1" ht="16.5" customHeight="1">
      <c r="A225" s="33"/>
      <c r="B225" s="155"/>
      <c r="C225" s="156" t="s">
        <v>1115</v>
      </c>
      <c r="D225" s="156" t="s">
        <v>188</v>
      </c>
      <c r="E225" s="157" t="s">
        <v>2789</v>
      </c>
      <c r="F225" s="158" t="s">
        <v>2790</v>
      </c>
      <c r="G225" s="159" t="s">
        <v>782</v>
      </c>
      <c r="H225" s="160">
        <v>2</v>
      </c>
      <c r="I225" s="161"/>
      <c r="J225" s="162">
        <f t="shared" si="30"/>
        <v>0</v>
      </c>
      <c r="K225" s="163"/>
      <c r="L225" s="34"/>
      <c r="M225" s="164" t="s">
        <v>1</v>
      </c>
      <c r="N225" s="165" t="s">
        <v>41</v>
      </c>
      <c r="O225" s="62"/>
      <c r="P225" s="166">
        <f t="shared" si="31"/>
        <v>0</v>
      </c>
      <c r="Q225" s="166">
        <v>0</v>
      </c>
      <c r="R225" s="166">
        <f t="shared" si="32"/>
        <v>0</v>
      </c>
      <c r="S225" s="166">
        <v>0</v>
      </c>
      <c r="T225" s="167">
        <f t="shared" si="3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8" t="s">
        <v>91</v>
      </c>
      <c r="AT225" s="168" t="s">
        <v>188</v>
      </c>
      <c r="AU225" s="168" t="s">
        <v>79</v>
      </c>
      <c r="AY225" s="18" t="s">
        <v>185</v>
      </c>
      <c r="BE225" s="169">
        <f t="shared" si="34"/>
        <v>0</v>
      </c>
      <c r="BF225" s="169">
        <f t="shared" si="35"/>
        <v>0</v>
      </c>
      <c r="BG225" s="169">
        <f t="shared" si="36"/>
        <v>0</v>
      </c>
      <c r="BH225" s="169">
        <f t="shared" si="37"/>
        <v>0</v>
      </c>
      <c r="BI225" s="169">
        <f t="shared" si="38"/>
        <v>0</v>
      </c>
      <c r="BJ225" s="18" t="s">
        <v>89</v>
      </c>
      <c r="BK225" s="169">
        <f t="shared" si="39"/>
        <v>0</v>
      </c>
      <c r="BL225" s="18" t="s">
        <v>91</v>
      </c>
      <c r="BM225" s="168" t="s">
        <v>2791</v>
      </c>
    </row>
    <row r="226" spans="1:65" s="2" customFormat="1" ht="33" customHeight="1">
      <c r="A226" s="33"/>
      <c r="B226" s="155"/>
      <c r="C226" s="156" t="s">
        <v>1120</v>
      </c>
      <c r="D226" s="156" t="s">
        <v>188</v>
      </c>
      <c r="E226" s="157" t="s">
        <v>2792</v>
      </c>
      <c r="F226" s="158" t="s">
        <v>2793</v>
      </c>
      <c r="G226" s="159" t="s">
        <v>782</v>
      </c>
      <c r="H226" s="160">
        <v>1</v>
      </c>
      <c r="I226" s="161"/>
      <c r="J226" s="162">
        <f t="shared" si="30"/>
        <v>0</v>
      </c>
      <c r="K226" s="163"/>
      <c r="L226" s="34"/>
      <c r="M226" s="164" t="s">
        <v>1</v>
      </c>
      <c r="N226" s="165" t="s">
        <v>41</v>
      </c>
      <c r="O226" s="62"/>
      <c r="P226" s="166">
        <f t="shared" si="31"/>
        <v>0</v>
      </c>
      <c r="Q226" s="166">
        <v>0</v>
      </c>
      <c r="R226" s="166">
        <f t="shared" si="32"/>
        <v>0</v>
      </c>
      <c r="S226" s="166">
        <v>0</v>
      </c>
      <c r="T226" s="167">
        <f t="shared" si="3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8" t="s">
        <v>91</v>
      </c>
      <c r="AT226" s="168" t="s">
        <v>188</v>
      </c>
      <c r="AU226" s="168" t="s">
        <v>79</v>
      </c>
      <c r="AY226" s="18" t="s">
        <v>185</v>
      </c>
      <c r="BE226" s="169">
        <f t="shared" si="34"/>
        <v>0</v>
      </c>
      <c r="BF226" s="169">
        <f t="shared" si="35"/>
        <v>0</v>
      </c>
      <c r="BG226" s="169">
        <f t="shared" si="36"/>
        <v>0</v>
      </c>
      <c r="BH226" s="169">
        <f t="shared" si="37"/>
        <v>0</v>
      </c>
      <c r="BI226" s="169">
        <f t="shared" si="38"/>
        <v>0</v>
      </c>
      <c r="BJ226" s="18" t="s">
        <v>89</v>
      </c>
      <c r="BK226" s="169">
        <f t="shared" si="39"/>
        <v>0</v>
      </c>
      <c r="BL226" s="18" t="s">
        <v>91</v>
      </c>
      <c r="BM226" s="168" t="s">
        <v>2794</v>
      </c>
    </row>
    <row r="227" spans="1:65" s="2" customFormat="1" ht="33" customHeight="1">
      <c r="A227" s="33"/>
      <c r="B227" s="155"/>
      <c r="C227" s="202" t="s">
        <v>1126</v>
      </c>
      <c r="D227" s="202" t="s">
        <v>339</v>
      </c>
      <c r="E227" s="203" t="s">
        <v>2795</v>
      </c>
      <c r="F227" s="204" t="s">
        <v>2796</v>
      </c>
      <c r="G227" s="205" t="s">
        <v>782</v>
      </c>
      <c r="H227" s="206">
        <v>1</v>
      </c>
      <c r="I227" s="207"/>
      <c r="J227" s="208">
        <f t="shared" si="30"/>
        <v>0</v>
      </c>
      <c r="K227" s="209"/>
      <c r="L227" s="210"/>
      <c r="M227" s="211" t="s">
        <v>1</v>
      </c>
      <c r="N227" s="212" t="s">
        <v>41</v>
      </c>
      <c r="O227" s="62"/>
      <c r="P227" s="166">
        <f t="shared" si="31"/>
        <v>0</v>
      </c>
      <c r="Q227" s="166">
        <v>0</v>
      </c>
      <c r="R227" s="166">
        <f t="shared" si="32"/>
        <v>0</v>
      </c>
      <c r="S227" s="166">
        <v>0</v>
      </c>
      <c r="T227" s="167">
        <f t="shared" si="3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8" t="s">
        <v>342</v>
      </c>
      <c r="AT227" s="168" t="s">
        <v>339</v>
      </c>
      <c r="AU227" s="168" t="s">
        <v>79</v>
      </c>
      <c r="AY227" s="18" t="s">
        <v>185</v>
      </c>
      <c r="BE227" s="169">
        <f t="shared" si="34"/>
        <v>0</v>
      </c>
      <c r="BF227" s="169">
        <f t="shared" si="35"/>
        <v>0</v>
      </c>
      <c r="BG227" s="169">
        <f t="shared" si="36"/>
        <v>0</v>
      </c>
      <c r="BH227" s="169">
        <f t="shared" si="37"/>
        <v>0</v>
      </c>
      <c r="BI227" s="169">
        <f t="shared" si="38"/>
        <v>0</v>
      </c>
      <c r="BJ227" s="18" t="s">
        <v>89</v>
      </c>
      <c r="BK227" s="169">
        <f t="shared" si="39"/>
        <v>0</v>
      </c>
      <c r="BL227" s="18" t="s">
        <v>91</v>
      </c>
      <c r="BM227" s="168" t="s">
        <v>2797</v>
      </c>
    </row>
    <row r="228" spans="1:65" s="2" customFormat="1" ht="24.2" customHeight="1">
      <c r="A228" s="33"/>
      <c r="B228" s="155"/>
      <c r="C228" s="156" t="s">
        <v>1130</v>
      </c>
      <c r="D228" s="156" t="s">
        <v>188</v>
      </c>
      <c r="E228" s="157" t="s">
        <v>2798</v>
      </c>
      <c r="F228" s="158" t="s">
        <v>2799</v>
      </c>
      <c r="G228" s="159" t="s">
        <v>782</v>
      </c>
      <c r="H228" s="160">
        <v>3</v>
      </c>
      <c r="I228" s="161"/>
      <c r="J228" s="162">
        <f t="shared" si="30"/>
        <v>0</v>
      </c>
      <c r="K228" s="163"/>
      <c r="L228" s="34"/>
      <c r="M228" s="164" t="s">
        <v>1</v>
      </c>
      <c r="N228" s="165" t="s">
        <v>41</v>
      </c>
      <c r="O228" s="62"/>
      <c r="P228" s="166">
        <f t="shared" si="31"/>
        <v>0</v>
      </c>
      <c r="Q228" s="166">
        <v>0</v>
      </c>
      <c r="R228" s="166">
        <f t="shared" si="32"/>
        <v>0</v>
      </c>
      <c r="S228" s="166">
        <v>0</v>
      </c>
      <c r="T228" s="167">
        <f t="shared" si="3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8" t="s">
        <v>91</v>
      </c>
      <c r="AT228" s="168" t="s">
        <v>188</v>
      </c>
      <c r="AU228" s="168" t="s">
        <v>79</v>
      </c>
      <c r="AY228" s="18" t="s">
        <v>185</v>
      </c>
      <c r="BE228" s="169">
        <f t="shared" si="34"/>
        <v>0</v>
      </c>
      <c r="BF228" s="169">
        <f t="shared" si="35"/>
        <v>0</v>
      </c>
      <c r="BG228" s="169">
        <f t="shared" si="36"/>
        <v>0</v>
      </c>
      <c r="BH228" s="169">
        <f t="shared" si="37"/>
        <v>0</v>
      </c>
      <c r="BI228" s="169">
        <f t="shared" si="38"/>
        <v>0</v>
      </c>
      <c r="BJ228" s="18" t="s">
        <v>89</v>
      </c>
      <c r="BK228" s="169">
        <f t="shared" si="39"/>
        <v>0</v>
      </c>
      <c r="BL228" s="18" t="s">
        <v>91</v>
      </c>
      <c r="BM228" s="168" t="s">
        <v>2800</v>
      </c>
    </row>
    <row r="229" spans="1:65" s="2" customFormat="1" ht="33" customHeight="1">
      <c r="A229" s="33"/>
      <c r="B229" s="155"/>
      <c r="C229" s="202" t="s">
        <v>1141</v>
      </c>
      <c r="D229" s="202" t="s">
        <v>339</v>
      </c>
      <c r="E229" s="203" t="s">
        <v>2801</v>
      </c>
      <c r="F229" s="204" t="s">
        <v>2802</v>
      </c>
      <c r="G229" s="205" t="s">
        <v>782</v>
      </c>
      <c r="H229" s="206">
        <v>1</v>
      </c>
      <c r="I229" s="207"/>
      <c r="J229" s="208">
        <f t="shared" si="30"/>
        <v>0</v>
      </c>
      <c r="K229" s="209"/>
      <c r="L229" s="210"/>
      <c r="M229" s="211" t="s">
        <v>1</v>
      </c>
      <c r="N229" s="212" t="s">
        <v>41</v>
      </c>
      <c r="O229" s="62"/>
      <c r="P229" s="166">
        <f t="shared" si="31"/>
        <v>0</v>
      </c>
      <c r="Q229" s="166">
        <v>0</v>
      </c>
      <c r="R229" s="166">
        <f t="shared" si="32"/>
        <v>0</v>
      </c>
      <c r="S229" s="166">
        <v>0</v>
      </c>
      <c r="T229" s="167">
        <f t="shared" si="3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8" t="s">
        <v>342</v>
      </c>
      <c r="AT229" s="168" t="s">
        <v>339</v>
      </c>
      <c r="AU229" s="168" t="s">
        <v>79</v>
      </c>
      <c r="AY229" s="18" t="s">
        <v>185</v>
      </c>
      <c r="BE229" s="169">
        <f t="shared" si="34"/>
        <v>0</v>
      </c>
      <c r="BF229" s="169">
        <f t="shared" si="35"/>
        <v>0</v>
      </c>
      <c r="BG229" s="169">
        <f t="shared" si="36"/>
        <v>0</v>
      </c>
      <c r="BH229" s="169">
        <f t="shared" si="37"/>
        <v>0</v>
      </c>
      <c r="BI229" s="169">
        <f t="shared" si="38"/>
        <v>0</v>
      </c>
      <c r="BJ229" s="18" t="s">
        <v>89</v>
      </c>
      <c r="BK229" s="169">
        <f t="shared" si="39"/>
        <v>0</v>
      </c>
      <c r="BL229" s="18" t="s">
        <v>91</v>
      </c>
      <c r="BM229" s="168" t="s">
        <v>2803</v>
      </c>
    </row>
    <row r="230" spans="1:65" s="2" customFormat="1" ht="37.9" customHeight="1">
      <c r="A230" s="33"/>
      <c r="B230" s="155"/>
      <c r="C230" s="202" t="s">
        <v>1147</v>
      </c>
      <c r="D230" s="202" t="s">
        <v>339</v>
      </c>
      <c r="E230" s="203" t="s">
        <v>2804</v>
      </c>
      <c r="F230" s="204" t="s">
        <v>2805</v>
      </c>
      <c r="G230" s="205" t="s">
        <v>782</v>
      </c>
      <c r="H230" s="206">
        <v>2</v>
      </c>
      <c r="I230" s="207"/>
      <c r="J230" s="208">
        <f t="shared" si="30"/>
        <v>0</v>
      </c>
      <c r="K230" s="209"/>
      <c r="L230" s="210"/>
      <c r="M230" s="211" t="s">
        <v>1</v>
      </c>
      <c r="N230" s="212" t="s">
        <v>41</v>
      </c>
      <c r="O230" s="62"/>
      <c r="P230" s="166">
        <f t="shared" si="31"/>
        <v>0</v>
      </c>
      <c r="Q230" s="166">
        <v>0</v>
      </c>
      <c r="R230" s="166">
        <f t="shared" si="32"/>
        <v>0</v>
      </c>
      <c r="S230" s="166">
        <v>0</v>
      </c>
      <c r="T230" s="167">
        <f t="shared" si="3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8" t="s">
        <v>342</v>
      </c>
      <c r="AT230" s="168" t="s">
        <v>339</v>
      </c>
      <c r="AU230" s="168" t="s">
        <v>79</v>
      </c>
      <c r="AY230" s="18" t="s">
        <v>185</v>
      </c>
      <c r="BE230" s="169">
        <f t="shared" si="34"/>
        <v>0</v>
      </c>
      <c r="BF230" s="169">
        <f t="shared" si="35"/>
        <v>0</v>
      </c>
      <c r="BG230" s="169">
        <f t="shared" si="36"/>
        <v>0</v>
      </c>
      <c r="BH230" s="169">
        <f t="shared" si="37"/>
        <v>0</v>
      </c>
      <c r="BI230" s="169">
        <f t="shared" si="38"/>
        <v>0</v>
      </c>
      <c r="BJ230" s="18" t="s">
        <v>89</v>
      </c>
      <c r="BK230" s="169">
        <f t="shared" si="39"/>
        <v>0</v>
      </c>
      <c r="BL230" s="18" t="s">
        <v>91</v>
      </c>
      <c r="BM230" s="168" t="s">
        <v>2806</v>
      </c>
    </row>
    <row r="231" spans="1:65" s="2" customFormat="1" ht="16.5" customHeight="1">
      <c r="A231" s="33"/>
      <c r="B231" s="155"/>
      <c r="C231" s="202" t="s">
        <v>1151</v>
      </c>
      <c r="D231" s="202" t="s">
        <v>339</v>
      </c>
      <c r="E231" s="203" t="s">
        <v>2807</v>
      </c>
      <c r="F231" s="204" t="s">
        <v>2808</v>
      </c>
      <c r="G231" s="205" t="s">
        <v>782</v>
      </c>
      <c r="H231" s="206">
        <v>1</v>
      </c>
      <c r="I231" s="207"/>
      <c r="J231" s="208">
        <f t="shared" si="30"/>
        <v>0</v>
      </c>
      <c r="K231" s="209"/>
      <c r="L231" s="210"/>
      <c r="M231" s="211" t="s">
        <v>1</v>
      </c>
      <c r="N231" s="212" t="s">
        <v>41</v>
      </c>
      <c r="O231" s="62"/>
      <c r="P231" s="166">
        <f t="shared" si="31"/>
        <v>0</v>
      </c>
      <c r="Q231" s="166">
        <v>0</v>
      </c>
      <c r="R231" s="166">
        <f t="shared" si="32"/>
        <v>0</v>
      </c>
      <c r="S231" s="166">
        <v>0</v>
      </c>
      <c r="T231" s="167">
        <f t="shared" si="3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8" t="s">
        <v>342</v>
      </c>
      <c r="AT231" s="168" t="s">
        <v>339</v>
      </c>
      <c r="AU231" s="168" t="s">
        <v>79</v>
      </c>
      <c r="AY231" s="18" t="s">
        <v>185</v>
      </c>
      <c r="BE231" s="169">
        <f t="shared" si="34"/>
        <v>0</v>
      </c>
      <c r="BF231" s="169">
        <f t="shared" si="35"/>
        <v>0</v>
      </c>
      <c r="BG231" s="169">
        <f t="shared" si="36"/>
        <v>0</v>
      </c>
      <c r="BH231" s="169">
        <f t="shared" si="37"/>
        <v>0</v>
      </c>
      <c r="BI231" s="169">
        <f t="shared" si="38"/>
        <v>0</v>
      </c>
      <c r="BJ231" s="18" t="s">
        <v>89</v>
      </c>
      <c r="BK231" s="169">
        <f t="shared" si="39"/>
        <v>0</v>
      </c>
      <c r="BL231" s="18" t="s">
        <v>91</v>
      </c>
      <c r="BM231" s="168" t="s">
        <v>2809</v>
      </c>
    </row>
    <row r="232" spans="1:65" s="2" customFormat="1" ht="16.5" customHeight="1">
      <c r="A232" s="33"/>
      <c r="B232" s="155"/>
      <c r="C232" s="156" t="s">
        <v>1155</v>
      </c>
      <c r="D232" s="156" t="s">
        <v>188</v>
      </c>
      <c r="E232" s="157" t="s">
        <v>2810</v>
      </c>
      <c r="F232" s="158" t="s">
        <v>2811</v>
      </c>
      <c r="G232" s="159" t="s">
        <v>782</v>
      </c>
      <c r="H232" s="160">
        <v>1</v>
      </c>
      <c r="I232" s="161"/>
      <c r="J232" s="162">
        <f t="shared" si="30"/>
        <v>0</v>
      </c>
      <c r="K232" s="163"/>
      <c r="L232" s="34"/>
      <c r="M232" s="164" t="s">
        <v>1</v>
      </c>
      <c r="N232" s="165" t="s">
        <v>41</v>
      </c>
      <c r="O232" s="62"/>
      <c r="P232" s="166">
        <f t="shared" si="31"/>
        <v>0</v>
      </c>
      <c r="Q232" s="166">
        <v>0</v>
      </c>
      <c r="R232" s="166">
        <f t="shared" si="32"/>
        <v>0</v>
      </c>
      <c r="S232" s="166">
        <v>0</v>
      </c>
      <c r="T232" s="167">
        <f t="shared" si="3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8" t="s">
        <v>91</v>
      </c>
      <c r="AT232" s="168" t="s">
        <v>188</v>
      </c>
      <c r="AU232" s="168" t="s">
        <v>79</v>
      </c>
      <c r="AY232" s="18" t="s">
        <v>185</v>
      </c>
      <c r="BE232" s="169">
        <f t="shared" si="34"/>
        <v>0</v>
      </c>
      <c r="BF232" s="169">
        <f t="shared" si="35"/>
        <v>0</v>
      </c>
      <c r="BG232" s="169">
        <f t="shared" si="36"/>
        <v>0</v>
      </c>
      <c r="BH232" s="169">
        <f t="shared" si="37"/>
        <v>0</v>
      </c>
      <c r="BI232" s="169">
        <f t="shared" si="38"/>
        <v>0</v>
      </c>
      <c r="BJ232" s="18" t="s">
        <v>89</v>
      </c>
      <c r="BK232" s="169">
        <f t="shared" si="39"/>
        <v>0</v>
      </c>
      <c r="BL232" s="18" t="s">
        <v>91</v>
      </c>
      <c r="BM232" s="168" t="s">
        <v>2812</v>
      </c>
    </row>
    <row r="233" spans="1:65" s="2" customFormat="1" ht="24.2" customHeight="1">
      <c r="A233" s="33"/>
      <c r="B233" s="155"/>
      <c r="C233" s="202" t="s">
        <v>1159</v>
      </c>
      <c r="D233" s="202" t="s">
        <v>339</v>
      </c>
      <c r="E233" s="203" t="s">
        <v>2813</v>
      </c>
      <c r="F233" s="204" t="s">
        <v>2814</v>
      </c>
      <c r="G233" s="205" t="s">
        <v>782</v>
      </c>
      <c r="H233" s="206">
        <v>1</v>
      </c>
      <c r="I233" s="207"/>
      <c r="J233" s="208">
        <f t="shared" si="30"/>
        <v>0</v>
      </c>
      <c r="K233" s="209"/>
      <c r="L233" s="210"/>
      <c r="M233" s="211" t="s">
        <v>1</v>
      </c>
      <c r="N233" s="212" t="s">
        <v>41</v>
      </c>
      <c r="O233" s="62"/>
      <c r="P233" s="166">
        <f t="shared" si="31"/>
        <v>0</v>
      </c>
      <c r="Q233" s="166">
        <v>0</v>
      </c>
      <c r="R233" s="166">
        <f t="shared" si="32"/>
        <v>0</v>
      </c>
      <c r="S233" s="166">
        <v>0</v>
      </c>
      <c r="T233" s="167">
        <f t="shared" si="3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8" t="s">
        <v>342</v>
      </c>
      <c r="AT233" s="168" t="s">
        <v>339</v>
      </c>
      <c r="AU233" s="168" t="s">
        <v>79</v>
      </c>
      <c r="AY233" s="18" t="s">
        <v>185</v>
      </c>
      <c r="BE233" s="169">
        <f t="shared" si="34"/>
        <v>0</v>
      </c>
      <c r="BF233" s="169">
        <f t="shared" si="35"/>
        <v>0</v>
      </c>
      <c r="BG233" s="169">
        <f t="shared" si="36"/>
        <v>0</v>
      </c>
      <c r="BH233" s="169">
        <f t="shared" si="37"/>
        <v>0</v>
      </c>
      <c r="BI233" s="169">
        <f t="shared" si="38"/>
        <v>0</v>
      </c>
      <c r="BJ233" s="18" t="s">
        <v>89</v>
      </c>
      <c r="BK233" s="169">
        <f t="shared" si="39"/>
        <v>0</v>
      </c>
      <c r="BL233" s="18" t="s">
        <v>91</v>
      </c>
      <c r="BM233" s="168" t="s">
        <v>2815</v>
      </c>
    </row>
    <row r="234" spans="1:65" s="2" customFormat="1" ht="78" customHeight="1">
      <c r="A234" s="33"/>
      <c r="B234" s="155"/>
      <c r="C234" s="202" t="s">
        <v>1164</v>
      </c>
      <c r="D234" s="202" t="s">
        <v>339</v>
      </c>
      <c r="E234" s="203" t="s">
        <v>2816</v>
      </c>
      <c r="F234" s="204" t="s">
        <v>2817</v>
      </c>
      <c r="G234" s="205" t="s">
        <v>782</v>
      </c>
      <c r="H234" s="206">
        <v>1</v>
      </c>
      <c r="I234" s="207"/>
      <c r="J234" s="208">
        <f t="shared" si="30"/>
        <v>0</v>
      </c>
      <c r="K234" s="209"/>
      <c r="L234" s="210"/>
      <c r="M234" s="211" t="s">
        <v>1</v>
      </c>
      <c r="N234" s="212" t="s">
        <v>41</v>
      </c>
      <c r="O234" s="62"/>
      <c r="P234" s="166">
        <f t="shared" si="31"/>
        <v>0</v>
      </c>
      <c r="Q234" s="166">
        <v>0</v>
      </c>
      <c r="R234" s="166">
        <f t="shared" si="32"/>
        <v>0</v>
      </c>
      <c r="S234" s="166">
        <v>0</v>
      </c>
      <c r="T234" s="167">
        <f t="shared" si="3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8" t="s">
        <v>342</v>
      </c>
      <c r="AT234" s="168" t="s">
        <v>339</v>
      </c>
      <c r="AU234" s="168" t="s">
        <v>79</v>
      </c>
      <c r="AY234" s="18" t="s">
        <v>185</v>
      </c>
      <c r="BE234" s="169">
        <f t="shared" si="34"/>
        <v>0</v>
      </c>
      <c r="BF234" s="169">
        <f t="shared" si="35"/>
        <v>0</v>
      </c>
      <c r="BG234" s="169">
        <f t="shared" si="36"/>
        <v>0</v>
      </c>
      <c r="BH234" s="169">
        <f t="shared" si="37"/>
        <v>0</v>
      </c>
      <c r="BI234" s="169">
        <f t="shared" si="38"/>
        <v>0</v>
      </c>
      <c r="BJ234" s="18" t="s">
        <v>89</v>
      </c>
      <c r="BK234" s="169">
        <f t="shared" si="39"/>
        <v>0</v>
      </c>
      <c r="BL234" s="18" t="s">
        <v>91</v>
      </c>
      <c r="BM234" s="168" t="s">
        <v>2818</v>
      </c>
    </row>
    <row r="235" spans="1:65" s="2" customFormat="1" ht="16.5" customHeight="1">
      <c r="A235" s="33"/>
      <c r="B235" s="155"/>
      <c r="C235" s="156" t="s">
        <v>1168</v>
      </c>
      <c r="D235" s="156" t="s">
        <v>188</v>
      </c>
      <c r="E235" s="157" t="s">
        <v>2810</v>
      </c>
      <c r="F235" s="158" t="s">
        <v>2811</v>
      </c>
      <c r="G235" s="159" t="s">
        <v>782</v>
      </c>
      <c r="H235" s="160">
        <v>1</v>
      </c>
      <c r="I235" s="161"/>
      <c r="J235" s="162">
        <f t="shared" si="30"/>
        <v>0</v>
      </c>
      <c r="K235" s="163"/>
      <c r="L235" s="34"/>
      <c r="M235" s="164" t="s">
        <v>1</v>
      </c>
      <c r="N235" s="165" t="s">
        <v>41</v>
      </c>
      <c r="O235" s="62"/>
      <c r="P235" s="166">
        <f t="shared" si="31"/>
        <v>0</v>
      </c>
      <c r="Q235" s="166">
        <v>0</v>
      </c>
      <c r="R235" s="166">
        <f t="shared" si="32"/>
        <v>0</v>
      </c>
      <c r="S235" s="166">
        <v>0</v>
      </c>
      <c r="T235" s="167">
        <f t="shared" si="3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8" t="s">
        <v>91</v>
      </c>
      <c r="AT235" s="168" t="s">
        <v>188</v>
      </c>
      <c r="AU235" s="168" t="s">
        <v>79</v>
      </c>
      <c r="AY235" s="18" t="s">
        <v>185</v>
      </c>
      <c r="BE235" s="169">
        <f t="shared" si="34"/>
        <v>0</v>
      </c>
      <c r="BF235" s="169">
        <f t="shared" si="35"/>
        <v>0</v>
      </c>
      <c r="BG235" s="169">
        <f t="shared" si="36"/>
        <v>0</v>
      </c>
      <c r="BH235" s="169">
        <f t="shared" si="37"/>
        <v>0</v>
      </c>
      <c r="BI235" s="169">
        <f t="shared" si="38"/>
        <v>0</v>
      </c>
      <c r="BJ235" s="18" t="s">
        <v>89</v>
      </c>
      <c r="BK235" s="169">
        <f t="shared" si="39"/>
        <v>0</v>
      </c>
      <c r="BL235" s="18" t="s">
        <v>91</v>
      </c>
      <c r="BM235" s="168" t="s">
        <v>2819</v>
      </c>
    </row>
    <row r="236" spans="1:65" s="2" customFormat="1" ht="24.2" customHeight="1">
      <c r="A236" s="33"/>
      <c r="B236" s="155"/>
      <c r="C236" s="202" t="s">
        <v>1172</v>
      </c>
      <c r="D236" s="202" t="s">
        <v>339</v>
      </c>
      <c r="E236" s="203" t="s">
        <v>2820</v>
      </c>
      <c r="F236" s="204" t="s">
        <v>2814</v>
      </c>
      <c r="G236" s="205" t="s">
        <v>782</v>
      </c>
      <c r="H236" s="206">
        <v>1</v>
      </c>
      <c r="I236" s="207"/>
      <c r="J236" s="208">
        <f t="shared" si="30"/>
        <v>0</v>
      </c>
      <c r="K236" s="209"/>
      <c r="L236" s="210"/>
      <c r="M236" s="211" t="s">
        <v>1</v>
      </c>
      <c r="N236" s="212" t="s">
        <v>41</v>
      </c>
      <c r="O236" s="62"/>
      <c r="P236" s="166">
        <f t="shared" si="31"/>
        <v>0</v>
      </c>
      <c r="Q236" s="166">
        <v>0</v>
      </c>
      <c r="R236" s="166">
        <f t="shared" si="32"/>
        <v>0</v>
      </c>
      <c r="S236" s="166">
        <v>0</v>
      </c>
      <c r="T236" s="167">
        <f t="shared" si="3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8" t="s">
        <v>342</v>
      </c>
      <c r="AT236" s="168" t="s">
        <v>339</v>
      </c>
      <c r="AU236" s="168" t="s">
        <v>79</v>
      </c>
      <c r="AY236" s="18" t="s">
        <v>185</v>
      </c>
      <c r="BE236" s="169">
        <f t="shared" si="34"/>
        <v>0</v>
      </c>
      <c r="BF236" s="169">
        <f t="shared" si="35"/>
        <v>0</v>
      </c>
      <c r="BG236" s="169">
        <f t="shared" si="36"/>
        <v>0</v>
      </c>
      <c r="BH236" s="169">
        <f t="shared" si="37"/>
        <v>0</v>
      </c>
      <c r="BI236" s="169">
        <f t="shared" si="38"/>
        <v>0</v>
      </c>
      <c r="BJ236" s="18" t="s">
        <v>89</v>
      </c>
      <c r="BK236" s="169">
        <f t="shared" si="39"/>
        <v>0</v>
      </c>
      <c r="BL236" s="18" t="s">
        <v>91</v>
      </c>
      <c r="BM236" s="168" t="s">
        <v>2821</v>
      </c>
    </row>
    <row r="237" spans="1:65" s="2" customFormat="1" ht="16.5" customHeight="1">
      <c r="A237" s="33"/>
      <c r="B237" s="155"/>
      <c r="C237" s="202" t="s">
        <v>1178</v>
      </c>
      <c r="D237" s="202" t="s">
        <v>339</v>
      </c>
      <c r="E237" s="203" t="s">
        <v>2743</v>
      </c>
      <c r="F237" s="204" t="s">
        <v>2744</v>
      </c>
      <c r="G237" s="205" t="s">
        <v>782</v>
      </c>
      <c r="H237" s="206">
        <v>2</v>
      </c>
      <c r="I237" s="207"/>
      <c r="J237" s="208">
        <f t="shared" si="30"/>
        <v>0</v>
      </c>
      <c r="K237" s="209"/>
      <c r="L237" s="210"/>
      <c r="M237" s="211" t="s">
        <v>1</v>
      </c>
      <c r="N237" s="212" t="s">
        <v>41</v>
      </c>
      <c r="O237" s="62"/>
      <c r="P237" s="166">
        <f t="shared" si="31"/>
        <v>0</v>
      </c>
      <c r="Q237" s="166">
        <v>0</v>
      </c>
      <c r="R237" s="166">
        <f t="shared" si="32"/>
        <v>0</v>
      </c>
      <c r="S237" s="166">
        <v>0</v>
      </c>
      <c r="T237" s="167">
        <f t="shared" si="3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8" t="s">
        <v>342</v>
      </c>
      <c r="AT237" s="168" t="s">
        <v>339</v>
      </c>
      <c r="AU237" s="168" t="s">
        <v>79</v>
      </c>
      <c r="AY237" s="18" t="s">
        <v>185</v>
      </c>
      <c r="BE237" s="169">
        <f t="shared" si="34"/>
        <v>0</v>
      </c>
      <c r="BF237" s="169">
        <f t="shared" si="35"/>
        <v>0</v>
      </c>
      <c r="BG237" s="169">
        <f t="shared" si="36"/>
        <v>0</v>
      </c>
      <c r="BH237" s="169">
        <f t="shared" si="37"/>
        <v>0</v>
      </c>
      <c r="BI237" s="169">
        <f t="shared" si="38"/>
        <v>0</v>
      </c>
      <c r="BJ237" s="18" t="s">
        <v>89</v>
      </c>
      <c r="BK237" s="169">
        <f t="shared" si="39"/>
        <v>0</v>
      </c>
      <c r="BL237" s="18" t="s">
        <v>91</v>
      </c>
      <c r="BM237" s="168" t="s">
        <v>2822</v>
      </c>
    </row>
    <row r="238" spans="1:65" s="2" customFormat="1" ht="16.5" customHeight="1">
      <c r="A238" s="33"/>
      <c r="B238" s="155"/>
      <c r="C238" s="202" t="s">
        <v>1182</v>
      </c>
      <c r="D238" s="202" t="s">
        <v>339</v>
      </c>
      <c r="E238" s="203" t="s">
        <v>2823</v>
      </c>
      <c r="F238" s="204" t="s">
        <v>2585</v>
      </c>
      <c r="G238" s="205" t="s">
        <v>782</v>
      </c>
      <c r="H238" s="206">
        <v>1</v>
      </c>
      <c r="I238" s="207"/>
      <c r="J238" s="208">
        <f t="shared" si="30"/>
        <v>0</v>
      </c>
      <c r="K238" s="209"/>
      <c r="L238" s="210"/>
      <c r="M238" s="211" t="s">
        <v>1</v>
      </c>
      <c r="N238" s="212" t="s">
        <v>41</v>
      </c>
      <c r="O238" s="62"/>
      <c r="P238" s="166">
        <f t="shared" si="31"/>
        <v>0</v>
      </c>
      <c r="Q238" s="166">
        <v>0</v>
      </c>
      <c r="R238" s="166">
        <f t="shared" si="32"/>
        <v>0</v>
      </c>
      <c r="S238" s="166">
        <v>0</v>
      </c>
      <c r="T238" s="167">
        <f t="shared" si="3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8" t="s">
        <v>342</v>
      </c>
      <c r="AT238" s="168" t="s">
        <v>339</v>
      </c>
      <c r="AU238" s="168" t="s">
        <v>79</v>
      </c>
      <c r="AY238" s="18" t="s">
        <v>185</v>
      </c>
      <c r="BE238" s="169">
        <f t="shared" si="34"/>
        <v>0</v>
      </c>
      <c r="BF238" s="169">
        <f t="shared" si="35"/>
        <v>0</v>
      </c>
      <c r="BG238" s="169">
        <f t="shared" si="36"/>
        <v>0</v>
      </c>
      <c r="BH238" s="169">
        <f t="shared" si="37"/>
        <v>0</v>
      </c>
      <c r="BI238" s="169">
        <f t="shared" si="38"/>
        <v>0</v>
      </c>
      <c r="BJ238" s="18" t="s">
        <v>89</v>
      </c>
      <c r="BK238" s="169">
        <f t="shared" si="39"/>
        <v>0</v>
      </c>
      <c r="BL238" s="18" t="s">
        <v>91</v>
      </c>
      <c r="BM238" s="168" t="s">
        <v>2824</v>
      </c>
    </row>
    <row r="239" spans="1:65" s="2" customFormat="1" ht="21.75" customHeight="1">
      <c r="A239" s="33"/>
      <c r="B239" s="155"/>
      <c r="C239" s="202" t="s">
        <v>1186</v>
      </c>
      <c r="D239" s="202" t="s">
        <v>339</v>
      </c>
      <c r="E239" s="203" t="s">
        <v>2587</v>
      </c>
      <c r="F239" s="204" t="s">
        <v>2588</v>
      </c>
      <c r="G239" s="205" t="s">
        <v>782</v>
      </c>
      <c r="H239" s="206">
        <v>1</v>
      </c>
      <c r="I239" s="207"/>
      <c r="J239" s="208">
        <f t="shared" si="30"/>
        <v>0</v>
      </c>
      <c r="K239" s="209"/>
      <c r="L239" s="210"/>
      <c r="M239" s="211" t="s">
        <v>1</v>
      </c>
      <c r="N239" s="212" t="s">
        <v>41</v>
      </c>
      <c r="O239" s="62"/>
      <c r="P239" s="166">
        <f t="shared" si="31"/>
        <v>0</v>
      </c>
      <c r="Q239" s="166">
        <v>0</v>
      </c>
      <c r="R239" s="166">
        <f t="shared" si="32"/>
        <v>0</v>
      </c>
      <c r="S239" s="166">
        <v>0</v>
      </c>
      <c r="T239" s="167">
        <f t="shared" si="3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8" t="s">
        <v>342</v>
      </c>
      <c r="AT239" s="168" t="s">
        <v>339</v>
      </c>
      <c r="AU239" s="168" t="s">
        <v>79</v>
      </c>
      <c r="AY239" s="18" t="s">
        <v>185</v>
      </c>
      <c r="BE239" s="169">
        <f t="shared" si="34"/>
        <v>0</v>
      </c>
      <c r="BF239" s="169">
        <f t="shared" si="35"/>
        <v>0</v>
      </c>
      <c r="BG239" s="169">
        <f t="shared" si="36"/>
        <v>0</v>
      </c>
      <c r="BH239" s="169">
        <f t="shared" si="37"/>
        <v>0</v>
      </c>
      <c r="BI239" s="169">
        <f t="shared" si="38"/>
        <v>0</v>
      </c>
      <c r="BJ239" s="18" t="s">
        <v>89</v>
      </c>
      <c r="BK239" s="169">
        <f t="shared" si="39"/>
        <v>0</v>
      </c>
      <c r="BL239" s="18" t="s">
        <v>91</v>
      </c>
      <c r="BM239" s="168" t="s">
        <v>2825</v>
      </c>
    </row>
    <row r="240" spans="1:65" s="2" customFormat="1" ht="21.75" customHeight="1">
      <c r="A240" s="33"/>
      <c r="B240" s="155"/>
      <c r="C240" s="202" t="s">
        <v>1190</v>
      </c>
      <c r="D240" s="202" t="s">
        <v>339</v>
      </c>
      <c r="E240" s="203" t="s">
        <v>1778</v>
      </c>
      <c r="F240" s="204" t="s">
        <v>1779</v>
      </c>
      <c r="G240" s="205" t="s">
        <v>348</v>
      </c>
      <c r="H240" s="206">
        <v>1</v>
      </c>
      <c r="I240" s="207"/>
      <c r="J240" s="208">
        <f t="shared" si="30"/>
        <v>0</v>
      </c>
      <c r="K240" s="209"/>
      <c r="L240" s="210"/>
      <c r="M240" s="211" t="s">
        <v>1</v>
      </c>
      <c r="N240" s="212" t="s">
        <v>41</v>
      </c>
      <c r="O240" s="62"/>
      <c r="P240" s="166">
        <f t="shared" si="31"/>
        <v>0</v>
      </c>
      <c r="Q240" s="166">
        <v>0</v>
      </c>
      <c r="R240" s="166">
        <f t="shared" si="32"/>
        <v>0</v>
      </c>
      <c r="S240" s="166">
        <v>0</v>
      </c>
      <c r="T240" s="167">
        <f t="shared" si="3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8" t="s">
        <v>342</v>
      </c>
      <c r="AT240" s="168" t="s">
        <v>339</v>
      </c>
      <c r="AU240" s="168" t="s">
        <v>79</v>
      </c>
      <c r="AY240" s="18" t="s">
        <v>185</v>
      </c>
      <c r="BE240" s="169">
        <f t="shared" si="34"/>
        <v>0</v>
      </c>
      <c r="BF240" s="169">
        <f t="shared" si="35"/>
        <v>0</v>
      </c>
      <c r="BG240" s="169">
        <f t="shared" si="36"/>
        <v>0</v>
      </c>
      <c r="BH240" s="169">
        <f t="shared" si="37"/>
        <v>0</v>
      </c>
      <c r="BI240" s="169">
        <f t="shared" si="38"/>
        <v>0</v>
      </c>
      <c r="BJ240" s="18" t="s">
        <v>89</v>
      </c>
      <c r="BK240" s="169">
        <f t="shared" si="39"/>
        <v>0</v>
      </c>
      <c r="BL240" s="18" t="s">
        <v>91</v>
      </c>
      <c r="BM240" s="168" t="s">
        <v>2826</v>
      </c>
    </row>
    <row r="241" spans="1:65" s="2" customFormat="1" ht="16.5" customHeight="1">
      <c r="A241" s="33"/>
      <c r="B241" s="155"/>
      <c r="C241" s="156" t="s">
        <v>1195</v>
      </c>
      <c r="D241" s="156" t="s">
        <v>188</v>
      </c>
      <c r="E241" s="157" t="s">
        <v>2810</v>
      </c>
      <c r="F241" s="158" t="s">
        <v>2811</v>
      </c>
      <c r="G241" s="159" t="s">
        <v>782</v>
      </c>
      <c r="H241" s="160">
        <v>1</v>
      </c>
      <c r="I241" s="161"/>
      <c r="J241" s="162">
        <f t="shared" si="30"/>
        <v>0</v>
      </c>
      <c r="K241" s="163"/>
      <c r="L241" s="34"/>
      <c r="M241" s="164" t="s">
        <v>1</v>
      </c>
      <c r="N241" s="165" t="s">
        <v>41</v>
      </c>
      <c r="O241" s="62"/>
      <c r="P241" s="166">
        <f t="shared" si="31"/>
        <v>0</v>
      </c>
      <c r="Q241" s="166">
        <v>0</v>
      </c>
      <c r="R241" s="166">
        <f t="shared" si="32"/>
        <v>0</v>
      </c>
      <c r="S241" s="166">
        <v>0</v>
      </c>
      <c r="T241" s="167">
        <f t="shared" si="3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8" t="s">
        <v>91</v>
      </c>
      <c r="AT241" s="168" t="s">
        <v>188</v>
      </c>
      <c r="AU241" s="168" t="s">
        <v>79</v>
      </c>
      <c r="AY241" s="18" t="s">
        <v>185</v>
      </c>
      <c r="BE241" s="169">
        <f t="shared" si="34"/>
        <v>0</v>
      </c>
      <c r="BF241" s="169">
        <f t="shared" si="35"/>
        <v>0</v>
      </c>
      <c r="BG241" s="169">
        <f t="shared" si="36"/>
        <v>0</v>
      </c>
      <c r="BH241" s="169">
        <f t="shared" si="37"/>
        <v>0</v>
      </c>
      <c r="BI241" s="169">
        <f t="shared" si="38"/>
        <v>0</v>
      </c>
      <c r="BJ241" s="18" t="s">
        <v>89</v>
      </c>
      <c r="BK241" s="169">
        <f t="shared" si="39"/>
        <v>0</v>
      </c>
      <c r="BL241" s="18" t="s">
        <v>91</v>
      </c>
      <c r="BM241" s="168" t="s">
        <v>2827</v>
      </c>
    </row>
    <row r="242" spans="1:65" s="2" customFormat="1" ht="24.2" customHeight="1">
      <c r="A242" s="33"/>
      <c r="B242" s="155"/>
      <c r="C242" s="202" t="s">
        <v>1199</v>
      </c>
      <c r="D242" s="202" t="s">
        <v>339</v>
      </c>
      <c r="E242" s="203" t="s">
        <v>2828</v>
      </c>
      <c r="F242" s="204" t="s">
        <v>2814</v>
      </c>
      <c r="G242" s="205" t="s">
        <v>782</v>
      </c>
      <c r="H242" s="206">
        <v>1</v>
      </c>
      <c r="I242" s="207"/>
      <c r="J242" s="208">
        <f t="shared" si="30"/>
        <v>0</v>
      </c>
      <c r="K242" s="209"/>
      <c r="L242" s="210"/>
      <c r="M242" s="211" t="s">
        <v>1</v>
      </c>
      <c r="N242" s="212" t="s">
        <v>41</v>
      </c>
      <c r="O242" s="62"/>
      <c r="P242" s="166">
        <f t="shared" si="31"/>
        <v>0</v>
      </c>
      <c r="Q242" s="166">
        <v>0</v>
      </c>
      <c r="R242" s="166">
        <f t="shared" si="32"/>
        <v>0</v>
      </c>
      <c r="S242" s="166">
        <v>0</v>
      </c>
      <c r="T242" s="167">
        <f t="shared" si="3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8" t="s">
        <v>342</v>
      </c>
      <c r="AT242" s="168" t="s">
        <v>339</v>
      </c>
      <c r="AU242" s="168" t="s">
        <v>79</v>
      </c>
      <c r="AY242" s="18" t="s">
        <v>185</v>
      </c>
      <c r="BE242" s="169">
        <f t="shared" si="34"/>
        <v>0</v>
      </c>
      <c r="BF242" s="169">
        <f t="shared" si="35"/>
        <v>0</v>
      </c>
      <c r="BG242" s="169">
        <f t="shared" si="36"/>
        <v>0</v>
      </c>
      <c r="BH242" s="169">
        <f t="shared" si="37"/>
        <v>0</v>
      </c>
      <c r="BI242" s="169">
        <f t="shared" si="38"/>
        <v>0</v>
      </c>
      <c r="BJ242" s="18" t="s">
        <v>89</v>
      </c>
      <c r="BK242" s="169">
        <f t="shared" si="39"/>
        <v>0</v>
      </c>
      <c r="BL242" s="18" t="s">
        <v>91</v>
      </c>
      <c r="BM242" s="168" t="s">
        <v>2829</v>
      </c>
    </row>
    <row r="243" spans="1:65" s="2" customFormat="1" ht="16.5" customHeight="1">
      <c r="A243" s="33"/>
      <c r="B243" s="155"/>
      <c r="C243" s="202" t="s">
        <v>1204</v>
      </c>
      <c r="D243" s="202" t="s">
        <v>339</v>
      </c>
      <c r="E243" s="203" t="s">
        <v>2743</v>
      </c>
      <c r="F243" s="204" t="s">
        <v>2744</v>
      </c>
      <c r="G243" s="205" t="s">
        <v>782</v>
      </c>
      <c r="H243" s="206">
        <v>1</v>
      </c>
      <c r="I243" s="207"/>
      <c r="J243" s="208">
        <f t="shared" si="30"/>
        <v>0</v>
      </c>
      <c r="K243" s="209"/>
      <c r="L243" s="210"/>
      <c r="M243" s="211" t="s">
        <v>1</v>
      </c>
      <c r="N243" s="212" t="s">
        <v>41</v>
      </c>
      <c r="O243" s="62"/>
      <c r="P243" s="166">
        <f t="shared" si="31"/>
        <v>0</v>
      </c>
      <c r="Q243" s="166">
        <v>0</v>
      </c>
      <c r="R243" s="166">
        <f t="shared" si="32"/>
        <v>0</v>
      </c>
      <c r="S243" s="166">
        <v>0</v>
      </c>
      <c r="T243" s="167">
        <f t="shared" si="3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8" t="s">
        <v>342</v>
      </c>
      <c r="AT243" s="168" t="s">
        <v>339</v>
      </c>
      <c r="AU243" s="168" t="s">
        <v>79</v>
      </c>
      <c r="AY243" s="18" t="s">
        <v>185</v>
      </c>
      <c r="BE243" s="169">
        <f t="shared" si="34"/>
        <v>0</v>
      </c>
      <c r="BF243" s="169">
        <f t="shared" si="35"/>
        <v>0</v>
      </c>
      <c r="BG243" s="169">
        <f t="shared" si="36"/>
        <v>0</v>
      </c>
      <c r="BH243" s="169">
        <f t="shared" si="37"/>
        <v>0</v>
      </c>
      <c r="BI243" s="169">
        <f t="shared" si="38"/>
        <v>0</v>
      </c>
      <c r="BJ243" s="18" t="s">
        <v>89</v>
      </c>
      <c r="BK243" s="169">
        <f t="shared" si="39"/>
        <v>0</v>
      </c>
      <c r="BL243" s="18" t="s">
        <v>91</v>
      </c>
      <c r="BM243" s="168" t="s">
        <v>2830</v>
      </c>
    </row>
    <row r="244" spans="1:65" s="2" customFormat="1" ht="16.5" customHeight="1">
      <c r="A244" s="33"/>
      <c r="B244" s="155"/>
      <c r="C244" s="202" t="s">
        <v>1210</v>
      </c>
      <c r="D244" s="202" t="s">
        <v>339</v>
      </c>
      <c r="E244" s="203" t="s">
        <v>2831</v>
      </c>
      <c r="F244" s="204" t="s">
        <v>2832</v>
      </c>
      <c r="G244" s="205" t="s">
        <v>782</v>
      </c>
      <c r="H244" s="206">
        <v>1</v>
      </c>
      <c r="I244" s="207"/>
      <c r="J244" s="208">
        <f t="shared" si="30"/>
        <v>0</v>
      </c>
      <c r="K244" s="209"/>
      <c r="L244" s="210"/>
      <c r="M244" s="211" t="s">
        <v>1</v>
      </c>
      <c r="N244" s="212" t="s">
        <v>41</v>
      </c>
      <c r="O244" s="62"/>
      <c r="P244" s="166">
        <f t="shared" si="31"/>
        <v>0</v>
      </c>
      <c r="Q244" s="166">
        <v>0</v>
      </c>
      <c r="R244" s="166">
        <f t="shared" si="32"/>
        <v>0</v>
      </c>
      <c r="S244" s="166">
        <v>0</v>
      </c>
      <c r="T244" s="167">
        <f t="shared" si="3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8" t="s">
        <v>342</v>
      </c>
      <c r="AT244" s="168" t="s">
        <v>339</v>
      </c>
      <c r="AU244" s="168" t="s">
        <v>79</v>
      </c>
      <c r="AY244" s="18" t="s">
        <v>185</v>
      </c>
      <c r="BE244" s="169">
        <f t="shared" si="34"/>
        <v>0</v>
      </c>
      <c r="BF244" s="169">
        <f t="shared" si="35"/>
        <v>0</v>
      </c>
      <c r="BG244" s="169">
        <f t="shared" si="36"/>
        <v>0</v>
      </c>
      <c r="BH244" s="169">
        <f t="shared" si="37"/>
        <v>0</v>
      </c>
      <c r="BI244" s="169">
        <f t="shared" si="38"/>
        <v>0</v>
      </c>
      <c r="BJ244" s="18" t="s">
        <v>89</v>
      </c>
      <c r="BK244" s="169">
        <f t="shared" si="39"/>
        <v>0</v>
      </c>
      <c r="BL244" s="18" t="s">
        <v>91</v>
      </c>
      <c r="BM244" s="168" t="s">
        <v>2833</v>
      </c>
    </row>
    <row r="245" spans="1:65" s="2" customFormat="1" ht="21.75" customHeight="1">
      <c r="A245" s="33"/>
      <c r="B245" s="155"/>
      <c r="C245" s="202" t="s">
        <v>1216</v>
      </c>
      <c r="D245" s="202" t="s">
        <v>339</v>
      </c>
      <c r="E245" s="203" t="s">
        <v>2587</v>
      </c>
      <c r="F245" s="204" t="s">
        <v>2588</v>
      </c>
      <c r="G245" s="205" t="s">
        <v>782</v>
      </c>
      <c r="H245" s="206">
        <v>1</v>
      </c>
      <c r="I245" s="207"/>
      <c r="J245" s="208">
        <f t="shared" si="30"/>
        <v>0</v>
      </c>
      <c r="K245" s="209"/>
      <c r="L245" s="210"/>
      <c r="M245" s="211" t="s">
        <v>1</v>
      </c>
      <c r="N245" s="212" t="s">
        <v>41</v>
      </c>
      <c r="O245" s="62"/>
      <c r="P245" s="166">
        <f t="shared" si="31"/>
        <v>0</v>
      </c>
      <c r="Q245" s="166">
        <v>0</v>
      </c>
      <c r="R245" s="166">
        <f t="shared" si="32"/>
        <v>0</v>
      </c>
      <c r="S245" s="166">
        <v>0</v>
      </c>
      <c r="T245" s="167">
        <f t="shared" si="3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8" t="s">
        <v>342</v>
      </c>
      <c r="AT245" s="168" t="s">
        <v>339</v>
      </c>
      <c r="AU245" s="168" t="s">
        <v>79</v>
      </c>
      <c r="AY245" s="18" t="s">
        <v>185</v>
      </c>
      <c r="BE245" s="169">
        <f t="shared" si="34"/>
        <v>0</v>
      </c>
      <c r="BF245" s="169">
        <f t="shared" si="35"/>
        <v>0</v>
      </c>
      <c r="BG245" s="169">
        <f t="shared" si="36"/>
        <v>0</v>
      </c>
      <c r="BH245" s="169">
        <f t="shared" si="37"/>
        <v>0</v>
      </c>
      <c r="BI245" s="169">
        <f t="shared" si="38"/>
        <v>0</v>
      </c>
      <c r="BJ245" s="18" t="s">
        <v>89</v>
      </c>
      <c r="BK245" s="169">
        <f t="shared" si="39"/>
        <v>0</v>
      </c>
      <c r="BL245" s="18" t="s">
        <v>91</v>
      </c>
      <c r="BM245" s="168" t="s">
        <v>2834</v>
      </c>
    </row>
    <row r="246" spans="1:65" s="2" customFormat="1" ht="21.75" customHeight="1">
      <c r="A246" s="33"/>
      <c r="B246" s="155"/>
      <c r="C246" s="202" t="s">
        <v>1221</v>
      </c>
      <c r="D246" s="202" t="s">
        <v>339</v>
      </c>
      <c r="E246" s="203" t="s">
        <v>1778</v>
      </c>
      <c r="F246" s="204" t="s">
        <v>1779</v>
      </c>
      <c r="G246" s="205" t="s">
        <v>348</v>
      </c>
      <c r="H246" s="206">
        <v>1.5</v>
      </c>
      <c r="I246" s="207"/>
      <c r="J246" s="208">
        <f t="shared" si="30"/>
        <v>0</v>
      </c>
      <c r="K246" s="209"/>
      <c r="L246" s="210"/>
      <c r="M246" s="211" t="s">
        <v>1</v>
      </c>
      <c r="N246" s="212" t="s">
        <v>41</v>
      </c>
      <c r="O246" s="62"/>
      <c r="P246" s="166">
        <f t="shared" si="31"/>
        <v>0</v>
      </c>
      <c r="Q246" s="166">
        <v>0</v>
      </c>
      <c r="R246" s="166">
        <f t="shared" si="32"/>
        <v>0</v>
      </c>
      <c r="S246" s="166">
        <v>0</v>
      </c>
      <c r="T246" s="167">
        <f t="shared" si="3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8" t="s">
        <v>342</v>
      </c>
      <c r="AT246" s="168" t="s">
        <v>339</v>
      </c>
      <c r="AU246" s="168" t="s">
        <v>79</v>
      </c>
      <c r="AY246" s="18" t="s">
        <v>185</v>
      </c>
      <c r="BE246" s="169">
        <f t="shared" si="34"/>
        <v>0</v>
      </c>
      <c r="BF246" s="169">
        <f t="shared" si="35"/>
        <v>0</v>
      </c>
      <c r="BG246" s="169">
        <f t="shared" si="36"/>
        <v>0</v>
      </c>
      <c r="BH246" s="169">
        <f t="shared" si="37"/>
        <v>0</v>
      </c>
      <c r="BI246" s="169">
        <f t="shared" si="38"/>
        <v>0</v>
      </c>
      <c r="BJ246" s="18" t="s">
        <v>89</v>
      </c>
      <c r="BK246" s="169">
        <f t="shared" si="39"/>
        <v>0</v>
      </c>
      <c r="BL246" s="18" t="s">
        <v>91</v>
      </c>
      <c r="BM246" s="168" t="s">
        <v>2835</v>
      </c>
    </row>
    <row r="247" spans="1:65" s="2" customFormat="1" ht="24.2" customHeight="1">
      <c r="A247" s="33"/>
      <c r="B247" s="155"/>
      <c r="C247" s="156" t="s">
        <v>1225</v>
      </c>
      <c r="D247" s="156" t="s">
        <v>188</v>
      </c>
      <c r="E247" s="157" t="s">
        <v>2836</v>
      </c>
      <c r="F247" s="158" t="s">
        <v>2837</v>
      </c>
      <c r="G247" s="159" t="s">
        <v>2838</v>
      </c>
      <c r="H247" s="160">
        <v>1</v>
      </c>
      <c r="I247" s="161"/>
      <c r="J247" s="162">
        <f t="shared" ref="J247:J278" si="40">ROUND(I247*H247,2)</f>
        <v>0</v>
      </c>
      <c r="K247" s="163"/>
      <c r="L247" s="34"/>
      <c r="M247" s="164" t="s">
        <v>1</v>
      </c>
      <c r="N247" s="165" t="s">
        <v>41</v>
      </c>
      <c r="O247" s="62"/>
      <c r="P247" s="166">
        <f t="shared" ref="P247:P278" si="41">O247*H247</f>
        <v>0</v>
      </c>
      <c r="Q247" s="166">
        <v>0</v>
      </c>
      <c r="R247" s="166">
        <f t="shared" ref="R247:R278" si="42">Q247*H247</f>
        <v>0</v>
      </c>
      <c r="S247" s="166">
        <v>0</v>
      </c>
      <c r="T247" s="167">
        <f t="shared" ref="T247:T278" si="43"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8" t="s">
        <v>91</v>
      </c>
      <c r="AT247" s="168" t="s">
        <v>188</v>
      </c>
      <c r="AU247" s="168" t="s">
        <v>79</v>
      </c>
      <c r="AY247" s="18" t="s">
        <v>185</v>
      </c>
      <c r="BE247" s="169">
        <f t="shared" ref="BE247:BE254" si="44">IF(N247="základná",J247,0)</f>
        <v>0</v>
      </c>
      <c r="BF247" s="169">
        <f t="shared" ref="BF247:BF254" si="45">IF(N247="znížená",J247,0)</f>
        <v>0</v>
      </c>
      <c r="BG247" s="169">
        <f t="shared" ref="BG247:BG254" si="46">IF(N247="zákl. prenesená",J247,0)</f>
        <v>0</v>
      </c>
      <c r="BH247" s="169">
        <f t="shared" ref="BH247:BH254" si="47">IF(N247="zníž. prenesená",J247,0)</f>
        <v>0</v>
      </c>
      <c r="BI247" s="169">
        <f t="shared" ref="BI247:BI254" si="48">IF(N247="nulová",J247,0)</f>
        <v>0</v>
      </c>
      <c r="BJ247" s="18" t="s">
        <v>89</v>
      </c>
      <c r="BK247" s="169">
        <f t="shared" ref="BK247:BK254" si="49">ROUND(I247*H247,2)</f>
        <v>0</v>
      </c>
      <c r="BL247" s="18" t="s">
        <v>91</v>
      </c>
      <c r="BM247" s="168" t="s">
        <v>2839</v>
      </c>
    </row>
    <row r="248" spans="1:65" s="2" customFormat="1" ht="16.5" customHeight="1">
      <c r="A248" s="33"/>
      <c r="B248" s="155"/>
      <c r="C248" s="156" t="s">
        <v>1229</v>
      </c>
      <c r="D248" s="156" t="s">
        <v>188</v>
      </c>
      <c r="E248" s="157" t="s">
        <v>2840</v>
      </c>
      <c r="F248" s="158" t="s">
        <v>2841</v>
      </c>
      <c r="G248" s="159" t="s">
        <v>782</v>
      </c>
      <c r="H248" s="160">
        <v>3</v>
      </c>
      <c r="I248" s="161"/>
      <c r="J248" s="162">
        <f t="shared" si="40"/>
        <v>0</v>
      </c>
      <c r="K248" s="163"/>
      <c r="L248" s="34"/>
      <c r="M248" s="164" t="s">
        <v>1</v>
      </c>
      <c r="N248" s="165" t="s">
        <v>41</v>
      </c>
      <c r="O248" s="62"/>
      <c r="P248" s="166">
        <f t="shared" si="41"/>
        <v>0</v>
      </c>
      <c r="Q248" s="166">
        <v>0</v>
      </c>
      <c r="R248" s="166">
        <f t="shared" si="42"/>
        <v>0</v>
      </c>
      <c r="S248" s="166">
        <v>0</v>
      </c>
      <c r="T248" s="167">
        <f t="shared" si="4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8" t="s">
        <v>91</v>
      </c>
      <c r="AT248" s="168" t="s">
        <v>188</v>
      </c>
      <c r="AU248" s="168" t="s">
        <v>79</v>
      </c>
      <c r="AY248" s="18" t="s">
        <v>185</v>
      </c>
      <c r="BE248" s="169">
        <f t="shared" si="44"/>
        <v>0</v>
      </c>
      <c r="BF248" s="169">
        <f t="shared" si="45"/>
        <v>0</v>
      </c>
      <c r="BG248" s="169">
        <f t="shared" si="46"/>
        <v>0</v>
      </c>
      <c r="BH248" s="169">
        <f t="shared" si="47"/>
        <v>0</v>
      </c>
      <c r="BI248" s="169">
        <f t="shared" si="48"/>
        <v>0</v>
      </c>
      <c r="BJ248" s="18" t="s">
        <v>89</v>
      </c>
      <c r="BK248" s="169">
        <f t="shared" si="49"/>
        <v>0</v>
      </c>
      <c r="BL248" s="18" t="s">
        <v>91</v>
      </c>
      <c r="BM248" s="168" t="s">
        <v>2842</v>
      </c>
    </row>
    <row r="249" spans="1:65" s="2" customFormat="1" ht="16.5" customHeight="1">
      <c r="A249" s="33"/>
      <c r="B249" s="155"/>
      <c r="C249" s="202" t="s">
        <v>1233</v>
      </c>
      <c r="D249" s="202" t="s">
        <v>339</v>
      </c>
      <c r="E249" s="203" t="s">
        <v>2843</v>
      </c>
      <c r="F249" s="204" t="s">
        <v>2844</v>
      </c>
      <c r="G249" s="205" t="s">
        <v>782</v>
      </c>
      <c r="H249" s="206">
        <v>3</v>
      </c>
      <c r="I249" s="207"/>
      <c r="J249" s="208">
        <f t="shared" si="40"/>
        <v>0</v>
      </c>
      <c r="K249" s="209"/>
      <c r="L249" s="210"/>
      <c r="M249" s="211" t="s">
        <v>1</v>
      </c>
      <c r="N249" s="212" t="s">
        <v>41</v>
      </c>
      <c r="O249" s="62"/>
      <c r="P249" s="166">
        <f t="shared" si="41"/>
        <v>0</v>
      </c>
      <c r="Q249" s="166">
        <v>0</v>
      </c>
      <c r="R249" s="166">
        <f t="shared" si="42"/>
        <v>0</v>
      </c>
      <c r="S249" s="166">
        <v>0</v>
      </c>
      <c r="T249" s="167">
        <f t="shared" si="4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8" t="s">
        <v>342</v>
      </c>
      <c r="AT249" s="168" t="s">
        <v>339</v>
      </c>
      <c r="AU249" s="168" t="s">
        <v>79</v>
      </c>
      <c r="AY249" s="18" t="s">
        <v>185</v>
      </c>
      <c r="BE249" s="169">
        <f t="shared" si="44"/>
        <v>0</v>
      </c>
      <c r="BF249" s="169">
        <f t="shared" si="45"/>
        <v>0</v>
      </c>
      <c r="BG249" s="169">
        <f t="shared" si="46"/>
        <v>0</v>
      </c>
      <c r="BH249" s="169">
        <f t="shared" si="47"/>
        <v>0</v>
      </c>
      <c r="BI249" s="169">
        <f t="shared" si="48"/>
        <v>0</v>
      </c>
      <c r="BJ249" s="18" t="s">
        <v>89</v>
      </c>
      <c r="BK249" s="169">
        <f t="shared" si="49"/>
        <v>0</v>
      </c>
      <c r="BL249" s="18" t="s">
        <v>91</v>
      </c>
      <c r="BM249" s="168" t="s">
        <v>2845</v>
      </c>
    </row>
    <row r="250" spans="1:65" s="2" customFormat="1" ht="16.5" customHeight="1">
      <c r="A250" s="33"/>
      <c r="B250" s="155"/>
      <c r="C250" s="156" t="s">
        <v>1239</v>
      </c>
      <c r="D250" s="156" t="s">
        <v>188</v>
      </c>
      <c r="E250" s="157" t="s">
        <v>2846</v>
      </c>
      <c r="F250" s="158" t="s">
        <v>2847</v>
      </c>
      <c r="G250" s="159" t="s">
        <v>348</v>
      </c>
      <c r="H250" s="160">
        <v>460.63</v>
      </c>
      <c r="I250" s="161"/>
      <c r="J250" s="162">
        <f t="shared" si="40"/>
        <v>0</v>
      </c>
      <c r="K250" s="163"/>
      <c r="L250" s="34"/>
      <c r="M250" s="164" t="s">
        <v>1</v>
      </c>
      <c r="N250" s="165" t="s">
        <v>41</v>
      </c>
      <c r="O250" s="62"/>
      <c r="P250" s="166">
        <f t="shared" si="41"/>
        <v>0</v>
      </c>
      <c r="Q250" s="166">
        <v>0</v>
      </c>
      <c r="R250" s="166">
        <f t="shared" si="42"/>
        <v>0</v>
      </c>
      <c r="S250" s="166">
        <v>0</v>
      </c>
      <c r="T250" s="167">
        <f t="shared" si="4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8" t="s">
        <v>91</v>
      </c>
      <c r="AT250" s="168" t="s">
        <v>188</v>
      </c>
      <c r="AU250" s="168" t="s">
        <v>79</v>
      </c>
      <c r="AY250" s="18" t="s">
        <v>185</v>
      </c>
      <c r="BE250" s="169">
        <f t="shared" si="44"/>
        <v>0</v>
      </c>
      <c r="BF250" s="169">
        <f t="shared" si="45"/>
        <v>0</v>
      </c>
      <c r="BG250" s="169">
        <f t="shared" si="46"/>
        <v>0</v>
      </c>
      <c r="BH250" s="169">
        <f t="shared" si="47"/>
        <v>0</v>
      </c>
      <c r="BI250" s="169">
        <f t="shared" si="48"/>
        <v>0</v>
      </c>
      <c r="BJ250" s="18" t="s">
        <v>89</v>
      </c>
      <c r="BK250" s="169">
        <f t="shared" si="49"/>
        <v>0</v>
      </c>
      <c r="BL250" s="18" t="s">
        <v>91</v>
      </c>
      <c r="BM250" s="168" t="s">
        <v>2848</v>
      </c>
    </row>
    <row r="251" spans="1:65" s="2" customFormat="1" ht="24.2" customHeight="1">
      <c r="A251" s="33"/>
      <c r="B251" s="155"/>
      <c r="C251" s="156" t="s">
        <v>1245</v>
      </c>
      <c r="D251" s="156" t="s">
        <v>188</v>
      </c>
      <c r="E251" s="157" t="s">
        <v>2849</v>
      </c>
      <c r="F251" s="158" t="s">
        <v>2850</v>
      </c>
      <c r="G251" s="159" t="s">
        <v>348</v>
      </c>
      <c r="H251" s="160">
        <v>460.63</v>
      </c>
      <c r="I251" s="161"/>
      <c r="J251" s="162">
        <f t="shared" si="40"/>
        <v>0</v>
      </c>
      <c r="K251" s="163"/>
      <c r="L251" s="34"/>
      <c r="M251" s="164" t="s">
        <v>1</v>
      </c>
      <c r="N251" s="165" t="s">
        <v>41</v>
      </c>
      <c r="O251" s="62"/>
      <c r="P251" s="166">
        <f t="shared" si="41"/>
        <v>0</v>
      </c>
      <c r="Q251" s="166">
        <v>0</v>
      </c>
      <c r="R251" s="166">
        <f t="shared" si="42"/>
        <v>0</v>
      </c>
      <c r="S251" s="166">
        <v>0</v>
      </c>
      <c r="T251" s="167">
        <f t="shared" si="4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8" t="s">
        <v>91</v>
      </c>
      <c r="AT251" s="168" t="s">
        <v>188</v>
      </c>
      <c r="AU251" s="168" t="s">
        <v>79</v>
      </c>
      <c r="AY251" s="18" t="s">
        <v>185</v>
      </c>
      <c r="BE251" s="169">
        <f t="shared" si="44"/>
        <v>0</v>
      </c>
      <c r="BF251" s="169">
        <f t="shared" si="45"/>
        <v>0</v>
      </c>
      <c r="BG251" s="169">
        <f t="shared" si="46"/>
        <v>0</v>
      </c>
      <c r="BH251" s="169">
        <f t="shared" si="47"/>
        <v>0</v>
      </c>
      <c r="BI251" s="169">
        <f t="shared" si="48"/>
        <v>0</v>
      </c>
      <c r="BJ251" s="18" t="s">
        <v>89</v>
      </c>
      <c r="BK251" s="169">
        <f t="shared" si="49"/>
        <v>0</v>
      </c>
      <c r="BL251" s="18" t="s">
        <v>91</v>
      </c>
      <c r="BM251" s="168" t="s">
        <v>2851</v>
      </c>
    </row>
    <row r="252" spans="1:65" s="2" customFormat="1" ht="33" customHeight="1">
      <c r="A252" s="33"/>
      <c r="B252" s="155"/>
      <c r="C252" s="156" t="s">
        <v>1252</v>
      </c>
      <c r="D252" s="156" t="s">
        <v>188</v>
      </c>
      <c r="E252" s="157" t="s">
        <v>2852</v>
      </c>
      <c r="F252" s="158" t="s">
        <v>2853</v>
      </c>
      <c r="G252" s="159" t="s">
        <v>412</v>
      </c>
      <c r="H252" s="160">
        <v>25</v>
      </c>
      <c r="I252" s="161"/>
      <c r="J252" s="162">
        <f t="shared" si="40"/>
        <v>0</v>
      </c>
      <c r="K252" s="163"/>
      <c r="L252" s="34"/>
      <c r="M252" s="164" t="s">
        <v>1</v>
      </c>
      <c r="N252" s="165" t="s">
        <v>41</v>
      </c>
      <c r="O252" s="62"/>
      <c r="P252" s="166">
        <f t="shared" si="41"/>
        <v>0</v>
      </c>
      <c r="Q252" s="166">
        <v>0</v>
      </c>
      <c r="R252" s="166">
        <f t="shared" si="42"/>
        <v>0</v>
      </c>
      <c r="S252" s="166">
        <v>0</v>
      </c>
      <c r="T252" s="167">
        <f t="shared" si="4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8" t="s">
        <v>91</v>
      </c>
      <c r="AT252" s="168" t="s">
        <v>188</v>
      </c>
      <c r="AU252" s="168" t="s">
        <v>79</v>
      </c>
      <c r="AY252" s="18" t="s">
        <v>185</v>
      </c>
      <c r="BE252" s="169">
        <f t="shared" si="44"/>
        <v>0</v>
      </c>
      <c r="BF252" s="169">
        <f t="shared" si="45"/>
        <v>0</v>
      </c>
      <c r="BG252" s="169">
        <f t="shared" si="46"/>
        <v>0</v>
      </c>
      <c r="BH252" s="169">
        <f t="shared" si="47"/>
        <v>0</v>
      </c>
      <c r="BI252" s="169">
        <f t="shared" si="48"/>
        <v>0</v>
      </c>
      <c r="BJ252" s="18" t="s">
        <v>89</v>
      </c>
      <c r="BK252" s="169">
        <f t="shared" si="49"/>
        <v>0</v>
      </c>
      <c r="BL252" s="18" t="s">
        <v>91</v>
      </c>
      <c r="BM252" s="168" t="s">
        <v>2854</v>
      </c>
    </row>
    <row r="253" spans="1:65" s="2" customFormat="1" ht="24.2" customHeight="1">
      <c r="A253" s="33"/>
      <c r="B253" s="155"/>
      <c r="C253" s="156" t="s">
        <v>1257</v>
      </c>
      <c r="D253" s="156" t="s">
        <v>188</v>
      </c>
      <c r="E253" s="157" t="s">
        <v>2855</v>
      </c>
      <c r="F253" s="158" t="s">
        <v>2856</v>
      </c>
      <c r="G253" s="159" t="s">
        <v>1046</v>
      </c>
      <c r="H253" s="213"/>
      <c r="I253" s="161"/>
      <c r="J253" s="162">
        <f t="shared" si="40"/>
        <v>0</v>
      </c>
      <c r="K253" s="163"/>
      <c r="L253" s="34"/>
      <c r="M253" s="164" t="s">
        <v>1</v>
      </c>
      <c r="N253" s="165" t="s">
        <v>41</v>
      </c>
      <c r="O253" s="62"/>
      <c r="P253" s="166">
        <f t="shared" si="41"/>
        <v>0</v>
      </c>
      <c r="Q253" s="166">
        <v>0</v>
      </c>
      <c r="R253" s="166">
        <f t="shared" si="42"/>
        <v>0</v>
      </c>
      <c r="S253" s="166">
        <v>0</v>
      </c>
      <c r="T253" s="167">
        <f t="shared" si="4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8" t="s">
        <v>91</v>
      </c>
      <c r="AT253" s="168" t="s">
        <v>188</v>
      </c>
      <c r="AU253" s="168" t="s">
        <v>79</v>
      </c>
      <c r="AY253" s="18" t="s">
        <v>185</v>
      </c>
      <c r="BE253" s="169">
        <f t="shared" si="44"/>
        <v>0</v>
      </c>
      <c r="BF253" s="169">
        <f t="shared" si="45"/>
        <v>0</v>
      </c>
      <c r="BG253" s="169">
        <f t="shared" si="46"/>
        <v>0</v>
      </c>
      <c r="BH253" s="169">
        <f t="shared" si="47"/>
        <v>0</v>
      </c>
      <c r="BI253" s="169">
        <f t="shared" si="48"/>
        <v>0</v>
      </c>
      <c r="BJ253" s="18" t="s">
        <v>89</v>
      </c>
      <c r="BK253" s="169">
        <f t="shared" si="49"/>
        <v>0</v>
      </c>
      <c r="BL253" s="18" t="s">
        <v>91</v>
      </c>
      <c r="BM253" s="168" t="s">
        <v>2857</v>
      </c>
    </row>
    <row r="254" spans="1:65" s="2" customFormat="1" ht="24.2" customHeight="1">
      <c r="A254" s="33"/>
      <c r="B254" s="155"/>
      <c r="C254" s="156" t="s">
        <v>1262</v>
      </c>
      <c r="D254" s="156" t="s">
        <v>188</v>
      </c>
      <c r="E254" s="157" t="s">
        <v>2855</v>
      </c>
      <c r="F254" s="158" t="s">
        <v>2856</v>
      </c>
      <c r="G254" s="159" t="s">
        <v>1046</v>
      </c>
      <c r="H254" s="213"/>
      <c r="I254" s="161"/>
      <c r="J254" s="162">
        <f t="shared" si="40"/>
        <v>0</v>
      </c>
      <c r="K254" s="163"/>
      <c r="L254" s="34"/>
      <c r="M254" s="214" t="s">
        <v>1</v>
      </c>
      <c r="N254" s="215" t="s">
        <v>41</v>
      </c>
      <c r="O254" s="216"/>
      <c r="P254" s="217">
        <f t="shared" si="41"/>
        <v>0</v>
      </c>
      <c r="Q254" s="217">
        <v>0</v>
      </c>
      <c r="R254" s="217">
        <f t="shared" si="42"/>
        <v>0</v>
      </c>
      <c r="S254" s="217">
        <v>0</v>
      </c>
      <c r="T254" s="218">
        <f t="shared" si="4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8" t="s">
        <v>91</v>
      </c>
      <c r="AT254" s="168" t="s">
        <v>188</v>
      </c>
      <c r="AU254" s="168" t="s">
        <v>79</v>
      </c>
      <c r="AY254" s="18" t="s">
        <v>185</v>
      </c>
      <c r="BE254" s="169">
        <f t="shared" si="44"/>
        <v>0</v>
      </c>
      <c r="BF254" s="169">
        <f t="shared" si="45"/>
        <v>0</v>
      </c>
      <c r="BG254" s="169">
        <f t="shared" si="46"/>
        <v>0</v>
      </c>
      <c r="BH254" s="169">
        <f t="shared" si="47"/>
        <v>0</v>
      </c>
      <c r="BI254" s="169">
        <f t="shared" si="48"/>
        <v>0</v>
      </c>
      <c r="BJ254" s="18" t="s">
        <v>89</v>
      </c>
      <c r="BK254" s="169">
        <f t="shared" si="49"/>
        <v>0</v>
      </c>
      <c r="BL254" s="18" t="s">
        <v>91</v>
      </c>
      <c r="BM254" s="168" t="s">
        <v>2858</v>
      </c>
    </row>
    <row r="255" spans="1:65" s="2" customFormat="1" ht="6.95" customHeight="1">
      <c r="A255" s="33"/>
      <c r="B255" s="51"/>
      <c r="C255" s="52"/>
      <c r="D255" s="52"/>
      <c r="E255" s="52"/>
      <c r="F255" s="52"/>
      <c r="G255" s="52"/>
      <c r="H255" s="52"/>
      <c r="I255" s="52"/>
      <c r="J255" s="52"/>
      <c r="K255" s="52"/>
      <c r="L255" s="34"/>
      <c r="M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</row>
  </sheetData>
  <autoFilter ref="C116:K254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9"/>
  <sheetViews>
    <sheetView showGridLines="0" workbookViewId="0">
      <selection activeCell="I47" sqref="I4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110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2859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ROUND(J123,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6" t="s">
        <v>39</v>
      </c>
      <c r="E33" s="39" t="s">
        <v>40</v>
      </c>
      <c r="F33" s="107">
        <f>ROUND((SUM(BE123:BE158)),  2)</f>
        <v>0</v>
      </c>
      <c r="G33" s="108"/>
      <c r="H33" s="108"/>
      <c r="I33" s="109">
        <v>0.2</v>
      </c>
      <c r="J33" s="107">
        <f>ROUND(((SUM(BE123:BE158))*I33),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7">
        <f>ROUND((SUM(BF123:BF158)),  2)</f>
        <v>0</v>
      </c>
      <c r="G34" s="108"/>
      <c r="H34" s="108"/>
      <c r="I34" s="109">
        <v>0.2</v>
      </c>
      <c r="J34" s="107">
        <f>ROUND(((SUM(BF123:BF158))*I34),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0">
        <f>ROUND((SUM(BG123:BG158)),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0">
        <f>ROUND((SUM(BH123:BH158)),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7">
        <f>ROUND((SUM(BI123:BI158)),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SO-04 - Prípojka NN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J123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5" customHeight="1">
      <c r="B97" s="123"/>
      <c r="D97" s="124" t="s">
        <v>155</v>
      </c>
      <c r="E97" s="125"/>
      <c r="F97" s="125"/>
      <c r="G97" s="125"/>
      <c r="H97" s="125"/>
      <c r="I97" s="125"/>
      <c r="J97" s="126">
        <f>J124</f>
        <v>0</v>
      </c>
      <c r="L97" s="123"/>
    </row>
    <row r="98" spans="1:31" s="10" customFormat="1" ht="19.899999999999999" customHeight="1">
      <c r="B98" s="127"/>
      <c r="D98" s="128" t="s">
        <v>156</v>
      </c>
      <c r="E98" s="129"/>
      <c r="F98" s="129"/>
      <c r="G98" s="129"/>
      <c r="H98" s="129"/>
      <c r="I98" s="129"/>
      <c r="J98" s="130">
        <f>J125</f>
        <v>0</v>
      </c>
      <c r="L98" s="127"/>
    </row>
    <row r="99" spans="1:31" s="9" customFormat="1" ht="24.95" customHeight="1">
      <c r="B99" s="123"/>
      <c r="D99" s="124" t="s">
        <v>2860</v>
      </c>
      <c r="E99" s="125"/>
      <c r="F99" s="125"/>
      <c r="G99" s="125"/>
      <c r="H99" s="125"/>
      <c r="I99" s="125"/>
      <c r="J99" s="126">
        <f>J128</f>
        <v>0</v>
      </c>
      <c r="L99" s="123"/>
    </row>
    <row r="100" spans="1:31" s="10" customFormat="1" ht="19.899999999999999" customHeight="1">
      <c r="B100" s="127"/>
      <c r="D100" s="128" t="s">
        <v>2861</v>
      </c>
      <c r="E100" s="129"/>
      <c r="F100" s="129"/>
      <c r="G100" s="129"/>
      <c r="H100" s="129"/>
      <c r="I100" s="129"/>
      <c r="J100" s="130">
        <f>J129</f>
        <v>0</v>
      </c>
      <c r="L100" s="127"/>
    </row>
    <row r="101" spans="1:31" s="9" customFormat="1" ht="24.95" customHeight="1">
      <c r="B101" s="123"/>
      <c r="D101" s="124" t="s">
        <v>169</v>
      </c>
      <c r="E101" s="125"/>
      <c r="F101" s="125"/>
      <c r="G101" s="125"/>
      <c r="H101" s="125"/>
      <c r="I101" s="125"/>
      <c r="J101" s="126">
        <f>J144</f>
        <v>0</v>
      </c>
      <c r="L101" s="123"/>
    </row>
    <row r="102" spans="1:31" s="10" customFormat="1" ht="19.899999999999999" customHeight="1">
      <c r="B102" s="127"/>
      <c r="D102" s="128" t="s">
        <v>2862</v>
      </c>
      <c r="E102" s="129"/>
      <c r="F102" s="129"/>
      <c r="G102" s="129"/>
      <c r="H102" s="129"/>
      <c r="I102" s="129"/>
      <c r="J102" s="130">
        <f>J146</f>
        <v>0</v>
      </c>
      <c r="L102" s="127"/>
    </row>
    <row r="103" spans="1:31" s="9" customFormat="1" ht="24.95" customHeight="1">
      <c r="B103" s="123"/>
      <c r="D103" s="124" t="s">
        <v>2863</v>
      </c>
      <c r="E103" s="125"/>
      <c r="F103" s="125"/>
      <c r="G103" s="125"/>
      <c r="H103" s="125"/>
      <c r="I103" s="125"/>
      <c r="J103" s="126">
        <f>J154</f>
        <v>0</v>
      </c>
      <c r="L103" s="123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>
      <c r="A109" s="33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>
      <c r="A110" s="33"/>
      <c r="B110" s="34"/>
      <c r="C110" s="22" t="s">
        <v>171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65" t="str">
        <f>E7</f>
        <v>Chovná hala pre kury s voľným výbehom</v>
      </c>
      <c r="F113" s="266"/>
      <c r="G113" s="266"/>
      <c r="H113" s="266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138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24" t="str">
        <f>E9</f>
        <v>SO-04 - Prípojka NN</v>
      </c>
      <c r="F115" s="267"/>
      <c r="G115" s="267"/>
      <c r="H115" s="267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F12</f>
        <v>Dolné Trhovište 224, 920 61 Dolné Trhovište</v>
      </c>
      <c r="G117" s="33"/>
      <c r="H117" s="33"/>
      <c r="I117" s="28" t="s">
        <v>21</v>
      </c>
      <c r="J117" s="59" t="str">
        <f>IF(J12="","",J12)</f>
        <v>19. 3. 2023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23</v>
      </c>
      <c r="D119" s="33"/>
      <c r="E119" s="33"/>
      <c r="F119" s="26" t="str">
        <f>E15</f>
        <v>FOOD FARM s.r.o., Piešťanská 3, 917 03 Trnava</v>
      </c>
      <c r="G119" s="33"/>
      <c r="H119" s="33"/>
      <c r="I119" s="28" t="s">
        <v>29</v>
      </c>
      <c r="J119" s="31" t="str">
        <f>E21</f>
        <v>ALLA ARCHITEKTI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27</v>
      </c>
      <c r="D120" s="33"/>
      <c r="E120" s="33"/>
      <c r="F120" s="26" t="str">
        <f>IF(E18="","",E18)</f>
        <v>Vyplň údaj</v>
      </c>
      <c r="G120" s="33"/>
      <c r="H120" s="33"/>
      <c r="I120" s="28" t="s">
        <v>32</v>
      </c>
      <c r="J120" s="31" t="str">
        <f>E24</f>
        <v>Stanislav Hlubina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31"/>
      <c r="B122" s="132"/>
      <c r="C122" s="133" t="s">
        <v>172</v>
      </c>
      <c r="D122" s="134" t="s">
        <v>60</v>
      </c>
      <c r="E122" s="134" t="s">
        <v>56</v>
      </c>
      <c r="F122" s="134" t="s">
        <v>57</v>
      </c>
      <c r="G122" s="134" t="s">
        <v>173</v>
      </c>
      <c r="H122" s="134" t="s">
        <v>174</v>
      </c>
      <c r="I122" s="134" t="s">
        <v>175</v>
      </c>
      <c r="J122" s="135" t="s">
        <v>144</v>
      </c>
      <c r="K122" s="136" t="s">
        <v>176</v>
      </c>
      <c r="L122" s="137"/>
      <c r="M122" s="66" t="s">
        <v>1</v>
      </c>
      <c r="N122" s="67" t="s">
        <v>39</v>
      </c>
      <c r="O122" s="67" t="s">
        <v>177</v>
      </c>
      <c r="P122" s="67" t="s">
        <v>178</v>
      </c>
      <c r="Q122" s="67" t="s">
        <v>179</v>
      </c>
      <c r="R122" s="67" t="s">
        <v>180</v>
      </c>
      <c r="S122" s="67" t="s">
        <v>181</v>
      </c>
      <c r="T122" s="68" t="s">
        <v>182</v>
      </c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</row>
    <row r="123" spans="1:65" s="2" customFormat="1" ht="22.9" customHeight="1">
      <c r="A123" s="33"/>
      <c r="B123" s="34"/>
      <c r="C123" s="73" t="s">
        <v>145</v>
      </c>
      <c r="D123" s="33"/>
      <c r="E123" s="33"/>
      <c r="F123" s="33"/>
      <c r="G123" s="33"/>
      <c r="H123" s="33"/>
      <c r="I123" s="33"/>
      <c r="J123" s="138">
        <f>BK123</f>
        <v>0</v>
      </c>
      <c r="K123" s="33"/>
      <c r="L123" s="34"/>
      <c r="M123" s="69"/>
      <c r="N123" s="60"/>
      <c r="O123" s="70"/>
      <c r="P123" s="139">
        <f>P124+P128+P144+P154</f>
        <v>0</v>
      </c>
      <c r="Q123" s="70"/>
      <c r="R123" s="139">
        <f>R124+R128+R144+R154</f>
        <v>0</v>
      </c>
      <c r="S123" s="70"/>
      <c r="T123" s="140">
        <f>T124+T128+T144+T154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146</v>
      </c>
      <c r="BK123" s="141">
        <f>BK124+BK128+BK144+BK154</f>
        <v>0</v>
      </c>
    </row>
    <row r="124" spans="1:65" s="12" customFormat="1" ht="25.9" customHeight="1">
      <c r="B124" s="142"/>
      <c r="D124" s="143" t="s">
        <v>74</v>
      </c>
      <c r="E124" s="144" t="s">
        <v>932</v>
      </c>
      <c r="F124" s="144" t="s">
        <v>933</v>
      </c>
      <c r="I124" s="145"/>
      <c r="J124" s="146">
        <f>BK124</f>
        <v>0</v>
      </c>
      <c r="L124" s="142"/>
      <c r="M124" s="147"/>
      <c r="N124" s="148"/>
      <c r="O124" s="148"/>
      <c r="P124" s="149">
        <f>P125</f>
        <v>0</v>
      </c>
      <c r="Q124" s="148"/>
      <c r="R124" s="149">
        <f>R125</f>
        <v>0</v>
      </c>
      <c r="S124" s="148"/>
      <c r="T124" s="150">
        <f>T125</f>
        <v>0</v>
      </c>
      <c r="AR124" s="143" t="s">
        <v>89</v>
      </c>
      <c r="AT124" s="151" t="s">
        <v>74</v>
      </c>
      <c r="AU124" s="151" t="s">
        <v>75</v>
      </c>
      <c r="AY124" s="143" t="s">
        <v>185</v>
      </c>
      <c r="BK124" s="152">
        <f>BK125</f>
        <v>0</v>
      </c>
    </row>
    <row r="125" spans="1:65" s="12" customFormat="1" ht="22.9" customHeight="1">
      <c r="B125" s="142"/>
      <c r="D125" s="143" t="s">
        <v>74</v>
      </c>
      <c r="E125" s="153" t="s">
        <v>934</v>
      </c>
      <c r="F125" s="153" t="s">
        <v>935</v>
      </c>
      <c r="I125" s="145"/>
      <c r="J125" s="154">
        <f>BK125</f>
        <v>0</v>
      </c>
      <c r="L125" s="142"/>
      <c r="M125" s="147"/>
      <c r="N125" s="148"/>
      <c r="O125" s="148"/>
      <c r="P125" s="149">
        <f>SUM(P126:P127)</f>
        <v>0</v>
      </c>
      <c r="Q125" s="148"/>
      <c r="R125" s="149">
        <f>SUM(R126:R127)</f>
        <v>0</v>
      </c>
      <c r="S125" s="148"/>
      <c r="T125" s="150">
        <f>SUM(T126:T127)</f>
        <v>0</v>
      </c>
      <c r="AR125" s="143" t="s">
        <v>89</v>
      </c>
      <c r="AT125" s="151" t="s">
        <v>74</v>
      </c>
      <c r="AU125" s="151" t="s">
        <v>79</v>
      </c>
      <c r="AY125" s="143" t="s">
        <v>185</v>
      </c>
      <c r="BK125" s="152">
        <f>SUM(BK126:BK127)</f>
        <v>0</v>
      </c>
    </row>
    <row r="126" spans="1:65" s="2" customFormat="1" ht="33" customHeight="1">
      <c r="A126" s="33"/>
      <c r="B126" s="155"/>
      <c r="C126" s="156" t="s">
        <v>79</v>
      </c>
      <c r="D126" s="156" t="s">
        <v>188</v>
      </c>
      <c r="E126" s="157" t="s">
        <v>2864</v>
      </c>
      <c r="F126" s="158" t="s">
        <v>2865</v>
      </c>
      <c r="G126" s="159" t="s">
        <v>348</v>
      </c>
      <c r="H126" s="160">
        <v>1</v>
      </c>
      <c r="I126" s="161"/>
      <c r="J126" s="162">
        <f>ROUND(I126*H126,2)</f>
        <v>0</v>
      </c>
      <c r="K126" s="163"/>
      <c r="L126" s="34"/>
      <c r="M126" s="164" t="s">
        <v>1</v>
      </c>
      <c r="N126" s="165" t="s">
        <v>41</v>
      </c>
      <c r="O126" s="62"/>
      <c r="P126" s="166">
        <f>O126*H126</f>
        <v>0</v>
      </c>
      <c r="Q126" s="166">
        <v>0</v>
      </c>
      <c r="R126" s="166">
        <f>Q126*H126</f>
        <v>0</v>
      </c>
      <c r="S126" s="166">
        <v>0</v>
      </c>
      <c r="T126" s="167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351</v>
      </c>
      <c r="AT126" s="168" t="s">
        <v>188</v>
      </c>
      <c r="AU126" s="168" t="s">
        <v>89</v>
      </c>
      <c r="AY126" s="18" t="s">
        <v>185</v>
      </c>
      <c r="BE126" s="169">
        <f>IF(N126="základná",J126,0)</f>
        <v>0</v>
      </c>
      <c r="BF126" s="169">
        <f>IF(N126="znížená",J126,0)</f>
        <v>0</v>
      </c>
      <c r="BG126" s="169">
        <f>IF(N126="zákl. prenesená",J126,0)</f>
        <v>0</v>
      </c>
      <c r="BH126" s="169">
        <f>IF(N126="zníž. prenesená",J126,0)</f>
        <v>0</v>
      </c>
      <c r="BI126" s="169">
        <f>IF(N126="nulová",J126,0)</f>
        <v>0</v>
      </c>
      <c r="BJ126" s="18" t="s">
        <v>89</v>
      </c>
      <c r="BK126" s="169">
        <f>ROUND(I126*H126,2)</f>
        <v>0</v>
      </c>
      <c r="BL126" s="18" t="s">
        <v>351</v>
      </c>
      <c r="BM126" s="168" t="s">
        <v>2866</v>
      </c>
    </row>
    <row r="127" spans="1:65" s="2" customFormat="1" ht="24.2" customHeight="1">
      <c r="A127" s="33"/>
      <c r="B127" s="155"/>
      <c r="C127" s="202" t="s">
        <v>89</v>
      </c>
      <c r="D127" s="202" t="s">
        <v>339</v>
      </c>
      <c r="E127" s="203" t="s">
        <v>2867</v>
      </c>
      <c r="F127" s="204" t="s">
        <v>2868</v>
      </c>
      <c r="G127" s="205" t="s">
        <v>348</v>
      </c>
      <c r="H127" s="206">
        <v>0.55000000000000004</v>
      </c>
      <c r="I127" s="207"/>
      <c r="J127" s="208">
        <f>ROUND(I127*H127,2)</f>
        <v>0</v>
      </c>
      <c r="K127" s="209"/>
      <c r="L127" s="210"/>
      <c r="M127" s="211" t="s">
        <v>1</v>
      </c>
      <c r="N127" s="212" t="s">
        <v>41</v>
      </c>
      <c r="O127" s="62"/>
      <c r="P127" s="166">
        <f>O127*H127</f>
        <v>0</v>
      </c>
      <c r="Q127" s="166">
        <v>0</v>
      </c>
      <c r="R127" s="166">
        <f>Q127*H127</f>
        <v>0</v>
      </c>
      <c r="S127" s="166">
        <v>0</v>
      </c>
      <c r="T127" s="167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505</v>
      </c>
      <c r="AT127" s="168" t="s">
        <v>339</v>
      </c>
      <c r="AU127" s="168" t="s">
        <v>89</v>
      </c>
      <c r="AY127" s="18" t="s">
        <v>185</v>
      </c>
      <c r="BE127" s="169">
        <f>IF(N127="základná",J127,0)</f>
        <v>0</v>
      </c>
      <c r="BF127" s="169">
        <f>IF(N127="znížená",J127,0)</f>
        <v>0</v>
      </c>
      <c r="BG127" s="169">
        <f>IF(N127="zákl. prenesená",J127,0)</f>
        <v>0</v>
      </c>
      <c r="BH127" s="169">
        <f>IF(N127="zníž. prenesená",J127,0)</f>
        <v>0</v>
      </c>
      <c r="BI127" s="169">
        <f>IF(N127="nulová",J127,0)</f>
        <v>0</v>
      </c>
      <c r="BJ127" s="18" t="s">
        <v>89</v>
      </c>
      <c r="BK127" s="169">
        <f>ROUND(I127*H127,2)</f>
        <v>0</v>
      </c>
      <c r="BL127" s="18" t="s">
        <v>351</v>
      </c>
      <c r="BM127" s="168" t="s">
        <v>2869</v>
      </c>
    </row>
    <row r="128" spans="1:65" s="12" customFormat="1" ht="25.9" customHeight="1">
      <c r="B128" s="142"/>
      <c r="D128" s="143" t="s">
        <v>74</v>
      </c>
      <c r="E128" s="144" t="s">
        <v>339</v>
      </c>
      <c r="F128" s="144" t="s">
        <v>2870</v>
      </c>
      <c r="I128" s="145"/>
      <c r="J128" s="146">
        <f>BK128</f>
        <v>0</v>
      </c>
      <c r="L128" s="142"/>
      <c r="M128" s="147"/>
      <c r="N128" s="148"/>
      <c r="O128" s="148"/>
      <c r="P128" s="149">
        <f>P129</f>
        <v>0</v>
      </c>
      <c r="Q128" s="148"/>
      <c r="R128" s="149">
        <f>R129</f>
        <v>0</v>
      </c>
      <c r="S128" s="148"/>
      <c r="T128" s="150">
        <f>T129</f>
        <v>0</v>
      </c>
      <c r="AR128" s="143" t="s">
        <v>132</v>
      </c>
      <c r="AT128" s="151" t="s">
        <v>74</v>
      </c>
      <c r="AU128" s="151" t="s">
        <v>75</v>
      </c>
      <c r="AY128" s="143" t="s">
        <v>185</v>
      </c>
      <c r="BK128" s="152">
        <f>BK129</f>
        <v>0</v>
      </c>
    </row>
    <row r="129" spans="1:65" s="12" customFormat="1" ht="22.9" customHeight="1">
      <c r="B129" s="142"/>
      <c r="D129" s="143" t="s">
        <v>74</v>
      </c>
      <c r="E129" s="153" t="s">
        <v>2871</v>
      </c>
      <c r="F129" s="153" t="s">
        <v>2872</v>
      </c>
      <c r="I129" s="145"/>
      <c r="J129" s="154">
        <f>BK129</f>
        <v>0</v>
      </c>
      <c r="L129" s="142"/>
      <c r="M129" s="147"/>
      <c r="N129" s="148"/>
      <c r="O129" s="148"/>
      <c r="P129" s="149">
        <f>SUM(P130:P143)</f>
        <v>0</v>
      </c>
      <c r="Q129" s="148"/>
      <c r="R129" s="149">
        <f>SUM(R130:R143)</f>
        <v>0</v>
      </c>
      <c r="S129" s="148"/>
      <c r="T129" s="150">
        <f>SUM(T130:T143)</f>
        <v>0</v>
      </c>
      <c r="AR129" s="143" t="s">
        <v>132</v>
      </c>
      <c r="AT129" s="151" t="s">
        <v>74</v>
      </c>
      <c r="AU129" s="151" t="s">
        <v>79</v>
      </c>
      <c r="AY129" s="143" t="s">
        <v>185</v>
      </c>
      <c r="BK129" s="152">
        <f>SUM(BK130:BK143)</f>
        <v>0</v>
      </c>
    </row>
    <row r="130" spans="1:65" s="2" customFormat="1" ht="24.2" customHeight="1">
      <c r="A130" s="33"/>
      <c r="B130" s="155"/>
      <c r="C130" s="156" t="s">
        <v>132</v>
      </c>
      <c r="D130" s="156" t="s">
        <v>188</v>
      </c>
      <c r="E130" s="157" t="s">
        <v>2873</v>
      </c>
      <c r="F130" s="158" t="s">
        <v>2874</v>
      </c>
      <c r="G130" s="159" t="s">
        <v>348</v>
      </c>
      <c r="H130" s="160">
        <v>30</v>
      </c>
      <c r="I130" s="161"/>
      <c r="J130" s="162">
        <f t="shared" ref="J130:J143" si="0">ROUND(I130*H130,2)</f>
        <v>0</v>
      </c>
      <c r="K130" s="163"/>
      <c r="L130" s="34"/>
      <c r="M130" s="164" t="s">
        <v>1</v>
      </c>
      <c r="N130" s="165" t="s">
        <v>41</v>
      </c>
      <c r="O130" s="62"/>
      <c r="P130" s="166">
        <f t="shared" ref="P130:P143" si="1">O130*H130</f>
        <v>0</v>
      </c>
      <c r="Q130" s="166">
        <v>0</v>
      </c>
      <c r="R130" s="166">
        <f t="shared" ref="R130:R143" si="2">Q130*H130</f>
        <v>0</v>
      </c>
      <c r="S130" s="166">
        <v>0</v>
      </c>
      <c r="T130" s="167">
        <f t="shared" ref="T130:T143" si="3"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840</v>
      </c>
      <c r="AT130" s="168" t="s">
        <v>188</v>
      </c>
      <c r="AU130" s="168" t="s">
        <v>89</v>
      </c>
      <c r="AY130" s="18" t="s">
        <v>185</v>
      </c>
      <c r="BE130" s="169">
        <f t="shared" ref="BE130:BE143" si="4">IF(N130="základná",J130,0)</f>
        <v>0</v>
      </c>
      <c r="BF130" s="169">
        <f t="shared" ref="BF130:BF143" si="5">IF(N130="znížená",J130,0)</f>
        <v>0</v>
      </c>
      <c r="BG130" s="169">
        <f t="shared" ref="BG130:BG143" si="6">IF(N130="zákl. prenesená",J130,0)</f>
        <v>0</v>
      </c>
      <c r="BH130" s="169">
        <f t="shared" ref="BH130:BH143" si="7">IF(N130="zníž. prenesená",J130,0)</f>
        <v>0</v>
      </c>
      <c r="BI130" s="169">
        <f t="shared" ref="BI130:BI143" si="8">IF(N130="nulová",J130,0)</f>
        <v>0</v>
      </c>
      <c r="BJ130" s="18" t="s">
        <v>89</v>
      </c>
      <c r="BK130" s="169">
        <f t="shared" ref="BK130:BK143" si="9">ROUND(I130*H130,2)</f>
        <v>0</v>
      </c>
      <c r="BL130" s="18" t="s">
        <v>840</v>
      </c>
      <c r="BM130" s="168" t="s">
        <v>2875</v>
      </c>
    </row>
    <row r="131" spans="1:65" s="2" customFormat="1" ht="24.2" customHeight="1">
      <c r="A131" s="33"/>
      <c r="B131" s="155"/>
      <c r="C131" s="202" t="s">
        <v>91</v>
      </c>
      <c r="D131" s="202" t="s">
        <v>339</v>
      </c>
      <c r="E131" s="203" t="s">
        <v>2876</v>
      </c>
      <c r="F131" s="204" t="s">
        <v>2877</v>
      </c>
      <c r="G131" s="205" t="s">
        <v>348</v>
      </c>
      <c r="H131" s="206">
        <v>30</v>
      </c>
      <c r="I131" s="207"/>
      <c r="J131" s="208">
        <f t="shared" si="0"/>
        <v>0</v>
      </c>
      <c r="K131" s="209"/>
      <c r="L131" s="210"/>
      <c r="M131" s="211" t="s">
        <v>1</v>
      </c>
      <c r="N131" s="212" t="s">
        <v>41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1996</v>
      </c>
      <c r="AT131" s="168" t="s">
        <v>339</v>
      </c>
      <c r="AU131" s="168" t="s">
        <v>89</v>
      </c>
      <c r="AY131" s="18" t="s">
        <v>185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89</v>
      </c>
      <c r="BK131" s="169">
        <f t="shared" si="9"/>
        <v>0</v>
      </c>
      <c r="BL131" s="18" t="s">
        <v>840</v>
      </c>
      <c r="BM131" s="168" t="s">
        <v>2878</v>
      </c>
    </row>
    <row r="132" spans="1:65" s="2" customFormat="1" ht="16.5" customHeight="1">
      <c r="A132" s="33"/>
      <c r="B132" s="155"/>
      <c r="C132" s="156" t="s">
        <v>237</v>
      </c>
      <c r="D132" s="156" t="s">
        <v>188</v>
      </c>
      <c r="E132" s="157" t="s">
        <v>2879</v>
      </c>
      <c r="F132" s="158" t="s">
        <v>2880</v>
      </c>
      <c r="G132" s="159" t="s">
        <v>283</v>
      </c>
      <c r="H132" s="160">
        <v>0.1</v>
      </c>
      <c r="I132" s="161"/>
      <c r="J132" s="162">
        <f t="shared" si="0"/>
        <v>0</v>
      </c>
      <c r="K132" s="163"/>
      <c r="L132" s="34"/>
      <c r="M132" s="164" t="s">
        <v>1</v>
      </c>
      <c r="N132" s="165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840</v>
      </c>
      <c r="AT132" s="168" t="s">
        <v>188</v>
      </c>
      <c r="AU132" s="168" t="s">
        <v>89</v>
      </c>
      <c r="AY132" s="18" t="s">
        <v>185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840</v>
      </c>
      <c r="BM132" s="168" t="s">
        <v>2881</v>
      </c>
    </row>
    <row r="133" spans="1:65" s="2" customFormat="1" ht="16.5" customHeight="1">
      <c r="A133" s="33"/>
      <c r="B133" s="155"/>
      <c r="C133" s="202" t="s">
        <v>250</v>
      </c>
      <c r="D133" s="202" t="s">
        <v>339</v>
      </c>
      <c r="E133" s="203" t="s">
        <v>2882</v>
      </c>
      <c r="F133" s="204" t="s">
        <v>2883</v>
      </c>
      <c r="G133" s="205" t="s">
        <v>2884</v>
      </c>
      <c r="H133" s="206">
        <v>0.2</v>
      </c>
      <c r="I133" s="207"/>
      <c r="J133" s="208">
        <f t="shared" si="0"/>
        <v>0</v>
      </c>
      <c r="K133" s="209"/>
      <c r="L133" s="210"/>
      <c r="M133" s="211" t="s">
        <v>1</v>
      </c>
      <c r="N133" s="212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1996</v>
      </c>
      <c r="AT133" s="168" t="s">
        <v>339</v>
      </c>
      <c r="AU133" s="168" t="s">
        <v>89</v>
      </c>
      <c r="AY133" s="18" t="s">
        <v>185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840</v>
      </c>
      <c r="BM133" s="168" t="s">
        <v>2885</v>
      </c>
    </row>
    <row r="134" spans="1:65" s="2" customFormat="1" ht="33" customHeight="1">
      <c r="A134" s="33"/>
      <c r="B134" s="155"/>
      <c r="C134" s="156" t="s">
        <v>1762</v>
      </c>
      <c r="D134" s="156" t="s">
        <v>188</v>
      </c>
      <c r="E134" s="157" t="s">
        <v>2886</v>
      </c>
      <c r="F134" s="158" t="s">
        <v>2887</v>
      </c>
      <c r="G134" s="159" t="s">
        <v>782</v>
      </c>
      <c r="H134" s="160">
        <v>16</v>
      </c>
      <c r="I134" s="161"/>
      <c r="J134" s="162">
        <f t="shared" si="0"/>
        <v>0</v>
      </c>
      <c r="K134" s="163"/>
      <c r="L134" s="34"/>
      <c r="M134" s="164" t="s">
        <v>1</v>
      </c>
      <c r="N134" s="165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840</v>
      </c>
      <c r="AT134" s="168" t="s">
        <v>188</v>
      </c>
      <c r="AU134" s="168" t="s">
        <v>89</v>
      </c>
      <c r="AY134" s="18" t="s">
        <v>185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840</v>
      </c>
      <c r="BM134" s="168" t="s">
        <v>2888</v>
      </c>
    </row>
    <row r="135" spans="1:65" s="2" customFormat="1" ht="16.5" customHeight="1">
      <c r="A135" s="33"/>
      <c r="B135" s="155"/>
      <c r="C135" s="202" t="s">
        <v>342</v>
      </c>
      <c r="D135" s="202" t="s">
        <v>339</v>
      </c>
      <c r="E135" s="203" t="s">
        <v>2889</v>
      </c>
      <c r="F135" s="204" t="s">
        <v>2890</v>
      </c>
      <c r="G135" s="205" t="s">
        <v>782</v>
      </c>
      <c r="H135" s="206">
        <v>16</v>
      </c>
      <c r="I135" s="207"/>
      <c r="J135" s="208">
        <f t="shared" si="0"/>
        <v>0</v>
      </c>
      <c r="K135" s="209"/>
      <c r="L135" s="210"/>
      <c r="M135" s="211" t="s">
        <v>1</v>
      </c>
      <c r="N135" s="212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1996</v>
      </c>
      <c r="AT135" s="168" t="s">
        <v>339</v>
      </c>
      <c r="AU135" s="168" t="s">
        <v>89</v>
      </c>
      <c r="AY135" s="18" t="s">
        <v>185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840</v>
      </c>
      <c r="BM135" s="168" t="s">
        <v>2891</v>
      </c>
    </row>
    <row r="136" spans="1:65" s="2" customFormat="1" ht="24.2" customHeight="1">
      <c r="A136" s="33"/>
      <c r="B136" s="155"/>
      <c r="C136" s="156" t="s">
        <v>838</v>
      </c>
      <c r="D136" s="156" t="s">
        <v>188</v>
      </c>
      <c r="E136" s="157" t="s">
        <v>2892</v>
      </c>
      <c r="F136" s="158" t="s">
        <v>2893</v>
      </c>
      <c r="G136" s="159" t="s">
        <v>782</v>
      </c>
      <c r="H136" s="160">
        <v>1</v>
      </c>
      <c r="I136" s="161"/>
      <c r="J136" s="162">
        <f t="shared" si="0"/>
        <v>0</v>
      </c>
      <c r="K136" s="163"/>
      <c r="L136" s="34"/>
      <c r="M136" s="164" t="s">
        <v>1</v>
      </c>
      <c r="N136" s="165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840</v>
      </c>
      <c r="AT136" s="168" t="s">
        <v>188</v>
      </c>
      <c r="AU136" s="168" t="s">
        <v>89</v>
      </c>
      <c r="AY136" s="18" t="s">
        <v>185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840</v>
      </c>
      <c r="BM136" s="168" t="s">
        <v>2894</v>
      </c>
    </row>
    <row r="137" spans="1:65" s="2" customFormat="1" ht="24.2" customHeight="1">
      <c r="A137" s="33"/>
      <c r="B137" s="155"/>
      <c r="C137" s="202" t="s">
        <v>274</v>
      </c>
      <c r="D137" s="202" t="s">
        <v>339</v>
      </c>
      <c r="E137" s="203" t="s">
        <v>2895</v>
      </c>
      <c r="F137" s="204" t="s">
        <v>2896</v>
      </c>
      <c r="G137" s="205" t="s">
        <v>782</v>
      </c>
      <c r="H137" s="206">
        <v>1</v>
      </c>
      <c r="I137" s="207"/>
      <c r="J137" s="208">
        <f t="shared" si="0"/>
        <v>0</v>
      </c>
      <c r="K137" s="209"/>
      <c r="L137" s="210"/>
      <c r="M137" s="211" t="s">
        <v>1</v>
      </c>
      <c r="N137" s="212" t="s">
        <v>41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1996</v>
      </c>
      <c r="AT137" s="168" t="s">
        <v>339</v>
      </c>
      <c r="AU137" s="168" t="s">
        <v>89</v>
      </c>
      <c r="AY137" s="18" t="s">
        <v>185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89</v>
      </c>
      <c r="BK137" s="169">
        <f t="shared" si="9"/>
        <v>0</v>
      </c>
      <c r="BL137" s="18" t="s">
        <v>840</v>
      </c>
      <c r="BM137" s="168" t="s">
        <v>2897</v>
      </c>
    </row>
    <row r="138" spans="1:65" s="2" customFormat="1" ht="24.2" customHeight="1">
      <c r="A138" s="33"/>
      <c r="B138" s="155"/>
      <c r="C138" s="156" t="s">
        <v>1771</v>
      </c>
      <c r="D138" s="156" t="s">
        <v>188</v>
      </c>
      <c r="E138" s="157" t="s">
        <v>2898</v>
      </c>
      <c r="F138" s="158" t="s">
        <v>2899</v>
      </c>
      <c r="G138" s="159" t="s">
        <v>348</v>
      </c>
      <c r="H138" s="160">
        <v>20</v>
      </c>
      <c r="I138" s="161"/>
      <c r="J138" s="162">
        <f t="shared" si="0"/>
        <v>0</v>
      </c>
      <c r="K138" s="163"/>
      <c r="L138" s="34"/>
      <c r="M138" s="164" t="s">
        <v>1</v>
      </c>
      <c r="N138" s="165" t="s">
        <v>41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840</v>
      </c>
      <c r="AT138" s="168" t="s">
        <v>188</v>
      </c>
      <c r="AU138" s="168" t="s">
        <v>89</v>
      </c>
      <c r="AY138" s="18" t="s">
        <v>185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89</v>
      </c>
      <c r="BK138" s="169">
        <f t="shared" si="9"/>
        <v>0</v>
      </c>
      <c r="BL138" s="18" t="s">
        <v>840</v>
      </c>
      <c r="BM138" s="168" t="s">
        <v>2900</v>
      </c>
    </row>
    <row r="139" spans="1:65" s="2" customFormat="1" ht="16.5" customHeight="1">
      <c r="A139" s="33"/>
      <c r="B139" s="155"/>
      <c r="C139" s="202" t="s">
        <v>280</v>
      </c>
      <c r="D139" s="202" t="s">
        <v>339</v>
      </c>
      <c r="E139" s="203" t="s">
        <v>2901</v>
      </c>
      <c r="F139" s="204" t="s">
        <v>2902</v>
      </c>
      <c r="G139" s="205" t="s">
        <v>1302</v>
      </c>
      <c r="H139" s="206">
        <v>18.84</v>
      </c>
      <c r="I139" s="207"/>
      <c r="J139" s="208">
        <f t="shared" si="0"/>
        <v>0</v>
      </c>
      <c r="K139" s="209"/>
      <c r="L139" s="210"/>
      <c r="M139" s="211" t="s">
        <v>1</v>
      </c>
      <c r="N139" s="212" t="s">
        <v>41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1996</v>
      </c>
      <c r="AT139" s="168" t="s">
        <v>339</v>
      </c>
      <c r="AU139" s="168" t="s">
        <v>89</v>
      </c>
      <c r="AY139" s="18" t="s">
        <v>185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89</v>
      </c>
      <c r="BK139" s="169">
        <f t="shared" si="9"/>
        <v>0</v>
      </c>
      <c r="BL139" s="18" t="s">
        <v>840</v>
      </c>
      <c r="BM139" s="168" t="s">
        <v>2903</v>
      </c>
    </row>
    <row r="140" spans="1:65" s="2" customFormat="1" ht="21.75" customHeight="1">
      <c r="A140" s="33"/>
      <c r="B140" s="155"/>
      <c r="C140" s="156" t="s">
        <v>333</v>
      </c>
      <c r="D140" s="156" t="s">
        <v>188</v>
      </c>
      <c r="E140" s="157" t="s">
        <v>2904</v>
      </c>
      <c r="F140" s="158" t="s">
        <v>2905</v>
      </c>
      <c r="G140" s="159" t="s">
        <v>348</v>
      </c>
      <c r="H140" s="160">
        <v>240</v>
      </c>
      <c r="I140" s="161"/>
      <c r="J140" s="162">
        <f t="shared" si="0"/>
        <v>0</v>
      </c>
      <c r="K140" s="163"/>
      <c r="L140" s="34"/>
      <c r="M140" s="164" t="s">
        <v>1</v>
      </c>
      <c r="N140" s="165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840</v>
      </c>
      <c r="AT140" s="168" t="s">
        <v>188</v>
      </c>
      <c r="AU140" s="168" t="s">
        <v>89</v>
      </c>
      <c r="AY140" s="18" t="s">
        <v>185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840</v>
      </c>
      <c r="BM140" s="168" t="s">
        <v>2906</v>
      </c>
    </row>
    <row r="141" spans="1:65" s="2" customFormat="1" ht="16.5" customHeight="1">
      <c r="A141" s="33"/>
      <c r="B141" s="155"/>
      <c r="C141" s="202" t="s">
        <v>338</v>
      </c>
      <c r="D141" s="202" t="s">
        <v>339</v>
      </c>
      <c r="E141" s="203" t="s">
        <v>2907</v>
      </c>
      <c r="F141" s="204" t="s">
        <v>2908</v>
      </c>
      <c r="G141" s="205" t="s">
        <v>348</v>
      </c>
      <c r="H141" s="206">
        <v>240</v>
      </c>
      <c r="I141" s="207"/>
      <c r="J141" s="208">
        <f t="shared" si="0"/>
        <v>0</v>
      </c>
      <c r="K141" s="209"/>
      <c r="L141" s="210"/>
      <c r="M141" s="211" t="s">
        <v>1</v>
      </c>
      <c r="N141" s="212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1996</v>
      </c>
      <c r="AT141" s="168" t="s">
        <v>339</v>
      </c>
      <c r="AU141" s="168" t="s">
        <v>89</v>
      </c>
      <c r="AY141" s="18" t="s">
        <v>185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840</v>
      </c>
      <c r="BM141" s="168" t="s">
        <v>2909</v>
      </c>
    </row>
    <row r="142" spans="1:65" s="2" customFormat="1" ht="24.2" customHeight="1">
      <c r="A142" s="33"/>
      <c r="B142" s="155"/>
      <c r="C142" s="156" t="s">
        <v>345</v>
      </c>
      <c r="D142" s="156" t="s">
        <v>188</v>
      </c>
      <c r="E142" s="157" t="s">
        <v>2910</v>
      </c>
      <c r="F142" s="158" t="s">
        <v>2911</v>
      </c>
      <c r="G142" s="159" t="s">
        <v>348</v>
      </c>
      <c r="H142" s="160">
        <v>280</v>
      </c>
      <c r="I142" s="161"/>
      <c r="J142" s="162">
        <f t="shared" si="0"/>
        <v>0</v>
      </c>
      <c r="K142" s="163"/>
      <c r="L142" s="34"/>
      <c r="M142" s="164" t="s">
        <v>1</v>
      </c>
      <c r="N142" s="165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840</v>
      </c>
      <c r="AT142" s="168" t="s">
        <v>188</v>
      </c>
      <c r="AU142" s="168" t="s">
        <v>89</v>
      </c>
      <c r="AY142" s="18" t="s">
        <v>185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840</v>
      </c>
      <c r="BM142" s="168" t="s">
        <v>2912</v>
      </c>
    </row>
    <row r="143" spans="1:65" s="2" customFormat="1" ht="16.5" customHeight="1">
      <c r="A143" s="33"/>
      <c r="B143" s="155"/>
      <c r="C143" s="202" t="s">
        <v>351</v>
      </c>
      <c r="D143" s="202" t="s">
        <v>339</v>
      </c>
      <c r="E143" s="203" t="s">
        <v>2913</v>
      </c>
      <c r="F143" s="204" t="s">
        <v>2914</v>
      </c>
      <c r="G143" s="205" t="s">
        <v>348</v>
      </c>
      <c r="H143" s="206">
        <v>280</v>
      </c>
      <c r="I143" s="207"/>
      <c r="J143" s="208">
        <f t="shared" si="0"/>
        <v>0</v>
      </c>
      <c r="K143" s="209"/>
      <c r="L143" s="210"/>
      <c r="M143" s="211" t="s">
        <v>1</v>
      </c>
      <c r="N143" s="212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1996</v>
      </c>
      <c r="AT143" s="168" t="s">
        <v>339</v>
      </c>
      <c r="AU143" s="168" t="s">
        <v>89</v>
      </c>
      <c r="AY143" s="18" t="s">
        <v>185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840</v>
      </c>
      <c r="BM143" s="168" t="s">
        <v>2915</v>
      </c>
    </row>
    <row r="144" spans="1:65" s="12" customFormat="1" ht="25.9" customHeight="1">
      <c r="B144" s="142"/>
      <c r="D144" s="143" t="s">
        <v>74</v>
      </c>
      <c r="E144" s="144" t="s">
        <v>1730</v>
      </c>
      <c r="F144" s="144" t="s">
        <v>1731</v>
      </c>
      <c r="I144" s="145"/>
      <c r="J144" s="146">
        <f>BK144</f>
        <v>0</v>
      </c>
      <c r="L144" s="142"/>
      <c r="M144" s="147"/>
      <c r="N144" s="148"/>
      <c r="O144" s="148"/>
      <c r="P144" s="149">
        <f>P145+P146</f>
        <v>0</v>
      </c>
      <c r="Q144" s="148"/>
      <c r="R144" s="149">
        <f>R145+R146</f>
        <v>0</v>
      </c>
      <c r="S144" s="148"/>
      <c r="T144" s="150">
        <f>T145+T146</f>
        <v>0</v>
      </c>
      <c r="AR144" s="143" t="s">
        <v>91</v>
      </c>
      <c r="AT144" s="151" t="s">
        <v>74</v>
      </c>
      <c r="AU144" s="151" t="s">
        <v>75</v>
      </c>
      <c r="AY144" s="143" t="s">
        <v>185</v>
      </c>
      <c r="BK144" s="152">
        <f>BK145+BK146</f>
        <v>0</v>
      </c>
    </row>
    <row r="145" spans="1:65" s="2" customFormat="1" ht="33" customHeight="1">
      <c r="A145" s="33"/>
      <c r="B145" s="155"/>
      <c r="C145" s="156" t="s">
        <v>384</v>
      </c>
      <c r="D145" s="156" t="s">
        <v>188</v>
      </c>
      <c r="E145" s="157" t="s">
        <v>2916</v>
      </c>
      <c r="F145" s="158" t="s">
        <v>2917</v>
      </c>
      <c r="G145" s="159" t="s">
        <v>1735</v>
      </c>
      <c r="H145" s="160">
        <v>16</v>
      </c>
      <c r="I145" s="161"/>
      <c r="J145" s="162">
        <f>ROUND(I145*H145,2)</f>
        <v>0</v>
      </c>
      <c r="K145" s="163"/>
      <c r="L145" s="34"/>
      <c r="M145" s="164" t="s">
        <v>1</v>
      </c>
      <c r="N145" s="165" t="s">
        <v>41</v>
      </c>
      <c r="O145" s="62"/>
      <c r="P145" s="166">
        <f>O145*H145</f>
        <v>0</v>
      </c>
      <c r="Q145" s="166">
        <v>0</v>
      </c>
      <c r="R145" s="166">
        <f>Q145*H145</f>
        <v>0</v>
      </c>
      <c r="S145" s="166">
        <v>0</v>
      </c>
      <c r="T145" s="167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2090</v>
      </c>
      <c r="AT145" s="168" t="s">
        <v>188</v>
      </c>
      <c r="AU145" s="168" t="s">
        <v>79</v>
      </c>
      <c r="AY145" s="18" t="s">
        <v>185</v>
      </c>
      <c r="BE145" s="169">
        <f>IF(N145="základná",J145,0)</f>
        <v>0</v>
      </c>
      <c r="BF145" s="169">
        <f>IF(N145="znížená",J145,0)</f>
        <v>0</v>
      </c>
      <c r="BG145" s="169">
        <f>IF(N145="zákl. prenesená",J145,0)</f>
        <v>0</v>
      </c>
      <c r="BH145" s="169">
        <f>IF(N145="zníž. prenesená",J145,0)</f>
        <v>0</v>
      </c>
      <c r="BI145" s="169">
        <f>IF(N145="nulová",J145,0)</f>
        <v>0</v>
      </c>
      <c r="BJ145" s="18" t="s">
        <v>89</v>
      </c>
      <c r="BK145" s="169">
        <f>ROUND(I145*H145,2)</f>
        <v>0</v>
      </c>
      <c r="BL145" s="18" t="s">
        <v>2090</v>
      </c>
      <c r="BM145" s="168" t="s">
        <v>2918</v>
      </c>
    </row>
    <row r="146" spans="1:65" s="12" customFormat="1" ht="22.9" customHeight="1">
      <c r="B146" s="142"/>
      <c r="D146" s="143" t="s">
        <v>74</v>
      </c>
      <c r="E146" s="153" t="s">
        <v>2919</v>
      </c>
      <c r="F146" s="153" t="s">
        <v>2920</v>
      </c>
      <c r="I146" s="145"/>
      <c r="J146" s="154">
        <f>BK146</f>
        <v>0</v>
      </c>
      <c r="L146" s="142"/>
      <c r="M146" s="147"/>
      <c r="N146" s="148"/>
      <c r="O146" s="148"/>
      <c r="P146" s="149">
        <f>SUM(P147:P153)</f>
        <v>0</v>
      </c>
      <c r="Q146" s="148"/>
      <c r="R146" s="149">
        <f>SUM(R147:R153)</f>
        <v>0</v>
      </c>
      <c r="S146" s="148"/>
      <c r="T146" s="150">
        <f>SUM(T147:T153)</f>
        <v>0</v>
      </c>
      <c r="AR146" s="143" t="s">
        <v>132</v>
      </c>
      <c r="AT146" s="151" t="s">
        <v>74</v>
      </c>
      <c r="AU146" s="151" t="s">
        <v>79</v>
      </c>
      <c r="AY146" s="143" t="s">
        <v>185</v>
      </c>
      <c r="BK146" s="152">
        <f>SUM(BK147:BK153)</f>
        <v>0</v>
      </c>
    </row>
    <row r="147" spans="1:65" s="2" customFormat="1" ht="24.2" customHeight="1">
      <c r="A147" s="33"/>
      <c r="B147" s="155"/>
      <c r="C147" s="156" t="s">
        <v>390</v>
      </c>
      <c r="D147" s="156" t="s">
        <v>188</v>
      </c>
      <c r="E147" s="157" t="s">
        <v>2921</v>
      </c>
      <c r="F147" s="158" t="s">
        <v>2922</v>
      </c>
      <c r="G147" s="159" t="s">
        <v>348</v>
      </c>
      <c r="H147" s="160">
        <v>280</v>
      </c>
      <c r="I147" s="161"/>
      <c r="J147" s="162">
        <f t="shared" ref="J147:J153" si="10">ROUND(I147*H147,2)</f>
        <v>0</v>
      </c>
      <c r="K147" s="163"/>
      <c r="L147" s="34"/>
      <c r="M147" s="164" t="s">
        <v>1</v>
      </c>
      <c r="N147" s="165" t="s">
        <v>41</v>
      </c>
      <c r="O147" s="62"/>
      <c r="P147" s="166">
        <f t="shared" ref="P147:P153" si="11">O147*H147</f>
        <v>0</v>
      </c>
      <c r="Q147" s="166">
        <v>0</v>
      </c>
      <c r="R147" s="166">
        <f t="shared" ref="R147:R153" si="12">Q147*H147</f>
        <v>0</v>
      </c>
      <c r="S147" s="166">
        <v>0</v>
      </c>
      <c r="T147" s="167">
        <f t="shared" ref="T147:T153" si="13"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840</v>
      </c>
      <c r="AT147" s="168" t="s">
        <v>188</v>
      </c>
      <c r="AU147" s="168" t="s">
        <v>89</v>
      </c>
      <c r="AY147" s="18" t="s">
        <v>185</v>
      </c>
      <c r="BE147" s="169">
        <f t="shared" ref="BE147:BE153" si="14">IF(N147="základná",J147,0)</f>
        <v>0</v>
      </c>
      <c r="BF147" s="169">
        <f t="shared" ref="BF147:BF153" si="15">IF(N147="znížená",J147,0)</f>
        <v>0</v>
      </c>
      <c r="BG147" s="169">
        <f t="shared" ref="BG147:BG153" si="16">IF(N147="zákl. prenesená",J147,0)</f>
        <v>0</v>
      </c>
      <c r="BH147" s="169">
        <f t="shared" ref="BH147:BH153" si="17">IF(N147="zníž. prenesená",J147,0)</f>
        <v>0</v>
      </c>
      <c r="BI147" s="169">
        <f t="shared" ref="BI147:BI153" si="18">IF(N147="nulová",J147,0)</f>
        <v>0</v>
      </c>
      <c r="BJ147" s="18" t="s">
        <v>89</v>
      </c>
      <c r="BK147" s="169">
        <f t="shared" ref="BK147:BK153" si="19">ROUND(I147*H147,2)</f>
        <v>0</v>
      </c>
      <c r="BL147" s="18" t="s">
        <v>840</v>
      </c>
      <c r="BM147" s="168" t="s">
        <v>2923</v>
      </c>
    </row>
    <row r="148" spans="1:65" s="2" customFormat="1" ht="33" customHeight="1">
      <c r="A148" s="33"/>
      <c r="B148" s="155"/>
      <c r="C148" s="156" t="s">
        <v>396</v>
      </c>
      <c r="D148" s="156" t="s">
        <v>188</v>
      </c>
      <c r="E148" s="157" t="s">
        <v>2924</v>
      </c>
      <c r="F148" s="158" t="s">
        <v>2925</v>
      </c>
      <c r="G148" s="159" t="s">
        <v>348</v>
      </c>
      <c r="H148" s="160">
        <v>280</v>
      </c>
      <c r="I148" s="161"/>
      <c r="J148" s="162">
        <f t="shared" si="10"/>
        <v>0</v>
      </c>
      <c r="K148" s="163"/>
      <c r="L148" s="34"/>
      <c r="M148" s="164" t="s">
        <v>1</v>
      </c>
      <c r="N148" s="165" t="s">
        <v>41</v>
      </c>
      <c r="O148" s="62"/>
      <c r="P148" s="166">
        <f t="shared" si="11"/>
        <v>0</v>
      </c>
      <c r="Q148" s="166">
        <v>0</v>
      </c>
      <c r="R148" s="166">
        <f t="shared" si="12"/>
        <v>0</v>
      </c>
      <c r="S148" s="166">
        <v>0</v>
      </c>
      <c r="T148" s="167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840</v>
      </c>
      <c r="AT148" s="168" t="s">
        <v>188</v>
      </c>
      <c r="AU148" s="168" t="s">
        <v>89</v>
      </c>
      <c r="AY148" s="18" t="s">
        <v>185</v>
      </c>
      <c r="BE148" s="169">
        <f t="shared" si="14"/>
        <v>0</v>
      </c>
      <c r="BF148" s="169">
        <f t="shared" si="15"/>
        <v>0</v>
      </c>
      <c r="BG148" s="169">
        <f t="shared" si="16"/>
        <v>0</v>
      </c>
      <c r="BH148" s="169">
        <f t="shared" si="17"/>
        <v>0</v>
      </c>
      <c r="BI148" s="169">
        <f t="shared" si="18"/>
        <v>0</v>
      </c>
      <c r="BJ148" s="18" t="s">
        <v>89</v>
      </c>
      <c r="BK148" s="169">
        <f t="shared" si="19"/>
        <v>0</v>
      </c>
      <c r="BL148" s="18" t="s">
        <v>840</v>
      </c>
      <c r="BM148" s="168" t="s">
        <v>2926</v>
      </c>
    </row>
    <row r="149" spans="1:65" s="2" customFormat="1" ht="16.5" customHeight="1">
      <c r="A149" s="33"/>
      <c r="B149" s="155"/>
      <c r="C149" s="202" t="s">
        <v>7</v>
      </c>
      <c r="D149" s="202" t="s">
        <v>339</v>
      </c>
      <c r="E149" s="203" t="s">
        <v>2927</v>
      </c>
      <c r="F149" s="204" t="s">
        <v>2928</v>
      </c>
      <c r="G149" s="205" t="s">
        <v>412</v>
      </c>
      <c r="H149" s="206">
        <v>29.12</v>
      </c>
      <c r="I149" s="207"/>
      <c r="J149" s="208">
        <f t="shared" si="10"/>
        <v>0</v>
      </c>
      <c r="K149" s="209"/>
      <c r="L149" s="210"/>
      <c r="M149" s="211" t="s">
        <v>1</v>
      </c>
      <c r="N149" s="212" t="s">
        <v>41</v>
      </c>
      <c r="O149" s="62"/>
      <c r="P149" s="166">
        <f t="shared" si="11"/>
        <v>0</v>
      </c>
      <c r="Q149" s="166">
        <v>0</v>
      </c>
      <c r="R149" s="166">
        <f t="shared" si="12"/>
        <v>0</v>
      </c>
      <c r="S149" s="166">
        <v>0</v>
      </c>
      <c r="T149" s="167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1996</v>
      </c>
      <c r="AT149" s="168" t="s">
        <v>339</v>
      </c>
      <c r="AU149" s="168" t="s">
        <v>89</v>
      </c>
      <c r="AY149" s="18" t="s">
        <v>185</v>
      </c>
      <c r="BE149" s="169">
        <f t="shared" si="14"/>
        <v>0</v>
      </c>
      <c r="BF149" s="169">
        <f t="shared" si="15"/>
        <v>0</v>
      </c>
      <c r="BG149" s="169">
        <f t="shared" si="16"/>
        <v>0</v>
      </c>
      <c r="BH149" s="169">
        <f t="shared" si="17"/>
        <v>0</v>
      </c>
      <c r="BI149" s="169">
        <f t="shared" si="18"/>
        <v>0</v>
      </c>
      <c r="BJ149" s="18" t="s">
        <v>89</v>
      </c>
      <c r="BK149" s="169">
        <f t="shared" si="19"/>
        <v>0</v>
      </c>
      <c r="BL149" s="18" t="s">
        <v>840</v>
      </c>
      <c r="BM149" s="168" t="s">
        <v>2929</v>
      </c>
    </row>
    <row r="150" spans="1:65" s="2" customFormat="1" ht="24.2" customHeight="1">
      <c r="A150" s="33"/>
      <c r="B150" s="155"/>
      <c r="C150" s="156" t="s">
        <v>409</v>
      </c>
      <c r="D150" s="156" t="s">
        <v>188</v>
      </c>
      <c r="E150" s="157" t="s">
        <v>2930</v>
      </c>
      <c r="F150" s="158" t="s">
        <v>2931</v>
      </c>
      <c r="G150" s="159" t="s">
        <v>348</v>
      </c>
      <c r="H150" s="160">
        <v>280</v>
      </c>
      <c r="I150" s="161"/>
      <c r="J150" s="162">
        <f t="shared" si="10"/>
        <v>0</v>
      </c>
      <c r="K150" s="163"/>
      <c r="L150" s="34"/>
      <c r="M150" s="164" t="s">
        <v>1</v>
      </c>
      <c r="N150" s="165" t="s">
        <v>41</v>
      </c>
      <c r="O150" s="62"/>
      <c r="P150" s="166">
        <f t="shared" si="11"/>
        <v>0</v>
      </c>
      <c r="Q150" s="166">
        <v>0</v>
      </c>
      <c r="R150" s="166">
        <f t="shared" si="12"/>
        <v>0</v>
      </c>
      <c r="S150" s="166">
        <v>0</v>
      </c>
      <c r="T150" s="167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840</v>
      </c>
      <c r="AT150" s="168" t="s">
        <v>188</v>
      </c>
      <c r="AU150" s="168" t="s">
        <v>89</v>
      </c>
      <c r="AY150" s="18" t="s">
        <v>185</v>
      </c>
      <c r="BE150" s="169">
        <f t="shared" si="14"/>
        <v>0</v>
      </c>
      <c r="BF150" s="169">
        <f t="shared" si="15"/>
        <v>0</v>
      </c>
      <c r="BG150" s="169">
        <f t="shared" si="16"/>
        <v>0</v>
      </c>
      <c r="BH150" s="169">
        <f t="shared" si="17"/>
        <v>0</v>
      </c>
      <c r="BI150" s="169">
        <f t="shared" si="18"/>
        <v>0</v>
      </c>
      <c r="BJ150" s="18" t="s">
        <v>89</v>
      </c>
      <c r="BK150" s="169">
        <f t="shared" si="19"/>
        <v>0</v>
      </c>
      <c r="BL150" s="18" t="s">
        <v>840</v>
      </c>
      <c r="BM150" s="168" t="s">
        <v>2932</v>
      </c>
    </row>
    <row r="151" spans="1:65" s="2" customFormat="1" ht="24.2" customHeight="1">
      <c r="A151" s="33"/>
      <c r="B151" s="155"/>
      <c r="C151" s="202" t="s">
        <v>417</v>
      </c>
      <c r="D151" s="202" t="s">
        <v>339</v>
      </c>
      <c r="E151" s="203" t="s">
        <v>2933</v>
      </c>
      <c r="F151" s="204" t="s">
        <v>2934</v>
      </c>
      <c r="G151" s="205" t="s">
        <v>348</v>
      </c>
      <c r="H151" s="206">
        <v>280</v>
      </c>
      <c r="I151" s="207"/>
      <c r="J151" s="208">
        <f t="shared" si="10"/>
        <v>0</v>
      </c>
      <c r="K151" s="209"/>
      <c r="L151" s="210"/>
      <c r="M151" s="211" t="s">
        <v>1</v>
      </c>
      <c r="N151" s="212" t="s">
        <v>41</v>
      </c>
      <c r="O151" s="62"/>
      <c r="P151" s="166">
        <f t="shared" si="11"/>
        <v>0</v>
      </c>
      <c r="Q151" s="166">
        <v>0</v>
      </c>
      <c r="R151" s="166">
        <f t="shared" si="12"/>
        <v>0</v>
      </c>
      <c r="S151" s="166">
        <v>0</v>
      </c>
      <c r="T151" s="167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1996</v>
      </c>
      <c r="AT151" s="168" t="s">
        <v>339</v>
      </c>
      <c r="AU151" s="168" t="s">
        <v>89</v>
      </c>
      <c r="AY151" s="18" t="s">
        <v>185</v>
      </c>
      <c r="BE151" s="169">
        <f t="shared" si="14"/>
        <v>0</v>
      </c>
      <c r="BF151" s="169">
        <f t="shared" si="15"/>
        <v>0</v>
      </c>
      <c r="BG151" s="169">
        <f t="shared" si="16"/>
        <v>0</v>
      </c>
      <c r="BH151" s="169">
        <f t="shared" si="17"/>
        <v>0</v>
      </c>
      <c r="BI151" s="169">
        <f t="shared" si="18"/>
        <v>0</v>
      </c>
      <c r="BJ151" s="18" t="s">
        <v>89</v>
      </c>
      <c r="BK151" s="169">
        <f t="shared" si="19"/>
        <v>0</v>
      </c>
      <c r="BL151" s="18" t="s">
        <v>840</v>
      </c>
      <c r="BM151" s="168" t="s">
        <v>2935</v>
      </c>
    </row>
    <row r="152" spans="1:65" s="2" customFormat="1" ht="33" customHeight="1">
      <c r="A152" s="33"/>
      <c r="B152" s="155"/>
      <c r="C152" s="156" t="s">
        <v>426</v>
      </c>
      <c r="D152" s="156" t="s">
        <v>188</v>
      </c>
      <c r="E152" s="157" t="s">
        <v>2936</v>
      </c>
      <c r="F152" s="158" t="s">
        <v>2937</v>
      </c>
      <c r="G152" s="159" t="s">
        <v>348</v>
      </c>
      <c r="H152" s="160">
        <v>280</v>
      </c>
      <c r="I152" s="161"/>
      <c r="J152" s="162">
        <f t="shared" si="10"/>
        <v>0</v>
      </c>
      <c r="K152" s="163"/>
      <c r="L152" s="34"/>
      <c r="M152" s="164" t="s">
        <v>1</v>
      </c>
      <c r="N152" s="165" t="s">
        <v>41</v>
      </c>
      <c r="O152" s="62"/>
      <c r="P152" s="166">
        <f t="shared" si="11"/>
        <v>0</v>
      </c>
      <c r="Q152" s="166">
        <v>0</v>
      </c>
      <c r="R152" s="166">
        <f t="shared" si="12"/>
        <v>0</v>
      </c>
      <c r="S152" s="166">
        <v>0</v>
      </c>
      <c r="T152" s="167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840</v>
      </c>
      <c r="AT152" s="168" t="s">
        <v>188</v>
      </c>
      <c r="AU152" s="168" t="s">
        <v>89</v>
      </c>
      <c r="AY152" s="18" t="s">
        <v>185</v>
      </c>
      <c r="BE152" s="169">
        <f t="shared" si="14"/>
        <v>0</v>
      </c>
      <c r="BF152" s="169">
        <f t="shared" si="15"/>
        <v>0</v>
      </c>
      <c r="BG152" s="169">
        <f t="shared" si="16"/>
        <v>0</v>
      </c>
      <c r="BH152" s="169">
        <f t="shared" si="17"/>
        <v>0</v>
      </c>
      <c r="BI152" s="169">
        <f t="shared" si="18"/>
        <v>0</v>
      </c>
      <c r="BJ152" s="18" t="s">
        <v>89</v>
      </c>
      <c r="BK152" s="169">
        <f t="shared" si="19"/>
        <v>0</v>
      </c>
      <c r="BL152" s="18" t="s">
        <v>840</v>
      </c>
      <c r="BM152" s="168" t="s">
        <v>2938</v>
      </c>
    </row>
    <row r="153" spans="1:65" s="2" customFormat="1" ht="33" customHeight="1">
      <c r="A153" s="33"/>
      <c r="B153" s="155"/>
      <c r="C153" s="156" t="s">
        <v>434</v>
      </c>
      <c r="D153" s="156" t="s">
        <v>188</v>
      </c>
      <c r="E153" s="157" t="s">
        <v>2939</v>
      </c>
      <c r="F153" s="158" t="s">
        <v>2940</v>
      </c>
      <c r="G153" s="159" t="s">
        <v>283</v>
      </c>
      <c r="H153" s="160">
        <v>150</v>
      </c>
      <c r="I153" s="161"/>
      <c r="J153" s="162">
        <f t="shared" si="10"/>
        <v>0</v>
      </c>
      <c r="K153" s="163"/>
      <c r="L153" s="34"/>
      <c r="M153" s="164" t="s">
        <v>1</v>
      </c>
      <c r="N153" s="165" t="s">
        <v>41</v>
      </c>
      <c r="O153" s="62"/>
      <c r="P153" s="166">
        <f t="shared" si="11"/>
        <v>0</v>
      </c>
      <c r="Q153" s="166">
        <v>0</v>
      </c>
      <c r="R153" s="166">
        <f t="shared" si="12"/>
        <v>0</v>
      </c>
      <c r="S153" s="166">
        <v>0</v>
      </c>
      <c r="T153" s="167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840</v>
      </c>
      <c r="AT153" s="168" t="s">
        <v>188</v>
      </c>
      <c r="AU153" s="168" t="s">
        <v>89</v>
      </c>
      <c r="AY153" s="18" t="s">
        <v>185</v>
      </c>
      <c r="BE153" s="169">
        <f t="shared" si="14"/>
        <v>0</v>
      </c>
      <c r="BF153" s="169">
        <f t="shared" si="15"/>
        <v>0</v>
      </c>
      <c r="BG153" s="169">
        <f t="shared" si="16"/>
        <v>0</v>
      </c>
      <c r="BH153" s="169">
        <f t="shared" si="17"/>
        <v>0</v>
      </c>
      <c r="BI153" s="169">
        <f t="shared" si="18"/>
        <v>0</v>
      </c>
      <c r="BJ153" s="18" t="s">
        <v>89</v>
      </c>
      <c r="BK153" s="169">
        <f t="shared" si="19"/>
        <v>0</v>
      </c>
      <c r="BL153" s="18" t="s">
        <v>840</v>
      </c>
      <c r="BM153" s="168" t="s">
        <v>2941</v>
      </c>
    </row>
    <row r="154" spans="1:65" s="12" customFormat="1" ht="25.9" customHeight="1">
      <c r="B154" s="142"/>
      <c r="D154" s="143" t="s">
        <v>74</v>
      </c>
      <c r="E154" s="144" t="s">
        <v>1738</v>
      </c>
      <c r="F154" s="144" t="s">
        <v>2942</v>
      </c>
      <c r="I154" s="145"/>
      <c r="J154" s="146">
        <f>BK154</f>
        <v>0</v>
      </c>
      <c r="L154" s="142"/>
      <c r="M154" s="147"/>
      <c r="N154" s="148"/>
      <c r="O154" s="148"/>
      <c r="P154" s="149">
        <f>SUM(P155:P158)</f>
        <v>0</v>
      </c>
      <c r="Q154" s="148"/>
      <c r="R154" s="149">
        <f>SUM(R155:R158)</f>
        <v>0</v>
      </c>
      <c r="S154" s="148"/>
      <c r="T154" s="150">
        <f>SUM(T155:T158)</f>
        <v>0</v>
      </c>
      <c r="AR154" s="143" t="s">
        <v>237</v>
      </c>
      <c r="AT154" s="151" t="s">
        <v>74</v>
      </c>
      <c r="AU154" s="151" t="s">
        <v>75</v>
      </c>
      <c r="AY154" s="143" t="s">
        <v>185</v>
      </c>
      <c r="BK154" s="152">
        <f>SUM(BK155:BK158)</f>
        <v>0</v>
      </c>
    </row>
    <row r="155" spans="1:65" s="2" customFormat="1" ht="44.25" customHeight="1">
      <c r="A155" s="33"/>
      <c r="B155" s="155"/>
      <c r="C155" s="156" t="s">
        <v>438</v>
      </c>
      <c r="D155" s="156" t="s">
        <v>188</v>
      </c>
      <c r="E155" s="157" t="s">
        <v>2943</v>
      </c>
      <c r="F155" s="158" t="s">
        <v>2944</v>
      </c>
      <c r="G155" s="159" t="s">
        <v>1391</v>
      </c>
      <c r="H155" s="160">
        <v>1</v>
      </c>
      <c r="I155" s="161"/>
      <c r="J155" s="162">
        <f>ROUND(I155*H155,2)</f>
        <v>0</v>
      </c>
      <c r="K155" s="163"/>
      <c r="L155" s="34"/>
      <c r="M155" s="164" t="s">
        <v>1</v>
      </c>
      <c r="N155" s="165" t="s">
        <v>41</v>
      </c>
      <c r="O155" s="62"/>
      <c r="P155" s="166">
        <f>O155*H155</f>
        <v>0</v>
      </c>
      <c r="Q155" s="166">
        <v>0</v>
      </c>
      <c r="R155" s="166">
        <f>Q155*H155</f>
        <v>0</v>
      </c>
      <c r="S155" s="166">
        <v>0</v>
      </c>
      <c r="T155" s="167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91</v>
      </c>
      <c r="AT155" s="168" t="s">
        <v>188</v>
      </c>
      <c r="AU155" s="168" t="s">
        <v>79</v>
      </c>
      <c r="AY155" s="18" t="s">
        <v>185</v>
      </c>
      <c r="BE155" s="169">
        <f>IF(N155="základná",J155,0)</f>
        <v>0</v>
      </c>
      <c r="BF155" s="169">
        <f>IF(N155="znížená",J155,0)</f>
        <v>0</v>
      </c>
      <c r="BG155" s="169">
        <f>IF(N155="zákl. prenesená",J155,0)</f>
        <v>0</v>
      </c>
      <c r="BH155" s="169">
        <f>IF(N155="zníž. prenesená",J155,0)</f>
        <v>0</v>
      </c>
      <c r="BI155" s="169">
        <f>IF(N155="nulová",J155,0)</f>
        <v>0</v>
      </c>
      <c r="BJ155" s="18" t="s">
        <v>89</v>
      </c>
      <c r="BK155" s="169">
        <f>ROUND(I155*H155,2)</f>
        <v>0</v>
      </c>
      <c r="BL155" s="18" t="s">
        <v>91</v>
      </c>
      <c r="BM155" s="168" t="s">
        <v>2945</v>
      </c>
    </row>
    <row r="156" spans="1:65" s="2" customFormat="1" ht="24.2" customHeight="1">
      <c r="A156" s="33"/>
      <c r="B156" s="155"/>
      <c r="C156" s="156" t="s">
        <v>446</v>
      </c>
      <c r="D156" s="156" t="s">
        <v>188</v>
      </c>
      <c r="E156" s="157" t="s">
        <v>2946</v>
      </c>
      <c r="F156" s="158" t="s">
        <v>2947</v>
      </c>
      <c r="G156" s="159" t="s">
        <v>1391</v>
      </c>
      <c r="H156" s="160">
        <v>1</v>
      </c>
      <c r="I156" s="161"/>
      <c r="J156" s="162">
        <f>ROUND(I156*H156,2)</f>
        <v>0</v>
      </c>
      <c r="K156" s="163"/>
      <c r="L156" s="34"/>
      <c r="M156" s="164" t="s">
        <v>1</v>
      </c>
      <c r="N156" s="165" t="s">
        <v>41</v>
      </c>
      <c r="O156" s="62"/>
      <c r="P156" s="166">
        <f>O156*H156</f>
        <v>0</v>
      </c>
      <c r="Q156" s="166">
        <v>0</v>
      </c>
      <c r="R156" s="166">
        <f>Q156*H156</f>
        <v>0</v>
      </c>
      <c r="S156" s="166">
        <v>0</v>
      </c>
      <c r="T156" s="167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91</v>
      </c>
      <c r="AT156" s="168" t="s">
        <v>188</v>
      </c>
      <c r="AU156" s="168" t="s">
        <v>79</v>
      </c>
      <c r="AY156" s="18" t="s">
        <v>185</v>
      </c>
      <c r="BE156" s="169">
        <f>IF(N156="základná",J156,0)</f>
        <v>0</v>
      </c>
      <c r="BF156" s="169">
        <f>IF(N156="znížená",J156,0)</f>
        <v>0</v>
      </c>
      <c r="BG156" s="169">
        <f>IF(N156="zákl. prenesená",J156,0)</f>
        <v>0</v>
      </c>
      <c r="BH156" s="169">
        <f>IF(N156="zníž. prenesená",J156,0)</f>
        <v>0</v>
      </c>
      <c r="BI156" s="169">
        <f>IF(N156="nulová",J156,0)</f>
        <v>0</v>
      </c>
      <c r="BJ156" s="18" t="s">
        <v>89</v>
      </c>
      <c r="BK156" s="169">
        <f>ROUND(I156*H156,2)</f>
        <v>0</v>
      </c>
      <c r="BL156" s="18" t="s">
        <v>91</v>
      </c>
      <c r="BM156" s="168" t="s">
        <v>2948</v>
      </c>
    </row>
    <row r="157" spans="1:65" s="2" customFormat="1" ht="21.75" customHeight="1">
      <c r="A157" s="33"/>
      <c r="B157" s="155"/>
      <c r="C157" s="156" t="s">
        <v>460</v>
      </c>
      <c r="D157" s="156" t="s">
        <v>188</v>
      </c>
      <c r="E157" s="157" t="s">
        <v>2949</v>
      </c>
      <c r="F157" s="158" t="s">
        <v>2950</v>
      </c>
      <c r="G157" s="159" t="s">
        <v>1391</v>
      </c>
      <c r="H157" s="160">
        <v>1</v>
      </c>
      <c r="I157" s="161"/>
      <c r="J157" s="162">
        <f>ROUND(I157*H157,2)</f>
        <v>0</v>
      </c>
      <c r="K157" s="163"/>
      <c r="L157" s="34"/>
      <c r="M157" s="164" t="s">
        <v>1</v>
      </c>
      <c r="N157" s="165" t="s">
        <v>41</v>
      </c>
      <c r="O157" s="62"/>
      <c r="P157" s="166">
        <f>O157*H157</f>
        <v>0</v>
      </c>
      <c r="Q157" s="166">
        <v>0</v>
      </c>
      <c r="R157" s="166">
        <f>Q157*H157</f>
        <v>0</v>
      </c>
      <c r="S157" s="166">
        <v>0</v>
      </c>
      <c r="T157" s="167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91</v>
      </c>
      <c r="AT157" s="168" t="s">
        <v>188</v>
      </c>
      <c r="AU157" s="168" t="s">
        <v>79</v>
      </c>
      <c r="AY157" s="18" t="s">
        <v>185</v>
      </c>
      <c r="BE157" s="169">
        <f>IF(N157="základná",J157,0)</f>
        <v>0</v>
      </c>
      <c r="BF157" s="169">
        <f>IF(N157="znížená",J157,0)</f>
        <v>0</v>
      </c>
      <c r="BG157" s="169">
        <f>IF(N157="zákl. prenesená",J157,0)</f>
        <v>0</v>
      </c>
      <c r="BH157" s="169">
        <f>IF(N157="zníž. prenesená",J157,0)</f>
        <v>0</v>
      </c>
      <c r="BI157" s="169">
        <f>IF(N157="nulová",J157,0)</f>
        <v>0</v>
      </c>
      <c r="BJ157" s="18" t="s">
        <v>89</v>
      </c>
      <c r="BK157" s="169">
        <f>ROUND(I157*H157,2)</f>
        <v>0</v>
      </c>
      <c r="BL157" s="18" t="s">
        <v>91</v>
      </c>
      <c r="BM157" s="168" t="s">
        <v>2951</v>
      </c>
    </row>
    <row r="158" spans="1:65" s="2" customFormat="1" ht="16.5" customHeight="1">
      <c r="A158" s="33"/>
      <c r="B158" s="155"/>
      <c r="C158" s="156" t="s">
        <v>473</v>
      </c>
      <c r="D158" s="156" t="s">
        <v>188</v>
      </c>
      <c r="E158" s="157" t="s">
        <v>2952</v>
      </c>
      <c r="F158" s="158" t="s">
        <v>2953</v>
      </c>
      <c r="G158" s="159" t="s">
        <v>1391</v>
      </c>
      <c r="H158" s="160">
        <v>1</v>
      </c>
      <c r="I158" s="161"/>
      <c r="J158" s="162">
        <f>ROUND(I158*H158,2)</f>
        <v>0</v>
      </c>
      <c r="K158" s="163"/>
      <c r="L158" s="34"/>
      <c r="M158" s="214" t="s">
        <v>1</v>
      </c>
      <c r="N158" s="215" t="s">
        <v>41</v>
      </c>
      <c r="O158" s="216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91</v>
      </c>
      <c r="AT158" s="168" t="s">
        <v>188</v>
      </c>
      <c r="AU158" s="168" t="s">
        <v>79</v>
      </c>
      <c r="AY158" s="18" t="s">
        <v>185</v>
      </c>
      <c r="BE158" s="169">
        <f>IF(N158="základná",J158,0)</f>
        <v>0</v>
      </c>
      <c r="BF158" s="169">
        <f>IF(N158="znížená",J158,0)</f>
        <v>0</v>
      </c>
      <c r="BG158" s="169">
        <f>IF(N158="zákl. prenesená",J158,0)</f>
        <v>0</v>
      </c>
      <c r="BH158" s="169">
        <f>IF(N158="zníž. prenesená",J158,0)</f>
        <v>0</v>
      </c>
      <c r="BI158" s="169">
        <f>IF(N158="nulová",J158,0)</f>
        <v>0</v>
      </c>
      <c r="BJ158" s="18" t="s">
        <v>89</v>
      </c>
      <c r="BK158" s="169">
        <f>ROUND(I158*H158,2)</f>
        <v>0</v>
      </c>
      <c r="BL158" s="18" t="s">
        <v>91</v>
      </c>
      <c r="BM158" s="168" t="s">
        <v>2954</v>
      </c>
    </row>
    <row r="159" spans="1:65" s="2" customFormat="1" ht="6.95" customHeight="1">
      <c r="A159" s="33"/>
      <c r="B159" s="51"/>
      <c r="C159" s="52"/>
      <c r="D159" s="52"/>
      <c r="E159" s="52"/>
      <c r="F159" s="52"/>
      <c r="G159" s="52"/>
      <c r="H159" s="52"/>
      <c r="I159" s="52"/>
      <c r="J159" s="52"/>
      <c r="K159" s="52"/>
      <c r="L159" s="34"/>
      <c r="M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</row>
  </sheetData>
  <autoFilter ref="C122:K158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Pracovné hárky</vt:lpstr>
      </vt:variant>
      <vt:variant>
        <vt:i4>18</vt:i4>
      </vt:variant>
      <vt:variant>
        <vt:lpstr>Pomenované rozsahy</vt:lpstr>
      </vt:variant>
      <vt:variant>
        <vt:i4>36</vt:i4>
      </vt:variant>
    </vt:vector>
  </HeadingPairs>
  <TitlesOfParts>
    <vt:vector size="54" baseType="lpstr">
      <vt:lpstr>Rekapitulácia stavby</vt:lpstr>
      <vt:lpstr>a - Stavebná časť</vt:lpstr>
      <vt:lpstr>4 - Zdravotechnika - vodo...</vt:lpstr>
      <vt:lpstr>c - Filtračná technológia...</vt:lpstr>
      <vt:lpstr>d - Ústredné kúrenie</vt:lpstr>
      <vt:lpstr>e - Vzduchotechnika</vt:lpstr>
      <vt:lpstr>SO-02 - Prístrešok skladu...</vt:lpstr>
      <vt:lpstr>1 - Vonkajšie rozvody vod...</vt:lpstr>
      <vt:lpstr>SO-04 - Prípojka NN</vt:lpstr>
      <vt:lpstr>SO-05 - Záložný dieselagr...</vt:lpstr>
      <vt:lpstr>SO-06 - Hala - elektroinš...</vt:lpstr>
      <vt:lpstr>SO-06. - Hala - bleskozvod </vt:lpstr>
      <vt:lpstr>SO-07 - Areálové osvetlenie </vt:lpstr>
      <vt:lpstr>SO-08 - Spevnené plochy</vt:lpstr>
      <vt:lpstr>SO-09 - Oplotenie areálu</vt:lpstr>
      <vt:lpstr>SO-10 - Rekonštrukcia TS ...</vt:lpstr>
      <vt:lpstr>3 - Dažďová kanalizácia</vt:lpstr>
      <vt:lpstr>2 - Splašková kanalizácia</vt:lpstr>
      <vt:lpstr>'1 - Vonkajšie rozvody vod...'!Názvy_tlače</vt:lpstr>
      <vt:lpstr>'2 - Splašková kanalizácia'!Názvy_tlače</vt:lpstr>
      <vt:lpstr>'3 - Dažďová kanalizácia'!Názvy_tlače</vt:lpstr>
      <vt:lpstr>'4 - Zdravotechnika - vodo...'!Názvy_tlače</vt:lpstr>
      <vt:lpstr>'a - Stavebná časť'!Názvy_tlače</vt:lpstr>
      <vt:lpstr>'c - Filtračná technológia...'!Názvy_tlače</vt:lpstr>
      <vt:lpstr>'d - Ústredné kúrenie'!Názvy_tlače</vt:lpstr>
      <vt:lpstr>'e - Vzduchotechnika'!Názvy_tlače</vt:lpstr>
      <vt:lpstr>'Rekapitulácia stavby'!Názvy_tlače</vt:lpstr>
      <vt:lpstr>'SO-02 - Prístrešok skladu...'!Názvy_tlače</vt:lpstr>
      <vt:lpstr>'SO-04 - Prípojka NN'!Názvy_tlače</vt:lpstr>
      <vt:lpstr>'SO-05 - Záložný dieselagr...'!Názvy_tlače</vt:lpstr>
      <vt:lpstr>'SO-06 - Hala - elektroinš...'!Názvy_tlače</vt:lpstr>
      <vt:lpstr>'SO-06. - Hala - bleskozvod '!Názvy_tlače</vt:lpstr>
      <vt:lpstr>'SO-07 - Areálové osvetlenie '!Názvy_tlače</vt:lpstr>
      <vt:lpstr>'SO-08 - Spevnené plochy'!Názvy_tlače</vt:lpstr>
      <vt:lpstr>'SO-09 - Oplotenie areálu'!Názvy_tlače</vt:lpstr>
      <vt:lpstr>'SO-10 - Rekonštrukcia TS ...'!Názvy_tlače</vt:lpstr>
      <vt:lpstr>'1 - Vonkajšie rozvody vod...'!Oblasť_tlače</vt:lpstr>
      <vt:lpstr>'2 - Splašková kanalizácia'!Oblasť_tlače</vt:lpstr>
      <vt:lpstr>'3 - Dažďová kanalizácia'!Oblasť_tlače</vt:lpstr>
      <vt:lpstr>'4 - Zdravotechnika - vodo...'!Oblasť_tlače</vt:lpstr>
      <vt:lpstr>'a - Stavebná časť'!Oblasť_tlače</vt:lpstr>
      <vt:lpstr>'c - Filtračná technológia...'!Oblasť_tlače</vt:lpstr>
      <vt:lpstr>'d - Ústredné kúrenie'!Oblasť_tlače</vt:lpstr>
      <vt:lpstr>'e - Vzduchotechnika'!Oblasť_tlače</vt:lpstr>
      <vt:lpstr>'Rekapitulácia stavby'!Oblasť_tlače</vt:lpstr>
      <vt:lpstr>'SO-02 - Prístrešok skladu...'!Oblasť_tlače</vt:lpstr>
      <vt:lpstr>'SO-04 - Prípojka NN'!Oblasť_tlače</vt:lpstr>
      <vt:lpstr>'SO-05 - Záložný dieselagr...'!Oblasť_tlače</vt:lpstr>
      <vt:lpstr>'SO-06 - Hala - elektroinš...'!Oblasť_tlače</vt:lpstr>
      <vt:lpstr>'SO-06. - Hala - bleskozvod '!Oblasť_tlače</vt:lpstr>
      <vt:lpstr>'SO-07 - Areálové osvetlenie '!Oblasť_tlače</vt:lpstr>
      <vt:lpstr>'SO-08 - Spevnené plochy'!Oblasť_tlače</vt:lpstr>
      <vt:lpstr>'SO-09 - Oplotenie areálu'!Oblasť_tlače</vt:lpstr>
      <vt:lpstr>'SO-10 - Rekonštrukcia TS ...'!Oblasť_tlače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HP-PROBOOK\HP_ProBook</dc:creator>
  <cp:lastModifiedBy>HP_ProBook</cp:lastModifiedBy>
  <dcterms:created xsi:type="dcterms:W3CDTF">2024-02-14T15:55:39Z</dcterms:created>
  <dcterms:modified xsi:type="dcterms:W3CDTF">2024-02-14T16:03:10Z</dcterms:modified>
</cp:coreProperties>
</file>