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D:\DATA\Projekty 2017\OD10_2017_RIEŠENÉ zákazky\VO_MVSR_Nitra_spracovaná\RP_CPNR-ON-2017_008428-021\Projektové hodnotenie\"/>
    </mc:Choice>
  </mc:AlternateContent>
  <bookViews>
    <workbookView xWindow="0" yWindow="0" windowWidth="28800" windowHeight="12435"/>
  </bookViews>
  <sheets>
    <sheet name="Hárok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2" i="1" l="1"/>
  <c r="B21" i="1"/>
  <c r="B20" i="1"/>
  <c r="M26" i="1" l="1"/>
  <c r="E8" i="1" s="1"/>
  <c r="M25" i="1"/>
  <c r="E7" i="1" s="1"/>
  <c r="E13" i="1" s="1"/>
  <c r="M20" i="1"/>
  <c r="C8" i="1" s="1"/>
  <c r="M19" i="1"/>
  <c r="C7" i="1" s="1"/>
  <c r="C20" i="1" s="1"/>
  <c r="F8" i="1" l="1"/>
  <c r="C21" i="1"/>
  <c r="C22" i="1"/>
  <c r="C13" i="1"/>
  <c r="G13" i="1" s="1"/>
  <c r="E27" i="1"/>
  <c r="E19" i="1"/>
  <c r="E21" i="1"/>
  <c r="E20" i="1"/>
  <c r="E22" i="1"/>
  <c r="C19" i="1"/>
  <c r="G8" i="1"/>
  <c r="H8" i="1" s="1"/>
  <c r="D8" i="1"/>
  <c r="C27" i="1"/>
  <c r="G27" i="1" l="1"/>
  <c r="F7" i="1"/>
  <c r="F27" i="1" l="1"/>
  <c r="F22" i="1"/>
  <c r="F21" i="1"/>
  <c r="D20" i="1"/>
  <c r="D19" i="1"/>
  <c r="D7" i="1"/>
  <c r="D27" i="1" s="1"/>
  <c r="G7" i="1"/>
  <c r="H7" i="1" s="1"/>
  <c r="D21" i="1"/>
  <c r="G22" i="1"/>
  <c r="F20" i="1"/>
  <c r="H27" i="1" l="1"/>
  <c r="H21" i="1"/>
  <c r="G20" i="1"/>
  <c r="H20" i="1"/>
  <c r="G21" i="1"/>
  <c r="C23" i="1"/>
  <c r="D22" i="1"/>
  <c r="G19" i="1"/>
  <c r="F19" i="1"/>
  <c r="E23" i="1"/>
  <c r="H22" i="1" l="1"/>
  <c r="D23" i="1"/>
  <c r="G23" i="1"/>
  <c r="H19" i="1"/>
  <c r="F23" i="1"/>
  <c r="H23" i="1" l="1"/>
</calcChain>
</file>

<file path=xl/sharedStrings.xml><?xml version="1.0" encoding="utf-8"?>
<sst xmlns="http://schemas.openxmlformats.org/spreadsheetml/2006/main" count="67" uniqueCount="39">
  <si>
    <t>potreba energie súčasný stav</t>
  </si>
  <si>
    <t>[kWh/rok]</t>
  </si>
  <si>
    <t>[GJ/rok]</t>
  </si>
  <si>
    <t>potreba energie navrhovaný stav</t>
  </si>
  <si>
    <t>Úspora</t>
  </si>
  <si>
    <t>energetický nosič</t>
  </si>
  <si>
    <t>spotreba plynu súčasný stav</t>
  </si>
  <si>
    <t>[m3/rok]</t>
  </si>
  <si>
    <t>úspora</t>
  </si>
  <si>
    <t>spotreba plynu navrhovaný stav</t>
  </si>
  <si>
    <t>Znečisťujúca látka</t>
  </si>
  <si>
    <t>emisný faktor</t>
  </si>
  <si>
    <t>Emisie súčasný stav</t>
  </si>
  <si>
    <t>Emisie navrhovaný stav</t>
  </si>
  <si>
    <t>Redukcia emisií</t>
  </si>
  <si>
    <t>[kg]</t>
  </si>
  <si>
    <t>[t]</t>
  </si>
  <si>
    <t>TZL</t>
  </si>
  <si>
    <t>SO2</t>
  </si>
  <si>
    <t>CO</t>
  </si>
  <si>
    <t>Celkom</t>
  </si>
  <si>
    <t>CO2</t>
  </si>
  <si>
    <t>ENVIROMENTÁLNE HODNOTENIE</t>
  </si>
  <si>
    <t>Spotreba plynu</t>
  </si>
  <si>
    <t>[kg/kWh]</t>
  </si>
  <si>
    <t>Súčasný stav:</t>
  </si>
  <si>
    <t>Merná plocha</t>
  </si>
  <si>
    <t>m2</t>
  </si>
  <si>
    <t>kWh/m2.rok</t>
  </si>
  <si>
    <t>kWh/rok</t>
  </si>
  <si>
    <t>Elektrická energia</t>
  </si>
  <si>
    <t>elektrická energia</t>
  </si>
  <si>
    <t>Nový stav</t>
  </si>
  <si>
    <t>NOx</t>
  </si>
  <si>
    <t>zemny plyn</t>
  </si>
  <si>
    <t>zemný plyn</t>
  </si>
  <si>
    <t>Potreba energie v zemnom plyne</t>
  </si>
  <si>
    <t>zemný plyn, el.energia</t>
  </si>
  <si>
    <t>Vyhodnotenie údajov je výpočtové hodnotenie zníženia zaťaženia životného prostredia vypúšťaním znečisťujúcich látok s použitím vypočítanej ročnej spotreby energie na vykurovanie, prípravu teplej vody a osvetlenie rekonštruovanej budovy pri pôsobení normalizovaných podmienok.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</si>
</sst>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164" fontId="0" fillId="0" borderId="1" xfId="0" applyNumberForma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65" fontId="0" fillId="0" borderId="1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L20" sqref="L20"/>
    </sheetView>
  </sheetViews>
  <sheetFormatPr defaultRowHeight="15" x14ac:dyDescent="0.25"/>
  <cols>
    <col min="1" max="1" width="17.85546875" customWidth="1"/>
    <col min="2" max="2" width="15.28515625" customWidth="1"/>
    <col min="3" max="8" width="14.28515625" customWidth="1"/>
    <col min="11" max="11" width="20.42578125" customWidth="1"/>
    <col min="12" max="12" width="13.85546875" customWidth="1"/>
    <col min="13" max="13" width="11.7109375" customWidth="1"/>
  </cols>
  <sheetData>
    <row r="1" spans="1:11" ht="19.5" x14ac:dyDescent="0.3">
      <c r="A1" s="28" t="s">
        <v>22</v>
      </c>
      <c r="B1" s="28"/>
      <c r="C1" s="28"/>
      <c r="D1" s="28"/>
      <c r="E1" s="28"/>
      <c r="F1" s="28"/>
      <c r="G1" s="28"/>
      <c r="H1" s="28"/>
    </row>
    <row r="2" spans="1:11" ht="43.5" customHeight="1" x14ac:dyDescent="0.25">
      <c r="A2" s="29" t="s">
        <v>38</v>
      </c>
      <c r="B2" s="29"/>
      <c r="C2" s="29"/>
      <c r="D2" s="29"/>
      <c r="E2" s="29"/>
      <c r="F2" s="29"/>
      <c r="G2" s="29"/>
      <c r="H2" s="29"/>
    </row>
    <row r="3" spans="1:11" x14ac:dyDescent="0.25">
      <c r="A3" s="29"/>
      <c r="B3" s="29"/>
      <c r="C3" s="29"/>
      <c r="D3" s="29"/>
      <c r="E3" s="29"/>
      <c r="F3" s="29"/>
      <c r="G3" s="29"/>
      <c r="H3" s="29"/>
    </row>
    <row r="5" spans="1:11" x14ac:dyDescent="0.25">
      <c r="A5" s="10"/>
      <c r="B5" s="11"/>
      <c r="C5" s="34" t="s">
        <v>0</v>
      </c>
      <c r="D5" s="34"/>
      <c r="E5" s="34" t="s">
        <v>3</v>
      </c>
      <c r="F5" s="34"/>
      <c r="G5" s="34" t="s">
        <v>4</v>
      </c>
      <c r="H5" s="34"/>
    </row>
    <row r="6" spans="1:11" x14ac:dyDescent="0.25">
      <c r="A6" s="12"/>
      <c r="B6" s="13"/>
      <c r="C6" s="3" t="s">
        <v>1</v>
      </c>
      <c r="D6" s="3" t="s">
        <v>2</v>
      </c>
      <c r="E6" s="3" t="s">
        <v>1</v>
      </c>
      <c r="F6" s="3" t="s">
        <v>2</v>
      </c>
      <c r="G6" s="3" t="s">
        <v>1</v>
      </c>
      <c r="H6" s="3" t="s">
        <v>2</v>
      </c>
    </row>
    <row r="7" spans="1:11" x14ac:dyDescent="0.25">
      <c r="A7" s="4" t="s">
        <v>36</v>
      </c>
      <c r="B7" s="6"/>
      <c r="C7" s="16">
        <f>M19</f>
        <v>204581.21400000001</v>
      </c>
      <c r="D7" s="16">
        <f>C7*0.0036</f>
        <v>736.49237040000003</v>
      </c>
      <c r="E7" s="16">
        <f>M25</f>
        <v>42211.734400000001</v>
      </c>
      <c r="F7" s="16">
        <f>E7*0.0036</f>
        <v>151.96224384000001</v>
      </c>
      <c r="G7" s="16">
        <f>C7-E7</f>
        <v>162369.47960000002</v>
      </c>
      <c r="H7" s="16">
        <f>G7*0.0036</f>
        <v>584.5301265600001</v>
      </c>
    </row>
    <row r="8" spans="1:11" x14ac:dyDescent="0.25">
      <c r="A8" s="4" t="s">
        <v>30</v>
      </c>
      <c r="B8" s="6"/>
      <c r="C8" s="24">
        <f>M20</f>
        <v>46581.988799999999</v>
      </c>
      <c r="D8" s="16">
        <f>C8*0.0036</f>
        <v>167.69515967999999</v>
      </c>
      <c r="E8" s="25">
        <f>M26</f>
        <v>28597.321399999997</v>
      </c>
      <c r="F8" s="16">
        <f>E8*0.0036</f>
        <v>102.95035703999999</v>
      </c>
      <c r="G8" s="16">
        <f>C8-E8</f>
        <v>17984.667400000002</v>
      </c>
      <c r="H8" s="16">
        <f>G8*0.0036</f>
        <v>64.744802640000003</v>
      </c>
    </row>
    <row r="9" spans="1:11" x14ac:dyDescent="0.25">
      <c r="A9" s="4" t="s">
        <v>5</v>
      </c>
      <c r="B9" s="6"/>
      <c r="C9" s="35" t="s">
        <v>37</v>
      </c>
      <c r="D9" s="37"/>
      <c r="E9" s="37"/>
      <c r="F9" s="37"/>
      <c r="G9" s="37"/>
      <c r="H9" s="36"/>
    </row>
    <row r="10" spans="1:11" x14ac:dyDescent="0.25">
      <c r="C10" s="1"/>
      <c r="D10" s="1"/>
      <c r="E10" s="1"/>
      <c r="F10" s="1"/>
      <c r="G10" s="1"/>
      <c r="H10" s="1"/>
    </row>
    <row r="11" spans="1:11" x14ac:dyDescent="0.25">
      <c r="A11" s="10"/>
      <c r="B11" s="11"/>
      <c r="C11" s="35" t="s">
        <v>6</v>
      </c>
      <c r="D11" s="36"/>
      <c r="E11" s="35" t="s">
        <v>9</v>
      </c>
      <c r="F11" s="36"/>
      <c r="G11" s="35" t="s">
        <v>8</v>
      </c>
      <c r="H11" s="36"/>
    </row>
    <row r="12" spans="1:11" x14ac:dyDescent="0.25">
      <c r="A12" s="14"/>
      <c r="B12" s="15"/>
      <c r="C12" s="35" t="s">
        <v>7</v>
      </c>
      <c r="D12" s="36"/>
      <c r="E12" s="35" t="s">
        <v>7</v>
      </c>
      <c r="F12" s="36"/>
      <c r="G12" s="35" t="s">
        <v>7</v>
      </c>
      <c r="H12" s="36"/>
    </row>
    <row r="13" spans="1:11" x14ac:dyDescent="0.25">
      <c r="A13" s="12" t="s">
        <v>23</v>
      </c>
      <c r="B13" s="13"/>
      <c r="C13" s="32">
        <f>C7*0.997/10.65</f>
        <v>19151.875150985918</v>
      </c>
      <c r="D13" s="33"/>
      <c r="E13" s="32">
        <f>E7*0.997/10.65</f>
        <v>3951.6525067417842</v>
      </c>
      <c r="F13" s="33"/>
      <c r="G13" s="32">
        <f>C13-E13</f>
        <v>15200.222644244133</v>
      </c>
      <c r="H13" s="33"/>
    </row>
    <row r="14" spans="1:11" x14ac:dyDescent="0.25">
      <c r="C14" s="31"/>
      <c r="D14" s="31"/>
      <c r="E14" s="31"/>
      <c r="F14" s="31"/>
      <c r="G14" s="1"/>
      <c r="H14" s="1"/>
    </row>
    <row r="15" spans="1:11" x14ac:dyDescent="0.25">
      <c r="C15" s="18"/>
      <c r="D15" s="18"/>
      <c r="E15" s="18"/>
      <c r="F15" s="18"/>
      <c r="G15" s="18"/>
      <c r="H15" s="18"/>
    </row>
    <row r="16" spans="1:11" x14ac:dyDescent="0.25">
      <c r="A16" s="20" t="s">
        <v>35</v>
      </c>
      <c r="C16" s="18"/>
      <c r="D16" s="18"/>
      <c r="E16" s="18"/>
      <c r="F16" s="18"/>
      <c r="G16" s="18"/>
      <c r="H16" s="18"/>
      <c r="K16" s="20" t="s">
        <v>25</v>
      </c>
    </row>
    <row r="17" spans="1:13" x14ac:dyDescent="0.25">
      <c r="A17" t="s">
        <v>10</v>
      </c>
      <c r="B17" s="3" t="s">
        <v>11</v>
      </c>
      <c r="C17" s="34" t="s">
        <v>12</v>
      </c>
      <c r="D17" s="34"/>
      <c r="E17" s="34" t="s">
        <v>13</v>
      </c>
      <c r="F17" s="34"/>
      <c r="G17" s="34" t="s">
        <v>14</v>
      </c>
      <c r="H17" s="34"/>
      <c r="K17" s="26" t="s">
        <v>26</v>
      </c>
      <c r="L17">
        <v>1365.24</v>
      </c>
      <c r="M17" t="s">
        <v>27</v>
      </c>
    </row>
    <row r="18" spans="1:13" ht="17.25" x14ac:dyDescent="0.25">
      <c r="B18" s="3" t="s">
        <v>24</v>
      </c>
      <c r="C18" s="3" t="s">
        <v>15</v>
      </c>
      <c r="D18" s="3" t="s">
        <v>16</v>
      </c>
      <c r="E18" s="3" t="s">
        <v>15</v>
      </c>
      <c r="F18" s="3" t="s">
        <v>16</v>
      </c>
      <c r="G18" s="3" t="s">
        <v>15</v>
      </c>
      <c r="H18" s="3" t="s">
        <v>16</v>
      </c>
      <c r="L18" t="s">
        <v>28</v>
      </c>
      <c r="M18" t="s">
        <v>29</v>
      </c>
    </row>
    <row r="19" spans="1:13" x14ac:dyDescent="0.25">
      <c r="A19" t="s">
        <v>17</v>
      </c>
      <c r="B19" s="27">
        <f>80/(1000000*9.59)</f>
        <v>8.3420229405630869E-6</v>
      </c>
      <c r="C19" s="7">
        <f>B19*$C$7</f>
        <v>1.7066211803962461</v>
      </c>
      <c r="D19" s="7">
        <f>C19/1000</f>
        <v>1.7066211803962461E-3</v>
      </c>
      <c r="E19" s="7">
        <f>E$7*$B19</f>
        <v>0.35213125672575601</v>
      </c>
      <c r="F19" s="7">
        <f>E19/1000</f>
        <v>3.5213125672575599E-4</v>
      </c>
      <c r="G19" s="7">
        <f>C19-E19</f>
        <v>1.3544899236704901</v>
      </c>
      <c r="H19" s="7">
        <f>D19-F19</f>
        <v>1.3544899236704901E-3</v>
      </c>
      <c r="K19" t="s">
        <v>34</v>
      </c>
      <c r="L19">
        <v>149.85</v>
      </c>
      <c r="M19">
        <f>$L$17*L19</f>
        <v>204581.21400000001</v>
      </c>
    </row>
    <row r="20" spans="1:13" x14ac:dyDescent="0.25">
      <c r="A20" t="s">
        <v>18</v>
      </c>
      <c r="B20" s="27">
        <f>9.6/(1000000*9.59)</f>
        <v>1.0010427528675704E-6</v>
      </c>
      <c r="C20" s="17">
        <f t="shared" ref="C20:C22" si="0">B20*$C$7</f>
        <v>0.20479454164754954</v>
      </c>
      <c r="D20" s="7">
        <f t="shared" ref="D20:D22" si="1">C20/1000</f>
        <v>2.0479454164754954E-4</v>
      </c>
      <c r="E20" s="17">
        <f t="shared" ref="E20:E22" si="2">E$7*$B20</f>
        <v>4.2255750807090722E-2</v>
      </c>
      <c r="F20" s="7">
        <f t="shared" ref="F20:F22" si="3">E20/1000</f>
        <v>4.2255750807090722E-5</v>
      </c>
      <c r="G20" s="7">
        <f t="shared" ref="G20:G22" si="4">C20-E20</f>
        <v>0.1625387908404588</v>
      </c>
      <c r="H20" s="7">
        <f t="shared" ref="H20:H22" si="5">D20-F20</f>
        <v>1.6253879084045882E-4</v>
      </c>
      <c r="K20" t="s">
        <v>31</v>
      </c>
      <c r="L20">
        <v>34.119999999999997</v>
      </c>
      <c r="M20">
        <f>$L$17*L20</f>
        <v>46581.988799999999</v>
      </c>
    </row>
    <row r="21" spans="1:13" x14ac:dyDescent="0.25">
      <c r="A21" t="s">
        <v>33</v>
      </c>
      <c r="B21" s="27">
        <f>1560/(1000000*9.59)</f>
        <v>1.626694473409802E-4</v>
      </c>
      <c r="C21" s="17">
        <f t="shared" si="0"/>
        <v>33.2791130177268</v>
      </c>
      <c r="D21" s="7">
        <f t="shared" si="1"/>
        <v>3.3279113017726798E-2</v>
      </c>
      <c r="E21" s="17">
        <f t="shared" si="2"/>
        <v>6.8665595061522424</v>
      </c>
      <c r="F21" s="7">
        <f t="shared" si="3"/>
        <v>6.866559506152242E-3</v>
      </c>
      <c r="G21" s="7">
        <f t="shared" si="4"/>
        <v>26.412553511574558</v>
      </c>
      <c r="H21" s="7">
        <f t="shared" si="5"/>
        <v>2.6412553511574555E-2</v>
      </c>
    </row>
    <row r="22" spans="1:13" x14ac:dyDescent="0.25">
      <c r="A22" t="s">
        <v>19</v>
      </c>
      <c r="B22" s="27">
        <f>630/(1000000*9.59)</f>
        <v>6.5693430656934304E-5</v>
      </c>
      <c r="C22" s="17">
        <f t="shared" si="0"/>
        <v>13.439641795620437</v>
      </c>
      <c r="D22" s="7">
        <f t="shared" si="1"/>
        <v>1.3439641795620436E-2</v>
      </c>
      <c r="E22" s="17">
        <f t="shared" si="2"/>
        <v>2.7730336467153283</v>
      </c>
      <c r="F22" s="7">
        <f t="shared" si="3"/>
        <v>2.7730336467153283E-3</v>
      </c>
      <c r="G22" s="7">
        <f t="shared" si="4"/>
        <v>10.666608148905109</v>
      </c>
      <c r="H22" s="7">
        <f t="shared" si="5"/>
        <v>1.0666608148905108E-2</v>
      </c>
      <c r="K22" s="20" t="s">
        <v>32</v>
      </c>
    </row>
    <row r="23" spans="1:13" x14ac:dyDescent="0.25">
      <c r="A23" t="s">
        <v>20</v>
      </c>
      <c r="B23" s="3"/>
      <c r="C23" s="7">
        <f t="shared" ref="C23:H23" si="6">SUM(C19:C22)</f>
        <v>48.630170535391038</v>
      </c>
      <c r="D23" s="7">
        <f t="shared" si="6"/>
        <v>4.8630170535391024E-2</v>
      </c>
      <c r="E23" s="7">
        <f t="shared" si="6"/>
        <v>10.033980160400418</v>
      </c>
      <c r="F23" s="7">
        <f t="shared" si="6"/>
        <v>1.0033980160400417E-2</v>
      </c>
      <c r="G23" s="7">
        <f t="shared" si="6"/>
        <v>38.596190374990613</v>
      </c>
      <c r="H23" s="7">
        <f t="shared" si="6"/>
        <v>3.859619037499061E-2</v>
      </c>
      <c r="K23" s="26" t="s">
        <v>26</v>
      </c>
      <c r="L23">
        <v>1410.82</v>
      </c>
      <c r="M23" t="s">
        <v>27</v>
      </c>
    </row>
    <row r="24" spans="1:13" x14ac:dyDescent="0.25">
      <c r="B24" s="1"/>
      <c r="C24" s="2"/>
      <c r="D24" s="2"/>
      <c r="E24" s="2"/>
      <c r="F24" s="2"/>
      <c r="G24" s="2"/>
      <c r="H24" s="2"/>
      <c r="L24" t="s">
        <v>28</v>
      </c>
      <c r="M24" t="s">
        <v>29</v>
      </c>
    </row>
    <row r="25" spans="1:13" x14ac:dyDescent="0.25">
      <c r="A25" s="9" t="s">
        <v>10</v>
      </c>
      <c r="B25" s="5" t="s">
        <v>11</v>
      </c>
      <c r="C25" s="30" t="s">
        <v>12</v>
      </c>
      <c r="D25" s="30"/>
      <c r="E25" s="30" t="s">
        <v>13</v>
      </c>
      <c r="F25" s="30"/>
      <c r="G25" s="30" t="s">
        <v>14</v>
      </c>
      <c r="H25" s="30"/>
      <c r="K25" t="s">
        <v>34</v>
      </c>
      <c r="L25">
        <v>29.92</v>
      </c>
      <c r="M25">
        <f>$L$23*L25</f>
        <v>42211.734400000001</v>
      </c>
    </row>
    <row r="26" spans="1:13" x14ac:dyDescent="0.25">
      <c r="A26" s="8"/>
      <c r="B26" s="5" t="s">
        <v>24</v>
      </c>
      <c r="C26" s="3" t="s">
        <v>15</v>
      </c>
      <c r="D26" s="3" t="s">
        <v>16</v>
      </c>
      <c r="E26" s="3" t="s">
        <v>15</v>
      </c>
      <c r="F26" s="3" t="s">
        <v>16</v>
      </c>
      <c r="G26" s="3" t="s">
        <v>15</v>
      </c>
      <c r="H26" s="3" t="s">
        <v>16</v>
      </c>
      <c r="K26" t="s">
        <v>31</v>
      </c>
      <c r="L26">
        <v>20.27</v>
      </c>
      <c r="M26">
        <f>$L$23*L26</f>
        <v>28597.321399999997</v>
      </c>
    </row>
    <row r="27" spans="1:13" x14ac:dyDescent="0.25">
      <c r="A27" s="8" t="s">
        <v>21</v>
      </c>
      <c r="B27" s="3">
        <v>0.22</v>
      </c>
      <c r="C27" s="17">
        <f>B27*$C$7</f>
        <v>45007.867080000004</v>
      </c>
      <c r="D27" s="7">
        <f>C27/1000</f>
        <v>45.007867080000004</v>
      </c>
      <c r="E27" s="7">
        <f>E$7*$B27</f>
        <v>9286.5815679999996</v>
      </c>
      <c r="F27" s="7">
        <f>E27/1000</f>
        <v>9.286581567999999</v>
      </c>
      <c r="G27" s="7">
        <f>C27-E27</f>
        <v>35721.285512000002</v>
      </c>
      <c r="H27" s="19">
        <f>D27-F27</f>
        <v>35.721285512000009</v>
      </c>
    </row>
    <row r="28" spans="1:13" x14ac:dyDescent="0.25">
      <c r="A28" s="21"/>
      <c r="B28" s="22"/>
      <c r="C28" s="23"/>
      <c r="D28" s="23"/>
      <c r="E28" s="23"/>
      <c r="F28" s="23"/>
      <c r="G28" s="23"/>
      <c r="H28" s="23"/>
    </row>
  </sheetData>
  <mergeCells count="24">
    <mergeCell ref="A3:H3"/>
    <mergeCell ref="G12:H12"/>
    <mergeCell ref="E12:F12"/>
    <mergeCell ref="C12:D12"/>
    <mergeCell ref="G11:H11"/>
    <mergeCell ref="E11:F11"/>
    <mergeCell ref="C11:D11"/>
    <mergeCell ref="C9:H9"/>
    <mergeCell ref="A1:H1"/>
    <mergeCell ref="A2:H2"/>
    <mergeCell ref="C25:D25"/>
    <mergeCell ref="E25:F25"/>
    <mergeCell ref="G25:H25"/>
    <mergeCell ref="C14:D14"/>
    <mergeCell ref="E14:F14"/>
    <mergeCell ref="C13:D13"/>
    <mergeCell ref="E13:F13"/>
    <mergeCell ref="G13:H13"/>
    <mergeCell ref="G17:H17"/>
    <mergeCell ref="E17:F17"/>
    <mergeCell ref="C17:D17"/>
    <mergeCell ref="C5:D5"/>
    <mergeCell ref="E5:F5"/>
    <mergeCell ref="G5:H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0" ma:contentTypeDescription="Umožňuje vytvoriť nový dokument." ma:contentTypeScope="" ma:versionID="c652f2826a748890c67779f0b288b14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D6210E-504F-4375-914A-09110F60F4E7}"/>
</file>

<file path=customXml/itemProps2.xml><?xml version="1.0" encoding="utf-8"?>
<ds:datastoreItem xmlns:ds="http://schemas.openxmlformats.org/officeDocument/2006/customXml" ds:itemID="{03795DFD-1E81-4428-BABD-149F3EDD269F}"/>
</file>

<file path=customXml/itemProps3.xml><?xml version="1.0" encoding="utf-8"?>
<ds:datastoreItem xmlns:ds="http://schemas.openxmlformats.org/officeDocument/2006/customXml" ds:itemID="{0540BFCB-CCC0-4143-8F5B-056B3FDB8F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Mihalka</dc:creator>
  <cp:lastModifiedBy>hharchitekt</cp:lastModifiedBy>
  <cp:lastPrinted>2018-04-06T07:18:52Z</cp:lastPrinted>
  <dcterms:created xsi:type="dcterms:W3CDTF">2015-04-16T10:20:55Z</dcterms:created>
  <dcterms:modified xsi:type="dcterms:W3CDTF">2018-04-06T07:20:01Z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