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vosad2729111\Documents\Súťaže\76 Starý Smokovec OO PZ -II – kópia\2. Súťažné podklady\"/>
    </mc:Choice>
  </mc:AlternateContent>
  <bookViews>
    <workbookView xWindow="22935" yWindow="-105" windowWidth="29040" windowHeight="16440"/>
  </bookViews>
  <sheets>
    <sheet name="Rekapitulácia stavby" sheetId="1" r:id="rId1"/>
    <sheet name="E1.1 a) Zateplenie ob..." sheetId="5" r:id="rId2"/>
    <sheet name="E1.1 b) Zateplenie st..." sheetId="6" r:id="rId3"/>
    <sheet name="E1.1 c) Výmena otvoro..." sheetId="7" r:id="rId4"/>
    <sheet name="E1.1 d) Budova OO..." sheetId="4" r:id="rId5"/>
    <sheet name="E1.4 Zdravotechnická inštal" sheetId="3" r:id="rId6"/>
    <sheet name="E1.5 Vykurovanie" sheetId="10" r:id="rId7"/>
    <sheet name="E1.6 Vzduchotechnické zariad" sheetId="8" r:id="rId8"/>
    <sheet name="E1.7 Elektroinštalácia" sheetId="11" r:id="rId9"/>
    <sheet name="SO01.1.b Riešenie prístupu p..." sheetId="2" r:id="rId10"/>
    <sheet name="E2.1. Neoprávnené práce" sheetId="9" r:id="rId11"/>
    <sheet name="Hárok1" sheetId="12" r:id="rId12"/>
  </sheets>
  <calcPr calcId="162913"/>
</workbook>
</file>

<file path=xl/calcChain.xml><?xml version="1.0" encoding="utf-8"?>
<calcChain xmlns="http://schemas.openxmlformats.org/spreadsheetml/2006/main">
  <c r="BE135" i="4" l="1"/>
  <c r="BG135" i="4"/>
  <c r="BH135" i="4"/>
  <c r="BI135" i="4"/>
  <c r="BK135" i="4"/>
  <c r="BE137" i="4"/>
  <c r="BG137" i="4"/>
  <c r="BH137" i="4"/>
  <c r="BI137" i="4"/>
  <c r="BK137" i="4"/>
  <c r="BE139" i="4"/>
  <c r="BG139" i="4"/>
  <c r="BH139" i="4"/>
  <c r="BI139" i="4"/>
  <c r="BK139" i="4"/>
  <c r="BE144" i="4"/>
  <c r="BG144" i="4"/>
  <c r="BH144" i="4"/>
  <c r="BI144" i="4"/>
  <c r="BK144" i="4"/>
  <c r="BE145" i="4"/>
  <c r="BG145" i="4"/>
  <c r="BH145" i="4"/>
  <c r="BI145" i="4"/>
  <c r="BK145" i="4"/>
  <c r="BE148" i="4"/>
  <c r="BG148" i="4"/>
  <c r="BH148" i="4"/>
  <c r="BI148" i="4"/>
  <c r="BK148" i="4"/>
  <c r="BE149" i="4"/>
  <c r="BG149" i="4"/>
  <c r="BH149" i="4"/>
  <c r="BI149" i="4"/>
  <c r="BK149" i="4"/>
  <c r="BE152" i="4"/>
  <c r="BG152" i="4"/>
  <c r="BH152" i="4"/>
  <c r="BI152" i="4"/>
  <c r="BK152" i="4"/>
  <c r="BE156" i="4"/>
  <c r="BG156" i="4"/>
  <c r="BH156" i="4"/>
  <c r="BI156" i="4"/>
  <c r="BK156" i="4"/>
  <c r="BE157" i="4"/>
  <c r="BG157" i="4"/>
  <c r="BH157" i="4"/>
  <c r="BI157" i="4"/>
  <c r="BK157" i="4"/>
  <c r="BE159" i="4"/>
  <c r="BG159" i="4"/>
  <c r="BH159" i="4"/>
  <c r="BI159" i="4"/>
  <c r="BK159" i="4"/>
  <c r="BE161" i="4"/>
  <c r="BG161" i="4"/>
  <c r="BH161" i="4"/>
  <c r="BI161" i="4"/>
  <c r="BK161" i="4"/>
  <c r="BE163" i="4"/>
  <c r="BG163" i="4"/>
  <c r="BH163" i="4"/>
  <c r="BI163" i="4"/>
  <c r="BK163" i="4"/>
  <c r="BE166" i="4"/>
  <c r="BG166" i="4"/>
  <c r="BH166" i="4"/>
  <c r="BI166" i="4"/>
  <c r="BK166" i="4"/>
  <c r="BE168" i="4"/>
  <c r="BG168" i="4"/>
  <c r="BH168" i="4"/>
  <c r="BI168" i="4"/>
  <c r="BK168" i="4"/>
  <c r="BE170" i="4"/>
  <c r="BG170" i="4"/>
  <c r="BH170" i="4"/>
  <c r="BI170" i="4"/>
  <c r="BK170" i="4"/>
  <c r="BE172" i="4"/>
  <c r="BG172" i="4"/>
  <c r="BH172" i="4"/>
  <c r="BI172" i="4"/>
  <c r="BK172" i="4"/>
  <c r="BE173" i="4"/>
  <c r="BG173" i="4"/>
  <c r="BH173" i="4"/>
  <c r="BI173" i="4"/>
  <c r="BK173" i="4"/>
  <c r="BE174" i="4"/>
  <c r="BG174" i="4"/>
  <c r="BH174" i="4"/>
  <c r="BI174" i="4"/>
  <c r="BK174" i="4"/>
  <c r="BE175" i="4"/>
  <c r="BG175" i="4"/>
  <c r="BH175" i="4"/>
  <c r="BI175" i="4"/>
  <c r="BK175" i="4"/>
  <c r="BE176" i="4"/>
  <c r="BG176" i="4"/>
  <c r="BH176" i="4"/>
  <c r="BI176" i="4"/>
  <c r="BK176" i="4"/>
  <c r="BE179" i="4"/>
  <c r="BG179" i="4"/>
  <c r="BH179" i="4"/>
  <c r="BI179" i="4"/>
  <c r="BK179" i="4"/>
  <c r="BE183" i="4"/>
  <c r="BG183" i="4"/>
  <c r="BH183" i="4"/>
  <c r="BI183" i="4"/>
  <c r="BK183" i="4"/>
  <c r="BE184" i="4"/>
  <c r="BG184" i="4"/>
  <c r="BH184" i="4"/>
  <c r="BI184" i="4"/>
  <c r="BK184" i="4"/>
  <c r="BE186" i="4"/>
  <c r="BG186" i="4"/>
  <c r="BH186" i="4"/>
  <c r="BI186" i="4"/>
  <c r="BK186" i="4"/>
  <c r="BE188" i="4"/>
  <c r="BG188" i="4"/>
  <c r="BH188" i="4"/>
  <c r="BI188" i="4"/>
  <c r="BK188" i="4"/>
  <c r="BE189" i="4"/>
  <c r="BG189" i="4"/>
  <c r="BH189" i="4"/>
  <c r="BI189" i="4"/>
  <c r="BK189" i="4"/>
  <c r="BE191" i="4"/>
  <c r="BG191" i="4"/>
  <c r="BH191" i="4"/>
  <c r="BI191" i="4"/>
  <c r="BK191" i="4"/>
  <c r="BE193" i="4"/>
  <c r="BG193" i="4"/>
  <c r="BH193" i="4"/>
  <c r="BI193" i="4"/>
  <c r="BK193" i="4"/>
  <c r="BE196" i="4"/>
  <c r="BG196" i="4"/>
  <c r="BH196" i="4"/>
  <c r="BI196" i="4"/>
  <c r="BK196" i="4"/>
  <c r="BE198" i="4"/>
  <c r="BG198" i="4"/>
  <c r="BH198" i="4"/>
  <c r="BI198" i="4"/>
  <c r="BK198" i="4"/>
  <c r="BE199" i="4"/>
  <c r="BG199" i="4"/>
  <c r="BH199" i="4"/>
  <c r="BI199" i="4"/>
  <c r="BK199" i="4"/>
  <c r="BE201" i="4"/>
  <c r="BG201" i="4"/>
  <c r="BH201" i="4"/>
  <c r="BI201" i="4"/>
  <c r="BK201" i="4"/>
  <c r="BE202" i="4"/>
  <c r="BG202" i="4"/>
  <c r="BH202" i="4"/>
  <c r="BI202" i="4"/>
  <c r="BK202" i="4"/>
  <c r="BE203" i="4"/>
  <c r="BG203" i="4"/>
  <c r="BH203" i="4"/>
  <c r="BI203" i="4"/>
  <c r="BK203" i="4"/>
  <c r="BE205" i="4"/>
  <c r="BG205" i="4"/>
  <c r="BH205" i="4"/>
  <c r="BI205" i="4"/>
  <c r="BK205" i="4"/>
  <c r="BE207" i="4"/>
  <c r="BG207" i="4"/>
  <c r="BH207" i="4"/>
  <c r="BI207" i="4"/>
  <c r="BK207" i="4"/>
  <c r="BE208" i="4"/>
  <c r="BG208" i="4"/>
  <c r="BH208" i="4"/>
  <c r="BI208" i="4"/>
  <c r="BK208" i="4"/>
  <c r="BE210" i="4"/>
  <c r="BG210" i="4"/>
  <c r="BH210" i="4"/>
  <c r="BI210" i="4"/>
  <c r="BK210" i="4"/>
  <c r="BE211" i="4"/>
  <c r="BG211" i="4"/>
  <c r="BH211" i="4"/>
  <c r="BI211" i="4"/>
  <c r="BK211" i="4"/>
  <c r="BE213" i="4"/>
  <c r="BG213" i="4"/>
  <c r="BH213" i="4"/>
  <c r="BI213" i="4"/>
  <c r="BK213" i="4"/>
  <c r="BK212" i="4" s="1"/>
  <c r="BE216" i="4"/>
  <c r="BG216" i="4"/>
  <c r="BH216" i="4"/>
  <c r="BI216" i="4"/>
  <c r="BK216" i="4"/>
  <c r="BE217" i="4"/>
  <c r="BG217" i="4"/>
  <c r="BH217" i="4"/>
  <c r="BI217" i="4"/>
  <c r="BK217" i="4"/>
  <c r="BE218" i="4"/>
  <c r="BG218" i="4"/>
  <c r="BH218" i="4"/>
  <c r="BI218" i="4"/>
  <c r="BK218" i="4"/>
  <c r="BE220" i="4"/>
  <c r="BG220" i="4"/>
  <c r="BH220" i="4"/>
  <c r="BI220" i="4"/>
  <c r="BK220" i="4"/>
  <c r="BE221" i="4"/>
  <c r="BG221" i="4"/>
  <c r="BH221" i="4"/>
  <c r="BI221" i="4"/>
  <c r="BK221" i="4"/>
  <c r="BE222" i="4"/>
  <c r="BG222" i="4"/>
  <c r="BH222" i="4"/>
  <c r="BI222" i="4"/>
  <c r="BK222" i="4"/>
  <c r="BE224" i="4"/>
  <c r="BG224" i="4"/>
  <c r="BH224" i="4"/>
  <c r="BI224" i="4"/>
  <c r="BK224" i="4"/>
  <c r="BE226" i="4"/>
  <c r="BG226" i="4"/>
  <c r="BH226" i="4"/>
  <c r="BI226" i="4"/>
  <c r="BK226" i="4"/>
  <c r="BE227" i="4"/>
  <c r="BG227" i="4"/>
  <c r="BH227" i="4"/>
  <c r="BI227" i="4"/>
  <c r="BK227" i="4"/>
  <c r="BE229" i="4"/>
  <c r="BG229" i="4"/>
  <c r="BH229" i="4"/>
  <c r="BI229" i="4"/>
  <c r="BK229" i="4"/>
  <c r="BE231" i="4"/>
  <c r="BG231" i="4"/>
  <c r="BH231" i="4"/>
  <c r="BI231" i="4"/>
  <c r="BK231" i="4"/>
  <c r="BE232" i="4"/>
  <c r="BG232" i="4"/>
  <c r="BH232" i="4"/>
  <c r="BI232" i="4"/>
  <c r="BK232" i="4"/>
  <c r="BE234" i="4"/>
  <c r="BG234" i="4"/>
  <c r="BH234" i="4"/>
  <c r="BI234" i="4"/>
  <c r="BK234" i="4"/>
  <c r="BE235" i="4"/>
  <c r="BG235" i="4"/>
  <c r="BH235" i="4"/>
  <c r="BI235" i="4"/>
  <c r="BK235" i="4"/>
  <c r="BE236" i="4"/>
  <c r="BG236" i="4"/>
  <c r="BH236" i="4"/>
  <c r="BI236" i="4"/>
  <c r="BK236" i="4"/>
  <c r="BE238" i="4"/>
  <c r="BG238" i="4"/>
  <c r="BH238" i="4"/>
  <c r="BI238" i="4"/>
  <c r="BK238" i="4"/>
  <c r="BE239" i="4"/>
  <c r="BG239" i="4"/>
  <c r="BH239" i="4"/>
  <c r="BI239" i="4"/>
  <c r="BK239" i="4"/>
  <c r="BE240" i="4"/>
  <c r="BG240" i="4"/>
  <c r="BH240" i="4"/>
  <c r="BI240" i="4"/>
  <c r="BK240" i="4"/>
  <c r="BE241" i="4"/>
  <c r="BG241" i="4"/>
  <c r="BH241" i="4"/>
  <c r="BI241" i="4"/>
  <c r="BK241" i="4"/>
  <c r="BE243" i="4"/>
  <c r="BG243" i="4"/>
  <c r="BH243" i="4"/>
  <c r="BI243" i="4"/>
  <c r="BK243" i="4"/>
  <c r="BK242" i="4" s="1"/>
  <c r="BE246" i="4"/>
  <c r="BG246" i="4"/>
  <c r="BH246" i="4"/>
  <c r="BI246" i="4"/>
  <c r="BK246" i="4"/>
  <c r="BE251" i="4"/>
  <c r="BG251" i="4"/>
  <c r="BH251" i="4"/>
  <c r="BI251" i="4"/>
  <c r="BK251" i="4"/>
  <c r="BE253" i="4"/>
  <c r="BG253" i="4"/>
  <c r="BH253" i="4"/>
  <c r="BI253" i="4"/>
  <c r="BK253" i="4"/>
  <c r="BE256" i="4"/>
  <c r="BG256" i="4"/>
  <c r="BH256" i="4"/>
  <c r="BI256" i="4"/>
  <c r="BK256" i="4"/>
  <c r="BE258" i="4"/>
  <c r="BG258" i="4"/>
  <c r="BH258" i="4"/>
  <c r="BI258" i="4"/>
  <c r="BK258" i="4"/>
  <c r="BE259" i="4"/>
  <c r="BG259" i="4"/>
  <c r="BH259" i="4"/>
  <c r="BI259" i="4"/>
  <c r="BK259" i="4"/>
  <c r="BE260" i="4"/>
  <c r="BG260" i="4"/>
  <c r="BH260" i="4"/>
  <c r="BI260" i="4"/>
  <c r="BK260" i="4"/>
  <c r="BE261" i="4"/>
  <c r="BG261" i="4"/>
  <c r="BH261" i="4"/>
  <c r="BI261" i="4"/>
  <c r="BK261" i="4"/>
  <c r="BE262" i="4"/>
  <c r="BG262" i="4"/>
  <c r="BH262" i="4"/>
  <c r="BI262" i="4"/>
  <c r="BK262" i="4"/>
  <c r="BE266" i="4"/>
  <c r="BG266" i="4"/>
  <c r="BH266" i="4"/>
  <c r="BI266" i="4"/>
  <c r="BK266" i="4"/>
  <c r="BE267" i="4"/>
  <c r="BG267" i="4"/>
  <c r="BH267" i="4"/>
  <c r="BI267" i="4"/>
  <c r="BK267" i="4"/>
  <c r="BE268" i="4"/>
  <c r="BG268" i="4"/>
  <c r="BH268" i="4"/>
  <c r="BI268" i="4"/>
  <c r="BK268" i="4"/>
  <c r="BE269" i="4"/>
  <c r="BG269" i="4"/>
  <c r="BH269" i="4"/>
  <c r="BI269" i="4"/>
  <c r="BK269" i="4"/>
  <c r="BE271" i="4"/>
  <c r="BG271" i="4"/>
  <c r="BH271" i="4"/>
  <c r="BI271" i="4"/>
  <c r="BK271" i="4"/>
  <c r="BE273" i="4"/>
  <c r="BG273" i="4"/>
  <c r="BH273" i="4"/>
  <c r="BI273" i="4"/>
  <c r="BK273" i="4"/>
  <c r="BE274" i="4"/>
  <c r="BG274" i="4"/>
  <c r="BH274" i="4"/>
  <c r="BI274" i="4"/>
  <c r="BK274" i="4"/>
  <c r="BE275" i="4"/>
  <c r="BG275" i="4"/>
  <c r="BH275" i="4"/>
  <c r="BI275" i="4"/>
  <c r="BK275" i="4"/>
  <c r="BE277" i="4"/>
  <c r="BG277" i="4"/>
  <c r="BH277" i="4"/>
  <c r="BI277" i="4"/>
  <c r="BK277" i="4"/>
  <c r="BK276" i="4" s="1"/>
  <c r="BE280" i="4"/>
  <c r="BG280" i="4"/>
  <c r="BH280" i="4"/>
  <c r="BI280" i="4"/>
  <c r="BK280" i="4"/>
  <c r="BE284" i="4"/>
  <c r="BG284" i="4"/>
  <c r="BH284" i="4"/>
  <c r="BI284" i="4"/>
  <c r="BK284" i="4"/>
  <c r="BE286" i="4"/>
  <c r="BG286" i="4"/>
  <c r="BH286" i="4"/>
  <c r="BI286" i="4"/>
  <c r="BK286" i="4"/>
  <c r="BE288" i="4"/>
  <c r="BG288" i="4"/>
  <c r="BH288" i="4"/>
  <c r="BI288" i="4"/>
  <c r="BK288" i="4"/>
  <c r="BE290" i="4"/>
  <c r="BG290" i="4"/>
  <c r="BH290" i="4"/>
  <c r="BI290" i="4"/>
  <c r="BK290" i="4"/>
  <c r="BE292" i="4"/>
  <c r="BG292" i="4"/>
  <c r="BH292" i="4"/>
  <c r="BI292" i="4"/>
  <c r="BK292" i="4"/>
  <c r="BE293" i="4"/>
  <c r="BG293" i="4"/>
  <c r="BH293" i="4"/>
  <c r="BI293" i="4"/>
  <c r="BK293" i="4"/>
  <c r="BE294" i="4"/>
  <c r="BG294" i="4"/>
  <c r="BH294" i="4"/>
  <c r="BI294" i="4"/>
  <c r="BK294" i="4"/>
  <c r="BE295" i="4"/>
  <c r="BG295" i="4"/>
  <c r="BH295" i="4"/>
  <c r="BI295" i="4"/>
  <c r="BK295" i="4"/>
  <c r="BE297" i="4"/>
  <c r="BG297" i="4"/>
  <c r="BH297" i="4"/>
  <c r="BI297" i="4"/>
  <c r="BK297" i="4"/>
  <c r="BE299" i="4"/>
  <c r="BG299" i="4"/>
  <c r="BH299" i="4"/>
  <c r="BI299" i="4"/>
  <c r="BK299" i="4"/>
  <c r="BE300" i="4"/>
  <c r="BG300" i="4"/>
  <c r="BH300" i="4"/>
  <c r="BI300" i="4"/>
  <c r="BK300" i="4"/>
  <c r="BE302" i="4"/>
  <c r="BG302" i="4"/>
  <c r="BH302" i="4"/>
  <c r="BI302" i="4"/>
  <c r="BK302" i="4"/>
  <c r="BE304" i="4"/>
  <c r="BG304" i="4"/>
  <c r="BH304" i="4"/>
  <c r="BI304" i="4"/>
  <c r="BK304" i="4"/>
  <c r="BE306" i="4"/>
  <c r="BG306" i="4"/>
  <c r="BH306" i="4"/>
  <c r="BI306" i="4"/>
  <c r="BK306" i="4"/>
  <c r="BE308" i="4"/>
  <c r="BG308" i="4"/>
  <c r="BH308" i="4"/>
  <c r="BI308" i="4"/>
  <c r="BK308" i="4"/>
  <c r="BE309" i="4"/>
  <c r="BG309" i="4"/>
  <c r="BH309" i="4"/>
  <c r="BI309" i="4"/>
  <c r="BK309" i="4"/>
  <c r="BE311" i="4"/>
  <c r="BG311" i="4"/>
  <c r="BH311" i="4"/>
  <c r="BI311" i="4"/>
  <c r="BK311" i="4"/>
  <c r="BE312" i="4"/>
  <c r="BG312" i="4"/>
  <c r="BH312" i="4"/>
  <c r="BI312" i="4"/>
  <c r="BK312" i="4"/>
  <c r="BE313" i="4"/>
  <c r="BG313" i="4"/>
  <c r="BH313" i="4"/>
  <c r="BI313" i="4"/>
  <c r="BK313" i="4"/>
  <c r="BE315" i="4"/>
  <c r="BG315" i="4"/>
  <c r="BH315" i="4"/>
  <c r="BI315" i="4"/>
  <c r="BK315" i="4"/>
  <c r="BE316" i="4"/>
  <c r="BG316" i="4"/>
  <c r="BH316" i="4"/>
  <c r="BI316" i="4"/>
  <c r="BK316" i="4"/>
  <c r="BE318" i="4"/>
  <c r="BG318" i="4"/>
  <c r="BH318" i="4"/>
  <c r="BI318" i="4"/>
  <c r="BK318" i="4"/>
  <c r="BE321" i="4"/>
  <c r="BG321" i="4"/>
  <c r="BH321" i="4"/>
  <c r="BI321" i="4"/>
  <c r="BK321" i="4"/>
  <c r="BE323" i="4"/>
  <c r="BG323" i="4"/>
  <c r="BH323" i="4"/>
  <c r="BI323" i="4"/>
  <c r="BK323" i="4"/>
  <c r="BE326" i="4"/>
  <c r="BG326" i="4"/>
  <c r="BH326" i="4"/>
  <c r="BI326" i="4"/>
  <c r="BK326" i="4"/>
  <c r="BE328" i="4"/>
  <c r="BG328" i="4"/>
  <c r="BH328" i="4"/>
  <c r="BI328" i="4"/>
  <c r="BK328" i="4"/>
  <c r="BE335" i="4"/>
  <c r="BG335" i="4"/>
  <c r="BH335" i="4"/>
  <c r="BI335" i="4"/>
  <c r="BK335" i="4"/>
  <c r="BE337" i="4"/>
  <c r="BG337" i="4"/>
  <c r="BH337" i="4"/>
  <c r="BI337" i="4"/>
  <c r="BK337" i="4"/>
  <c r="BK314" i="4" l="1"/>
  <c r="BK160" i="4"/>
  <c r="BK151" i="4"/>
  <c r="BK334" i="4"/>
  <c r="BK333" i="4" s="1"/>
  <c r="BK228" i="4"/>
  <c r="BK237" i="4"/>
  <c r="BK215" i="4"/>
  <c r="BK134" i="4"/>
  <c r="BK245" i="4"/>
  <c r="BK233" i="4"/>
  <c r="BK178" i="4"/>
  <c r="BK165" i="4"/>
  <c r="BK279" i="4"/>
  <c r="BK320" i="4"/>
  <c r="BD99" i="1"/>
  <c r="BC99" i="1"/>
  <c r="BB99" i="1"/>
  <c r="BA99" i="1"/>
  <c r="AZ99" i="1"/>
  <c r="AY99" i="1"/>
  <c r="AX99" i="1"/>
  <c r="AW99" i="1"/>
  <c r="AV99" i="1"/>
  <c r="AU99" i="1"/>
  <c r="BD94" i="1"/>
  <c r="BC94" i="1"/>
  <c r="BB94" i="1"/>
  <c r="BA94" i="1"/>
  <c r="AZ94" i="1"/>
  <c r="AY94" i="1"/>
  <c r="AV94" i="1"/>
  <c r="AU94" i="1"/>
  <c r="AS94" i="1"/>
  <c r="BD97" i="1"/>
  <c r="BC97" i="1"/>
  <c r="BB97" i="1"/>
  <c r="BA97" i="1"/>
  <c r="AZ97" i="1"/>
  <c r="AY97" i="1"/>
  <c r="AX97" i="1"/>
  <c r="AW97" i="1"/>
  <c r="AV97" i="1"/>
  <c r="AU97" i="1"/>
  <c r="AS97" i="1"/>
  <c r="BA95" i="1"/>
  <c r="AZ95" i="1"/>
  <c r="AW95" i="1"/>
  <c r="AU95" i="1"/>
  <c r="AS95" i="1"/>
  <c r="BD93" i="1"/>
  <c r="BC93" i="1"/>
  <c r="BB93" i="1"/>
  <c r="BA93" i="1"/>
  <c r="AZ93" i="1"/>
  <c r="AX93" i="1"/>
  <c r="AW93" i="1"/>
  <c r="AV93" i="1"/>
  <c r="AU93" i="1"/>
  <c r="AS93" i="1"/>
  <c r="BD92" i="1"/>
  <c r="BC92" i="1"/>
  <c r="BB92" i="1"/>
  <c r="BA92" i="1"/>
  <c r="AZ92" i="1"/>
  <c r="AX92" i="1"/>
  <c r="AW92" i="1"/>
  <c r="AV92" i="1"/>
  <c r="AU92" i="1"/>
  <c r="AS92" i="1"/>
  <c r="BD91" i="1"/>
  <c r="BC91" i="1"/>
  <c r="BB91" i="1"/>
  <c r="BA91" i="1"/>
  <c r="AZ91" i="1"/>
  <c r="AX91" i="1"/>
  <c r="AW91" i="1"/>
  <c r="AV91" i="1"/>
  <c r="AU91" i="1"/>
  <c r="AS91" i="1"/>
  <c r="BF337" i="4"/>
  <c r="BF335" i="4"/>
  <c r="BF328" i="4"/>
  <c r="BF326" i="4"/>
  <c r="BF323" i="4"/>
  <c r="BF321" i="4"/>
  <c r="BF318" i="4"/>
  <c r="BF316" i="4"/>
  <c r="BF315" i="4"/>
  <c r="BF313" i="4"/>
  <c r="BF312" i="4"/>
  <c r="BF311" i="4"/>
  <c r="BF309" i="4"/>
  <c r="BF308" i="4"/>
  <c r="BF306" i="4"/>
  <c r="BF304" i="4"/>
  <c r="BF302" i="4"/>
  <c r="BF300" i="4"/>
  <c r="BF299" i="4"/>
  <c r="BF297" i="4"/>
  <c r="BF295" i="4"/>
  <c r="BF294" i="4"/>
  <c r="BF293" i="4"/>
  <c r="BF292" i="4"/>
  <c r="BF290" i="4"/>
  <c r="BF288" i="4"/>
  <c r="BF286" i="4"/>
  <c r="BF284" i="4"/>
  <c r="BF280" i="4"/>
  <c r="BF277" i="4"/>
  <c r="BF275" i="4"/>
  <c r="BF274" i="4"/>
  <c r="BF273" i="4"/>
  <c r="BF271" i="4"/>
  <c r="BF269" i="4"/>
  <c r="BF268" i="4"/>
  <c r="BF267" i="4"/>
  <c r="BF266" i="4"/>
  <c r="BF262" i="4"/>
  <c r="BF261" i="4"/>
  <c r="BF260" i="4"/>
  <c r="BF259" i="4"/>
  <c r="BF258" i="4"/>
  <c r="BF256" i="4"/>
  <c r="BF253" i="4"/>
  <c r="BF251" i="4"/>
  <c r="BF246" i="4"/>
  <c r="BF243" i="4"/>
  <c r="BF241" i="4"/>
  <c r="BF240" i="4"/>
  <c r="BF239" i="4"/>
  <c r="BF238" i="4"/>
  <c r="BF236" i="4"/>
  <c r="BF235" i="4"/>
  <c r="BF234" i="4"/>
  <c r="BF232" i="4"/>
  <c r="BF231" i="4"/>
  <c r="BF229" i="4"/>
  <c r="BF227" i="4"/>
  <c r="BF226" i="4"/>
  <c r="BF224" i="4"/>
  <c r="BF222" i="4"/>
  <c r="BF221" i="4"/>
  <c r="BF220" i="4"/>
  <c r="BF218" i="4"/>
  <c r="BF217" i="4"/>
  <c r="BF216" i="4"/>
  <c r="BF213" i="4"/>
  <c r="BF211" i="4"/>
  <c r="BF210" i="4"/>
  <c r="BF208" i="4"/>
  <c r="BF207" i="4"/>
  <c r="BF205" i="4"/>
  <c r="BF203" i="4"/>
  <c r="BF202" i="4"/>
  <c r="BF201" i="4"/>
  <c r="BF199" i="4"/>
  <c r="BF198" i="4"/>
  <c r="BF196" i="4"/>
  <c r="BF193" i="4"/>
  <c r="BF191" i="4"/>
  <c r="BF189" i="4"/>
  <c r="BF188" i="4"/>
  <c r="BF186" i="4"/>
  <c r="BF184" i="4"/>
  <c r="BF183" i="4"/>
  <c r="BF179" i="4"/>
  <c r="BF176" i="4"/>
  <c r="BF175" i="4"/>
  <c r="BF174" i="4"/>
  <c r="BF173" i="4"/>
  <c r="BF172" i="4"/>
  <c r="BF170" i="4"/>
  <c r="BF168" i="4"/>
  <c r="BF166" i="4"/>
  <c r="BF163" i="4"/>
  <c r="BF161" i="4"/>
  <c r="BF159" i="4"/>
  <c r="BF157" i="4"/>
  <c r="BF156" i="4"/>
  <c r="BF152" i="4"/>
  <c r="BF149" i="4"/>
  <c r="BF148" i="4"/>
  <c r="BF145" i="4"/>
  <c r="BF144" i="4"/>
  <c r="BF139" i="4"/>
  <c r="BF137" i="4"/>
  <c r="BF135" i="4"/>
  <c r="F128" i="4"/>
  <c r="F126" i="4"/>
  <c r="F124" i="4"/>
  <c r="F83" i="4"/>
  <c r="F81" i="4"/>
  <c r="F79" i="4"/>
  <c r="AX94" i="1"/>
  <c r="M129" i="4"/>
  <c r="M128" i="4"/>
  <c r="F129" i="4"/>
  <c r="M126" i="4"/>
  <c r="F123" i="4"/>
  <c r="BK214" i="4" l="1"/>
  <c r="BK133" i="4"/>
  <c r="AT99" i="1"/>
  <c r="AT97" i="1"/>
  <c r="AT93" i="1"/>
  <c r="AT92" i="1"/>
  <c r="AT91" i="1"/>
  <c r="H34" i="4"/>
  <c r="H36" i="4"/>
  <c r="H35" i="4"/>
  <c r="H33" i="4"/>
  <c r="M83" i="4"/>
  <c r="F84" i="4"/>
  <c r="M84" i="4"/>
  <c r="H32" i="4"/>
  <c r="F78" i="4"/>
  <c r="M81" i="4"/>
  <c r="BK132" i="4" l="1"/>
  <c r="AT98" i="1"/>
  <c r="AT96" i="1"/>
  <c r="BK288" i="11"/>
  <c r="BI288" i="11"/>
  <c r="BH288" i="11"/>
  <c r="BG288" i="11"/>
  <c r="BF288" i="11"/>
  <c r="BE288" i="11"/>
  <c r="BK287" i="11"/>
  <c r="BI287" i="11"/>
  <c r="BH287" i="11"/>
  <c r="BG287" i="11"/>
  <c r="BF287" i="11"/>
  <c r="BE287" i="11"/>
  <c r="BK286" i="11"/>
  <c r="BI286" i="11"/>
  <c r="BH286" i="11"/>
  <c r="BG286" i="11"/>
  <c r="BF286" i="11"/>
  <c r="BE286" i="11"/>
  <c r="BK285" i="11"/>
  <c r="BI285" i="11"/>
  <c r="BH285" i="11"/>
  <c r="BG285" i="11"/>
  <c r="BF285" i="11"/>
  <c r="BE285" i="11"/>
  <c r="BK284" i="11"/>
  <c r="BI284" i="11"/>
  <c r="BH284" i="11"/>
  <c r="BG284" i="11"/>
  <c r="BF284" i="11"/>
  <c r="BE284" i="11"/>
  <c r="BK283" i="11"/>
  <c r="BI283" i="11"/>
  <c r="BH283" i="11"/>
  <c r="BG283" i="11"/>
  <c r="BF283" i="11"/>
  <c r="BE283" i="11"/>
  <c r="BK282" i="11"/>
  <c r="BK280" i="11"/>
  <c r="BI280" i="11"/>
  <c r="BH280" i="11"/>
  <c r="BG280" i="11"/>
  <c r="BF280" i="11"/>
  <c r="BE280" i="11"/>
  <c r="BK279" i="11"/>
  <c r="BI279" i="11"/>
  <c r="BH279" i="11"/>
  <c r="BG279" i="11"/>
  <c r="BF279" i="11"/>
  <c r="BE279" i="11"/>
  <c r="BK278" i="11"/>
  <c r="BI278" i="11"/>
  <c r="BH278" i="11"/>
  <c r="BG278" i="11"/>
  <c r="BF278" i="11"/>
  <c r="BE278" i="11"/>
  <c r="BK277" i="11"/>
  <c r="BI277" i="11"/>
  <c r="BH277" i="11"/>
  <c r="BG277" i="11"/>
  <c r="BF277" i="11"/>
  <c r="BE277" i="11"/>
  <c r="BK276" i="11"/>
  <c r="BI276" i="11"/>
  <c r="BH276" i="11"/>
  <c r="BG276" i="11"/>
  <c r="BF276" i="11"/>
  <c r="BE276" i="11"/>
  <c r="BK275" i="11"/>
  <c r="BI275" i="11"/>
  <c r="BH275" i="11"/>
  <c r="BG275" i="11"/>
  <c r="BF275" i="11"/>
  <c r="BE275" i="11"/>
  <c r="BK274" i="11"/>
  <c r="BI274" i="11"/>
  <c r="BH274" i="11"/>
  <c r="BG274" i="11"/>
  <c r="BF274" i="11"/>
  <c r="BE274" i="11"/>
  <c r="BK273" i="11"/>
  <c r="BI273" i="11"/>
  <c r="BH273" i="11"/>
  <c r="BG273" i="11"/>
  <c r="BF273" i="11"/>
  <c r="BE273" i="11"/>
  <c r="BK272" i="11"/>
  <c r="BI272" i="11"/>
  <c r="BH272" i="11"/>
  <c r="BG272" i="11"/>
  <c r="BF272" i="11"/>
  <c r="BE272" i="11"/>
  <c r="BK271" i="11"/>
  <c r="BI271" i="11"/>
  <c r="BH271" i="11"/>
  <c r="BG271" i="11"/>
  <c r="BF271" i="11"/>
  <c r="BE271" i="11"/>
  <c r="BK270" i="11"/>
  <c r="BI270" i="11"/>
  <c r="BH270" i="11"/>
  <c r="BG270" i="11"/>
  <c r="BF270" i="11"/>
  <c r="BE270" i="11"/>
  <c r="BK269" i="11"/>
  <c r="BI269" i="11"/>
  <c r="BH269" i="11"/>
  <c r="BG269" i="11"/>
  <c r="BF269" i="11"/>
  <c r="BE269" i="11"/>
  <c r="BK268" i="11"/>
  <c r="BK266" i="11"/>
  <c r="BK259" i="11" s="1"/>
  <c r="BI266" i="11"/>
  <c r="BH266" i="11"/>
  <c r="BG266" i="11"/>
  <c r="BF266" i="11"/>
  <c r="BE266" i="11"/>
  <c r="BK265" i="11"/>
  <c r="BI265" i="11"/>
  <c r="BH265" i="11"/>
  <c r="BG265" i="11"/>
  <c r="BF265" i="11"/>
  <c r="BE265" i="11"/>
  <c r="BK264" i="11"/>
  <c r="BI264" i="11"/>
  <c r="BH264" i="11"/>
  <c r="BG264" i="11"/>
  <c r="BF264" i="11"/>
  <c r="BE264" i="11"/>
  <c r="BK263" i="11"/>
  <c r="BI263" i="11"/>
  <c r="BH263" i="11"/>
  <c r="BG263" i="11"/>
  <c r="BF263" i="11"/>
  <c r="BE263" i="11"/>
  <c r="BK262" i="11"/>
  <c r="BI262" i="11"/>
  <c r="BH262" i="11"/>
  <c r="BG262" i="11"/>
  <c r="BF262" i="11"/>
  <c r="BE262" i="11"/>
  <c r="BK261" i="11"/>
  <c r="BI261" i="11"/>
  <c r="BH261" i="11"/>
  <c r="BG261" i="11"/>
  <c r="BF261" i="11"/>
  <c r="BE261" i="11"/>
  <c r="BK260" i="11"/>
  <c r="BI260" i="11"/>
  <c r="BH260" i="11"/>
  <c r="BG260" i="11"/>
  <c r="BF260" i="11"/>
  <c r="BE260" i="11"/>
  <c r="BK257" i="11"/>
  <c r="BK252" i="11" s="1"/>
  <c r="BI257" i="11"/>
  <c r="BH257" i="11"/>
  <c r="BG257" i="11"/>
  <c r="BF257" i="11"/>
  <c r="BE257" i="11"/>
  <c r="BK256" i="11"/>
  <c r="BI256" i="11"/>
  <c r="BH256" i="11"/>
  <c r="BG256" i="11"/>
  <c r="BF256" i="11"/>
  <c r="BE256" i="11"/>
  <c r="BK255" i="11"/>
  <c r="BI255" i="11"/>
  <c r="BH255" i="11"/>
  <c r="BG255" i="11"/>
  <c r="BF255" i="11"/>
  <c r="BE255" i="11"/>
  <c r="BK254" i="11"/>
  <c r="BI254" i="11"/>
  <c r="BH254" i="11"/>
  <c r="BG254" i="11"/>
  <c r="BF254" i="11"/>
  <c r="BE254" i="11"/>
  <c r="BK253" i="11"/>
  <c r="BI253" i="11"/>
  <c r="BH253" i="11"/>
  <c r="BG253" i="11"/>
  <c r="BF253" i="11"/>
  <c r="BE253" i="11"/>
  <c r="BK189" i="11"/>
  <c r="BI189" i="11"/>
  <c r="BH189" i="11"/>
  <c r="BG189" i="11"/>
  <c r="BF189" i="11"/>
  <c r="BE189" i="11"/>
  <c r="BK188" i="11"/>
  <c r="BK185" i="11"/>
  <c r="BI185" i="11"/>
  <c r="BH185" i="11"/>
  <c r="BG185" i="11"/>
  <c r="BF185" i="11"/>
  <c r="BE185" i="11"/>
  <c r="BK184" i="11"/>
  <c r="BI184" i="11"/>
  <c r="BH184" i="11"/>
  <c r="BG184" i="11"/>
  <c r="BF184" i="11"/>
  <c r="BE184" i="11"/>
  <c r="BK183" i="11"/>
  <c r="BI183" i="11"/>
  <c r="BH183" i="11"/>
  <c r="BG183" i="11"/>
  <c r="BF183" i="11"/>
  <c r="BE183" i="11"/>
  <c r="BK182" i="11"/>
  <c r="BI182" i="11"/>
  <c r="BH182" i="11"/>
  <c r="BG182" i="11"/>
  <c r="BF182" i="11"/>
  <c r="BE182" i="11"/>
  <c r="BK181" i="11"/>
  <c r="BI181" i="11"/>
  <c r="BH181" i="11"/>
  <c r="BG181" i="11"/>
  <c r="BF181" i="11"/>
  <c r="BE181" i="11"/>
  <c r="BK179" i="11"/>
  <c r="BI179" i="11"/>
  <c r="BH179" i="11"/>
  <c r="BG179" i="11"/>
  <c r="BF179" i="11"/>
  <c r="BE179" i="11"/>
  <c r="BK178" i="11"/>
  <c r="BI178" i="11"/>
  <c r="BH178" i="11"/>
  <c r="BG178" i="11"/>
  <c r="BF178" i="11"/>
  <c r="BE178" i="11"/>
  <c r="BK177" i="11"/>
  <c r="BI177" i="11"/>
  <c r="BH177" i="11"/>
  <c r="BG177" i="11"/>
  <c r="BF177" i="11"/>
  <c r="BE177" i="11"/>
  <c r="BK176" i="11"/>
  <c r="BI176" i="11"/>
  <c r="BH176" i="11"/>
  <c r="BG176" i="11"/>
  <c r="BF176" i="11"/>
  <c r="BE176" i="11"/>
  <c r="BK175" i="11"/>
  <c r="BK174" i="11"/>
  <c r="BK168" i="11" s="1"/>
  <c r="BI174" i="11"/>
  <c r="BH174" i="11"/>
  <c r="BG174" i="11"/>
  <c r="BF174" i="11"/>
  <c r="BE174" i="11"/>
  <c r="BK172" i="11"/>
  <c r="BI172" i="11"/>
  <c r="BH172" i="11"/>
  <c r="BG172" i="11"/>
  <c r="BF172" i="11"/>
  <c r="BE172" i="11"/>
  <c r="BK171" i="11"/>
  <c r="BI171" i="11"/>
  <c r="BH171" i="11"/>
  <c r="BG171" i="11"/>
  <c r="BF171" i="11"/>
  <c r="BE171" i="11"/>
  <c r="BK170" i="11"/>
  <c r="BI170" i="11"/>
  <c r="BH170" i="11"/>
  <c r="BG170" i="11"/>
  <c r="BF170" i="11"/>
  <c r="BE170" i="11"/>
  <c r="BK169" i="11"/>
  <c r="BI169" i="11"/>
  <c r="BH169" i="11"/>
  <c r="BG169" i="11"/>
  <c r="BF169" i="11"/>
  <c r="BE169" i="11"/>
  <c r="BK167" i="11"/>
  <c r="BK162" i="11" s="1"/>
  <c r="BI167" i="11"/>
  <c r="BH167" i="11"/>
  <c r="BG167" i="11"/>
  <c r="BF167" i="11"/>
  <c r="BE167" i="11"/>
  <c r="BK166" i="11"/>
  <c r="BI166" i="11"/>
  <c r="BH166" i="11"/>
  <c r="BG166" i="11"/>
  <c r="BF166" i="11"/>
  <c r="BE166" i="11"/>
  <c r="BK165" i="11"/>
  <c r="BI165" i="11"/>
  <c r="BH165" i="11"/>
  <c r="BG165" i="11"/>
  <c r="BF165" i="11"/>
  <c r="BE165" i="11"/>
  <c r="BK164" i="11"/>
  <c r="BI164" i="11"/>
  <c r="BH164" i="11"/>
  <c r="BG164" i="11"/>
  <c r="BF164" i="11"/>
  <c r="BE164" i="11"/>
  <c r="BK163" i="11"/>
  <c r="BI163" i="11"/>
  <c r="BH163" i="11"/>
  <c r="BG163" i="11"/>
  <c r="BF163" i="11"/>
  <c r="BE163" i="11"/>
  <c r="BK121" i="11"/>
  <c r="BI121" i="11"/>
  <c r="BH121" i="11"/>
  <c r="BG121" i="11"/>
  <c r="BF121" i="11"/>
  <c r="BE121" i="11"/>
  <c r="BK120" i="11"/>
  <c r="BK119" i="11" s="1"/>
  <c r="BK118" i="11" s="1"/>
  <c r="F115" i="11"/>
  <c r="F114" i="11"/>
  <c r="M112" i="11"/>
  <c r="F112" i="11"/>
  <c r="F110" i="11"/>
  <c r="F109" i="11"/>
  <c r="F84" i="11"/>
  <c r="F83" i="11"/>
  <c r="M81" i="11"/>
  <c r="F81" i="11"/>
  <c r="F79" i="11"/>
  <c r="F78" i="11"/>
  <c r="BK265" i="10"/>
  <c r="BI265" i="10"/>
  <c r="BH265" i="10"/>
  <c r="BG265" i="10"/>
  <c r="BE265" i="10"/>
  <c r="BF265" i="10"/>
  <c r="BK264" i="10"/>
  <c r="BI264" i="10"/>
  <c r="BH264" i="10"/>
  <c r="BG264" i="10"/>
  <c r="BE264" i="10"/>
  <c r="BF264" i="10"/>
  <c r="BK263" i="10"/>
  <c r="BI263" i="10"/>
  <c r="BH263" i="10"/>
  <c r="BG263" i="10"/>
  <c r="BE263" i="10"/>
  <c r="BF263" i="10"/>
  <c r="BK262" i="10"/>
  <c r="BK261" i="10"/>
  <c r="BI261" i="10"/>
  <c r="BH261" i="10"/>
  <c r="BG261" i="10"/>
  <c r="BE261" i="10"/>
  <c r="BF261" i="10"/>
  <c r="BK260" i="10"/>
  <c r="BI260" i="10"/>
  <c r="BH260" i="10"/>
  <c r="BG260" i="10"/>
  <c r="BE260" i="10"/>
  <c r="BF260" i="10"/>
  <c r="BK259" i="10"/>
  <c r="BI259" i="10"/>
  <c r="BH259" i="10"/>
  <c r="BG259" i="10"/>
  <c r="BE259" i="10"/>
  <c r="BF259" i="10"/>
  <c r="BK258" i="10"/>
  <c r="BI258" i="10"/>
  <c r="BH258" i="10"/>
  <c r="BG258" i="10"/>
  <c r="BE258" i="10"/>
  <c r="BF258" i="10"/>
  <c r="BK257" i="10"/>
  <c r="BK256" i="10" s="1"/>
  <c r="BK255" i="10"/>
  <c r="BI255" i="10"/>
  <c r="BH255" i="10"/>
  <c r="BG255" i="10"/>
  <c r="BE255" i="10"/>
  <c r="BF255" i="10"/>
  <c r="BK254" i="10"/>
  <c r="BK253" i="10"/>
  <c r="BI253" i="10"/>
  <c r="BH253" i="10"/>
  <c r="BG253" i="10"/>
  <c r="BE253" i="10"/>
  <c r="BF253" i="10"/>
  <c r="BK252" i="10"/>
  <c r="BI252" i="10"/>
  <c r="BH252" i="10"/>
  <c r="BG252" i="10"/>
  <c r="BE252" i="10"/>
  <c r="BF252" i="10"/>
  <c r="BK251" i="10"/>
  <c r="BI251" i="10"/>
  <c r="BH251" i="10"/>
  <c r="BG251" i="10"/>
  <c r="BE251" i="10"/>
  <c r="BF251" i="10"/>
  <c r="BK250" i="10"/>
  <c r="BI250" i="10"/>
  <c r="BH250" i="10"/>
  <c r="BG250" i="10"/>
  <c r="BE250" i="10"/>
  <c r="BF250" i="10"/>
  <c r="BK249" i="10"/>
  <c r="BI249" i="10"/>
  <c r="BH249" i="10"/>
  <c r="BG249" i="10"/>
  <c r="BE249" i="10"/>
  <c r="BF249" i="10"/>
  <c r="BK248" i="10"/>
  <c r="BI248" i="10"/>
  <c r="BH248" i="10"/>
  <c r="BG248" i="10"/>
  <c r="BE248" i="10"/>
  <c r="BF248" i="10"/>
  <c r="BK247" i="10"/>
  <c r="BI247" i="10"/>
  <c r="BH247" i="10"/>
  <c r="BG247" i="10"/>
  <c r="BE247" i="10"/>
  <c r="BF247" i="10"/>
  <c r="BK246" i="10"/>
  <c r="BI246" i="10"/>
  <c r="BH246" i="10"/>
  <c r="BG246" i="10"/>
  <c r="BE246" i="10"/>
  <c r="BF246" i="10"/>
  <c r="BK245" i="10"/>
  <c r="BI245" i="10"/>
  <c r="BH245" i="10"/>
  <c r="BG245" i="10"/>
  <c r="BE245" i="10"/>
  <c r="BF245" i="10"/>
  <c r="BK244" i="10"/>
  <c r="BI244" i="10"/>
  <c r="BH244" i="10"/>
  <c r="BG244" i="10"/>
  <c r="BE244" i="10"/>
  <c r="BF244" i="10"/>
  <c r="BK243" i="10"/>
  <c r="BI243" i="10"/>
  <c r="BH243" i="10"/>
  <c r="BG243" i="10"/>
  <c r="BE243" i="10"/>
  <c r="BF243" i="10"/>
  <c r="BK242" i="10"/>
  <c r="BI242" i="10"/>
  <c r="BH242" i="10"/>
  <c r="BG242" i="10"/>
  <c r="BE242" i="10"/>
  <c r="BF242" i="10"/>
  <c r="BK241" i="10"/>
  <c r="BI241" i="10"/>
  <c r="BH241" i="10"/>
  <c r="BG241" i="10"/>
  <c r="BE241" i="10"/>
  <c r="BF241" i="10"/>
  <c r="BK240" i="10"/>
  <c r="BI240" i="10"/>
  <c r="BH240" i="10"/>
  <c r="BG240" i="10"/>
  <c r="BE240" i="10"/>
  <c r="BF240" i="10"/>
  <c r="BK239" i="10"/>
  <c r="BI239" i="10"/>
  <c r="BH239" i="10"/>
  <c r="BG239" i="10"/>
  <c r="BE239" i="10"/>
  <c r="BF239" i="10"/>
  <c r="BK238" i="10"/>
  <c r="BI238" i="10"/>
  <c r="BH238" i="10"/>
  <c r="BG238" i="10"/>
  <c r="BE238" i="10"/>
  <c r="BF238" i="10"/>
  <c r="BK237" i="10"/>
  <c r="BK228" i="10" s="1"/>
  <c r="BI237" i="10"/>
  <c r="BH237" i="10"/>
  <c r="BG237" i="10"/>
  <c r="BE237" i="10"/>
  <c r="BF237" i="10"/>
  <c r="BK236" i="10"/>
  <c r="BI236" i="10"/>
  <c r="BH236" i="10"/>
  <c r="BG236" i="10"/>
  <c r="BE236" i="10"/>
  <c r="BF236" i="10"/>
  <c r="BK235" i="10"/>
  <c r="BI235" i="10"/>
  <c r="BH235" i="10"/>
  <c r="BG235" i="10"/>
  <c r="BE235" i="10"/>
  <c r="BF235" i="10"/>
  <c r="BK234" i="10"/>
  <c r="BI234" i="10"/>
  <c r="BH234" i="10"/>
  <c r="BG234" i="10"/>
  <c r="BE234" i="10"/>
  <c r="BF234" i="10"/>
  <c r="BK233" i="10"/>
  <c r="BI233" i="10"/>
  <c r="BH233" i="10"/>
  <c r="BG233" i="10"/>
  <c r="BE233" i="10"/>
  <c r="BF233" i="10"/>
  <c r="BK232" i="10"/>
  <c r="BI232" i="10"/>
  <c r="BH232" i="10"/>
  <c r="BG232" i="10"/>
  <c r="BE232" i="10"/>
  <c r="BF232" i="10"/>
  <c r="BK231" i="10"/>
  <c r="BI231" i="10"/>
  <c r="BH231" i="10"/>
  <c r="BG231" i="10"/>
  <c r="BE231" i="10"/>
  <c r="BF231" i="10"/>
  <c r="BK230" i="10"/>
  <c r="BI230" i="10"/>
  <c r="BH230" i="10"/>
  <c r="BG230" i="10"/>
  <c r="BE230" i="10"/>
  <c r="BF230" i="10"/>
  <c r="BK229" i="10"/>
  <c r="BI229" i="10"/>
  <c r="BH229" i="10"/>
  <c r="BG229" i="10"/>
  <c r="BE229" i="10"/>
  <c r="BF229" i="10"/>
  <c r="BK227" i="10"/>
  <c r="BI227" i="10"/>
  <c r="BH227" i="10"/>
  <c r="BG227" i="10"/>
  <c r="BE227" i="10"/>
  <c r="BF227" i="10"/>
  <c r="BK226" i="10"/>
  <c r="BI226" i="10"/>
  <c r="BH226" i="10"/>
  <c r="BG226" i="10"/>
  <c r="BE226" i="10"/>
  <c r="BF226" i="10"/>
  <c r="BK225" i="10"/>
  <c r="BI225" i="10"/>
  <c r="BH225" i="10"/>
  <c r="BG225" i="10"/>
  <c r="BE225" i="10"/>
  <c r="BF225" i="10"/>
  <c r="BK224" i="10"/>
  <c r="BI224" i="10"/>
  <c r="BH224" i="10"/>
  <c r="BG224" i="10"/>
  <c r="BE224" i="10"/>
  <c r="BF224" i="10"/>
  <c r="BK223" i="10"/>
  <c r="BI223" i="10"/>
  <c r="BH223" i="10"/>
  <c r="BG223" i="10"/>
  <c r="BE223" i="10"/>
  <c r="BF223" i="10"/>
  <c r="BK222" i="10"/>
  <c r="BI222" i="10"/>
  <c r="BH222" i="10"/>
  <c r="BG222" i="10"/>
  <c r="BE222" i="10"/>
  <c r="BF222" i="10"/>
  <c r="BK221" i="10"/>
  <c r="BI221" i="10"/>
  <c r="BH221" i="10"/>
  <c r="BG221" i="10"/>
  <c r="BE221" i="10"/>
  <c r="BF221" i="10"/>
  <c r="BK220" i="10"/>
  <c r="BI220" i="10"/>
  <c r="BH220" i="10"/>
  <c r="BG220" i="10"/>
  <c r="BE220" i="10"/>
  <c r="BF220" i="10"/>
  <c r="BK219" i="10"/>
  <c r="BI219" i="10"/>
  <c r="BH219" i="10"/>
  <c r="BG219" i="10"/>
  <c r="BE219" i="10"/>
  <c r="BF219" i="10"/>
  <c r="BK218" i="10"/>
  <c r="BI218" i="10"/>
  <c r="BH218" i="10"/>
  <c r="BG218" i="10"/>
  <c r="BE218" i="10"/>
  <c r="BF218" i="10"/>
  <c r="BK217" i="10"/>
  <c r="BI217" i="10"/>
  <c r="BH217" i="10"/>
  <c r="BG217" i="10"/>
  <c r="BE217" i="10"/>
  <c r="BF217" i="10"/>
  <c r="BK216" i="10"/>
  <c r="BI216" i="10"/>
  <c r="BH216" i="10"/>
  <c r="BG216" i="10"/>
  <c r="BE216" i="10"/>
  <c r="BF216" i="10"/>
  <c r="BK215" i="10"/>
  <c r="BI215" i="10"/>
  <c r="BH215" i="10"/>
  <c r="BG215" i="10"/>
  <c r="BE215" i="10"/>
  <c r="BF215" i="10"/>
  <c r="BK214" i="10"/>
  <c r="BI214" i="10"/>
  <c r="BH214" i="10"/>
  <c r="BG214" i="10"/>
  <c r="BE214" i="10"/>
  <c r="BF214" i="10"/>
  <c r="BK213" i="10"/>
  <c r="BI213" i="10"/>
  <c r="BH213" i="10"/>
  <c r="BG213" i="10"/>
  <c r="BE213" i="10"/>
  <c r="BF213" i="10"/>
  <c r="BK212" i="10"/>
  <c r="BI212" i="10"/>
  <c r="BH212" i="10"/>
  <c r="BG212" i="10"/>
  <c r="BE212" i="10"/>
  <c r="BF212" i="10"/>
  <c r="BK211" i="10"/>
  <c r="BI211" i="10"/>
  <c r="BH211" i="10"/>
  <c r="BG211" i="10"/>
  <c r="BE211" i="10"/>
  <c r="BF211" i="10"/>
  <c r="BK210" i="10"/>
  <c r="BI210" i="10"/>
  <c r="BH210" i="10"/>
  <c r="BG210" i="10"/>
  <c r="BE210" i="10"/>
  <c r="BF210" i="10"/>
  <c r="BK209" i="10"/>
  <c r="BI209" i="10"/>
  <c r="BH209" i="10"/>
  <c r="BG209" i="10"/>
  <c r="BE209" i="10"/>
  <c r="BF209" i="10"/>
  <c r="BK208" i="10"/>
  <c r="BI208" i="10"/>
  <c r="BH208" i="10"/>
  <c r="BG208" i="10"/>
  <c r="BE208" i="10"/>
  <c r="BF208" i="10"/>
  <c r="BK207" i="10"/>
  <c r="BI207" i="10"/>
  <c r="BH207" i="10"/>
  <c r="BG207" i="10"/>
  <c r="BE207" i="10"/>
  <c r="BF207" i="10"/>
  <c r="BK206" i="10"/>
  <c r="BI206" i="10"/>
  <c r="BH206" i="10"/>
  <c r="BG206" i="10"/>
  <c r="BE206" i="10"/>
  <c r="BF206" i="10"/>
  <c r="BK205" i="10"/>
  <c r="BI205" i="10"/>
  <c r="BH205" i="10"/>
  <c r="BG205" i="10"/>
  <c r="BE205" i="10"/>
  <c r="BF205" i="10"/>
  <c r="BK204" i="10"/>
  <c r="BI204" i="10"/>
  <c r="BH204" i="10"/>
  <c r="BG204" i="10"/>
  <c r="BE204" i="10"/>
  <c r="BF204" i="10"/>
  <c r="BK203" i="10"/>
  <c r="BK202" i="10"/>
  <c r="BI202" i="10"/>
  <c r="BH202" i="10"/>
  <c r="BG202" i="10"/>
  <c r="BE202" i="10"/>
  <c r="BF202" i="10"/>
  <c r="BK201" i="10"/>
  <c r="BI201" i="10"/>
  <c r="BH201" i="10"/>
  <c r="BG201" i="10"/>
  <c r="BE201" i="10"/>
  <c r="BF201" i="10"/>
  <c r="BK200" i="10"/>
  <c r="BI200" i="10"/>
  <c r="BH200" i="10"/>
  <c r="BG200" i="10"/>
  <c r="BE200" i="10"/>
  <c r="BF200" i="10"/>
  <c r="BK199" i="10"/>
  <c r="BI199" i="10"/>
  <c r="BH199" i="10"/>
  <c r="BG199" i="10"/>
  <c r="BE199" i="10"/>
  <c r="BF199" i="10"/>
  <c r="BK198" i="10"/>
  <c r="BI198" i="10"/>
  <c r="BH198" i="10"/>
  <c r="BG198" i="10"/>
  <c r="BE198" i="10"/>
  <c r="BF198" i="10"/>
  <c r="BK197" i="10"/>
  <c r="BI197" i="10"/>
  <c r="BH197" i="10"/>
  <c r="BG197" i="10"/>
  <c r="BE197" i="10"/>
  <c r="BF197" i="10"/>
  <c r="BK196" i="10"/>
  <c r="BI196" i="10"/>
  <c r="BH196" i="10"/>
  <c r="BG196" i="10"/>
  <c r="BE196" i="10"/>
  <c r="BF196" i="10"/>
  <c r="BK195" i="10"/>
  <c r="BI195" i="10"/>
  <c r="BH195" i="10"/>
  <c r="BG195" i="10"/>
  <c r="BE195" i="10"/>
  <c r="BF195" i="10"/>
  <c r="BK194" i="10"/>
  <c r="BI194" i="10"/>
  <c r="BH194" i="10"/>
  <c r="BG194" i="10"/>
  <c r="BE194" i="10"/>
  <c r="BF194" i="10"/>
  <c r="BK193" i="10"/>
  <c r="BI193" i="10"/>
  <c r="BH193" i="10"/>
  <c r="BG193" i="10"/>
  <c r="BE193" i="10"/>
  <c r="BF193" i="10"/>
  <c r="BK192" i="10"/>
  <c r="BI192" i="10"/>
  <c r="BH192" i="10"/>
  <c r="BG192" i="10"/>
  <c r="BE192" i="10"/>
  <c r="BF192" i="10"/>
  <c r="BK191" i="10"/>
  <c r="BI191" i="10"/>
  <c r="BH191" i="10"/>
  <c r="BG191" i="10"/>
  <c r="BE191" i="10"/>
  <c r="BK190" i="10"/>
  <c r="BI190" i="10"/>
  <c r="BH190" i="10"/>
  <c r="BG190" i="10"/>
  <c r="BE190" i="10"/>
  <c r="BF190" i="10"/>
  <c r="BK189" i="10"/>
  <c r="BI189" i="10"/>
  <c r="BH189" i="10"/>
  <c r="BG189" i="10"/>
  <c r="BE189" i="10"/>
  <c r="BF189" i="10"/>
  <c r="BK188" i="10"/>
  <c r="BK187" i="10"/>
  <c r="BI187" i="10"/>
  <c r="BH187" i="10"/>
  <c r="BG187" i="10"/>
  <c r="BE187" i="10"/>
  <c r="BF187" i="10"/>
  <c r="BK186" i="10"/>
  <c r="BI186" i="10"/>
  <c r="BH186" i="10"/>
  <c r="BG186" i="10"/>
  <c r="BE186" i="10"/>
  <c r="BF186" i="10"/>
  <c r="BK185" i="10"/>
  <c r="BI185" i="10"/>
  <c r="BH185" i="10"/>
  <c r="BG185" i="10"/>
  <c r="BE185" i="10"/>
  <c r="BF185" i="10"/>
  <c r="BK184" i="10"/>
  <c r="BI184" i="10"/>
  <c r="BH184" i="10"/>
  <c r="BG184" i="10"/>
  <c r="BE184" i="10"/>
  <c r="BF184" i="10"/>
  <c r="BK183" i="10"/>
  <c r="BI183" i="10"/>
  <c r="BH183" i="10"/>
  <c r="BG183" i="10"/>
  <c r="BE183" i="10"/>
  <c r="BF183" i="10"/>
  <c r="BK182" i="10"/>
  <c r="BI182" i="10"/>
  <c r="BH182" i="10"/>
  <c r="BG182" i="10"/>
  <c r="BE182" i="10"/>
  <c r="BF182" i="10"/>
  <c r="BK181" i="10"/>
  <c r="BI181" i="10"/>
  <c r="BH181" i="10"/>
  <c r="BG181" i="10"/>
  <c r="BE181" i="10"/>
  <c r="BF181" i="10"/>
  <c r="BK180" i="10"/>
  <c r="BI180" i="10"/>
  <c r="BH180" i="10"/>
  <c r="BG180" i="10"/>
  <c r="BE180" i="10"/>
  <c r="BF180" i="10"/>
  <c r="BK179" i="10"/>
  <c r="BK170" i="10" s="1"/>
  <c r="BI179" i="10"/>
  <c r="BH179" i="10"/>
  <c r="BG179" i="10"/>
  <c r="BE179" i="10"/>
  <c r="BF179" i="10"/>
  <c r="BK178" i="10"/>
  <c r="BI178" i="10"/>
  <c r="BH178" i="10"/>
  <c r="BG178" i="10"/>
  <c r="BE178" i="10"/>
  <c r="BF178" i="10"/>
  <c r="BK177" i="10"/>
  <c r="BI177" i="10"/>
  <c r="BH177" i="10"/>
  <c r="BG177" i="10"/>
  <c r="BE177" i="10"/>
  <c r="BF177" i="10"/>
  <c r="BK176" i="10"/>
  <c r="BI176" i="10"/>
  <c r="BH176" i="10"/>
  <c r="BG176" i="10"/>
  <c r="BE176" i="10"/>
  <c r="BF176" i="10"/>
  <c r="BK175" i="10"/>
  <c r="BI175" i="10"/>
  <c r="BH175" i="10"/>
  <c r="BG175" i="10"/>
  <c r="BE175" i="10"/>
  <c r="BF175" i="10"/>
  <c r="BK174" i="10"/>
  <c r="BI174" i="10"/>
  <c r="BH174" i="10"/>
  <c r="BG174" i="10"/>
  <c r="BE174" i="10"/>
  <c r="BF174" i="10"/>
  <c r="BK173" i="10"/>
  <c r="BI173" i="10"/>
  <c r="BH173" i="10"/>
  <c r="BG173" i="10"/>
  <c r="BE173" i="10"/>
  <c r="BF173" i="10"/>
  <c r="BK172" i="10"/>
  <c r="BI172" i="10"/>
  <c r="BH172" i="10"/>
  <c r="BG172" i="10"/>
  <c r="BE172" i="10"/>
  <c r="BF172" i="10"/>
  <c r="BK171" i="10"/>
  <c r="BI171" i="10"/>
  <c r="BH171" i="10"/>
  <c r="BG171" i="10"/>
  <c r="BE171" i="10"/>
  <c r="BF171" i="10"/>
  <c r="BK169" i="10"/>
  <c r="BK160" i="10" s="1"/>
  <c r="BI169" i="10"/>
  <c r="BH169" i="10"/>
  <c r="BG169" i="10"/>
  <c r="BE169" i="10"/>
  <c r="BF169" i="10"/>
  <c r="BK168" i="10"/>
  <c r="BI168" i="10"/>
  <c r="BH168" i="10"/>
  <c r="BG168" i="10"/>
  <c r="BE168" i="10"/>
  <c r="BF168" i="10"/>
  <c r="BK167" i="10"/>
  <c r="BI167" i="10"/>
  <c r="BH167" i="10"/>
  <c r="BG167" i="10"/>
  <c r="BE167" i="10"/>
  <c r="BF167" i="10"/>
  <c r="BK166" i="10"/>
  <c r="BI166" i="10"/>
  <c r="BH166" i="10"/>
  <c r="BG166" i="10"/>
  <c r="BE166" i="10"/>
  <c r="BF166" i="10"/>
  <c r="BK165" i="10"/>
  <c r="BI165" i="10"/>
  <c r="BH165" i="10"/>
  <c r="BG165" i="10"/>
  <c r="BE165" i="10"/>
  <c r="BF165" i="10"/>
  <c r="BK164" i="10"/>
  <c r="BI164" i="10"/>
  <c r="BH164" i="10"/>
  <c r="BG164" i="10"/>
  <c r="BE164" i="10"/>
  <c r="BF164" i="10"/>
  <c r="BK163" i="10"/>
  <c r="BI163" i="10"/>
  <c r="BH163" i="10"/>
  <c r="BG163" i="10"/>
  <c r="BE163" i="10"/>
  <c r="BF163" i="10"/>
  <c r="BK162" i="10"/>
  <c r="BI162" i="10"/>
  <c r="BH162" i="10"/>
  <c r="BG162" i="10"/>
  <c r="BE162" i="10"/>
  <c r="BF162" i="10"/>
  <c r="BK161" i="10"/>
  <c r="BI161" i="10"/>
  <c r="BH161" i="10"/>
  <c r="BG161" i="10"/>
  <c r="BE161" i="10"/>
  <c r="BF161" i="10"/>
  <c r="BK159" i="10"/>
  <c r="BK150" i="10" s="1"/>
  <c r="BI159" i="10"/>
  <c r="BH159" i="10"/>
  <c r="BG159" i="10"/>
  <c r="BE159" i="10"/>
  <c r="BF159" i="10"/>
  <c r="BK158" i="10"/>
  <c r="BI158" i="10"/>
  <c r="BH158" i="10"/>
  <c r="BG158" i="10"/>
  <c r="BE158" i="10"/>
  <c r="BF158" i="10"/>
  <c r="BK157" i="10"/>
  <c r="BI157" i="10"/>
  <c r="BH157" i="10"/>
  <c r="BG157" i="10"/>
  <c r="BE157" i="10"/>
  <c r="BF157" i="10"/>
  <c r="BK156" i="10"/>
  <c r="BI156" i="10"/>
  <c r="BH156" i="10"/>
  <c r="BG156" i="10"/>
  <c r="BE156" i="10"/>
  <c r="BF156" i="10"/>
  <c r="BK155" i="10"/>
  <c r="BI155" i="10"/>
  <c r="BH155" i="10"/>
  <c r="BG155" i="10"/>
  <c r="BF155" i="10"/>
  <c r="BE155" i="10"/>
  <c r="BK154" i="10"/>
  <c r="BI154" i="10"/>
  <c r="BH154" i="10"/>
  <c r="BG154" i="10"/>
  <c r="BE154" i="10"/>
  <c r="BF154" i="10"/>
  <c r="BK153" i="10"/>
  <c r="BI153" i="10"/>
  <c r="BH153" i="10"/>
  <c r="BG153" i="10"/>
  <c r="BE153" i="10"/>
  <c r="BF153" i="10"/>
  <c r="BK152" i="10"/>
  <c r="BI152" i="10"/>
  <c r="BH152" i="10"/>
  <c r="BG152" i="10"/>
  <c r="BE152" i="10"/>
  <c r="BF152" i="10"/>
  <c r="BK151" i="10"/>
  <c r="BI151" i="10"/>
  <c r="BH151" i="10"/>
  <c r="BG151" i="10"/>
  <c r="BE151" i="10"/>
  <c r="BF151" i="10"/>
  <c r="BK149" i="10"/>
  <c r="BK143" i="10" s="1"/>
  <c r="BI149" i="10"/>
  <c r="BH149" i="10"/>
  <c r="BG149" i="10"/>
  <c r="BE149" i="10"/>
  <c r="BF149" i="10"/>
  <c r="BK148" i="10"/>
  <c r="BI148" i="10"/>
  <c r="BH148" i="10"/>
  <c r="BG148" i="10"/>
  <c r="BE148" i="10"/>
  <c r="BF148" i="10"/>
  <c r="BK147" i="10"/>
  <c r="BI147" i="10"/>
  <c r="BH147" i="10"/>
  <c r="BG147" i="10"/>
  <c r="BE147" i="10"/>
  <c r="BF147" i="10"/>
  <c r="BK146" i="10"/>
  <c r="BI146" i="10"/>
  <c r="BH146" i="10"/>
  <c r="BG146" i="10"/>
  <c r="BE146" i="10"/>
  <c r="BF146" i="10"/>
  <c r="BK145" i="10"/>
  <c r="BI145" i="10"/>
  <c r="BH145" i="10"/>
  <c r="BG145" i="10"/>
  <c r="BE145" i="10"/>
  <c r="BF145" i="10"/>
  <c r="BK144" i="10"/>
  <c r="BI144" i="10"/>
  <c r="BH144" i="10"/>
  <c r="BG144" i="10"/>
  <c r="BE144" i="10"/>
  <c r="BF144" i="10"/>
  <c r="BK142" i="10"/>
  <c r="BK139" i="10" s="1"/>
  <c r="BI142" i="10"/>
  <c r="BH142" i="10"/>
  <c r="BG142" i="10"/>
  <c r="BE142" i="10"/>
  <c r="BF142" i="10"/>
  <c r="BK141" i="10"/>
  <c r="BI141" i="10"/>
  <c r="BH141" i="10"/>
  <c r="BG141" i="10"/>
  <c r="BE141" i="10"/>
  <c r="BK140" i="10"/>
  <c r="BI140" i="10"/>
  <c r="BH140" i="10"/>
  <c r="BG140" i="10"/>
  <c r="BE140" i="10"/>
  <c r="BF140" i="10"/>
  <c r="BK138" i="10"/>
  <c r="BI138" i="10"/>
  <c r="BH138" i="10"/>
  <c r="BG138" i="10"/>
  <c r="BE138" i="10"/>
  <c r="BF138" i="10"/>
  <c r="BK137" i="10"/>
  <c r="BI137" i="10"/>
  <c r="BH137" i="10"/>
  <c r="BG137" i="10"/>
  <c r="BE137" i="10"/>
  <c r="BF137" i="10"/>
  <c r="BK136" i="10"/>
  <c r="BI136" i="10"/>
  <c r="BH136" i="10"/>
  <c r="BG136" i="10"/>
  <c r="BE136" i="10"/>
  <c r="BF136" i="10"/>
  <c r="BK135" i="10"/>
  <c r="BI135" i="10"/>
  <c r="BH135" i="10"/>
  <c r="BG135" i="10"/>
  <c r="BE135" i="10"/>
  <c r="BF135" i="10"/>
  <c r="BK134" i="10"/>
  <c r="BI134" i="10"/>
  <c r="BH134" i="10"/>
  <c r="BG134" i="10"/>
  <c r="BE134" i="10"/>
  <c r="BF134" i="10"/>
  <c r="BK133" i="10"/>
  <c r="BI133" i="10"/>
  <c r="BH133" i="10"/>
  <c r="BG133" i="10"/>
  <c r="BE133" i="10"/>
  <c r="BF133" i="10"/>
  <c r="BK132" i="10"/>
  <c r="BI132" i="10"/>
  <c r="BH132" i="10"/>
  <c r="BG132" i="10"/>
  <c r="BE132" i="10"/>
  <c r="BF132" i="10"/>
  <c r="BK131" i="10"/>
  <c r="BI131" i="10"/>
  <c r="BH131" i="10"/>
  <c r="BG131" i="10"/>
  <c r="BE131" i="10"/>
  <c r="BF131" i="10"/>
  <c r="BK130" i="10"/>
  <c r="BI130" i="10"/>
  <c r="BH130" i="10"/>
  <c r="BG130" i="10"/>
  <c r="BE130" i="10"/>
  <c r="BF130" i="10"/>
  <c r="BK129" i="10"/>
  <c r="BI129" i="10"/>
  <c r="BH129" i="10"/>
  <c r="BG129" i="10"/>
  <c r="BE129" i="10"/>
  <c r="BF129" i="10"/>
  <c r="BK128" i="10"/>
  <c r="BI128" i="10"/>
  <c r="BH128" i="10"/>
  <c r="BG128" i="10"/>
  <c r="BE128" i="10"/>
  <c r="BF128" i="10"/>
  <c r="BK127" i="10"/>
  <c r="BI127" i="10"/>
  <c r="BH127" i="10"/>
  <c r="BG127" i="10"/>
  <c r="BE127" i="10"/>
  <c r="BF127" i="10"/>
  <c r="F121" i="10"/>
  <c r="F120" i="10"/>
  <c r="M118" i="10"/>
  <c r="F118" i="10"/>
  <c r="F116" i="10"/>
  <c r="F115" i="10"/>
  <c r="F84" i="10"/>
  <c r="F83" i="10"/>
  <c r="M81" i="10"/>
  <c r="F81" i="10"/>
  <c r="F79" i="10"/>
  <c r="F78" i="10"/>
  <c r="AY101" i="1"/>
  <c r="AX101" i="1"/>
  <c r="BI221" i="9"/>
  <c r="BH221" i="9"/>
  <c r="BG221" i="9"/>
  <c r="BE221" i="9"/>
  <c r="AA221" i="9"/>
  <c r="Y221" i="9"/>
  <c r="W221" i="9"/>
  <c r="BK221" i="9"/>
  <c r="BF221" i="9"/>
  <c r="BI220" i="9"/>
  <c r="BH220" i="9"/>
  <c r="BG220" i="9"/>
  <c r="BE220" i="9"/>
  <c r="AA220" i="9"/>
  <c r="Y220" i="9"/>
  <c r="W220" i="9"/>
  <c r="BK220" i="9"/>
  <c r="BF220" i="9"/>
  <c r="BI218" i="9"/>
  <c r="BH218" i="9"/>
  <c r="BG218" i="9"/>
  <c r="BE218" i="9"/>
  <c r="AA218" i="9"/>
  <c r="AA217" i="9" s="1"/>
  <c r="Y218" i="9"/>
  <c r="W218" i="9"/>
  <c r="BK218" i="9"/>
  <c r="BF218" i="9"/>
  <c r="BI216" i="9"/>
  <c r="BH216" i="9"/>
  <c r="BG216" i="9"/>
  <c r="BE216" i="9"/>
  <c r="AA216" i="9"/>
  <c r="Y216" i="9"/>
  <c r="W216" i="9"/>
  <c r="BK216" i="9"/>
  <c r="BF216" i="9"/>
  <c r="BI215" i="9"/>
  <c r="BH215" i="9"/>
  <c r="BG215" i="9"/>
  <c r="BE215" i="9"/>
  <c r="AA215" i="9"/>
  <c r="Y215" i="9"/>
  <c r="W215" i="9"/>
  <c r="BK215" i="9"/>
  <c r="BF215" i="9"/>
  <c r="BI213" i="9"/>
  <c r="BH213" i="9"/>
  <c r="BG213" i="9"/>
  <c r="BE213" i="9"/>
  <c r="AA213" i="9"/>
  <c r="Y213" i="9"/>
  <c r="W213" i="9"/>
  <c r="BK213" i="9"/>
  <c r="BF213" i="9"/>
  <c r="BI211" i="9"/>
  <c r="BH211" i="9"/>
  <c r="BG211" i="9"/>
  <c r="BE211" i="9"/>
  <c r="AA211" i="9"/>
  <c r="Y211" i="9"/>
  <c r="W211" i="9"/>
  <c r="BK211" i="9"/>
  <c r="BF211" i="9"/>
  <c r="BI209" i="9"/>
  <c r="BH209" i="9"/>
  <c r="BG209" i="9"/>
  <c r="BE209" i="9"/>
  <c r="AA209" i="9"/>
  <c r="Y209" i="9"/>
  <c r="W209" i="9"/>
  <c r="BK209" i="9"/>
  <c r="BF209" i="9"/>
  <c r="BI208" i="9"/>
  <c r="BH208" i="9"/>
  <c r="BG208" i="9"/>
  <c r="BE208" i="9"/>
  <c r="AA208" i="9"/>
  <c r="Y208" i="9"/>
  <c r="W208" i="9"/>
  <c r="BK208" i="9"/>
  <c r="BF208" i="9"/>
  <c r="BI206" i="9"/>
  <c r="BH206" i="9"/>
  <c r="BG206" i="9"/>
  <c r="BE206" i="9"/>
  <c r="AA206" i="9"/>
  <c r="Y206" i="9"/>
  <c r="W206" i="9"/>
  <c r="BK206" i="9"/>
  <c r="BF206" i="9"/>
  <c r="BI204" i="9"/>
  <c r="BH204" i="9"/>
  <c r="BG204" i="9"/>
  <c r="BE204" i="9"/>
  <c r="AA204" i="9"/>
  <c r="Y204" i="9"/>
  <c r="W204" i="9"/>
  <c r="BK204" i="9"/>
  <c r="BF204" i="9"/>
  <c r="BI203" i="9"/>
  <c r="BH203" i="9"/>
  <c r="BG203" i="9"/>
  <c r="BE203" i="9"/>
  <c r="AA203" i="9"/>
  <c r="Y203" i="9"/>
  <c r="W203" i="9"/>
  <c r="BK203" i="9"/>
  <c r="BF203" i="9"/>
  <c r="BI201" i="9"/>
  <c r="BH201" i="9"/>
  <c r="BG201" i="9"/>
  <c r="BE201" i="9"/>
  <c r="AA201" i="9"/>
  <c r="Y201" i="9"/>
  <c r="W201" i="9"/>
  <c r="BK201" i="9"/>
  <c r="BF201" i="9"/>
  <c r="BI200" i="9"/>
  <c r="BH200" i="9"/>
  <c r="BG200" i="9"/>
  <c r="BE200" i="9"/>
  <c r="AA200" i="9"/>
  <c r="Y200" i="9"/>
  <c r="W200" i="9"/>
  <c r="BK200" i="9"/>
  <c r="BF200" i="9"/>
  <c r="BI199" i="9"/>
  <c r="BH199" i="9"/>
  <c r="BG199" i="9"/>
  <c r="BE199" i="9"/>
  <c r="AA199" i="9"/>
  <c r="Y199" i="9"/>
  <c r="W199" i="9"/>
  <c r="BK199" i="9"/>
  <c r="BF199" i="9"/>
  <c r="BI198" i="9"/>
  <c r="BH198" i="9"/>
  <c r="BG198" i="9"/>
  <c r="BE198" i="9"/>
  <c r="AA198" i="9"/>
  <c r="Y198" i="9"/>
  <c r="W198" i="9"/>
  <c r="BK198" i="9"/>
  <c r="BK197" i="9" s="1"/>
  <c r="BF198" i="9"/>
  <c r="BI196" i="9"/>
  <c r="BH196" i="9"/>
  <c r="BG196" i="9"/>
  <c r="BE196" i="9"/>
  <c r="AA196" i="9"/>
  <c r="Y196" i="9"/>
  <c r="W196" i="9"/>
  <c r="BK196" i="9"/>
  <c r="BF196" i="9"/>
  <c r="BI194" i="9"/>
  <c r="BH194" i="9"/>
  <c r="BG194" i="9"/>
  <c r="BE194" i="9"/>
  <c r="AA194" i="9"/>
  <c r="AA193" i="9" s="1"/>
  <c r="Y194" i="9"/>
  <c r="Y193" i="9" s="1"/>
  <c r="W194" i="9"/>
  <c r="BK194" i="9"/>
  <c r="BF194" i="9"/>
  <c r="BI192" i="9"/>
  <c r="BH192" i="9"/>
  <c r="BG192" i="9"/>
  <c r="BE192" i="9"/>
  <c r="AA192" i="9"/>
  <c r="Y192" i="9"/>
  <c r="W192" i="9"/>
  <c r="BK192" i="9"/>
  <c r="BF192" i="9"/>
  <c r="BI191" i="9"/>
  <c r="BH191" i="9"/>
  <c r="BG191" i="9"/>
  <c r="BE191" i="9"/>
  <c r="AA191" i="9"/>
  <c r="Y191" i="9"/>
  <c r="W191" i="9"/>
  <c r="BK191" i="9"/>
  <c r="BF191" i="9"/>
  <c r="BI190" i="9"/>
  <c r="BH190" i="9"/>
  <c r="BG190" i="9"/>
  <c r="BE190" i="9"/>
  <c r="AA190" i="9"/>
  <c r="Y190" i="9"/>
  <c r="W190" i="9"/>
  <c r="BK190" i="9"/>
  <c r="BF190" i="9"/>
  <c r="BI189" i="9"/>
  <c r="BH189" i="9"/>
  <c r="BG189" i="9"/>
  <c r="BE189" i="9"/>
  <c r="AA189" i="9"/>
  <c r="Y189" i="9"/>
  <c r="W189" i="9"/>
  <c r="BK189" i="9"/>
  <c r="BF189" i="9"/>
  <c r="BI188" i="9"/>
  <c r="BH188" i="9"/>
  <c r="BG188" i="9"/>
  <c r="BE188" i="9"/>
  <c r="AA188" i="9"/>
  <c r="Y188" i="9"/>
  <c r="W188" i="9"/>
  <c r="BK188" i="9"/>
  <c r="BF188" i="9"/>
  <c r="BI187" i="9"/>
  <c r="BH187" i="9"/>
  <c r="BG187" i="9"/>
  <c r="BE187" i="9"/>
  <c r="AA187" i="9"/>
  <c r="Y187" i="9"/>
  <c r="W187" i="9"/>
  <c r="BK187" i="9"/>
  <c r="BF187" i="9"/>
  <c r="BI186" i="9"/>
  <c r="BH186" i="9"/>
  <c r="BG186" i="9"/>
  <c r="BE186" i="9"/>
  <c r="AA186" i="9"/>
  <c r="Y186" i="9"/>
  <c r="W186" i="9"/>
  <c r="BK186" i="9"/>
  <c r="BF186" i="9"/>
  <c r="BI185" i="9"/>
  <c r="BH185" i="9"/>
  <c r="BG185" i="9"/>
  <c r="BE185" i="9"/>
  <c r="AA185" i="9"/>
  <c r="Y185" i="9"/>
  <c r="W185" i="9"/>
  <c r="BK185" i="9"/>
  <c r="BF185" i="9"/>
  <c r="BI184" i="9"/>
  <c r="BH184" i="9"/>
  <c r="BG184" i="9"/>
  <c r="BE184" i="9"/>
  <c r="AA184" i="9"/>
  <c r="Y184" i="9"/>
  <c r="W184" i="9"/>
  <c r="BK184" i="9"/>
  <c r="BF184" i="9"/>
  <c r="BI183" i="9"/>
  <c r="BH183" i="9"/>
  <c r="BG183" i="9"/>
  <c r="BE183" i="9"/>
  <c r="AA183" i="9"/>
  <c r="Y183" i="9"/>
  <c r="W183" i="9"/>
  <c r="BK183" i="9"/>
  <c r="BF183" i="9"/>
  <c r="BI182" i="9"/>
  <c r="BH182" i="9"/>
  <c r="BG182" i="9"/>
  <c r="BE182" i="9"/>
  <c r="AA182" i="9"/>
  <c r="Y182" i="9"/>
  <c r="W182" i="9"/>
  <c r="BK182" i="9"/>
  <c r="BF182" i="9"/>
  <c r="BI181" i="9"/>
  <c r="BH181" i="9"/>
  <c r="BG181" i="9"/>
  <c r="BE181" i="9"/>
  <c r="AA181" i="9"/>
  <c r="Y181" i="9"/>
  <c r="W181" i="9"/>
  <c r="BK181" i="9"/>
  <c r="BF181" i="9"/>
  <c r="BI180" i="9"/>
  <c r="BH180" i="9"/>
  <c r="BG180" i="9"/>
  <c r="BE180" i="9"/>
  <c r="AA180" i="9"/>
  <c r="Y180" i="9"/>
  <c r="W180" i="9"/>
  <c r="BK180" i="9"/>
  <c r="BF180" i="9"/>
  <c r="BI179" i="9"/>
  <c r="BH179" i="9"/>
  <c r="BG179" i="9"/>
  <c r="BE179" i="9"/>
  <c r="AA179" i="9"/>
  <c r="Y179" i="9"/>
  <c r="W179" i="9"/>
  <c r="BK179" i="9"/>
  <c r="BF179" i="9"/>
  <c r="BI178" i="9"/>
  <c r="BH178" i="9"/>
  <c r="BG178" i="9"/>
  <c r="BE178" i="9"/>
  <c r="AA178" i="9"/>
  <c r="Y178" i="9"/>
  <c r="W178" i="9"/>
  <c r="BK178" i="9"/>
  <c r="BF178" i="9"/>
  <c r="BI177" i="9"/>
  <c r="BH177" i="9"/>
  <c r="BG177" i="9"/>
  <c r="BE177" i="9"/>
  <c r="AA177" i="9"/>
  <c r="Y177" i="9"/>
  <c r="W177" i="9"/>
  <c r="BK177" i="9"/>
  <c r="BF177" i="9"/>
  <c r="BI176" i="9"/>
  <c r="BH176" i="9"/>
  <c r="BG176" i="9"/>
  <c r="BE176" i="9"/>
  <c r="AA176" i="9"/>
  <c r="AA175" i="9" s="1"/>
  <c r="Y176" i="9"/>
  <c r="W176" i="9"/>
  <c r="BK176" i="9"/>
  <c r="BF176" i="9"/>
  <c r="BI174" i="9"/>
  <c r="BH174" i="9"/>
  <c r="BG174" i="9"/>
  <c r="BE174" i="9"/>
  <c r="AA174" i="9"/>
  <c r="Y174" i="9"/>
  <c r="W174" i="9"/>
  <c r="BK174" i="9"/>
  <c r="BF174" i="9"/>
  <c r="BI172" i="9"/>
  <c r="BH172" i="9"/>
  <c r="BG172" i="9"/>
  <c r="BE172" i="9"/>
  <c r="AA172" i="9"/>
  <c r="AA171" i="9" s="1"/>
  <c r="Y172" i="9"/>
  <c r="Y171" i="9" s="1"/>
  <c r="W172" i="9"/>
  <c r="BK172" i="9"/>
  <c r="BF172" i="9"/>
  <c r="BI169" i="9"/>
  <c r="BH169" i="9"/>
  <c r="BG169" i="9"/>
  <c r="BE169" i="9"/>
  <c r="AA169" i="9"/>
  <c r="AA168" i="9" s="1"/>
  <c r="Y169" i="9"/>
  <c r="Y168" i="9" s="1"/>
  <c r="W169" i="9"/>
  <c r="W168" i="9" s="1"/>
  <c r="BK169" i="9"/>
  <c r="BK168" i="9" s="1"/>
  <c r="BF169" i="9"/>
  <c r="BI167" i="9"/>
  <c r="BH167" i="9"/>
  <c r="BG167" i="9"/>
  <c r="BE167" i="9"/>
  <c r="AA167" i="9"/>
  <c r="Y167" i="9"/>
  <c r="W167" i="9"/>
  <c r="BK167" i="9"/>
  <c r="BF167" i="9"/>
  <c r="BI165" i="9"/>
  <c r="BH165" i="9"/>
  <c r="BG165" i="9"/>
  <c r="BE165" i="9"/>
  <c r="AA165" i="9"/>
  <c r="Y165" i="9"/>
  <c r="W165" i="9"/>
  <c r="BK165" i="9"/>
  <c r="BF165" i="9"/>
  <c r="BI164" i="9"/>
  <c r="BH164" i="9"/>
  <c r="BG164" i="9"/>
  <c r="BE164" i="9"/>
  <c r="AA164" i="9"/>
  <c r="Y164" i="9"/>
  <c r="W164" i="9"/>
  <c r="BK164" i="9"/>
  <c r="BF164" i="9"/>
  <c r="BI162" i="9"/>
  <c r="BH162" i="9"/>
  <c r="BG162" i="9"/>
  <c r="BE162" i="9"/>
  <c r="AA162" i="9"/>
  <c r="Y162" i="9"/>
  <c r="W162" i="9"/>
  <c r="BK162" i="9"/>
  <c r="BF162" i="9"/>
  <c r="BI161" i="9"/>
  <c r="BH161" i="9"/>
  <c r="BG161" i="9"/>
  <c r="BE161" i="9"/>
  <c r="AA161" i="9"/>
  <c r="Y161" i="9"/>
  <c r="W161" i="9"/>
  <c r="BK161" i="9"/>
  <c r="BF161" i="9"/>
  <c r="BI159" i="9"/>
  <c r="BH159" i="9"/>
  <c r="BG159" i="9"/>
  <c r="BE159" i="9"/>
  <c r="AA159" i="9"/>
  <c r="Y159" i="9"/>
  <c r="W159" i="9"/>
  <c r="BK159" i="9"/>
  <c r="BF159" i="9"/>
  <c r="BI158" i="9"/>
  <c r="BH158" i="9"/>
  <c r="BG158" i="9"/>
  <c r="BE158" i="9"/>
  <c r="AA158" i="9"/>
  <c r="Y158" i="9"/>
  <c r="W158" i="9"/>
  <c r="BK158" i="9"/>
  <c r="BF158" i="9"/>
  <c r="BI156" i="9"/>
  <c r="BH156" i="9"/>
  <c r="BG156" i="9"/>
  <c r="BE156" i="9"/>
  <c r="AA156" i="9"/>
  <c r="Y156" i="9"/>
  <c r="W156" i="9"/>
  <c r="BK156" i="9"/>
  <c r="BF156" i="9"/>
  <c r="BI152" i="9"/>
  <c r="BH152" i="9"/>
  <c r="BG152" i="9"/>
  <c r="BE152" i="9"/>
  <c r="AA152" i="9"/>
  <c r="Y152" i="9"/>
  <c r="W152" i="9"/>
  <c r="BK152" i="9"/>
  <c r="BF152" i="9"/>
  <c r="BI149" i="9"/>
  <c r="BH149" i="9"/>
  <c r="BG149" i="9"/>
  <c r="BE149" i="9"/>
  <c r="AA149" i="9"/>
  <c r="Y149" i="9"/>
  <c r="W149" i="9"/>
  <c r="BK149" i="9"/>
  <c r="BF149" i="9"/>
  <c r="BI148" i="9"/>
  <c r="BH148" i="9"/>
  <c r="BG148" i="9"/>
  <c r="BE148" i="9"/>
  <c r="AA148" i="9"/>
  <c r="Y148" i="9"/>
  <c r="Y147" i="9" s="1"/>
  <c r="W148" i="9"/>
  <c r="W147" i="9" s="1"/>
  <c r="BK148" i="9"/>
  <c r="BF148" i="9"/>
  <c r="BI146" i="9"/>
  <c r="BH146" i="9"/>
  <c r="BG146" i="9"/>
  <c r="BE146" i="9"/>
  <c r="AA146" i="9"/>
  <c r="Y146" i="9"/>
  <c r="W146" i="9"/>
  <c r="BK146" i="9"/>
  <c r="BF146" i="9"/>
  <c r="BI144" i="9"/>
  <c r="BH144" i="9"/>
  <c r="BG144" i="9"/>
  <c r="BE144" i="9"/>
  <c r="AA144" i="9"/>
  <c r="Y144" i="9"/>
  <c r="W144" i="9"/>
  <c r="BK144" i="9"/>
  <c r="BF144" i="9"/>
  <c r="BI142" i="9"/>
  <c r="BH142" i="9"/>
  <c r="BG142" i="9"/>
  <c r="BE142" i="9"/>
  <c r="AA142" i="9"/>
  <c r="Y142" i="9"/>
  <c r="W142" i="9"/>
  <c r="BK142" i="9"/>
  <c r="BF142" i="9"/>
  <c r="BI140" i="9"/>
  <c r="BH140" i="9"/>
  <c r="BG140" i="9"/>
  <c r="BE140" i="9"/>
  <c r="AA140" i="9"/>
  <c r="Y140" i="9"/>
  <c r="W140" i="9"/>
  <c r="BK140" i="9"/>
  <c r="BF140" i="9"/>
  <c r="BI138" i="9"/>
  <c r="BH138" i="9"/>
  <c r="BG138" i="9"/>
  <c r="BE138" i="9"/>
  <c r="AA138" i="9"/>
  <c r="Y138" i="9"/>
  <c r="Y137" i="9" s="1"/>
  <c r="W138" i="9"/>
  <c r="BK138" i="9"/>
  <c r="BF138" i="9"/>
  <c r="BI135" i="9"/>
  <c r="BH135" i="9"/>
  <c r="BG135" i="9"/>
  <c r="BE135" i="9"/>
  <c r="AA135" i="9"/>
  <c r="AA134" i="9" s="1"/>
  <c r="Y135" i="9"/>
  <c r="Y134" i="9" s="1"/>
  <c r="W135" i="9"/>
  <c r="W134" i="9" s="1"/>
  <c r="BK135" i="9"/>
  <c r="BK134" i="9" s="1"/>
  <c r="BF135" i="9"/>
  <c r="BI131" i="9"/>
  <c r="BH131" i="9"/>
  <c r="BG131" i="9"/>
  <c r="BE131" i="9"/>
  <c r="AA131" i="9"/>
  <c r="Y131" i="9"/>
  <c r="W131" i="9"/>
  <c r="BK131" i="9"/>
  <c r="BF131" i="9"/>
  <c r="BI130" i="9"/>
  <c r="BH130" i="9"/>
  <c r="BG130" i="9"/>
  <c r="BE130" i="9"/>
  <c r="AA130" i="9"/>
  <c r="AA129" i="9" s="1"/>
  <c r="Y130" i="9"/>
  <c r="Y129" i="9" s="1"/>
  <c r="W130" i="9"/>
  <c r="BK130" i="9"/>
  <c r="BF130" i="9"/>
  <c r="BI128" i="9"/>
  <c r="BH128" i="9"/>
  <c r="BG128" i="9"/>
  <c r="BE128" i="9"/>
  <c r="AA128" i="9"/>
  <c r="AA127" i="9" s="1"/>
  <c r="Y128" i="9"/>
  <c r="Y127" i="9" s="1"/>
  <c r="W128" i="9"/>
  <c r="W127" i="9" s="1"/>
  <c r="BK128" i="9"/>
  <c r="BK127" i="9" s="1"/>
  <c r="BF128" i="9"/>
  <c r="F121" i="9"/>
  <c r="F119" i="9"/>
  <c r="F117" i="9"/>
  <c r="AS101" i="1"/>
  <c r="F83" i="9"/>
  <c r="F81" i="9"/>
  <c r="F79" i="9"/>
  <c r="O21" i="9"/>
  <c r="E21" i="9"/>
  <c r="M84" i="9" s="1"/>
  <c r="O20" i="9"/>
  <c r="O18" i="9"/>
  <c r="E18" i="9"/>
  <c r="M83" i="9" s="1"/>
  <c r="O17" i="9"/>
  <c r="O15" i="9"/>
  <c r="E15" i="9"/>
  <c r="F84" i="9" s="1"/>
  <c r="O14" i="9"/>
  <c r="O9" i="9"/>
  <c r="M119" i="9" s="1"/>
  <c r="F6" i="9"/>
  <c r="F116" i="9" s="1"/>
  <c r="BI125" i="8"/>
  <c r="BH125" i="8"/>
  <c r="BG125" i="8"/>
  <c r="BE125" i="8"/>
  <c r="AA125" i="8"/>
  <c r="Y125" i="8"/>
  <c r="W125" i="8"/>
  <c r="BK125" i="8"/>
  <c r="BF125" i="8"/>
  <c r="BI124" i="8"/>
  <c r="BH124" i="8"/>
  <c r="BG124" i="8"/>
  <c r="BE124" i="8"/>
  <c r="AA124" i="8"/>
  <c r="Y124" i="8"/>
  <c r="W124" i="8"/>
  <c r="BK124" i="8"/>
  <c r="BF124" i="8"/>
  <c r="BI123" i="8"/>
  <c r="BH123" i="8"/>
  <c r="BG123" i="8"/>
  <c r="BE123" i="8"/>
  <c r="AA123" i="8"/>
  <c r="Y123" i="8"/>
  <c r="W123" i="8"/>
  <c r="BK123" i="8"/>
  <c r="BF123" i="8"/>
  <c r="BI122" i="8"/>
  <c r="BH122" i="8"/>
  <c r="BG122" i="8"/>
  <c r="BE122" i="8"/>
  <c r="AA122" i="8"/>
  <c r="Y122" i="8"/>
  <c r="W122" i="8"/>
  <c r="BK122" i="8"/>
  <c r="BF122" i="8"/>
  <c r="BI121" i="8"/>
  <c r="BH121" i="8"/>
  <c r="BG121" i="8"/>
  <c r="BE121" i="8"/>
  <c r="AA121" i="8"/>
  <c r="Y121" i="8"/>
  <c r="W121" i="8"/>
  <c r="BK121" i="8"/>
  <c r="BF121" i="8"/>
  <c r="BI120" i="8"/>
  <c r="BH120" i="8"/>
  <c r="BG120" i="8"/>
  <c r="BE120" i="8"/>
  <c r="AA120" i="8"/>
  <c r="Y120" i="8"/>
  <c r="W120" i="8"/>
  <c r="BK120" i="8"/>
  <c r="BF120" i="8"/>
  <c r="BI119" i="8"/>
  <c r="BH119" i="8"/>
  <c r="BG119" i="8"/>
  <c r="BE119" i="8"/>
  <c r="AA119" i="8"/>
  <c r="Y119" i="8"/>
  <c r="W119" i="8"/>
  <c r="BK119" i="8"/>
  <c r="BF119" i="8"/>
  <c r="BI118" i="8"/>
  <c r="BH118" i="8"/>
  <c r="BG118" i="8"/>
  <c r="BE118" i="8"/>
  <c r="AA118" i="8"/>
  <c r="Y118" i="8"/>
  <c r="W118" i="8"/>
  <c r="BK118" i="8"/>
  <c r="BF118" i="8"/>
  <c r="BI117" i="8"/>
  <c r="BH117" i="8"/>
  <c r="BG117" i="8"/>
  <c r="BE117" i="8"/>
  <c r="AA117" i="8"/>
  <c r="Y117" i="8"/>
  <c r="W117" i="8"/>
  <c r="BK117" i="8"/>
  <c r="BF117" i="8"/>
  <c r="BI116" i="8"/>
  <c r="BH116" i="8"/>
  <c r="BG116" i="8"/>
  <c r="BE116" i="8"/>
  <c r="AA116" i="8"/>
  <c r="Y116" i="8"/>
  <c r="W116" i="8"/>
  <c r="BK116" i="8"/>
  <c r="BF116" i="8"/>
  <c r="BI115" i="8"/>
  <c r="BH115" i="8"/>
  <c r="BG115" i="8"/>
  <c r="BE115" i="8"/>
  <c r="AA115" i="8"/>
  <c r="Y115" i="8"/>
  <c r="W115" i="8"/>
  <c r="BK115" i="8"/>
  <c r="BF115" i="8"/>
  <c r="BI114" i="8"/>
  <c r="BH114" i="8"/>
  <c r="BG114" i="8"/>
  <c r="BE114" i="8"/>
  <c r="AA114" i="8"/>
  <c r="Y114" i="8"/>
  <c r="W114" i="8"/>
  <c r="BK114" i="8"/>
  <c r="BF114" i="8"/>
  <c r="F107" i="8"/>
  <c r="F105" i="8"/>
  <c r="F103" i="8"/>
  <c r="F83" i="8"/>
  <c r="F81" i="8"/>
  <c r="F79" i="8"/>
  <c r="O21" i="8"/>
  <c r="E21" i="8"/>
  <c r="M84" i="8" s="1"/>
  <c r="O20" i="8"/>
  <c r="O18" i="8"/>
  <c r="E18" i="8"/>
  <c r="O17" i="8"/>
  <c r="O15" i="8"/>
  <c r="E15" i="8"/>
  <c r="F84" i="8" s="1"/>
  <c r="O14" i="8"/>
  <c r="O9" i="8"/>
  <c r="M105" i="8" s="1"/>
  <c r="F6" i="8"/>
  <c r="F78" i="8" s="1"/>
  <c r="BI192" i="7"/>
  <c r="BH192" i="7"/>
  <c r="BG192" i="7"/>
  <c r="BE192" i="7"/>
  <c r="BK192" i="7"/>
  <c r="BK191" i="7" s="1"/>
  <c r="BF192" i="7"/>
  <c r="BI188" i="7"/>
  <c r="BH188" i="7"/>
  <c r="BG188" i="7"/>
  <c r="BE188" i="7"/>
  <c r="BK188" i="7"/>
  <c r="BF188" i="7"/>
  <c r="BI186" i="7"/>
  <c r="BH186" i="7"/>
  <c r="BG186" i="7"/>
  <c r="BE186" i="7"/>
  <c r="BK186" i="7"/>
  <c r="BF186" i="7"/>
  <c r="BI185" i="7"/>
  <c r="BH185" i="7"/>
  <c r="BG185" i="7"/>
  <c r="BE185" i="7"/>
  <c r="BK185" i="7"/>
  <c r="BF185" i="7"/>
  <c r="BI177" i="7"/>
  <c r="BH177" i="7"/>
  <c r="BG177" i="7"/>
  <c r="BE177" i="7"/>
  <c r="BK177" i="7"/>
  <c r="BF177" i="7"/>
  <c r="BI176" i="7"/>
  <c r="BH176" i="7"/>
  <c r="BG176" i="7"/>
  <c r="BE176" i="7"/>
  <c r="BK176" i="7"/>
  <c r="BF176" i="7"/>
  <c r="BI175" i="7"/>
  <c r="BH175" i="7"/>
  <c r="BG175" i="7"/>
  <c r="BE175" i="7"/>
  <c r="BK175" i="7"/>
  <c r="BF175" i="7"/>
  <c r="BI173" i="7"/>
  <c r="BH173" i="7"/>
  <c r="BG173" i="7"/>
  <c r="BE173" i="7"/>
  <c r="BK173" i="7"/>
  <c r="BF173" i="7"/>
  <c r="BI171" i="7"/>
  <c r="BH171" i="7"/>
  <c r="BG171" i="7"/>
  <c r="BE171" i="7"/>
  <c r="BK171" i="7"/>
  <c r="BF171" i="7"/>
  <c r="BI169" i="7"/>
  <c r="BH169" i="7"/>
  <c r="BG169" i="7"/>
  <c r="BE169" i="7"/>
  <c r="BK169" i="7"/>
  <c r="BF169" i="7"/>
  <c r="BI166" i="7"/>
  <c r="BH166" i="7"/>
  <c r="BG166" i="7"/>
  <c r="BE166" i="7"/>
  <c r="BK166" i="7"/>
  <c r="BF166" i="7"/>
  <c r="BI165" i="7"/>
  <c r="BH165" i="7"/>
  <c r="BG165" i="7"/>
  <c r="BE165" i="7"/>
  <c r="BK165" i="7"/>
  <c r="BF165" i="7"/>
  <c r="BI163" i="7"/>
  <c r="BH163" i="7"/>
  <c r="BG163" i="7"/>
  <c r="BE163" i="7"/>
  <c r="BK163" i="7"/>
  <c r="BF163" i="7"/>
  <c r="BI162" i="7"/>
  <c r="BH162" i="7"/>
  <c r="BG162" i="7"/>
  <c r="BE162" i="7"/>
  <c r="BK162" i="7"/>
  <c r="BF162" i="7"/>
  <c r="BI160" i="7"/>
  <c r="BH160" i="7"/>
  <c r="BG160" i="7"/>
  <c r="BE160" i="7"/>
  <c r="BK160" i="7"/>
  <c r="BF160" i="7"/>
  <c r="BI158" i="7"/>
  <c r="BH158" i="7"/>
  <c r="BG158" i="7"/>
  <c r="BE158" i="7"/>
  <c r="BK158" i="7"/>
  <c r="BF158" i="7"/>
  <c r="BI155" i="7"/>
  <c r="BH155" i="7"/>
  <c r="BG155" i="7"/>
  <c r="BE155" i="7"/>
  <c r="BK155" i="7"/>
  <c r="BK154" i="7" s="1"/>
  <c r="BF155" i="7"/>
  <c r="BI153" i="7"/>
  <c r="BH153" i="7"/>
  <c r="BG153" i="7"/>
  <c r="BE153" i="7"/>
  <c r="BK153" i="7"/>
  <c r="BF153" i="7"/>
  <c r="BI151" i="7"/>
  <c r="BH151" i="7"/>
  <c r="BG151" i="7"/>
  <c r="BE151" i="7"/>
  <c r="BK151" i="7"/>
  <c r="BF151" i="7"/>
  <c r="BI150" i="7"/>
  <c r="BH150" i="7"/>
  <c r="BG150" i="7"/>
  <c r="BE150" i="7"/>
  <c r="BK150" i="7"/>
  <c r="BF150" i="7"/>
  <c r="BI148" i="7"/>
  <c r="BH148" i="7"/>
  <c r="BG148" i="7"/>
  <c r="BE148" i="7"/>
  <c r="BK148" i="7"/>
  <c r="BF148" i="7"/>
  <c r="BI147" i="7"/>
  <c r="BH147" i="7"/>
  <c r="BG147" i="7"/>
  <c r="BE147" i="7"/>
  <c r="BK147" i="7"/>
  <c r="BF147" i="7"/>
  <c r="BI145" i="7"/>
  <c r="BH145" i="7"/>
  <c r="BG145" i="7"/>
  <c r="BE145" i="7"/>
  <c r="BK145" i="7"/>
  <c r="BF145" i="7"/>
  <c r="BI144" i="7"/>
  <c r="BH144" i="7"/>
  <c r="BG144" i="7"/>
  <c r="BE144" i="7"/>
  <c r="BK144" i="7"/>
  <c r="BF144" i="7"/>
  <c r="BI138" i="7"/>
  <c r="BH138" i="7"/>
  <c r="BG138" i="7"/>
  <c r="BE138" i="7"/>
  <c r="BK138" i="7"/>
  <c r="BF138" i="7"/>
  <c r="BI136" i="7"/>
  <c r="BH136" i="7"/>
  <c r="BG136" i="7"/>
  <c r="BE136" i="7"/>
  <c r="BK136" i="7"/>
  <c r="BF136" i="7"/>
  <c r="BI131" i="7"/>
  <c r="BH131" i="7"/>
  <c r="BG131" i="7"/>
  <c r="BE131" i="7"/>
  <c r="BK131" i="7"/>
  <c r="BF131" i="7"/>
  <c r="BI129" i="7"/>
  <c r="BH129" i="7"/>
  <c r="BG129" i="7"/>
  <c r="BE129" i="7"/>
  <c r="BK129" i="7"/>
  <c r="BF129" i="7"/>
  <c r="BI125" i="7"/>
  <c r="BH125" i="7"/>
  <c r="BG125" i="7"/>
  <c r="BE125" i="7"/>
  <c r="BK125" i="7"/>
  <c r="BF125" i="7"/>
  <c r="BI123" i="7"/>
  <c r="BH123" i="7"/>
  <c r="BG123" i="7"/>
  <c r="BE123" i="7"/>
  <c r="BK123" i="7"/>
  <c r="BF123" i="7"/>
  <c r="F116" i="7"/>
  <c r="F114" i="7"/>
  <c r="F112" i="7"/>
  <c r="F83" i="7"/>
  <c r="F81" i="7"/>
  <c r="F79" i="7"/>
  <c r="O21" i="7"/>
  <c r="E21" i="7"/>
  <c r="O20" i="7"/>
  <c r="O18" i="7"/>
  <c r="E18" i="7"/>
  <c r="M116" i="7" s="1"/>
  <c r="O17" i="7"/>
  <c r="O15" i="7"/>
  <c r="E15" i="7"/>
  <c r="F117" i="7" s="1"/>
  <c r="O14" i="7"/>
  <c r="O9" i="7"/>
  <c r="F6" i="7"/>
  <c r="F111" i="7" s="1"/>
  <c r="BI247" i="6"/>
  <c r="BH247" i="6"/>
  <c r="BG247" i="6"/>
  <c r="BE247" i="6"/>
  <c r="AA247" i="6"/>
  <c r="Y247" i="6"/>
  <c r="W247" i="6"/>
  <c r="BK247" i="6"/>
  <c r="BF247" i="6"/>
  <c r="BI245" i="6"/>
  <c r="BH245" i="6"/>
  <c r="BG245" i="6"/>
  <c r="BE245" i="6"/>
  <c r="AA245" i="6"/>
  <c r="Y245" i="6"/>
  <c r="W245" i="6"/>
  <c r="BK245" i="6"/>
  <c r="BF245" i="6"/>
  <c r="BI243" i="6"/>
  <c r="BH243" i="6"/>
  <c r="BG243" i="6"/>
  <c r="BE243" i="6"/>
  <c r="AA243" i="6"/>
  <c r="Y243" i="6"/>
  <c r="W243" i="6"/>
  <c r="BK243" i="6"/>
  <c r="BF243" i="6"/>
  <c r="BI237" i="6"/>
  <c r="BH237" i="6"/>
  <c r="BG237" i="6"/>
  <c r="BE237" i="6"/>
  <c r="AA237" i="6"/>
  <c r="Y237" i="6"/>
  <c r="W237" i="6"/>
  <c r="BK237" i="6"/>
  <c r="BF237" i="6"/>
  <c r="BI233" i="6"/>
  <c r="BH233" i="6"/>
  <c r="BG233" i="6"/>
  <c r="BE233" i="6"/>
  <c r="AA233" i="6"/>
  <c r="Y233" i="6"/>
  <c r="W233" i="6"/>
  <c r="BK233" i="6"/>
  <c r="BF233" i="6"/>
  <c r="BI227" i="6"/>
  <c r="BH227" i="6"/>
  <c r="BG227" i="6"/>
  <c r="BE227" i="6"/>
  <c r="AA227" i="6"/>
  <c r="Y227" i="6"/>
  <c r="W227" i="6"/>
  <c r="BK227" i="6"/>
  <c r="BF227" i="6"/>
  <c r="BI225" i="6"/>
  <c r="BH225" i="6"/>
  <c r="BG225" i="6"/>
  <c r="BE225" i="6"/>
  <c r="AA225" i="6"/>
  <c r="Y225" i="6"/>
  <c r="W225" i="6"/>
  <c r="BK225" i="6"/>
  <c r="BF225" i="6"/>
  <c r="BI223" i="6"/>
  <c r="BH223" i="6"/>
  <c r="BG223" i="6"/>
  <c r="BE223" i="6"/>
  <c r="AA223" i="6"/>
  <c r="Y223" i="6"/>
  <c r="W223" i="6"/>
  <c r="BK223" i="6"/>
  <c r="BF223" i="6"/>
  <c r="BI218" i="6"/>
  <c r="BH218" i="6"/>
  <c r="BG218" i="6"/>
  <c r="BE218" i="6"/>
  <c r="AA218" i="6"/>
  <c r="Y218" i="6"/>
  <c r="W218" i="6"/>
  <c r="BK218" i="6"/>
  <c r="BF218" i="6"/>
  <c r="BI217" i="6"/>
  <c r="BH217" i="6"/>
  <c r="BG217" i="6"/>
  <c r="BE217" i="6"/>
  <c r="AA217" i="6"/>
  <c r="Y217" i="6"/>
  <c r="W217" i="6"/>
  <c r="BK217" i="6"/>
  <c r="BF217" i="6"/>
  <c r="BI216" i="6"/>
  <c r="BH216" i="6"/>
  <c r="BG216" i="6"/>
  <c r="BE216" i="6"/>
  <c r="AA216" i="6"/>
  <c r="Y216" i="6"/>
  <c r="W216" i="6"/>
  <c r="BK216" i="6"/>
  <c r="BF216" i="6"/>
  <c r="BI215" i="6"/>
  <c r="BH215" i="6"/>
  <c r="BG215" i="6"/>
  <c r="BE215" i="6"/>
  <c r="AA215" i="6"/>
  <c r="Y215" i="6"/>
  <c r="W215" i="6"/>
  <c r="BK215" i="6"/>
  <c r="BF215" i="6"/>
  <c r="BI214" i="6"/>
  <c r="BH214" i="6"/>
  <c r="BG214" i="6"/>
  <c r="BE214" i="6"/>
  <c r="AA214" i="6"/>
  <c r="Y214" i="6"/>
  <c r="W214" i="6"/>
  <c r="BK214" i="6"/>
  <c r="BF214" i="6"/>
  <c r="BI209" i="6"/>
  <c r="BH209" i="6"/>
  <c r="BG209" i="6"/>
  <c r="BE209" i="6"/>
  <c r="AA209" i="6"/>
  <c r="Y209" i="6"/>
  <c r="W209" i="6"/>
  <c r="BK209" i="6"/>
  <c r="BF209" i="6"/>
  <c r="BI207" i="6"/>
  <c r="BH207" i="6"/>
  <c r="BG207" i="6"/>
  <c r="BE207" i="6"/>
  <c r="AA207" i="6"/>
  <c r="Y207" i="6"/>
  <c r="W207" i="6"/>
  <c r="BK207" i="6"/>
  <c r="BF207" i="6"/>
  <c r="BI205" i="6"/>
  <c r="BH205" i="6"/>
  <c r="BG205" i="6"/>
  <c r="BE205" i="6"/>
  <c r="AA205" i="6"/>
  <c r="Y205" i="6"/>
  <c r="W205" i="6"/>
  <c r="BK205" i="6"/>
  <c r="BF205" i="6"/>
  <c r="BI203" i="6"/>
  <c r="BH203" i="6"/>
  <c r="BG203" i="6"/>
  <c r="BE203" i="6"/>
  <c r="AA203" i="6"/>
  <c r="Y203" i="6"/>
  <c r="W203" i="6"/>
  <c r="BK203" i="6"/>
  <c r="BF203" i="6"/>
  <c r="BI201" i="6"/>
  <c r="BH201" i="6"/>
  <c r="BG201" i="6"/>
  <c r="BE201" i="6"/>
  <c r="AA201" i="6"/>
  <c r="Y201" i="6"/>
  <c r="W201" i="6"/>
  <c r="BK201" i="6"/>
  <c r="BF201" i="6"/>
  <c r="BI200" i="6"/>
  <c r="BH200" i="6"/>
  <c r="BG200" i="6"/>
  <c r="BE200" i="6"/>
  <c r="AA200" i="6"/>
  <c r="Y200" i="6"/>
  <c r="W200" i="6"/>
  <c r="BK200" i="6"/>
  <c r="BF200" i="6"/>
  <c r="BI195" i="6"/>
  <c r="BH195" i="6"/>
  <c r="BG195" i="6"/>
  <c r="BE195" i="6"/>
  <c r="AA195" i="6"/>
  <c r="Y195" i="6"/>
  <c r="W195" i="6"/>
  <c r="BK195" i="6"/>
  <c r="BF195" i="6"/>
  <c r="BI193" i="6"/>
  <c r="BH193" i="6"/>
  <c r="BG193" i="6"/>
  <c r="BE193" i="6"/>
  <c r="AA193" i="6"/>
  <c r="Y193" i="6"/>
  <c r="W193" i="6"/>
  <c r="BK193" i="6"/>
  <c r="BF193" i="6"/>
  <c r="BI191" i="6"/>
  <c r="BH191" i="6"/>
  <c r="BG191" i="6"/>
  <c r="BE191" i="6"/>
  <c r="AA191" i="6"/>
  <c r="Y191" i="6"/>
  <c r="W191" i="6"/>
  <c r="BK191" i="6"/>
  <c r="BF191" i="6"/>
  <c r="BI189" i="6"/>
  <c r="BH189" i="6"/>
  <c r="BG189" i="6"/>
  <c r="BE189" i="6"/>
  <c r="AA189" i="6"/>
  <c r="Y189" i="6"/>
  <c r="W189" i="6"/>
  <c r="BK189" i="6"/>
  <c r="BF189" i="6"/>
  <c r="BI187" i="6"/>
  <c r="BH187" i="6"/>
  <c r="BG187" i="6"/>
  <c r="BE187" i="6"/>
  <c r="AA187" i="6"/>
  <c r="Y187" i="6"/>
  <c r="W187" i="6"/>
  <c r="BK187" i="6"/>
  <c r="BF187" i="6"/>
  <c r="BI186" i="6"/>
  <c r="BH186" i="6"/>
  <c r="BG186" i="6"/>
  <c r="BE186" i="6"/>
  <c r="AA186" i="6"/>
  <c r="Y186" i="6"/>
  <c r="W186" i="6"/>
  <c r="BK186" i="6"/>
  <c r="BF186" i="6"/>
  <c r="BI181" i="6"/>
  <c r="BH181" i="6"/>
  <c r="BG181" i="6"/>
  <c r="BE181" i="6"/>
  <c r="AA181" i="6"/>
  <c r="Y181" i="6"/>
  <c r="W181" i="6"/>
  <c r="BK181" i="6"/>
  <c r="BF181" i="6"/>
  <c r="BI178" i="6"/>
  <c r="BH178" i="6"/>
  <c r="BG178" i="6"/>
  <c r="BE178" i="6"/>
  <c r="AA178" i="6"/>
  <c r="Y178" i="6"/>
  <c r="W178" i="6"/>
  <c r="BK178" i="6"/>
  <c r="BF178" i="6"/>
  <c r="BI177" i="6"/>
  <c r="BH177" i="6"/>
  <c r="BG177" i="6"/>
  <c r="BE177" i="6"/>
  <c r="AA177" i="6"/>
  <c r="Y177" i="6"/>
  <c r="W177" i="6"/>
  <c r="BK177" i="6"/>
  <c r="BF177" i="6"/>
  <c r="BI175" i="6"/>
  <c r="BH175" i="6"/>
  <c r="BG175" i="6"/>
  <c r="BE175" i="6"/>
  <c r="AA175" i="6"/>
  <c r="Y175" i="6"/>
  <c r="W175" i="6"/>
  <c r="BK175" i="6"/>
  <c r="BF175" i="6"/>
  <c r="BI173" i="6"/>
  <c r="BH173" i="6"/>
  <c r="BG173" i="6"/>
  <c r="BE173" i="6"/>
  <c r="AA173" i="6"/>
  <c r="Y173" i="6"/>
  <c r="W173" i="6"/>
  <c r="BK173" i="6"/>
  <c r="BF173" i="6"/>
  <c r="BI172" i="6"/>
  <c r="BH172" i="6"/>
  <c r="BG172" i="6"/>
  <c r="BE172" i="6"/>
  <c r="AA172" i="6"/>
  <c r="Y172" i="6"/>
  <c r="W172" i="6"/>
  <c r="BK172" i="6"/>
  <c r="BF172" i="6"/>
  <c r="BI166" i="6"/>
  <c r="BH166" i="6"/>
  <c r="BG166" i="6"/>
  <c r="BE166" i="6"/>
  <c r="AA166" i="6"/>
  <c r="Y166" i="6"/>
  <c r="W166" i="6"/>
  <c r="BK166" i="6"/>
  <c r="BF166" i="6"/>
  <c r="BI164" i="6"/>
  <c r="BH164" i="6"/>
  <c r="BG164" i="6"/>
  <c r="BE164" i="6"/>
  <c r="AA164" i="6"/>
  <c r="Y164" i="6"/>
  <c r="W164" i="6"/>
  <c r="BK164" i="6"/>
  <c r="BF164" i="6"/>
  <c r="BI163" i="6"/>
  <c r="BH163" i="6"/>
  <c r="BG163" i="6"/>
  <c r="BE163" i="6"/>
  <c r="AA163" i="6"/>
  <c r="Y163" i="6"/>
  <c r="W163" i="6"/>
  <c r="BK163" i="6"/>
  <c r="BF163" i="6"/>
  <c r="BI160" i="6"/>
  <c r="BH160" i="6"/>
  <c r="BG160" i="6"/>
  <c r="BE160" i="6"/>
  <c r="AA160" i="6"/>
  <c r="Y160" i="6"/>
  <c r="W160" i="6"/>
  <c r="BK160" i="6"/>
  <c r="BF160" i="6"/>
  <c r="BI158" i="6"/>
  <c r="BH158" i="6"/>
  <c r="BG158" i="6"/>
  <c r="BE158" i="6"/>
  <c r="AA158" i="6"/>
  <c r="Y158" i="6"/>
  <c r="W158" i="6"/>
  <c r="BK158" i="6"/>
  <c r="BF158" i="6"/>
  <c r="BI157" i="6"/>
  <c r="BH157" i="6"/>
  <c r="BG157" i="6"/>
  <c r="BE157" i="6"/>
  <c r="AA157" i="6"/>
  <c r="Y157" i="6"/>
  <c r="W157" i="6"/>
  <c r="BK157" i="6"/>
  <c r="BF157" i="6"/>
  <c r="BI155" i="6"/>
  <c r="BH155" i="6"/>
  <c r="BG155" i="6"/>
  <c r="BE155" i="6"/>
  <c r="AA155" i="6"/>
  <c r="Y155" i="6"/>
  <c r="W155" i="6"/>
  <c r="BK155" i="6"/>
  <c r="BF155" i="6"/>
  <c r="BI154" i="6"/>
  <c r="BH154" i="6"/>
  <c r="BG154" i="6"/>
  <c r="BE154" i="6"/>
  <c r="AA154" i="6"/>
  <c r="Y154" i="6"/>
  <c r="W154" i="6"/>
  <c r="BK154" i="6"/>
  <c r="BF154" i="6"/>
  <c r="BI148" i="6"/>
  <c r="BH148" i="6"/>
  <c r="BG148" i="6"/>
  <c r="BE148" i="6"/>
  <c r="AA148" i="6"/>
  <c r="Y148" i="6"/>
  <c r="W148" i="6"/>
  <c r="BK148" i="6"/>
  <c r="BF148" i="6"/>
  <c r="BI144" i="6"/>
  <c r="BH144" i="6"/>
  <c r="BG144" i="6"/>
  <c r="BE144" i="6"/>
  <c r="AA144" i="6"/>
  <c r="Y144" i="6"/>
  <c r="W144" i="6"/>
  <c r="BK144" i="6"/>
  <c r="BF144" i="6"/>
  <c r="BI141" i="6"/>
  <c r="BH141" i="6"/>
  <c r="BG141" i="6"/>
  <c r="BE141" i="6"/>
  <c r="AA141" i="6"/>
  <c r="AA140" i="6" s="1"/>
  <c r="Y141" i="6"/>
  <c r="Y140" i="6" s="1"/>
  <c r="W141" i="6"/>
  <c r="W140" i="6" s="1"/>
  <c r="BK141" i="6"/>
  <c r="BK140" i="6" s="1"/>
  <c r="BF141" i="6"/>
  <c r="BI139" i="6"/>
  <c r="BH139" i="6"/>
  <c r="BG139" i="6"/>
  <c r="BE139" i="6"/>
  <c r="AA139" i="6"/>
  <c r="Y139" i="6"/>
  <c r="W139" i="6"/>
  <c r="BK139" i="6"/>
  <c r="BF139" i="6"/>
  <c r="BI137" i="6"/>
  <c r="BH137" i="6"/>
  <c r="BG137" i="6"/>
  <c r="BE137" i="6"/>
  <c r="AA137" i="6"/>
  <c r="Y137" i="6"/>
  <c r="W137" i="6"/>
  <c r="BK137" i="6"/>
  <c r="BF137" i="6"/>
  <c r="BI136" i="6"/>
  <c r="BH136" i="6"/>
  <c r="BG136" i="6"/>
  <c r="BE136" i="6"/>
  <c r="AA136" i="6"/>
  <c r="Y136" i="6"/>
  <c r="W136" i="6"/>
  <c r="BK136" i="6"/>
  <c r="BF136" i="6"/>
  <c r="BI134" i="6"/>
  <c r="BH134" i="6"/>
  <c r="BG134" i="6"/>
  <c r="BE134" i="6"/>
  <c r="AA134" i="6"/>
  <c r="Y134" i="6"/>
  <c r="W134" i="6"/>
  <c r="BK134" i="6"/>
  <c r="BF134" i="6"/>
  <c r="BI133" i="6"/>
  <c r="BH133" i="6"/>
  <c r="BG133" i="6"/>
  <c r="BE133" i="6"/>
  <c r="AA133" i="6"/>
  <c r="Y133" i="6"/>
  <c r="W133" i="6"/>
  <c r="BK133" i="6"/>
  <c r="BF133" i="6"/>
  <c r="BI131" i="6"/>
  <c r="BH131" i="6"/>
  <c r="BG131" i="6"/>
  <c r="BE131" i="6"/>
  <c r="AA131" i="6"/>
  <c r="Y131" i="6"/>
  <c r="W131" i="6"/>
  <c r="BK131" i="6"/>
  <c r="BF131" i="6"/>
  <c r="BI130" i="6"/>
  <c r="BH130" i="6"/>
  <c r="BG130" i="6"/>
  <c r="BE130" i="6"/>
  <c r="AA130" i="6"/>
  <c r="AA129" i="6" s="1"/>
  <c r="Y130" i="6"/>
  <c r="W130" i="6"/>
  <c r="BK130" i="6"/>
  <c r="BF130" i="6"/>
  <c r="BI122" i="6"/>
  <c r="BH122" i="6"/>
  <c r="BG122" i="6"/>
  <c r="BE122" i="6"/>
  <c r="AA122" i="6"/>
  <c r="AA121" i="6" s="1"/>
  <c r="Y122" i="6"/>
  <c r="Y121" i="6" s="1"/>
  <c r="W122" i="6"/>
  <c r="W121" i="6" s="1"/>
  <c r="BK122" i="6"/>
  <c r="BK121" i="6" s="1"/>
  <c r="BF122" i="6"/>
  <c r="F115" i="6"/>
  <c r="F113" i="6"/>
  <c r="F111" i="6"/>
  <c r="F83" i="6"/>
  <c r="F81" i="6"/>
  <c r="F79" i="6"/>
  <c r="O21" i="6"/>
  <c r="E21" i="6"/>
  <c r="M116" i="6" s="1"/>
  <c r="O20" i="6"/>
  <c r="O18" i="6"/>
  <c r="E18" i="6"/>
  <c r="M115" i="6" s="1"/>
  <c r="O17" i="6"/>
  <c r="O15" i="6"/>
  <c r="E15" i="6"/>
  <c r="F116" i="6" s="1"/>
  <c r="O14" i="6"/>
  <c r="O9" i="6"/>
  <c r="M81" i="6" s="1"/>
  <c r="F6" i="6"/>
  <c r="F110" i="6" s="1"/>
  <c r="AA186" i="5"/>
  <c r="BI193" i="5"/>
  <c r="BH193" i="5"/>
  <c r="BG193" i="5"/>
  <c r="BE193" i="5"/>
  <c r="AA193" i="5"/>
  <c r="AA192" i="5" s="1"/>
  <c r="Y193" i="5"/>
  <c r="Y192" i="5" s="1"/>
  <c r="W193" i="5"/>
  <c r="W192" i="5" s="1"/>
  <c r="BK193" i="5"/>
  <c r="BK192" i="5" s="1"/>
  <c r="BF193" i="5"/>
  <c r="BI191" i="5"/>
  <c r="BH191" i="5"/>
  <c r="BG191" i="5"/>
  <c r="BE191" i="5"/>
  <c r="AA191" i="5"/>
  <c r="Y191" i="5"/>
  <c r="W191" i="5"/>
  <c r="BK191" i="5"/>
  <c r="BF191" i="5"/>
  <c r="BI187" i="5"/>
  <c r="BH187" i="5"/>
  <c r="BG187" i="5"/>
  <c r="BE187" i="5"/>
  <c r="AA187" i="5"/>
  <c r="Y187" i="5"/>
  <c r="Y186" i="5" s="1"/>
  <c r="W187" i="5"/>
  <c r="BK187" i="5"/>
  <c r="BF187" i="5"/>
  <c r="BI184" i="5"/>
  <c r="BH184" i="5"/>
  <c r="BG184" i="5"/>
  <c r="BE184" i="5"/>
  <c r="AA184" i="5"/>
  <c r="Y184" i="5"/>
  <c r="W184" i="5"/>
  <c r="BK184" i="5"/>
  <c r="BF184" i="5"/>
  <c r="BI182" i="5"/>
  <c r="BH182" i="5"/>
  <c r="BG182" i="5"/>
  <c r="BE182" i="5"/>
  <c r="AA182" i="5"/>
  <c r="Y182" i="5"/>
  <c r="W182" i="5"/>
  <c r="BK182" i="5"/>
  <c r="BF182" i="5"/>
  <c r="BI181" i="5"/>
  <c r="BH181" i="5"/>
  <c r="BG181" i="5"/>
  <c r="BE181" i="5"/>
  <c r="AA181" i="5"/>
  <c r="Y181" i="5"/>
  <c r="Y180" i="5" s="1"/>
  <c r="W181" i="5"/>
  <c r="BK181" i="5"/>
  <c r="BF181" i="5"/>
  <c r="BI178" i="5"/>
  <c r="BH178" i="5"/>
  <c r="BG178" i="5"/>
  <c r="BE178" i="5"/>
  <c r="AA178" i="5"/>
  <c r="AA177" i="5" s="1"/>
  <c r="Y178" i="5"/>
  <c r="Y177" i="5" s="1"/>
  <c r="W178" i="5"/>
  <c r="W177" i="5" s="1"/>
  <c r="BK178" i="5"/>
  <c r="BK177" i="5" s="1"/>
  <c r="BF178" i="5"/>
  <c r="BI176" i="5"/>
  <c r="BH176" i="5"/>
  <c r="BG176" i="5"/>
  <c r="BE176" i="5"/>
  <c r="AA176" i="5"/>
  <c r="Y176" i="5"/>
  <c r="W176" i="5"/>
  <c r="BK176" i="5"/>
  <c r="BF176" i="5"/>
  <c r="BI174" i="5"/>
  <c r="BH174" i="5"/>
  <c r="BG174" i="5"/>
  <c r="BE174" i="5"/>
  <c r="AA174" i="5"/>
  <c r="Y174" i="5"/>
  <c r="W174" i="5"/>
  <c r="BK174" i="5"/>
  <c r="BF174" i="5"/>
  <c r="BI173" i="5"/>
  <c r="BH173" i="5"/>
  <c r="BG173" i="5"/>
  <c r="BE173" i="5"/>
  <c r="AA173" i="5"/>
  <c r="Y173" i="5"/>
  <c r="W173" i="5"/>
  <c r="BK173" i="5"/>
  <c r="BF173" i="5"/>
  <c r="BI171" i="5"/>
  <c r="BH171" i="5"/>
  <c r="BG171" i="5"/>
  <c r="BE171" i="5"/>
  <c r="AA171" i="5"/>
  <c r="Y171" i="5"/>
  <c r="W171" i="5"/>
  <c r="BK171" i="5"/>
  <c r="BF171" i="5"/>
  <c r="BI170" i="5"/>
  <c r="BH170" i="5"/>
  <c r="BG170" i="5"/>
  <c r="BE170" i="5"/>
  <c r="AA170" i="5"/>
  <c r="Y170" i="5"/>
  <c r="W170" i="5"/>
  <c r="BK170" i="5"/>
  <c r="BF170" i="5"/>
  <c r="BI168" i="5"/>
  <c r="BH168" i="5"/>
  <c r="BG168" i="5"/>
  <c r="BE168" i="5"/>
  <c r="AA168" i="5"/>
  <c r="Y168" i="5"/>
  <c r="W168" i="5"/>
  <c r="BK168" i="5"/>
  <c r="BF168" i="5"/>
  <c r="BI167" i="5"/>
  <c r="BH167" i="5"/>
  <c r="BG167" i="5"/>
  <c r="BE167" i="5"/>
  <c r="AA167" i="5"/>
  <c r="Y167" i="5"/>
  <c r="W167" i="5"/>
  <c r="BK167" i="5"/>
  <c r="BF167" i="5"/>
  <c r="BI166" i="5"/>
  <c r="BH166" i="5"/>
  <c r="BG166" i="5"/>
  <c r="BE166" i="5"/>
  <c r="AA166" i="5"/>
  <c r="Y166" i="5"/>
  <c r="W166" i="5"/>
  <c r="BK166" i="5"/>
  <c r="BF166" i="5"/>
  <c r="BI165" i="5"/>
  <c r="BH165" i="5"/>
  <c r="BG165" i="5"/>
  <c r="BE165" i="5"/>
  <c r="AA165" i="5"/>
  <c r="Y165" i="5"/>
  <c r="W165" i="5"/>
  <c r="BK165" i="5"/>
  <c r="BF165" i="5"/>
  <c r="BI163" i="5"/>
  <c r="BH163" i="5"/>
  <c r="BG163" i="5"/>
  <c r="BE163" i="5"/>
  <c r="AA163" i="5"/>
  <c r="Y163" i="5"/>
  <c r="W163" i="5"/>
  <c r="BK163" i="5"/>
  <c r="BF163" i="5"/>
  <c r="BI161" i="5"/>
  <c r="BH161" i="5"/>
  <c r="BG161" i="5"/>
  <c r="BE161" i="5"/>
  <c r="AA161" i="5"/>
  <c r="Y161" i="5"/>
  <c r="W161" i="5"/>
  <c r="BK161" i="5"/>
  <c r="BF161" i="5"/>
  <c r="BI155" i="5"/>
  <c r="BH155" i="5"/>
  <c r="BG155" i="5"/>
  <c r="BE155" i="5"/>
  <c r="AA155" i="5"/>
  <c r="Y155" i="5"/>
  <c r="W155" i="5"/>
  <c r="BK155" i="5"/>
  <c r="BF155" i="5"/>
  <c r="BI153" i="5"/>
  <c r="BH153" i="5"/>
  <c r="BG153" i="5"/>
  <c r="BE153" i="5"/>
  <c r="AA153" i="5"/>
  <c r="Y153" i="5"/>
  <c r="W153" i="5"/>
  <c r="BK153" i="5"/>
  <c r="BF153" i="5"/>
  <c r="BI142" i="5"/>
  <c r="BH142" i="5"/>
  <c r="BG142" i="5"/>
  <c r="BE142" i="5"/>
  <c r="AA142" i="5"/>
  <c r="Y142" i="5"/>
  <c r="W142" i="5"/>
  <c r="BK142" i="5"/>
  <c r="BF142" i="5"/>
  <c r="BI136" i="5"/>
  <c r="BH136" i="5"/>
  <c r="BG136" i="5"/>
  <c r="BE136" i="5"/>
  <c r="AA136" i="5"/>
  <c r="Y136" i="5"/>
  <c r="W136" i="5"/>
  <c r="BK136" i="5"/>
  <c r="BF136" i="5"/>
  <c r="BI124" i="5"/>
  <c r="BH124" i="5"/>
  <c r="BG124" i="5"/>
  <c r="BE124" i="5"/>
  <c r="AA124" i="5"/>
  <c r="Y124" i="5"/>
  <c r="W124" i="5"/>
  <c r="BK124" i="5"/>
  <c r="BF124" i="5"/>
  <c r="BI122" i="5"/>
  <c r="BH122" i="5"/>
  <c r="BG122" i="5"/>
  <c r="BE122" i="5"/>
  <c r="AA122" i="5"/>
  <c r="Y122" i="5"/>
  <c r="W122" i="5"/>
  <c r="BK122" i="5"/>
  <c r="BF122" i="5"/>
  <c r="BI120" i="5"/>
  <c r="BH120" i="5"/>
  <c r="BG120" i="5"/>
  <c r="BE120" i="5"/>
  <c r="AA120" i="5"/>
  <c r="Y120" i="5"/>
  <c r="W120" i="5"/>
  <c r="W119" i="5" s="1"/>
  <c r="BK120" i="5"/>
  <c r="BF120" i="5"/>
  <c r="F113" i="5"/>
  <c r="F111" i="5"/>
  <c r="F109" i="5"/>
  <c r="F83" i="5"/>
  <c r="F81" i="5"/>
  <c r="F79" i="5"/>
  <c r="O21" i="5"/>
  <c r="E21" i="5"/>
  <c r="M84" i="5" s="1"/>
  <c r="O20" i="5"/>
  <c r="O18" i="5"/>
  <c r="E18" i="5"/>
  <c r="M83" i="5" s="1"/>
  <c r="O17" i="5"/>
  <c r="O15" i="5"/>
  <c r="E15" i="5"/>
  <c r="F114" i="5" s="1"/>
  <c r="O14" i="5"/>
  <c r="O9" i="5"/>
  <c r="M81" i="5" s="1"/>
  <c r="F6" i="5"/>
  <c r="F108" i="5" s="1"/>
  <c r="BI186" i="3"/>
  <c r="BH186" i="3"/>
  <c r="BG186" i="3"/>
  <c r="BE186" i="3"/>
  <c r="AA186" i="3"/>
  <c r="Y186" i="3"/>
  <c r="W186" i="3"/>
  <c r="BK186" i="3"/>
  <c r="BF186" i="3"/>
  <c r="BI185" i="3"/>
  <c r="BH185" i="3"/>
  <c r="BG185" i="3"/>
  <c r="BE185" i="3"/>
  <c r="AA185" i="3"/>
  <c r="Y185" i="3"/>
  <c r="W185" i="3"/>
  <c r="BK185" i="3"/>
  <c r="BF185" i="3"/>
  <c r="BI184" i="3"/>
  <c r="BH184" i="3"/>
  <c r="BG184" i="3"/>
  <c r="BE184" i="3"/>
  <c r="AA184" i="3"/>
  <c r="Y184" i="3"/>
  <c r="W184" i="3"/>
  <c r="BK184" i="3"/>
  <c r="BF184" i="3"/>
  <c r="BI183" i="3"/>
  <c r="BH183" i="3"/>
  <c r="BG183" i="3"/>
  <c r="BE183" i="3"/>
  <c r="AA183" i="3"/>
  <c r="Y183" i="3"/>
  <c r="W183" i="3"/>
  <c r="BK183" i="3"/>
  <c r="BF183" i="3"/>
  <c r="BI182" i="3"/>
  <c r="BH182" i="3"/>
  <c r="BG182" i="3"/>
  <c r="BE182" i="3"/>
  <c r="AA182" i="3"/>
  <c r="Y182" i="3"/>
  <c r="W182" i="3"/>
  <c r="BK182" i="3"/>
  <c r="BF182" i="3"/>
  <c r="BI181" i="3"/>
  <c r="BH181" i="3"/>
  <c r="BG181" i="3"/>
  <c r="BE181" i="3"/>
  <c r="AA181" i="3"/>
  <c r="Y181" i="3"/>
  <c r="W181" i="3"/>
  <c r="BK181" i="3"/>
  <c r="BF181" i="3"/>
  <c r="BI180" i="3"/>
  <c r="BH180" i="3"/>
  <c r="BG180" i="3"/>
  <c r="BE180" i="3"/>
  <c r="AA180" i="3"/>
  <c r="Y180" i="3"/>
  <c r="W180" i="3"/>
  <c r="BK180" i="3"/>
  <c r="BF180" i="3"/>
  <c r="BI179" i="3"/>
  <c r="BH179" i="3"/>
  <c r="BG179" i="3"/>
  <c r="BE179" i="3"/>
  <c r="AA179" i="3"/>
  <c r="Y179" i="3"/>
  <c r="W179" i="3"/>
  <c r="BK179" i="3"/>
  <c r="BF179" i="3"/>
  <c r="BI178" i="3"/>
  <c r="BH178" i="3"/>
  <c r="BG178" i="3"/>
  <c r="BE178" i="3"/>
  <c r="AA178" i="3"/>
  <c r="Y178" i="3"/>
  <c r="W178" i="3"/>
  <c r="BK178" i="3"/>
  <c r="BF178" i="3"/>
  <c r="BI177" i="3"/>
  <c r="BH177" i="3"/>
  <c r="BG177" i="3"/>
  <c r="BE177" i="3"/>
  <c r="AA177" i="3"/>
  <c r="Y177" i="3"/>
  <c r="W177" i="3"/>
  <c r="BK177" i="3"/>
  <c r="BF177" i="3"/>
  <c r="BI176" i="3"/>
  <c r="BH176" i="3"/>
  <c r="BG176" i="3"/>
  <c r="BE176" i="3"/>
  <c r="AA176" i="3"/>
  <c r="Y176" i="3"/>
  <c r="W176" i="3"/>
  <c r="BK176" i="3"/>
  <c r="BF176" i="3"/>
  <c r="BI175" i="3"/>
  <c r="BH175" i="3"/>
  <c r="BG175" i="3"/>
  <c r="BE175" i="3"/>
  <c r="AA175" i="3"/>
  <c r="Y175" i="3"/>
  <c r="W175" i="3"/>
  <c r="BK175" i="3"/>
  <c r="BF175" i="3"/>
  <c r="BI174" i="3"/>
  <c r="BH174" i="3"/>
  <c r="BG174" i="3"/>
  <c r="BE174" i="3"/>
  <c r="AA174" i="3"/>
  <c r="Y174" i="3"/>
  <c r="W174" i="3"/>
  <c r="BK174" i="3"/>
  <c r="BF174" i="3"/>
  <c r="BI173" i="3"/>
  <c r="BH173" i="3"/>
  <c r="BG173" i="3"/>
  <c r="BE173" i="3"/>
  <c r="AA173" i="3"/>
  <c r="Y173" i="3"/>
  <c r="W173" i="3"/>
  <c r="BK173" i="3"/>
  <c r="BF173" i="3"/>
  <c r="BI172" i="3"/>
  <c r="BH172" i="3"/>
  <c r="BG172" i="3"/>
  <c r="BE172" i="3"/>
  <c r="AA172" i="3"/>
  <c r="Y172" i="3"/>
  <c r="W172" i="3"/>
  <c r="BK172" i="3"/>
  <c r="BF172" i="3"/>
  <c r="BI171" i="3"/>
  <c r="BH171" i="3"/>
  <c r="BG171" i="3"/>
  <c r="BE171" i="3"/>
  <c r="AA171" i="3"/>
  <c r="Y171" i="3"/>
  <c r="W171" i="3"/>
  <c r="BK171" i="3"/>
  <c r="BF171" i="3"/>
  <c r="BI170" i="3"/>
  <c r="BH170" i="3"/>
  <c r="BG170" i="3"/>
  <c r="BE170" i="3"/>
  <c r="AA170" i="3"/>
  <c r="Y170" i="3"/>
  <c r="W170" i="3"/>
  <c r="BK170" i="3"/>
  <c r="BF170" i="3"/>
  <c r="BI169" i="3"/>
  <c r="BH169" i="3"/>
  <c r="BG169" i="3"/>
  <c r="BE169" i="3"/>
  <c r="AA169" i="3"/>
  <c r="Y169" i="3"/>
  <c r="W169" i="3"/>
  <c r="BK169" i="3"/>
  <c r="BF169" i="3"/>
  <c r="BI168" i="3"/>
  <c r="BH168" i="3"/>
  <c r="BG168" i="3"/>
  <c r="BE168" i="3"/>
  <c r="AA168" i="3"/>
  <c r="Y168" i="3"/>
  <c r="W168" i="3"/>
  <c r="BK168" i="3"/>
  <c r="BF168" i="3"/>
  <c r="BI167" i="3"/>
  <c r="BH167" i="3"/>
  <c r="BG167" i="3"/>
  <c r="BE167" i="3"/>
  <c r="AA167" i="3"/>
  <c r="Y167" i="3"/>
  <c r="W167" i="3"/>
  <c r="BK167" i="3"/>
  <c r="BF167" i="3"/>
  <c r="BI166" i="3"/>
  <c r="BH166" i="3"/>
  <c r="BG166" i="3"/>
  <c r="BE166" i="3"/>
  <c r="AA166" i="3"/>
  <c r="Y166" i="3"/>
  <c r="W166" i="3"/>
  <c r="BK166" i="3"/>
  <c r="BF166" i="3"/>
  <c r="BI165" i="3"/>
  <c r="BH165" i="3"/>
  <c r="BG165" i="3"/>
  <c r="BE165" i="3"/>
  <c r="AA165" i="3"/>
  <c r="Y165" i="3"/>
  <c r="W165" i="3"/>
  <c r="BK165" i="3"/>
  <c r="BF165" i="3"/>
  <c r="BI164" i="3"/>
  <c r="BH164" i="3"/>
  <c r="BG164" i="3"/>
  <c r="BE164" i="3"/>
  <c r="AA164" i="3"/>
  <c r="Y164" i="3"/>
  <c r="W164" i="3"/>
  <c r="BK164" i="3"/>
  <c r="BF164" i="3"/>
  <c r="BI163" i="3"/>
  <c r="BH163" i="3"/>
  <c r="BG163" i="3"/>
  <c r="BE163" i="3"/>
  <c r="AA163" i="3"/>
  <c r="Y163" i="3"/>
  <c r="W163" i="3"/>
  <c r="BK163" i="3"/>
  <c r="BF163" i="3"/>
  <c r="BI162" i="3"/>
  <c r="BH162" i="3"/>
  <c r="BG162" i="3"/>
  <c r="BE162" i="3"/>
  <c r="AA162" i="3"/>
  <c r="Y162" i="3"/>
  <c r="W162" i="3"/>
  <c r="BK162" i="3"/>
  <c r="BF162" i="3"/>
  <c r="BI161" i="3"/>
  <c r="BH161" i="3"/>
  <c r="BG161" i="3"/>
  <c r="BE161" i="3"/>
  <c r="AA161" i="3"/>
  <c r="Y161" i="3"/>
  <c r="W161" i="3"/>
  <c r="BK161" i="3"/>
  <c r="BF161" i="3"/>
  <c r="BI160" i="3"/>
  <c r="BH160" i="3"/>
  <c r="BG160" i="3"/>
  <c r="BE160" i="3"/>
  <c r="AA160" i="3"/>
  <c r="Y160" i="3"/>
  <c r="W160" i="3"/>
  <c r="BK160" i="3"/>
  <c r="BF160" i="3"/>
  <c r="BI159" i="3"/>
  <c r="BH159" i="3"/>
  <c r="BG159" i="3"/>
  <c r="BE159" i="3"/>
  <c r="AA159" i="3"/>
  <c r="Y159" i="3"/>
  <c r="W159" i="3"/>
  <c r="BK159" i="3"/>
  <c r="BF159" i="3"/>
  <c r="BI158" i="3"/>
  <c r="BH158" i="3"/>
  <c r="BG158" i="3"/>
  <c r="BE158" i="3"/>
  <c r="AA158" i="3"/>
  <c r="Y158" i="3"/>
  <c r="W158" i="3"/>
  <c r="BK158" i="3"/>
  <c r="BF158" i="3"/>
  <c r="BI157" i="3"/>
  <c r="BH157" i="3"/>
  <c r="BG157" i="3"/>
  <c r="BE157" i="3"/>
  <c r="AA157" i="3"/>
  <c r="Y157" i="3"/>
  <c r="W157" i="3"/>
  <c r="BK157" i="3"/>
  <c r="BF157" i="3"/>
  <c r="BI156" i="3"/>
  <c r="BH156" i="3"/>
  <c r="BG156" i="3"/>
  <c r="BE156" i="3"/>
  <c r="AA156" i="3"/>
  <c r="Y156" i="3"/>
  <c r="W156" i="3"/>
  <c r="BK156" i="3"/>
  <c r="BF156" i="3"/>
  <c r="BI155" i="3"/>
  <c r="BH155" i="3"/>
  <c r="BG155" i="3"/>
  <c r="BE155" i="3"/>
  <c r="AA155" i="3"/>
  <c r="Y155" i="3"/>
  <c r="W155" i="3"/>
  <c r="BK155" i="3"/>
  <c r="BF155" i="3"/>
  <c r="BI154" i="3"/>
  <c r="BH154" i="3"/>
  <c r="BG154" i="3"/>
  <c r="BE154" i="3"/>
  <c r="AA154" i="3"/>
  <c r="Y154" i="3"/>
  <c r="W154" i="3"/>
  <c r="BK154" i="3"/>
  <c r="BF154" i="3"/>
  <c r="BI153" i="3"/>
  <c r="BH153" i="3"/>
  <c r="BG153" i="3"/>
  <c r="BE153" i="3"/>
  <c r="AA153" i="3"/>
  <c r="Y153" i="3"/>
  <c r="W153" i="3"/>
  <c r="BK153" i="3"/>
  <c r="BF153" i="3"/>
  <c r="BI152" i="3"/>
  <c r="BH152" i="3"/>
  <c r="BG152" i="3"/>
  <c r="BE152" i="3"/>
  <c r="AA152" i="3"/>
  <c r="Y152" i="3"/>
  <c r="W152" i="3"/>
  <c r="BK152" i="3"/>
  <c r="BF152" i="3"/>
  <c r="BI151" i="3"/>
  <c r="BH151" i="3"/>
  <c r="BG151" i="3"/>
  <c r="BE151" i="3"/>
  <c r="AA151" i="3"/>
  <c r="Y151" i="3"/>
  <c r="W151" i="3"/>
  <c r="BK151" i="3"/>
  <c r="BF151" i="3"/>
  <c r="BI150" i="3"/>
  <c r="BH150" i="3"/>
  <c r="BG150" i="3"/>
  <c r="BE150" i="3"/>
  <c r="AA150" i="3"/>
  <c r="Y150" i="3"/>
  <c r="W150" i="3"/>
  <c r="BK150" i="3"/>
  <c r="BF150" i="3"/>
  <c r="BI149" i="3"/>
  <c r="BH149" i="3"/>
  <c r="BG149" i="3"/>
  <c r="BE149" i="3"/>
  <c r="AA149" i="3"/>
  <c r="Y149" i="3"/>
  <c r="W149" i="3"/>
  <c r="BK149" i="3"/>
  <c r="BF149" i="3"/>
  <c r="BI148" i="3"/>
  <c r="BH148" i="3"/>
  <c r="BG148" i="3"/>
  <c r="BE148" i="3"/>
  <c r="AA148" i="3"/>
  <c r="Y148" i="3"/>
  <c r="W148" i="3"/>
  <c r="BK148" i="3"/>
  <c r="BF148" i="3"/>
  <c r="BI147" i="3"/>
  <c r="BH147" i="3"/>
  <c r="BG147" i="3"/>
  <c r="BE147" i="3"/>
  <c r="AA147" i="3"/>
  <c r="Y147" i="3"/>
  <c r="W147" i="3"/>
  <c r="BK147" i="3"/>
  <c r="BF147" i="3"/>
  <c r="BI146" i="3"/>
  <c r="BH146" i="3"/>
  <c r="BG146" i="3"/>
  <c r="BE146" i="3"/>
  <c r="AA146" i="3"/>
  <c r="Y146" i="3"/>
  <c r="W146" i="3"/>
  <c r="BK146" i="3"/>
  <c r="BF146" i="3"/>
  <c r="BI144" i="3"/>
  <c r="BH144" i="3"/>
  <c r="BG144" i="3"/>
  <c r="BE144" i="3"/>
  <c r="AA144" i="3"/>
  <c r="Y144" i="3"/>
  <c r="W144" i="3"/>
  <c r="BK144" i="3"/>
  <c r="BF144" i="3"/>
  <c r="BI143" i="3"/>
  <c r="BH143" i="3"/>
  <c r="BG143" i="3"/>
  <c r="BE143" i="3"/>
  <c r="AA143" i="3"/>
  <c r="Y143" i="3"/>
  <c r="W143" i="3"/>
  <c r="BK143" i="3"/>
  <c r="BF143" i="3"/>
  <c r="BI142" i="3"/>
  <c r="BH142" i="3"/>
  <c r="BG142" i="3"/>
  <c r="BE142" i="3"/>
  <c r="AA142" i="3"/>
  <c r="Y142" i="3"/>
  <c r="W142" i="3"/>
  <c r="BK142" i="3"/>
  <c r="BF142" i="3"/>
  <c r="BI141" i="3"/>
  <c r="BH141" i="3"/>
  <c r="BG141" i="3"/>
  <c r="BE141" i="3"/>
  <c r="AA141" i="3"/>
  <c r="Y141" i="3"/>
  <c r="W141" i="3"/>
  <c r="BK141" i="3"/>
  <c r="BF141" i="3"/>
  <c r="BI140" i="3"/>
  <c r="BH140" i="3"/>
  <c r="BG140" i="3"/>
  <c r="BE140" i="3"/>
  <c r="AA140" i="3"/>
  <c r="Y140" i="3"/>
  <c r="W140" i="3"/>
  <c r="BK140" i="3"/>
  <c r="BF140" i="3"/>
  <c r="BI139" i="3"/>
  <c r="BH139" i="3"/>
  <c r="BG139" i="3"/>
  <c r="BE139" i="3"/>
  <c r="AA139" i="3"/>
  <c r="Y139" i="3"/>
  <c r="W139" i="3"/>
  <c r="BK139" i="3"/>
  <c r="BF139" i="3"/>
  <c r="BI138" i="3"/>
  <c r="BH138" i="3"/>
  <c r="BG138" i="3"/>
  <c r="BE138" i="3"/>
  <c r="AA138" i="3"/>
  <c r="Y138" i="3"/>
  <c r="W138" i="3"/>
  <c r="BK138" i="3"/>
  <c r="BF138" i="3"/>
  <c r="BI137" i="3"/>
  <c r="BH137" i="3"/>
  <c r="BG137" i="3"/>
  <c r="BE137" i="3"/>
  <c r="AA137" i="3"/>
  <c r="Y137" i="3"/>
  <c r="W137" i="3"/>
  <c r="BK137" i="3"/>
  <c r="BF137" i="3"/>
  <c r="BI135" i="3"/>
  <c r="BH135" i="3"/>
  <c r="BG135" i="3"/>
  <c r="BE135" i="3"/>
  <c r="AA135" i="3"/>
  <c r="Y135" i="3"/>
  <c r="W135" i="3"/>
  <c r="BK135" i="3"/>
  <c r="BF135" i="3"/>
  <c r="BI134" i="3"/>
  <c r="BH134" i="3"/>
  <c r="BG134" i="3"/>
  <c r="BE134" i="3"/>
  <c r="AA134" i="3"/>
  <c r="Y134" i="3"/>
  <c r="W134" i="3"/>
  <c r="BK134" i="3"/>
  <c r="BF134" i="3"/>
  <c r="BI133" i="3"/>
  <c r="BH133" i="3"/>
  <c r="BG133" i="3"/>
  <c r="BE133" i="3"/>
  <c r="AA133" i="3"/>
  <c r="Y133" i="3"/>
  <c r="W133" i="3"/>
  <c r="BK133" i="3"/>
  <c r="BF133" i="3"/>
  <c r="BI132" i="3"/>
  <c r="BH132" i="3"/>
  <c r="BG132" i="3"/>
  <c r="BE132" i="3"/>
  <c r="AA132" i="3"/>
  <c r="Y132" i="3"/>
  <c r="W132" i="3"/>
  <c r="BK132" i="3"/>
  <c r="BF132" i="3"/>
  <c r="BI131" i="3"/>
  <c r="BH131" i="3"/>
  <c r="BG131" i="3"/>
  <c r="BE131" i="3"/>
  <c r="AA131" i="3"/>
  <c r="Y131" i="3"/>
  <c r="W131" i="3"/>
  <c r="BK131" i="3"/>
  <c r="BF131" i="3"/>
  <c r="BI130" i="3"/>
  <c r="BH130" i="3"/>
  <c r="BG130" i="3"/>
  <c r="BE130" i="3"/>
  <c r="AA130" i="3"/>
  <c r="Y130" i="3"/>
  <c r="W130" i="3"/>
  <c r="BK130" i="3"/>
  <c r="BF130" i="3"/>
  <c r="BI129" i="3"/>
  <c r="BH129" i="3"/>
  <c r="BG129" i="3"/>
  <c r="BE129" i="3"/>
  <c r="AA129" i="3"/>
  <c r="Y129" i="3"/>
  <c r="W129" i="3"/>
  <c r="BK129" i="3"/>
  <c r="BF129" i="3"/>
  <c r="BI128" i="3"/>
  <c r="BH128" i="3"/>
  <c r="BG128" i="3"/>
  <c r="BE128" i="3"/>
  <c r="AA128" i="3"/>
  <c r="Y128" i="3"/>
  <c r="W128" i="3"/>
  <c r="BK128" i="3"/>
  <c r="BF128" i="3"/>
  <c r="BI127" i="3"/>
  <c r="BH127" i="3"/>
  <c r="BG127" i="3"/>
  <c r="BE127" i="3"/>
  <c r="AA127" i="3"/>
  <c r="Y127" i="3"/>
  <c r="W127" i="3"/>
  <c r="BK127" i="3"/>
  <c r="BF127" i="3"/>
  <c r="BI126" i="3"/>
  <c r="BH126" i="3"/>
  <c r="BG126" i="3"/>
  <c r="BE126" i="3"/>
  <c r="AA126" i="3"/>
  <c r="Y126" i="3"/>
  <c r="W126" i="3"/>
  <c r="BK126" i="3"/>
  <c r="BF126" i="3"/>
  <c r="BI125" i="3"/>
  <c r="BH125" i="3"/>
  <c r="BG125" i="3"/>
  <c r="BE125" i="3"/>
  <c r="AA125" i="3"/>
  <c r="Y125" i="3"/>
  <c r="W125" i="3"/>
  <c r="BK125" i="3"/>
  <c r="BF125" i="3"/>
  <c r="BI124" i="3"/>
  <c r="BH124" i="3"/>
  <c r="BG124" i="3"/>
  <c r="BE124" i="3"/>
  <c r="AA124" i="3"/>
  <c r="Y124" i="3"/>
  <c r="W124" i="3"/>
  <c r="BK124" i="3"/>
  <c r="BF124" i="3"/>
  <c r="BI123" i="3"/>
  <c r="BH123" i="3"/>
  <c r="BG123" i="3"/>
  <c r="BE123" i="3"/>
  <c r="AA123" i="3"/>
  <c r="Y123" i="3"/>
  <c r="W123" i="3"/>
  <c r="BK123" i="3"/>
  <c r="BF123" i="3"/>
  <c r="BI122" i="3"/>
  <c r="BH122" i="3"/>
  <c r="BG122" i="3"/>
  <c r="BE122" i="3"/>
  <c r="AA122" i="3"/>
  <c r="Y122" i="3"/>
  <c r="W122" i="3"/>
  <c r="BK122" i="3"/>
  <c r="BF122" i="3"/>
  <c r="BI121" i="3"/>
  <c r="BH121" i="3"/>
  <c r="BG121" i="3"/>
  <c r="BE121" i="3"/>
  <c r="AA121" i="3"/>
  <c r="Y121" i="3"/>
  <c r="W121" i="3"/>
  <c r="BK121" i="3"/>
  <c r="BF121" i="3"/>
  <c r="BI120" i="3"/>
  <c r="BH120" i="3"/>
  <c r="BG120" i="3"/>
  <c r="BE120" i="3"/>
  <c r="AA120" i="3"/>
  <c r="Y120" i="3"/>
  <c r="W120" i="3"/>
  <c r="BK120" i="3"/>
  <c r="BF120" i="3"/>
  <c r="BI119" i="3"/>
  <c r="BH119" i="3"/>
  <c r="BG119" i="3"/>
  <c r="BE119" i="3"/>
  <c r="AA119" i="3"/>
  <c r="Y119" i="3"/>
  <c r="W119" i="3"/>
  <c r="BK119" i="3"/>
  <c r="BF119" i="3"/>
  <c r="BI118" i="3"/>
  <c r="BH118" i="3"/>
  <c r="BG118" i="3"/>
  <c r="BE118" i="3"/>
  <c r="AA118" i="3"/>
  <c r="Y118" i="3"/>
  <c r="W118" i="3"/>
  <c r="BK118" i="3"/>
  <c r="BF118" i="3"/>
  <c r="BI117" i="3"/>
  <c r="BH117" i="3"/>
  <c r="BG117" i="3"/>
  <c r="BE117" i="3"/>
  <c r="AA117" i="3"/>
  <c r="Y117" i="3"/>
  <c r="W117" i="3"/>
  <c r="BK117" i="3"/>
  <c r="BF117" i="3"/>
  <c r="BI116" i="3"/>
  <c r="BH116" i="3"/>
  <c r="BG116" i="3"/>
  <c r="BE116" i="3"/>
  <c r="AA116" i="3"/>
  <c r="Y116" i="3"/>
  <c r="W116" i="3"/>
  <c r="BK116" i="3"/>
  <c r="BF116" i="3"/>
  <c r="F109" i="3"/>
  <c r="F107" i="3"/>
  <c r="F105" i="3"/>
  <c r="F83" i="3"/>
  <c r="F81" i="3"/>
  <c r="F79" i="3"/>
  <c r="O21" i="3"/>
  <c r="E21" i="3"/>
  <c r="M84" i="3" s="1"/>
  <c r="O20" i="3"/>
  <c r="O18" i="3"/>
  <c r="E18" i="3"/>
  <c r="M109" i="3" s="1"/>
  <c r="O17" i="3"/>
  <c r="O15" i="3"/>
  <c r="E15" i="3"/>
  <c r="F110" i="3" s="1"/>
  <c r="O14" i="3"/>
  <c r="O9" i="3"/>
  <c r="M81" i="3" s="1"/>
  <c r="F6" i="3"/>
  <c r="F78" i="3" s="1"/>
  <c r="BI165" i="2"/>
  <c r="BH165" i="2"/>
  <c r="BG165" i="2"/>
  <c r="BE165" i="2"/>
  <c r="AA165" i="2"/>
  <c r="Y165" i="2"/>
  <c r="W165" i="2"/>
  <c r="BK165" i="2"/>
  <c r="BF165" i="2"/>
  <c r="BI164" i="2"/>
  <c r="BH164" i="2"/>
  <c r="BG164" i="2"/>
  <c r="BE164" i="2"/>
  <c r="AA164" i="2"/>
  <c r="Y164" i="2"/>
  <c r="W164" i="2"/>
  <c r="BK164" i="2"/>
  <c r="BF164" i="2"/>
  <c r="BI163" i="2"/>
  <c r="BH163" i="2"/>
  <c r="BG163" i="2"/>
  <c r="BE163" i="2"/>
  <c r="AA163" i="2"/>
  <c r="Y163" i="2"/>
  <c r="W163" i="2"/>
  <c r="BK163" i="2"/>
  <c r="BF163" i="2"/>
  <c r="BI162" i="2"/>
  <c r="BH162" i="2"/>
  <c r="BG162" i="2"/>
  <c r="BE162" i="2"/>
  <c r="AA162" i="2"/>
  <c r="Y162" i="2"/>
  <c r="W162" i="2"/>
  <c r="BK162" i="2"/>
  <c r="BF162" i="2"/>
  <c r="BI159" i="2"/>
  <c r="BH159" i="2"/>
  <c r="BG159" i="2"/>
  <c r="BE159" i="2"/>
  <c r="AA159" i="2"/>
  <c r="AA158" i="2" s="1"/>
  <c r="Y159" i="2"/>
  <c r="Y158" i="2" s="1"/>
  <c r="W159" i="2"/>
  <c r="W158" i="2" s="1"/>
  <c r="BK159" i="2"/>
  <c r="BK158" i="2" s="1"/>
  <c r="BF159" i="2"/>
  <c r="BI157" i="2"/>
  <c r="BH157" i="2"/>
  <c r="BG157" i="2"/>
  <c r="BE157" i="2"/>
  <c r="AA157" i="2"/>
  <c r="Y157" i="2"/>
  <c r="W157" i="2"/>
  <c r="BK157" i="2"/>
  <c r="BF157" i="2"/>
  <c r="BI156" i="2"/>
  <c r="BH156" i="2"/>
  <c r="BG156" i="2"/>
  <c r="BE156" i="2"/>
  <c r="AA156" i="2"/>
  <c r="Y156" i="2"/>
  <c r="W156" i="2"/>
  <c r="BK156" i="2"/>
  <c r="BF156" i="2"/>
  <c r="BI154" i="2"/>
  <c r="BH154" i="2"/>
  <c r="BG154" i="2"/>
  <c r="BE154" i="2"/>
  <c r="AA154" i="2"/>
  <c r="Y154" i="2"/>
  <c r="W154" i="2"/>
  <c r="BK154" i="2"/>
  <c r="BF154" i="2"/>
  <c r="BI153" i="2"/>
  <c r="BH153" i="2"/>
  <c r="BG153" i="2"/>
  <c r="BE153" i="2"/>
  <c r="AA153" i="2"/>
  <c r="Y153" i="2"/>
  <c r="W153" i="2"/>
  <c r="BK153" i="2"/>
  <c r="BF153" i="2"/>
  <c r="BI151" i="2"/>
  <c r="BH151" i="2"/>
  <c r="BG151" i="2"/>
  <c r="BE151" i="2"/>
  <c r="AA151" i="2"/>
  <c r="Y151" i="2"/>
  <c r="W151" i="2"/>
  <c r="BK151" i="2"/>
  <c r="BF151" i="2"/>
  <c r="BI150" i="2"/>
  <c r="BH150" i="2"/>
  <c r="BG150" i="2"/>
  <c r="BE150" i="2"/>
  <c r="AA150" i="2"/>
  <c r="Y150" i="2"/>
  <c r="W150" i="2"/>
  <c r="BK150" i="2"/>
  <c r="BF150" i="2"/>
  <c r="BI148" i="2"/>
  <c r="BH148" i="2"/>
  <c r="BG148" i="2"/>
  <c r="BE148" i="2"/>
  <c r="AA148" i="2"/>
  <c r="Y148" i="2"/>
  <c r="W148" i="2"/>
  <c r="BK148" i="2"/>
  <c r="BF148" i="2"/>
  <c r="BI147" i="2"/>
  <c r="BH147" i="2"/>
  <c r="BG147" i="2"/>
  <c r="BE147" i="2"/>
  <c r="AA147" i="2"/>
  <c r="Y147" i="2"/>
  <c r="W147" i="2"/>
  <c r="BK147" i="2"/>
  <c r="BF147" i="2"/>
  <c r="BI146" i="2"/>
  <c r="BH146" i="2"/>
  <c r="BG146" i="2"/>
  <c r="BE146" i="2"/>
  <c r="AA146" i="2"/>
  <c r="Y146" i="2"/>
  <c r="W146" i="2"/>
  <c r="BK146" i="2"/>
  <c r="BF146" i="2"/>
  <c r="BI145" i="2"/>
  <c r="BH145" i="2"/>
  <c r="BG145" i="2"/>
  <c r="BF145" i="2"/>
  <c r="BE145" i="2"/>
  <c r="AA145" i="2"/>
  <c r="Y145" i="2"/>
  <c r="W145" i="2"/>
  <c r="BK145" i="2"/>
  <c r="BI144" i="2"/>
  <c r="BH144" i="2"/>
  <c r="BG144" i="2"/>
  <c r="BE144" i="2"/>
  <c r="AA144" i="2"/>
  <c r="Y144" i="2"/>
  <c r="W144" i="2"/>
  <c r="BK144" i="2"/>
  <c r="BF144" i="2"/>
  <c r="BI143" i="2"/>
  <c r="BH143" i="2"/>
  <c r="BG143" i="2"/>
  <c r="BE143" i="2"/>
  <c r="AA143" i="2"/>
  <c r="Y143" i="2"/>
  <c r="W143" i="2"/>
  <c r="BK143" i="2"/>
  <c r="BF143" i="2"/>
  <c r="BI142" i="2"/>
  <c r="BH142" i="2"/>
  <c r="BG142" i="2"/>
  <c r="BE142" i="2"/>
  <c r="AA142" i="2"/>
  <c r="Y142" i="2"/>
  <c r="W142" i="2"/>
  <c r="BK142" i="2"/>
  <c r="BF142" i="2"/>
  <c r="BI140" i="2"/>
  <c r="BH140" i="2"/>
  <c r="BG140" i="2"/>
  <c r="BE140" i="2"/>
  <c r="AA140" i="2"/>
  <c r="AA139" i="2" s="1"/>
  <c r="Y140" i="2"/>
  <c r="Y139" i="2" s="1"/>
  <c r="W140" i="2"/>
  <c r="W139" i="2" s="1"/>
  <c r="BK140" i="2"/>
  <c r="BK139" i="2" s="1"/>
  <c r="BF140" i="2"/>
  <c r="BI138" i="2"/>
  <c r="BH138" i="2"/>
  <c r="BG138" i="2"/>
  <c r="BE138" i="2"/>
  <c r="AA138" i="2"/>
  <c r="Y138" i="2"/>
  <c r="W138" i="2"/>
  <c r="BK138" i="2"/>
  <c r="BF138" i="2"/>
  <c r="BI136" i="2"/>
  <c r="BH136" i="2"/>
  <c r="BG136" i="2"/>
  <c r="BE136" i="2"/>
  <c r="AA136" i="2"/>
  <c r="Y136" i="2"/>
  <c r="W136" i="2"/>
  <c r="BK136" i="2"/>
  <c r="BF136" i="2"/>
  <c r="BI135" i="2"/>
  <c r="BH135" i="2"/>
  <c r="BG135" i="2"/>
  <c r="BE135" i="2"/>
  <c r="AA135" i="2"/>
  <c r="Y135" i="2"/>
  <c r="W135" i="2"/>
  <c r="BK135" i="2"/>
  <c r="BF135" i="2"/>
  <c r="BI133" i="2"/>
  <c r="BH133" i="2"/>
  <c r="BG133" i="2"/>
  <c r="BE133" i="2"/>
  <c r="AA133" i="2"/>
  <c r="Y133" i="2"/>
  <c r="W133" i="2"/>
  <c r="BK133" i="2"/>
  <c r="BF133" i="2"/>
  <c r="BI132" i="2"/>
  <c r="BH132" i="2"/>
  <c r="BG132" i="2"/>
  <c r="BE132" i="2"/>
  <c r="AA132" i="2"/>
  <c r="Y132" i="2"/>
  <c r="W132" i="2"/>
  <c r="BK132" i="2"/>
  <c r="BF132" i="2"/>
  <c r="BI130" i="2"/>
  <c r="BH130" i="2"/>
  <c r="BG130" i="2"/>
  <c r="BE130" i="2"/>
  <c r="AA130" i="2"/>
  <c r="Y130" i="2"/>
  <c r="W130" i="2"/>
  <c r="BK130" i="2"/>
  <c r="BF130" i="2"/>
  <c r="BI129" i="2"/>
  <c r="BH129" i="2"/>
  <c r="BG129" i="2"/>
  <c r="BE129" i="2"/>
  <c r="AA129" i="2"/>
  <c r="Y129" i="2"/>
  <c r="W129" i="2"/>
  <c r="BK129" i="2"/>
  <c r="BF129" i="2"/>
  <c r="BI128" i="2"/>
  <c r="BH128" i="2"/>
  <c r="BG128" i="2"/>
  <c r="BE128" i="2"/>
  <c r="AA128" i="2"/>
  <c r="Y128" i="2"/>
  <c r="W128" i="2"/>
  <c r="BK128" i="2"/>
  <c r="BF128" i="2"/>
  <c r="BI125" i="2"/>
  <c r="BH125" i="2"/>
  <c r="BG125" i="2"/>
  <c r="BE125" i="2"/>
  <c r="AA125" i="2"/>
  <c r="Y125" i="2"/>
  <c r="W125" i="2"/>
  <c r="BK125" i="2"/>
  <c r="BF125" i="2"/>
  <c r="BI124" i="2"/>
  <c r="BH124" i="2"/>
  <c r="BG124" i="2"/>
  <c r="BE124" i="2"/>
  <c r="AA124" i="2"/>
  <c r="Y124" i="2"/>
  <c r="W124" i="2"/>
  <c r="BK124" i="2"/>
  <c r="BF124" i="2"/>
  <c r="BI122" i="2"/>
  <c r="BH122" i="2"/>
  <c r="BG122" i="2"/>
  <c r="BE122" i="2"/>
  <c r="AA122" i="2"/>
  <c r="Y122" i="2"/>
  <c r="W122" i="2"/>
  <c r="BK122" i="2"/>
  <c r="BF122" i="2"/>
  <c r="BI121" i="2"/>
  <c r="BH121" i="2"/>
  <c r="BG121" i="2"/>
  <c r="BE121" i="2"/>
  <c r="AA121" i="2"/>
  <c r="Y121" i="2"/>
  <c r="Y120" i="2" s="1"/>
  <c r="W121" i="2"/>
  <c r="BK121" i="2"/>
  <c r="BF121" i="2"/>
  <c r="F114" i="2"/>
  <c r="F112" i="2"/>
  <c r="F110" i="2"/>
  <c r="F83" i="2"/>
  <c r="F81" i="2"/>
  <c r="F79" i="2"/>
  <c r="O21" i="2"/>
  <c r="E21" i="2"/>
  <c r="M115" i="2" s="1"/>
  <c r="O20" i="2"/>
  <c r="O18" i="2"/>
  <c r="E18" i="2"/>
  <c r="M114" i="2" s="1"/>
  <c r="O17" i="2"/>
  <c r="O15" i="2"/>
  <c r="E15" i="2"/>
  <c r="F84" i="2" s="1"/>
  <c r="O14" i="2"/>
  <c r="O9" i="2"/>
  <c r="M112" i="2" s="1"/>
  <c r="F6" i="2"/>
  <c r="F109" i="2" s="1"/>
  <c r="AM83" i="1"/>
  <c r="L83" i="1"/>
  <c r="AM82" i="1"/>
  <c r="L82" i="1"/>
  <c r="AM80" i="1"/>
  <c r="L80" i="1"/>
  <c r="L78" i="1"/>
  <c r="L77" i="1"/>
  <c r="H35" i="11" l="1"/>
  <c r="H36" i="11"/>
  <c r="AA120" i="2"/>
  <c r="AA127" i="2"/>
  <c r="Y141" i="2"/>
  <c r="AA161" i="2"/>
  <c r="AA160" i="2" s="1"/>
  <c r="W145" i="3"/>
  <c r="AA194" i="6"/>
  <c r="W197" i="9"/>
  <c r="W202" i="9"/>
  <c r="AA124" i="10"/>
  <c r="W131" i="2"/>
  <c r="Y136" i="3"/>
  <c r="AA180" i="5"/>
  <c r="W129" i="6"/>
  <c r="W120" i="6" s="1"/>
  <c r="W143" i="6"/>
  <c r="AA188" i="6"/>
  <c r="Y226" i="6"/>
  <c r="W175" i="9"/>
  <c r="Y197" i="9"/>
  <c r="W217" i="9"/>
  <c r="W127" i="2"/>
  <c r="Y131" i="2"/>
  <c r="W161" i="2"/>
  <c r="W160" i="2" s="1"/>
  <c r="AA115" i="3"/>
  <c r="AA136" i="3"/>
  <c r="AA145" i="3"/>
  <c r="AA114" i="3" s="1"/>
  <c r="AA113" i="3" s="1"/>
  <c r="W186" i="5"/>
  <c r="Y143" i="6"/>
  <c r="W165" i="6"/>
  <c r="W194" i="6"/>
  <c r="BK129" i="9"/>
  <c r="Y151" i="9"/>
  <c r="Y175" i="9"/>
  <c r="AA202" i="9"/>
  <c r="Y217" i="9"/>
  <c r="Y124" i="10"/>
  <c r="BK137" i="9"/>
  <c r="BK171" i="9"/>
  <c r="BK126" i="10"/>
  <c r="BK122" i="7"/>
  <c r="BK217" i="9"/>
  <c r="BK193" i="9"/>
  <c r="BK175" i="9"/>
  <c r="BK151" i="9"/>
  <c r="H34" i="9"/>
  <c r="BB101" i="1" s="1"/>
  <c r="H36" i="9"/>
  <c r="BD101" i="1" s="1"/>
  <c r="H34" i="8"/>
  <c r="H36" i="8"/>
  <c r="BK113" i="8"/>
  <c r="BK112" i="8" s="1"/>
  <c r="BK172" i="7"/>
  <c r="BK164" i="7"/>
  <c r="H36" i="7"/>
  <c r="BK128" i="7"/>
  <c r="H34" i="7"/>
  <c r="BK194" i="6"/>
  <c r="BK188" i="6"/>
  <c r="BK143" i="6"/>
  <c r="BK129" i="6"/>
  <c r="BK186" i="5"/>
  <c r="BK160" i="5"/>
  <c r="W115" i="3"/>
  <c r="BK145" i="3"/>
  <c r="BK136" i="3"/>
  <c r="H35" i="3"/>
  <c r="AX95" i="1"/>
  <c r="BK141" i="2"/>
  <c r="BK131" i="2"/>
  <c r="BK127" i="2"/>
  <c r="H34" i="2"/>
  <c r="H35" i="2"/>
  <c r="Y115" i="3"/>
  <c r="H34" i="6"/>
  <c r="BK157" i="7"/>
  <c r="H35" i="8"/>
  <c r="AA147" i="9"/>
  <c r="Y161" i="2"/>
  <c r="Y160" i="2" s="1"/>
  <c r="BK180" i="5"/>
  <c r="BK226" i="6"/>
  <c r="AV101" i="1"/>
  <c r="AA197" i="9"/>
  <c r="W180" i="5"/>
  <c r="AA165" i="6"/>
  <c r="Y188" i="6"/>
  <c r="BK212" i="9"/>
  <c r="AA226" i="6"/>
  <c r="Y113" i="8"/>
  <c r="Y112" i="8" s="1"/>
  <c r="Y111" i="8" s="1"/>
  <c r="W113" i="8"/>
  <c r="W112" i="8" s="1"/>
  <c r="W111" i="8" s="1"/>
  <c r="W129" i="9"/>
  <c r="W193" i="9"/>
  <c r="BK125" i="10"/>
  <c r="BK124" i="10" s="1"/>
  <c r="AA141" i="2"/>
  <c r="BK190" i="7"/>
  <c r="AA137" i="9"/>
  <c r="BK147" i="9"/>
  <c r="W171" i="9"/>
  <c r="Y202" i="9"/>
  <c r="Y212" i="9"/>
  <c r="Y194" i="6"/>
  <c r="H34" i="11"/>
  <c r="Y127" i="2"/>
  <c r="Y119" i="2" s="1"/>
  <c r="Y118" i="2" s="1"/>
  <c r="W212" i="9"/>
  <c r="W124" i="10"/>
  <c r="BF141" i="10"/>
  <c r="BF191" i="10"/>
  <c r="F78" i="5"/>
  <c r="M83" i="2"/>
  <c r="M113" i="5"/>
  <c r="M83" i="6"/>
  <c r="F108" i="8"/>
  <c r="M107" i="3"/>
  <c r="M114" i="5"/>
  <c r="F78" i="9"/>
  <c r="M121" i="9"/>
  <c r="F78" i="2"/>
  <c r="M110" i="3"/>
  <c r="M81" i="2"/>
  <c r="M111" i="5"/>
  <c r="AY95" i="1"/>
  <c r="H34" i="3"/>
  <c r="BD95" i="1" s="1"/>
  <c r="W136" i="3"/>
  <c r="W114" i="3" s="1"/>
  <c r="W113" i="3" s="1"/>
  <c r="M84" i="2"/>
  <c r="F115" i="2"/>
  <c r="AS99" i="1"/>
  <c r="AS87" i="1" s="1"/>
  <c r="AA131" i="2"/>
  <c r="AA119" i="2" s="1"/>
  <c r="AA118" i="2" s="1"/>
  <c r="W141" i="2"/>
  <c r="BK115" i="3"/>
  <c r="H36" i="3"/>
  <c r="AW101" i="1"/>
  <c r="BA101" i="1"/>
  <c r="BK120" i="2"/>
  <c r="H36" i="2"/>
  <c r="W120" i="2"/>
  <c r="W119" i="2" s="1"/>
  <c r="W118" i="2" s="1"/>
  <c r="BK161" i="2"/>
  <c r="BB95" i="1"/>
  <c r="Y145" i="3"/>
  <c r="Y126" i="9"/>
  <c r="W151" i="9"/>
  <c r="F104" i="3"/>
  <c r="BC95" i="1"/>
  <c r="BK165" i="6"/>
  <c r="AA151" i="9"/>
  <c r="BK202" i="9"/>
  <c r="M83" i="3"/>
  <c r="AA120" i="6"/>
  <c r="Y129" i="6"/>
  <c r="Y120" i="6" s="1"/>
  <c r="Y165" i="6"/>
  <c r="Y142" i="6" s="1"/>
  <c r="W188" i="6"/>
  <c r="F84" i="3"/>
  <c r="F84" i="5"/>
  <c r="BK119" i="5"/>
  <c r="W160" i="5"/>
  <c r="W118" i="5" s="1"/>
  <c r="W226" i="6"/>
  <c r="M107" i="8"/>
  <c r="M83" i="8"/>
  <c r="AA126" i="9"/>
  <c r="W170" i="9"/>
  <c r="Y170" i="9"/>
  <c r="Y160" i="5"/>
  <c r="W179" i="5"/>
  <c r="AA143" i="6"/>
  <c r="AA142" i="6" s="1"/>
  <c r="AA113" i="8"/>
  <c r="AA112" i="8" s="1"/>
  <c r="AA111" i="8" s="1"/>
  <c r="AZ101" i="1"/>
  <c r="AA212" i="9"/>
  <c r="Y119" i="5"/>
  <c r="AA160" i="5"/>
  <c r="Y179" i="5"/>
  <c r="H35" i="6"/>
  <c r="M81" i="7"/>
  <c r="M114" i="7"/>
  <c r="M117" i="7"/>
  <c r="M84" i="7"/>
  <c r="AA170" i="9"/>
  <c r="AA119" i="5"/>
  <c r="AA179" i="5"/>
  <c r="H36" i="6"/>
  <c r="H35" i="7"/>
  <c r="H35" i="9"/>
  <c r="BC101" i="1" s="1"/>
  <c r="W137" i="9"/>
  <c r="W126" i="9" s="1"/>
  <c r="W125" i="9" s="1"/>
  <c r="AU101" i="1" s="1"/>
  <c r="F84" i="6"/>
  <c r="M113" i="6"/>
  <c r="M83" i="7"/>
  <c r="M108" i="8"/>
  <c r="F122" i="9"/>
  <c r="M84" i="6"/>
  <c r="F84" i="7"/>
  <c r="M81" i="8"/>
  <c r="F102" i="8"/>
  <c r="M122" i="9"/>
  <c r="F78" i="6"/>
  <c r="M81" i="9"/>
  <c r="F78" i="7"/>
  <c r="BK179" i="5" l="1"/>
  <c r="BK170" i="9"/>
  <c r="BK126" i="9"/>
  <c r="BK156" i="7"/>
  <c r="BK121" i="7"/>
  <c r="BK120" i="6"/>
  <c r="Y114" i="3"/>
  <c r="Y113" i="3" s="1"/>
  <c r="AT101" i="1"/>
  <c r="W117" i="5"/>
  <c r="W142" i="6"/>
  <c r="W119" i="6" s="1"/>
  <c r="Y119" i="6"/>
  <c r="BK142" i="6"/>
  <c r="BB87" i="1"/>
  <c r="AX87" i="1" s="1"/>
  <c r="BC87" i="1"/>
  <c r="AY87" i="1" s="1"/>
  <c r="BK125" i="9"/>
  <c r="AZ87" i="1"/>
  <c r="BK114" i="3"/>
  <c r="Y118" i="5"/>
  <c r="Y117" i="5" s="1"/>
  <c r="Y125" i="9"/>
  <c r="BK111" i="8"/>
  <c r="BA87" i="1"/>
  <c r="AA125" i="9"/>
  <c r="BK118" i="5"/>
  <c r="BK160" i="2"/>
  <c r="AA119" i="6"/>
  <c r="AA118" i="5"/>
  <c r="AA117" i="5" s="1"/>
  <c r="BD87" i="1"/>
  <c r="W35" i="1" s="1"/>
  <c r="BK119" i="2"/>
  <c r="AW94" i="1" l="1"/>
  <c r="AT94" i="1" s="1"/>
  <c r="BK120" i="7"/>
  <c r="BK119" i="6"/>
  <c r="AU87" i="1"/>
  <c r="W33" i="1"/>
  <c r="W34" i="1"/>
  <c r="BK118" i="2"/>
  <c r="AW87" i="1"/>
  <c r="BK113" i="3"/>
  <c r="BK117" i="5"/>
  <c r="AV87" i="1"/>
  <c r="AT87" i="1" l="1"/>
  <c r="AY93" i="1" l="1"/>
  <c r="AY92" i="1"/>
  <c r="AY91" i="1"/>
  <c r="AV95" i="1"/>
  <c r="AT95" i="1" s="1"/>
</calcChain>
</file>

<file path=xl/comments1.xml><?xml version="1.0" encoding="utf-8"?>
<comments xmlns="http://schemas.openxmlformats.org/spreadsheetml/2006/main">
  <authors>
    <author>Mirka</author>
    <author>mine</author>
    <author>daun</author>
  </authors>
  <commentList>
    <comment ref="G230" authorId="0" shapeId="0">
      <text>
        <r>
          <rPr>
            <b/>
            <sz val="8"/>
            <color indexed="81"/>
            <rFont val="Tahoma"/>
            <family val="2"/>
            <charset val="238"/>
          </rPr>
          <t>Mirka:</t>
        </r>
        <r>
          <rPr>
            <sz val="8"/>
            <color indexed="81"/>
            <rFont val="Tahoma"/>
            <family val="2"/>
            <charset val="238"/>
          </rPr>
          <t xml:space="preserve">
poprepájanie</t>
        </r>
      </text>
    </comment>
    <comment ref="H230" authorId="0" shapeId="0">
      <text>
        <r>
          <rPr>
            <b/>
            <sz val="8"/>
            <color indexed="81"/>
            <rFont val="Tahoma"/>
            <family val="2"/>
            <charset val="238"/>
          </rPr>
          <t>Mirka:</t>
        </r>
        <r>
          <rPr>
            <sz val="8"/>
            <color indexed="81"/>
            <rFont val="Tahoma"/>
            <family val="2"/>
            <charset val="238"/>
          </rPr>
          <t xml:space="preserve">
poprepájanie</t>
        </r>
      </text>
    </comment>
    <comment ref="I230" authorId="0" shapeId="0">
      <text>
        <r>
          <rPr>
            <b/>
            <sz val="8"/>
            <color indexed="81"/>
            <rFont val="Tahoma"/>
            <family val="2"/>
            <charset val="238"/>
          </rPr>
          <t>Mirka:</t>
        </r>
        <r>
          <rPr>
            <sz val="8"/>
            <color indexed="81"/>
            <rFont val="Tahoma"/>
            <family val="2"/>
            <charset val="238"/>
          </rPr>
          <t xml:space="preserve">
poprepájanie</t>
        </r>
      </text>
    </comment>
    <comment ref="G231" authorId="1" shapeId="0">
      <text>
        <r>
          <rPr>
            <b/>
            <sz val="10"/>
            <color indexed="81"/>
            <rFont val="Tahoma"/>
            <family val="2"/>
            <charset val="238"/>
          </rPr>
          <t>mine:</t>
        </r>
        <r>
          <rPr>
            <sz val="10"/>
            <color indexed="81"/>
            <rFont val="Tahoma"/>
            <family val="2"/>
            <charset val="238"/>
          </rPr>
          <t xml:space="preserve">
RHR, RH1</t>
        </r>
      </text>
    </comment>
    <comment ref="H231" authorId="1" shapeId="0">
      <text>
        <r>
          <rPr>
            <b/>
            <sz val="10"/>
            <color indexed="81"/>
            <rFont val="Tahoma"/>
            <family val="2"/>
            <charset val="238"/>
          </rPr>
          <t>mine:</t>
        </r>
        <r>
          <rPr>
            <sz val="10"/>
            <color indexed="81"/>
            <rFont val="Tahoma"/>
            <family val="2"/>
            <charset val="238"/>
          </rPr>
          <t xml:space="preserve">
RHR, RH1</t>
        </r>
      </text>
    </comment>
    <comment ref="I231" authorId="1" shapeId="0">
      <text>
        <r>
          <rPr>
            <b/>
            <sz val="10"/>
            <color indexed="81"/>
            <rFont val="Tahoma"/>
            <family val="2"/>
            <charset val="238"/>
          </rPr>
          <t>mine:</t>
        </r>
        <r>
          <rPr>
            <sz val="10"/>
            <color indexed="81"/>
            <rFont val="Tahoma"/>
            <family val="2"/>
            <charset val="238"/>
          </rPr>
          <t xml:space="preserve">
RHR, RH1</t>
        </r>
      </text>
    </comment>
    <comment ref="G232" authorId="1" shapeId="0">
      <text>
        <r>
          <rPr>
            <b/>
            <sz val="10"/>
            <color indexed="81"/>
            <rFont val="Tahoma"/>
            <family val="2"/>
            <charset val="238"/>
          </rPr>
          <t>mine:</t>
        </r>
        <r>
          <rPr>
            <sz val="10"/>
            <color indexed="81"/>
            <rFont val="Tahoma"/>
            <family val="2"/>
            <charset val="238"/>
          </rPr>
          <t xml:space="preserve">
RHR, RH1</t>
        </r>
      </text>
    </comment>
    <comment ref="H232" authorId="1" shapeId="0">
      <text>
        <r>
          <rPr>
            <b/>
            <sz val="10"/>
            <color indexed="81"/>
            <rFont val="Tahoma"/>
            <family val="2"/>
            <charset val="238"/>
          </rPr>
          <t>mine:</t>
        </r>
        <r>
          <rPr>
            <sz val="10"/>
            <color indexed="81"/>
            <rFont val="Tahoma"/>
            <family val="2"/>
            <charset val="238"/>
          </rPr>
          <t xml:space="preserve">
RHR, RH1</t>
        </r>
      </text>
    </comment>
    <comment ref="I232" authorId="1" shapeId="0">
      <text>
        <r>
          <rPr>
            <b/>
            <sz val="10"/>
            <color indexed="81"/>
            <rFont val="Tahoma"/>
            <family val="2"/>
            <charset val="238"/>
          </rPr>
          <t>mine:</t>
        </r>
        <r>
          <rPr>
            <sz val="10"/>
            <color indexed="81"/>
            <rFont val="Tahoma"/>
            <family val="2"/>
            <charset val="238"/>
          </rPr>
          <t xml:space="preserve">
RHR, RH1</t>
        </r>
      </text>
    </comment>
    <comment ref="F246" authorId="2" shapeId="0">
      <text>
        <r>
          <rPr>
            <b/>
            <sz val="9"/>
            <color indexed="81"/>
            <rFont val="Tahoma"/>
            <family val="2"/>
            <charset val="238"/>
          </rPr>
          <t>daun:</t>
        </r>
        <r>
          <rPr>
            <sz val="9"/>
            <color indexed="81"/>
            <rFont val="Tahoma"/>
            <family val="2"/>
            <charset val="238"/>
          </rPr>
          <t xml:space="preserve">
chodby, únikové cesty
aj po fasáde po zateplením prívody</t>
        </r>
      </text>
    </comment>
    <comment ref="F253" authorId="1" shapeId="0">
      <text>
        <r>
          <rPr>
            <b/>
            <sz val="10"/>
            <color indexed="81"/>
            <rFont val="Tahoma"/>
            <family val="2"/>
            <charset val="238"/>
          </rPr>
          <t>mine:</t>
        </r>
        <r>
          <rPr>
            <sz val="10"/>
            <color indexed="81"/>
            <rFont val="Tahoma"/>
            <family val="2"/>
            <charset val="238"/>
          </rPr>
          <t xml:space="preserve">
do RS-2
</t>
        </r>
      </text>
    </comment>
  </commentList>
</comments>
</file>

<file path=xl/sharedStrings.xml><?xml version="1.0" encoding="utf-8"?>
<sst xmlns="http://schemas.openxmlformats.org/spreadsheetml/2006/main" count="10842" uniqueCount="2011">
  <si>
    <t>2012</t>
  </si>
  <si>
    <t>Hárok obsahuje:</t>
  </si>
  <si>
    <t>2.0</t>
  </si>
  <si>
    <t/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</si>
  <si>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</si>
  <si>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</si>
  <si>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</si>
  <si>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</si>
  <si>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</si>
  <si>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</si>
  <si>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</si>
  <si>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Kód:</t>
  </si>
  <si>
    <t>2019_45</t>
  </si>
  <si>
    <t>Stavba:</t>
  </si>
  <si>
    <t>Starý Smokovec OO PZ, rekonštrukcia a modernizácia objektu</t>
  </si>
  <si>
    <t>JKSO:</t>
  </si>
  <si>
    <t>KS:</t>
  </si>
  <si>
    <t>Miesto:</t>
  </si>
  <si>
    <t>Vysoké Tatry</t>
  </si>
  <si>
    <t>Dátum:</t>
  </si>
  <si>
    <t>Objednávateľ:</t>
  </si>
  <si>
    <t>IČO:</t>
  </si>
  <si>
    <t>Ministerstvo vnútra Slovenskej republiky</t>
  </si>
  <si>
    <t>IČO DPH:</t>
  </si>
  <si>
    <t>Zhotoviteľ:</t>
  </si>
  <si>
    <t xml:space="preserve"> 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</si>
  <si>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</si>
  <si>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</si>
  <si>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</si>
  <si>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</si>
  <si>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</si>
  <si>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</si>
  <si>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</si>
  <si>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</si>
  <si>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</si>
  <si>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</si>
  <si>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</si>
  <si>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</si>
  <si>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</si>
  <si>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</si>
  <si>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</si>
  <si>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</si>
  <si>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</si>
  <si>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</si>
  <si>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</si>
  <si>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</si>
  <si>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</si>
  <si>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</si>
  <si>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</si>
  <si>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</si>
  <si>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</si>
  <si>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</si>
  <si>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</si>
  <si>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</si>
  <si>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</si>
  <si>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</si>
  <si>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</si>
  <si>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</si>
  <si>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</si>
  <si>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</si>
  <si>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</si>
  <si>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</si>
  <si>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</si>
  <si>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</si>
  <si>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</si>
  <si>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</si>
  <si>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</si>
  <si>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</si>
  <si>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</si>
  <si>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</si>
  <si>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</si>
  <si>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</si>
  <si>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{420efd14-7747-420f-a972-9a24ac192ddb}</t>
  </si>
  <si>
    <t>{00000000-0000-0000-0000-000000000000}</t>
  </si>
  <si>
    <t xml:space="preserve">Riešenie prístupu pre osoby s obmedzenou schopnosťou  pohybu  </t>
  </si>
  <si>
    <t>1</t>
  </si>
  <si>
    <t>{613b6bec-b6df-429b-864c-b9715492b9c4}</t>
  </si>
  <si>
    <t>{efbf01d2-d703-410c-8fb9-531a75278e86}</t>
  </si>
  <si>
    <t>Budova OO PZ - ostatné práce</t>
  </si>
  <si>
    <t>{3f18b30d-c548-4d65-95ca-3096a679202e}</t>
  </si>
  <si>
    <t>{c95a54c4-c191-4f06-92f1-98fd4fc28188}</t>
  </si>
  <si>
    <t>{8c14c6a8-18d1-4dbc-8fc9-ba0a55d5622e}</t>
  </si>
  <si>
    <t>{d59ce45a-527a-464d-8fe2-a948f7195927}</t>
  </si>
  <si>
    <t>Rekonštrukcia vzduchotechnických zariadení</t>
  </si>
  <si>
    <t>{c6c0a4b7-6907-4f91-add6-f0d403edeeb0}</t>
  </si>
  <si>
    <t>{5a7f8d2e-5488-4ee8-a92d-333e032eaf97}</t>
  </si>
  <si>
    <t>2) Ostatné náklady zo súhrnného listu</t>
  </si>
  <si>
    <t>Percent. zadanie_x000D_
[% nákladov rozpočtu]</t>
  </si>
  <si>
    <t>Zaradenie nákladov</t>
  </si>
  <si>
    <t>Celkové náklady za stavbu 1) + 2)</t>
  </si>
  <si>
    <t>Späť na hárok:</t>
  </si>
  <si>
    <t>KRYCÍ LIST ROZPOČTU</t>
  </si>
  <si>
    <t>Objekt: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</si>
  <si>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</si>
  <si>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</si>
  <si>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</si>
  <si>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</si>
  <si>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</si>
  <si>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</si>
  <si>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</si>
  <si>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</si>
  <si>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</si>
  <si>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</si>
  <si>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</si>
  <si>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</si>
  <si>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</si>
  <si>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</si>
  <si>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</si>
  <si>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</si>
  <si>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</si>
  <si>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</si>
  <si>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</si>
  <si>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</si>
  <si>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</si>
  <si>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</si>
  <si>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</si>
  <si>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</si>
  <si>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</si>
  <si>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</si>
  <si>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</si>
  <si>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</si>
  <si>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</si>
  <si>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</si>
  <si>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</si>
  <si>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</si>
  <si>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</si>
  <si>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113107142</t>
  </si>
  <si>
    <t>Odstránenie krytu asfaltového v ploche do 200 m2, hr. nad 50 do 100 mm,  -0,18100t</t>
  </si>
  <si>
    <t>m2</t>
  </si>
  <si>
    <t>4</t>
  </si>
  <si>
    <t>2</t>
  </si>
  <si>
    <t>1484730396</t>
  </si>
  <si>
    <t>113206111</t>
  </si>
  <si>
    <t>Vytrhanie obrúb betónových, s vybúraním lôžka, obrubníkov stojatých,  -0,14500t</t>
  </si>
  <si>
    <t>m</t>
  </si>
  <si>
    <t>1252015113</t>
  </si>
  <si>
    <t>18,6+7,3</t>
  </si>
  <si>
    <t>VV</t>
  </si>
  <si>
    <t>3</t>
  </si>
  <si>
    <t>113307223</t>
  </si>
  <si>
    <t>Odstránenie podkladu v ploche nad 200 m2 z kameniva hrubého drveného, hr. do 300 m,  -0,40000t</t>
  </si>
  <si>
    <t>-943782947</t>
  </si>
  <si>
    <t>181101102</t>
  </si>
  <si>
    <t>Úprava pláne v zárezoch v hornine 1-4 so zhutnením</t>
  </si>
  <si>
    <t>-1341346129</t>
  </si>
  <si>
    <t>82,6</t>
  </si>
  <si>
    <t>5</t>
  </si>
  <si>
    <t>289971212</t>
  </si>
  <si>
    <t>Zhotovenie vrstvy z geotextílie na upravenom povrchu v sklone do 1 : 5 , šírky nad 3 do 6 m</t>
  </si>
  <si>
    <t>-2134107574</t>
  </si>
  <si>
    <t>6</t>
  </si>
  <si>
    <t>M</t>
  </si>
  <si>
    <t>6936651300</t>
  </si>
  <si>
    <t>8</t>
  </si>
  <si>
    <t>-842555875</t>
  </si>
  <si>
    <t>7</t>
  </si>
  <si>
    <t>289971421</t>
  </si>
  <si>
    <t xml:space="preserve">Geomreža pre stabilizáciu podkladu, tuhá jednoosá z polyetylénu s pevnosťou v ťahu do 50 kN/m  v sklone nad 1 : 5 do 1 : 2, 5  </t>
  </si>
  <si>
    <t>-1512635261</t>
  </si>
  <si>
    <t>564831111</t>
  </si>
  <si>
    <t>Podklad zo štrkodrviny s rozprestretím a zhutnením, po zhutnení hr. 100 mm</t>
  </si>
  <si>
    <t>299592601</t>
  </si>
  <si>
    <t>9</t>
  </si>
  <si>
    <t>564861111</t>
  </si>
  <si>
    <t>Podklad zo štrkodrviny s rozprestretím a zhutnením, po zhutnení hr. 200 mm</t>
  </si>
  <si>
    <t>183869874</t>
  </si>
  <si>
    <t>82,6+(25,9*0,3)</t>
  </si>
  <si>
    <t>10</t>
  </si>
  <si>
    <t>565151211</t>
  </si>
  <si>
    <t>Podklad z asfaltového betónu AC 22 P s rozprestretím a zhutnením v pruhu š. do 3 m, po zhutnení hr. 70 mm</t>
  </si>
  <si>
    <t>826611683</t>
  </si>
  <si>
    <t>11</t>
  </si>
  <si>
    <t>573211111</t>
  </si>
  <si>
    <t>Postrek asfaltový spojovací bez posypu kamenivom z asfaltu cestného v množstve od 0,50 do 0,70 kg/m2</t>
  </si>
  <si>
    <t>683402211</t>
  </si>
  <si>
    <t>82,60*2</t>
  </si>
  <si>
    <t>12</t>
  </si>
  <si>
    <t>577144251</t>
  </si>
  <si>
    <t>Asfaltový betón vrstva obrusná AC 11 O v pruhu š. do 3 m z modifik. asfaltu tr. I, po zhutnení hr. 50 mm</t>
  </si>
  <si>
    <t>-1181021836</t>
  </si>
  <si>
    <t>13</t>
  </si>
  <si>
    <t>632450473</t>
  </si>
  <si>
    <t>Spádový poter, spádová vrstva , ozn. 080, hr. 50-100 mm</t>
  </si>
  <si>
    <t>-1897933676</t>
  </si>
  <si>
    <t>14</t>
  </si>
  <si>
    <t>914001111</t>
  </si>
  <si>
    <t>Osadenie a montáž cestnej zvislej dopravnej značky na stľpik, stľp, konzolu alebo objekt</t>
  </si>
  <si>
    <t>ks</t>
  </si>
  <si>
    <t>219385027</t>
  </si>
  <si>
    <t>15</t>
  </si>
  <si>
    <t>4044778000</t>
  </si>
  <si>
    <t>Pozink.dopr.značka, základný rozmer IP16, E15</t>
  </si>
  <si>
    <t>912447893</t>
  </si>
  <si>
    <t>16</t>
  </si>
  <si>
    <t>40447780001</t>
  </si>
  <si>
    <t>Stlpik dopravných značiek</t>
  </si>
  <si>
    <t>867904318</t>
  </si>
  <si>
    <t>17</t>
  </si>
  <si>
    <t>915711111</t>
  </si>
  <si>
    <t>Vodorovné značenie krytu striekané farbou deliacich čiar šírky 125 mm</t>
  </si>
  <si>
    <t>398462888</t>
  </si>
  <si>
    <t>18</t>
  </si>
  <si>
    <t>917862111</t>
  </si>
  <si>
    <t>Osadenie chodník. obrubníka betónového stojatého do lôžka z betónu prosteho tr. C 12/15 s bočnou oporou "4"</t>
  </si>
  <si>
    <t>1792072893</t>
  </si>
  <si>
    <t>19</t>
  </si>
  <si>
    <t>5922903060</t>
  </si>
  <si>
    <t>Obrubník cestný 100/25/15 cm, sivá</t>
  </si>
  <si>
    <t>-367739316</t>
  </si>
  <si>
    <t>919735112</t>
  </si>
  <si>
    <t>Rezanie existujúceho asfaltového krytu alebo podkladu hĺbky nad 50 do 100 mm</t>
  </si>
  <si>
    <t>-1197936641</t>
  </si>
  <si>
    <t>5,1+5,3</t>
  </si>
  <si>
    <t>21</t>
  </si>
  <si>
    <t>979081111</t>
  </si>
  <si>
    <t>Odvoz sutiny a vybúraných hmôt na skládku do 1 km</t>
  </si>
  <si>
    <t>t</t>
  </si>
  <si>
    <t>-1439195945</t>
  </si>
  <si>
    <t>22</t>
  </si>
  <si>
    <t>979081121</t>
  </si>
  <si>
    <t>Odvoz sutiny a vybúraných hmôt na skládku za každý ďalší 1 km</t>
  </si>
  <si>
    <t>1731706528</t>
  </si>
  <si>
    <t>51,75*15</t>
  </si>
  <si>
    <t>23</t>
  </si>
  <si>
    <t>979082111</t>
  </si>
  <si>
    <t>Vnútrostavenisková doprava sutiny a vybúraných hmôt do 10 m</t>
  </si>
  <si>
    <t>2053748879</t>
  </si>
  <si>
    <t>24</t>
  </si>
  <si>
    <t>979082121</t>
  </si>
  <si>
    <t>Vnútrostavenisková doprava sutiny a vybúraných hmôt za každých ďalších 5 m</t>
  </si>
  <si>
    <t>-1203701867</t>
  </si>
  <si>
    <t>51,75*2</t>
  </si>
  <si>
    <t>25</t>
  </si>
  <si>
    <t>979089012</t>
  </si>
  <si>
    <t>Poplatok za skladovanie - betón, tehly, dlaždice (17 01 ), ostatné</t>
  </si>
  <si>
    <t>399255557</t>
  </si>
  <si>
    <t>26</t>
  </si>
  <si>
    <t>979089212</t>
  </si>
  <si>
    <t>Poplatok za skladovanie - bitúmenové zmesi, uholný decht, dechtové výrobky (17 03 ), ostatné</t>
  </si>
  <si>
    <t>-1403819871</t>
  </si>
  <si>
    <t>27</t>
  </si>
  <si>
    <t>998225111</t>
  </si>
  <si>
    <t>Presun hmôt pre pozemnú komunikáciu a letisko s krytom asfaltovým akejkoľvek dĺžky objektu</t>
  </si>
  <si>
    <t>140475625</t>
  </si>
  <si>
    <t>28</t>
  </si>
  <si>
    <t>711131106</t>
  </si>
  <si>
    <t>Zhotovenie izolácie nopovou fóloiu položenou voľne na ploche vodorovnej</t>
  </si>
  <si>
    <t>1916329609</t>
  </si>
  <si>
    <t>29</t>
  </si>
  <si>
    <t>6288000646</t>
  </si>
  <si>
    <t>Nopová fólia  širky 2 m</t>
  </si>
  <si>
    <t>32</t>
  </si>
  <si>
    <t>-1085304838</t>
  </si>
  <si>
    <t>30</t>
  </si>
  <si>
    <t>6288000680</t>
  </si>
  <si>
    <t>Obojstranne lepiaca izolačná páska 10m x 5cm</t>
  </si>
  <si>
    <t>-1206508269</t>
  </si>
  <si>
    <t>31</t>
  </si>
  <si>
    <t>998711101</t>
  </si>
  <si>
    <t>Presun hmôt pre izoláciu proti vode v objektoch výšky do 6 m</t>
  </si>
  <si>
    <t>-1219463781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</si>
  <si>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</si>
  <si>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</si>
  <si>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</si>
  <si>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>CER03</t>
  </si>
  <si>
    <t>846849376</t>
  </si>
  <si>
    <t>CER04</t>
  </si>
  <si>
    <t>1179503864</t>
  </si>
  <si>
    <t>CER0050</t>
  </si>
  <si>
    <t>1332241613</t>
  </si>
  <si>
    <t>CER006</t>
  </si>
  <si>
    <t>-2030065085</t>
  </si>
  <si>
    <t>CER007</t>
  </si>
  <si>
    <t>-802167469</t>
  </si>
  <si>
    <t>CER00701</t>
  </si>
  <si>
    <t>-1286109930</t>
  </si>
  <si>
    <t>CER00702</t>
  </si>
  <si>
    <t>-1508884448</t>
  </si>
  <si>
    <t>CER00703</t>
  </si>
  <si>
    <t>-916992318</t>
  </si>
  <si>
    <t>CER00705</t>
  </si>
  <si>
    <t>572263385</t>
  </si>
  <si>
    <t>ROC001</t>
  </si>
  <si>
    <t>-1653617675</t>
  </si>
  <si>
    <t>ROC002</t>
  </si>
  <si>
    <t>1256800446</t>
  </si>
  <si>
    <t>ROC003</t>
  </si>
  <si>
    <t>2112986658</t>
  </si>
  <si>
    <t>ROC004</t>
  </si>
  <si>
    <t>1125439454</t>
  </si>
  <si>
    <t>ROC006</t>
  </si>
  <si>
    <t>272750471</t>
  </si>
  <si>
    <t>713482112</t>
  </si>
  <si>
    <t>Montáž trubíc z PE,hr.do 10 mm,vnút.priemer 42-70</t>
  </si>
  <si>
    <t>1877920753</t>
  </si>
  <si>
    <t>713482121</t>
  </si>
  <si>
    <t>Montáž trubíc z PE,hr.15-20 mm,vnút.priemer do 38</t>
  </si>
  <si>
    <t>576183808</t>
  </si>
  <si>
    <t>713482122</t>
  </si>
  <si>
    <t>Montáž trubíc z PE,hr.15-20 mm,vnút.priemer 42-70</t>
  </si>
  <si>
    <t>569365512</t>
  </si>
  <si>
    <t>713482131</t>
  </si>
  <si>
    <t>Montáž trubíc z PE,hr.30 mm,vnút.priemer do 38</t>
  </si>
  <si>
    <t>-1662897304</t>
  </si>
  <si>
    <t>713482132</t>
  </si>
  <si>
    <t>Montáž trubíc z PE,hr.30 mm,vnút.priemer 42-70</t>
  </si>
  <si>
    <t>1800737953</t>
  </si>
  <si>
    <t>998713201</t>
  </si>
  <si>
    <t>Presun hmôt pre izolácie tepelné v objektoch výšky do 6 m</t>
  </si>
  <si>
    <t>%</t>
  </si>
  <si>
    <t>528120231</t>
  </si>
  <si>
    <t>286110120</t>
  </si>
  <si>
    <t>Kanalizačné rúry PVC-U hladké s hrdlom 140x 3.6x1000</t>
  </si>
  <si>
    <t>kus</t>
  </si>
  <si>
    <t>419928059</t>
  </si>
  <si>
    <t>721140806</t>
  </si>
  <si>
    <t>Demontáž potrubia z liatinových rúr odpadového alebo dažďového nad 100 do DN 200 0,03065 t</t>
  </si>
  <si>
    <t>250145389</t>
  </si>
  <si>
    <t>721140905</t>
  </si>
  <si>
    <t>Opravy odpadového potrubia liatinového vsadenie odbočky do potrubia DN 100</t>
  </si>
  <si>
    <t>KUS</t>
  </si>
  <si>
    <t>659324001</t>
  </si>
  <si>
    <t>721173203</t>
  </si>
  <si>
    <t>Potrubie z novodurových rúr TPD 5-177-67 pripájacie D 32x1,8</t>
  </si>
  <si>
    <t>-1090186736</t>
  </si>
  <si>
    <t>HL008</t>
  </si>
  <si>
    <t>Kondenzačný sifón HL138</t>
  </si>
  <si>
    <t>320880755</t>
  </si>
  <si>
    <t>ECO001</t>
  </si>
  <si>
    <t>Potrubie PPR 25x4,2- odvod kondenzu</t>
  </si>
  <si>
    <t>1607185140</t>
  </si>
  <si>
    <t>721290111</t>
  </si>
  <si>
    <t>Ostatné - skúška tesnosti kanalizácie v objektoch vodou do DN 125</t>
  </si>
  <si>
    <t>-1960623028</t>
  </si>
  <si>
    <t>998721201</t>
  </si>
  <si>
    <t>Presun hmôt pre vnútornú kanalizáciu v objektoch výšky do 6 m</t>
  </si>
  <si>
    <t>1543372248</t>
  </si>
  <si>
    <t>722130213</t>
  </si>
  <si>
    <t>Potr. z oceľ. rúr pozink. bezšvov. bežných-11 353.0,10 004.0 zvarov. bežných-11 343.00 DN 25</t>
  </si>
  <si>
    <t>-388171560</t>
  </si>
  <si>
    <t>722130214</t>
  </si>
  <si>
    <t>Potr. z oceľ. rúr pozink. bezšvov. bežných-11 353.0,10 004.0 zvarov. bežných-11 343.00 DN 32</t>
  </si>
  <si>
    <t>-963350316</t>
  </si>
  <si>
    <t>722130215</t>
  </si>
  <si>
    <t>Potr. z oceľ. rúr pozink. bezšvov. bežných-11 353.0,10 004.0 zvarov. bežných-11 343.00 DN 40</t>
  </si>
  <si>
    <t>2068115442</t>
  </si>
  <si>
    <t>722130216</t>
  </si>
  <si>
    <t>Potr. z oceľ. rúr pozink. bezšvov. bežných-11 353.0,10 004.0 zvarov. bežných-11 343.00 DN 50</t>
  </si>
  <si>
    <t>1947667270</t>
  </si>
  <si>
    <t>33</t>
  </si>
  <si>
    <t>5339010116</t>
  </si>
  <si>
    <t>1787955629</t>
  </si>
  <si>
    <t>34</t>
  </si>
  <si>
    <t>1770065333</t>
  </si>
  <si>
    <t>35</t>
  </si>
  <si>
    <t>5339010117</t>
  </si>
  <si>
    <t>1390351895</t>
  </si>
  <si>
    <t>36</t>
  </si>
  <si>
    <t>5339010118</t>
  </si>
  <si>
    <t>980674534</t>
  </si>
  <si>
    <t>37</t>
  </si>
  <si>
    <t>5339010119</t>
  </si>
  <si>
    <t>-56120740</t>
  </si>
  <si>
    <t>38</t>
  </si>
  <si>
    <t>5339010120</t>
  </si>
  <si>
    <t>-1722631347</t>
  </si>
  <si>
    <t>39</t>
  </si>
  <si>
    <t>5339010121</t>
  </si>
  <si>
    <t>-455443671</t>
  </si>
  <si>
    <t>40</t>
  </si>
  <si>
    <t>722130801</t>
  </si>
  <si>
    <t>Demontáž potrubia z oceľových rúrok závitových do DN 25  0,00213 t</t>
  </si>
  <si>
    <t>-125344101</t>
  </si>
  <si>
    <t>41</t>
  </si>
  <si>
    <t>722130802</t>
  </si>
  <si>
    <t>Demontáž potrubia z oceľových rúrok závitových nad 25 do DN 40  0,00497 t</t>
  </si>
  <si>
    <t>1384093975</t>
  </si>
  <si>
    <t>42</t>
  </si>
  <si>
    <t>722130803</t>
  </si>
  <si>
    <t>Demontáž potrubia z oceľových rúrok závitových nad 40 do DN 50  0,00670 t</t>
  </si>
  <si>
    <t>673710424</t>
  </si>
  <si>
    <t>43</t>
  </si>
  <si>
    <t>722224111</t>
  </si>
  <si>
    <t>Armatúry závitové s jedným závitom ventily kohútiky  plniace a vypúšťacie STN 13 7061 PN 0,6 G 1/2</t>
  </si>
  <si>
    <t>-903605814</t>
  </si>
  <si>
    <t>44</t>
  </si>
  <si>
    <t>IMT0001</t>
  </si>
  <si>
    <t>665334751</t>
  </si>
  <si>
    <t>45</t>
  </si>
  <si>
    <t>IMT0002</t>
  </si>
  <si>
    <t>-373176481</t>
  </si>
  <si>
    <t>46</t>
  </si>
  <si>
    <t>IMT0003</t>
  </si>
  <si>
    <t>1814365028</t>
  </si>
  <si>
    <t>47</t>
  </si>
  <si>
    <t>IMT0004</t>
  </si>
  <si>
    <t>-1308180947</t>
  </si>
  <si>
    <t>48</t>
  </si>
  <si>
    <t>IMT0005</t>
  </si>
  <si>
    <t>1966510059</t>
  </si>
  <si>
    <t>49</t>
  </si>
  <si>
    <t>IMT0006</t>
  </si>
  <si>
    <t>-1548767649</t>
  </si>
  <si>
    <t>50</t>
  </si>
  <si>
    <t>IMT0010</t>
  </si>
  <si>
    <t>-1777972764</t>
  </si>
  <si>
    <t>51</t>
  </si>
  <si>
    <t>IMT0009</t>
  </si>
  <si>
    <t>-2004964479</t>
  </si>
  <si>
    <t>52</t>
  </si>
  <si>
    <t>IMT0012</t>
  </si>
  <si>
    <t>1314205503</t>
  </si>
  <si>
    <t>53</t>
  </si>
  <si>
    <t>IMT00161</t>
  </si>
  <si>
    <t>Potrubný filter FY30 1 1/4A</t>
  </si>
  <si>
    <t>1898056170</t>
  </si>
  <si>
    <t>54</t>
  </si>
  <si>
    <t>HON003</t>
  </si>
  <si>
    <t>-372425045</t>
  </si>
  <si>
    <t>55</t>
  </si>
  <si>
    <t>HON00202</t>
  </si>
  <si>
    <t>648282074</t>
  </si>
  <si>
    <t>56</t>
  </si>
  <si>
    <t>EZV003</t>
  </si>
  <si>
    <t>kpl</t>
  </si>
  <si>
    <t>-1728624320</t>
  </si>
  <si>
    <t>57</t>
  </si>
  <si>
    <t>WIL002</t>
  </si>
  <si>
    <t xml:space="preserve">Cirkulačné čerpadlo  </t>
  </si>
  <si>
    <t>-2014692306</t>
  </si>
  <si>
    <t>58</t>
  </si>
  <si>
    <t>3885001420</t>
  </si>
  <si>
    <t>Tlakomer 03402 0-1,6MPa/1</t>
  </si>
  <si>
    <t>-1104074866</t>
  </si>
  <si>
    <t>59</t>
  </si>
  <si>
    <t>3885001040</t>
  </si>
  <si>
    <t>Teplomer kontaktný/100mm-ortuťový</t>
  </si>
  <si>
    <t>-1505960056</t>
  </si>
  <si>
    <t>60</t>
  </si>
  <si>
    <t>722231162</t>
  </si>
  <si>
    <t>Ventily poistné pružinové ON 13 7030 /V 4342/ PN  0,6/120 stupňov C priame G 3/4</t>
  </si>
  <si>
    <t>-1007628088</t>
  </si>
  <si>
    <t>61</t>
  </si>
  <si>
    <t>722239101</t>
  </si>
  <si>
    <t>Montáž vodovodných armatúr s dvoma závitmi ostatné typy G 1/2</t>
  </si>
  <si>
    <t>1642489851</t>
  </si>
  <si>
    <t>62</t>
  </si>
  <si>
    <t>722239102</t>
  </si>
  <si>
    <t>Montáž vodovodných armatúr s dvoma závitmi ostatné typy G 3/4</t>
  </si>
  <si>
    <t>472127164</t>
  </si>
  <si>
    <t>63</t>
  </si>
  <si>
    <t>722239103</t>
  </si>
  <si>
    <t>Montáž vodovodných armatúr s dvoma závitmi ostatné typy G 1</t>
  </si>
  <si>
    <t>1530616309</t>
  </si>
  <si>
    <t>64</t>
  </si>
  <si>
    <t>722239104</t>
  </si>
  <si>
    <t>Montáž vodovodných armatúr s dvoma závitmi ostatné typy G 5/4</t>
  </si>
  <si>
    <t>-2053442029</t>
  </si>
  <si>
    <t>65</t>
  </si>
  <si>
    <t>722239105</t>
  </si>
  <si>
    <t>Montáž vodovodných armatúr s dvoma závitmi ostatné typy G 6/4</t>
  </si>
  <si>
    <t>-485764253</t>
  </si>
  <si>
    <t>66</t>
  </si>
  <si>
    <t>722239106</t>
  </si>
  <si>
    <t>Montáž vodovodných armatúr s dvoma závitmi ostatné typy G 2</t>
  </si>
  <si>
    <t>429344384</t>
  </si>
  <si>
    <t>67</t>
  </si>
  <si>
    <t>722290226</t>
  </si>
  <si>
    <t>Ostatné tlakové skúšky vodovodného potrubia závitového do DN 50</t>
  </si>
  <si>
    <t>-1371179322</t>
  </si>
  <si>
    <t>68</t>
  </si>
  <si>
    <t>722290234</t>
  </si>
  <si>
    <t>Prepláchnutie a dezinfekcia vodovodného potrubia do DN 80</t>
  </si>
  <si>
    <t>1632750422</t>
  </si>
  <si>
    <t>69</t>
  </si>
  <si>
    <t>998722202</t>
  </si>
  <si>
    <t>Presun hmôt pre vnútorný vodovod v objektoch výšky nad 6 do 12 m</t>
  </si>
  <si>
    <t>832362113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</si>
  <si>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</si>
  <si>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</si>
  <si>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</si>
  <si>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</si>
  <si>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</si>
  <si>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783 - Dokončovacie práce - nátery</t>
  </si>
  <si>
    <t xml:space="preserve">    784 - Dokončovacie práce - maľby</t>
  </si>
  <si>
    <t>M - Práce a dodávky M</t>
  </si>
  <si>
    <t xml:space="preserve">    22-M - Montáže oznam. a zabezp. zariadení</t>
  </si>
  <si>
    <t>VRN - Vedľajšie rozpočtové náklady</t>
  </si>
  <si>
    <t xml:space="preserve">    VRN13 - Kompletačná a koordinačná činnosť</t>
  </si>
  <si>
    <t xml:space="preserve">    VRN14 - Ostatné náklady stavby</t>
  </si>
  <si>
    <t>113105111</t>
  </si>
  <si>
    <t>Rozoberanie dlažby betonovej velkoformatovej, kladených na sucho,  -0,48000t "4"</t>
  </si>
  <si>
    <t>-1776727128</t>
  </si>
  <si>
    <t>10,5*1</t>
  </si>
  <si>
    <t>113107131</t>
  </si>
  <si>
    <t>Odstránenie krytu v ploche do 200 m2 z betónu prostého príp. asfaltového, hr. vrstvy do 150 mm,  -0,22500t "4"</t>
  </si>
  <si>
    <t>-1903854625</t>
  </si>
  <si>
    <t>(28,5+12,3)*0,5</t>
  </si>
  <si>
    <t>132201101</t>
  </si>
  <si>
    <t>Výkop ryhy do šírky 600 mm v horn.3 do 100 m3 "5"</t>
  </si>
  <si>
    <t>m3</t>
  </si>
  <si>
    <t>-1579597684</t>
  </si>
  <si>
    <t>stiesnené pomery, popri budove</t>
  </si>
  <si>
    <t>P</t>
  </si>
  <si>
    <t>(36,5+75,6+51,5)*0,5*1,2 "drenáž"</t>
  </si>
  <si>
    <t>(3*8)*0,5*1,2 "trativody"</t>
  </si>
  <si>
    <t>Súčet</t>
  </si>
  <si>
    <t>132201109</t>
  </si>
  <si>
    <t>Príplatok k cene za lepivosť pri hĺbení rýh šírky do 600 mm zapažených i nezapažených s urovnaním dna v hornine 3 "5"</t>
  </si>
  <si>
    <t>-1400989024</t>
  </si>
  <si>
    <t>162201211</t>
  </si>
  <si>
    <t>Vodorovné premiestnenie výkopku horniny tr. 1 až 4 stavebným fúrikom do 10 m v rovine alebo vo svahu do 1:5 "5"</t>
  </si>
  <si>
    <t>-1698993135</t>
  </si>
  <si>
    <t>s urovnaním sypaniny v okolitom teréne</t>
  </si>
  <si>
    <t>112,56*0,4</t>
  </si>
  <si>
    <t>167101101</t>
  </si>
  <si>
    <t>Nakladanie neuľahnutého výkopku z hornín tr.1-4 do 100 m3</t>
  </si>
  <si>
    <t>1602173015</t>
  </si>
  <si>
    <t>174101001</t>
  </si>
  <si>
    <t>Spätný zásyp sypaninou so zhutnením jám, šachiet, rýh, zárezov alebo okolo objektov do 100 m3 "5"</t>
  </si>
  <si>
    <t>-1286920763</t>
  </si>
  <si>
    <t>112,56*0,6</t>
  </si>
  <si>
    <t>212752125</t>
  </si>
  <si>
    <t>Trativody z flexodrenážnych rúr DN 100 so zriadením štrkopieskového lôžka a s ochrannou geotextíliou "5"</t>
  </si>
  <si>
    <t>-141572545</t>
  </si>
  <si>
    <t>(36,5+75,6+51,5) "drenáž"</t>
  </si>
  <si>
    <t>(3*8) "trativody"</t>
  </si>
  <si>
    <t>2127522411</t>
  </si>
  <si>
    <t>Montáž kontrolnej a preplachovacej šachty PVC pre drenážny systém  "5"</t>
  </si>
  <si>
    <t>166749260</t>
  </si>
  <si>
    <t>28615500801</t>
  </si>
  <si>
    <t>Kontrolná a preplachovacia šachta drenažného systému dn300 hl.1,2m "5"</t>
  </si>
  <si>
    <t>-209378353</t>
  </si>
  <si>
    <t>kompletná sada, dno, telo, poklop</t>
  </si>
  <si>
    <t>274271302</t>
  </si>
  <si>
    <t>Murivo zo šalovacích tvárnic 50x25x25 s betónovou výplňou C 16/20 hr. 250 mm "12"</t>
  </si>
  <si>
    <t>-612720704</t>
  </si>
  <si>
    <t>564751111</t>
  </si>
  <si>
    <t>Podklad alebo kryt z kameniva hrubého drveného veľ. 32-63 mm s rozprestretím a zhutn.hr. 150 mm "4"</t>
  </si>
  <si>
    <t>696363888</t>
  </si>
  <si>
    <t>17,0+55,2+26,0</t>
  </si>
  <si>
    <t>576741111</t>
  </si>
  <si>
    <t>Koberec asfaltový zo štrkopiesku s rozprestretím a so zhutnením, po zhutnení hr. 50 mm "4"</t>
  </si>
  <si>
    <t>-555112002</t>
  </si>
  <si>
    <t>20,4</t>
  </si>
  <si>
    <t>611481119</t>
  </si>
  <si>
    <t>Potiahnutie vnútorných stropov sklotextílnou mriežkou s celoplošným prilepením "10"</t>
  </si>
  <si>
    <t>-1269061377</t>
  </si>
  <si>
    <t>vrátane pomocného lešenia, strop suterénu, sťažený prístup</t>
  </si>
  <si>
    <t>612451071</t>
  </si>
  <si>
    <t>Vyspravenie povrchu omietkou cementovou pre  drážky, prestupy "24"</t>
  </si>
  <si>
    <t>1374539565</t>
  </si>
  <si>
    <t>600 "drážky, prestupy"</t>
  </si>
  <si>
    <t>6124651461</t>
  </si>
  <si>
    <t>Vnútorná omietka stiena stropov tenkovrstvová, strojné nanášanie hr. 7 mm "24"</t>
  </si>
  <si>
    <t>33806444</t>
  </si>
  <si>
    <t>vrátane pomocného lešenia</t>
  </si>
  <si>
    <t>612481119</t>
  </si>
  <si>
    <t>Potiahnutie vnútorných stien sklotextílnou mriežkou s celoplošným prilepením "26"</t>
  </si>
  <si>
    <t>195912814</t>
  </si>
  <si>
    <t>62246512111</t>
  </si>
  <si>
    <t>Vonkajšia omietka stien, marmolit, soklová, jednofarebná sivá "19"</t>
  </si>
  <si>
    <t>-1463315741</t>
  </si>
  <si>
    <t>6224661151</t>
  </si>
  <si>
    <t>Príprava vonkajšieho podkladu stien, penetračný náter "19"</t>
  </si>
  <si>
    <t>1712136729</t>
  </si>
  <si>
    <t>622467341</t>
  </si>
  <si>
    <t>Vonkajšia omietka stien, jadrová ručná hrubá, miešanie strojne, nanášanie ručne, hr.25 mm, ozn. 082h "19"</t>
  </si>
  <si>
    <t>-1010289824</t>
  </si>
  <si>
    <t>625251575</t>
  </si>
  <si>
    <t>Kontaktný zatepľovací systém hr. 80 mm - minerálne riešenie,kompletný systém "26"</t>
  </si>
  <si>
    <t>-1015467678</t>
  </si>
  <si>
    <t>5,5*2,4</t>
  </si>
  <si>
    <t>467544498</t>
  </si>
  <si>
    <t>(36,5+75,6+51,5)</t>
  </si>
  <si>
    <t>-(28,5+12,3)</t>
  </si>
  <si>
    <t>5922902940</t>
  </si>
  <si>
    <t>Obrubník parkový 100/20/5 cm, sivá "4"</t>
  </si>
  <si>
    <t>-317639861</t>
  </si>
  <si>
    <t>919735122</t>
  </si>
  <si>
    <t>Rezanie existujúceho betónového krytu alebo podkladu hĺbky nad 50 do 100 mm "4"</t>
  </si>
  <si>
    <t>-791429175</t>
  </si>
  <si>
    <t>28,5+12,3</t>
  </si>
  <si>
    <t>941955004</t>
  </si>
  <si>
    <t>Lešenie ľahké pracovné pomocné s výškou lešeňovej podlahy nad 2,50 do 3,5 m "24"</t>
  </si>
  <si>
    <t>-2042091206</t>
  </si>
  <si>
    <t>(9,75+5,8+9,75+5,8)*((3,9+2,9)/2)</t>
  </si>
  <si>
    <t>9419550041</t>
  </si>
  <si>
    <t>Demontáž Lešenia ľahké pracovné pomocné s výškou lešeňovej podlahy nad 2,50 do 3,5 m "24"</t>
  </si>
  <si>
    <t>2031325185</t>
  </si>
  <si>
    <t>952901411</t>
  </si>
  <si>
    <t>Vyčistenie ostatných objektov (kanálov, zásobníkov a pod.) akejkoľvek výšky "12"</t>
  </si>
  <si>
    <t>-426747179</t>
  </si>
  <si>
    <t>7*1,5</t>
  </si>
  <si>
    <t>962032231</t>
  </si>
  <si>
    <t>Búranie muriva nadzákladového z tehál pálených, vápenopieskových,cementových na maltu,prímurovky  -1,90500t "5"</t>
  </si>
  <si>
    <t>1664883032</t>
  </si>
  <si>
    <t>(36,5+75,6+51,5)*0,6*0,125</t>
  </si>
  <si>
    <t>962052211</t>
  </si>
  <si>
    <t>Búranie muriva železobetonového nadzákladného,  -2,40000t "12"</t>
  </si>
  <si>
    <t>1816858552</t>
  </si>
  <si>
    <t>pri oprave kanalizácie v mieste technologického kanala</t>
  </si>
  <si>
    <t>0,8*1,5*0,25</t>
  </si>
  <si>
    <t>978071211</t>
  </si>
  <si>
    <t>Odsekanie omietky a odstránenie izolácie lepenkovej zvislej,  -0,07300t "19"</t>
  </si>
  <si>
    <t>429944123</t>
  </si>
  <si>
    <t>8,53+8,1+27,6</t>
  </si>
  <si>
    <t>979011111</t>
  </si>
  <si>
    <t>Zvislá doprava sutiny a vybúraných hmôt za prvé podlažie nad alebo pod základným podlažím</t>
  </si>
  <si>
    <t>-304680031</t>
  </si>
  <si>
    <t>979011121</t>
  </si>
  <si>
    <t>Zvislá doprava sutiny a vybúraných hmôt za každé ďalšie podlažie</t>
  </si>
  <si>
    <t>-2100646449</t>
  </si>
  <si>
    <t>37,84*3</t>
  </si>
  <si>
    <t>-546773541</t>
  </si>
  <si>
    <t>979081111a</t>
  </si>
  <si>
    <t>Odvoz zeminy na skládku do 1 km</t>
  </si>
  <si>
    <t>-794527363</t>
  </si>
  <si>
    <t>-218429456</t>
  </si>
  <si>
    <t>37,84*15</t>
  </si>
  <si>
    <t>979081121a</t>
  </si>
  <si>
    <t>Odvoz zeminy na skládku za každý ďalší 1 km</t>
  </si>
  <si>
    <t>924881020</t>
  </si>
  <si>
    <t>67*15</t>
  </si>
  <si>
    <t>1724046261</t>
  </si>
  <si>
    <t>-1968098734</t>
  </si>
  <si>
    <t>37,84*4</t>
  </si>
  <si>
    <t>995729947</t>
  </si>
  <si>
    <t>979089012a</t>
  </si>
  <si>
    <t>Poplatok za skladovanie - zemina</t>
  </si>
  <si>
    <t>1730222800</t>
  </si>
  <si>
    <t>998011003</t>
  </si>
  <si>
    <t>Presun hmôt pre budovy (801, 803, 812), zvislá konštr. z tehál, tvárnic, z kovu výšky do 24 m</t>
  </si>
  <si>
    <t>75327289</t>
  </si>
  <si>
    <t>711131102</t>
  </si>
  <si>
    <t>Zhotovenie geotextílie alebo tkaniny na plochu vodorovnú "4"</t>
  </si>
  <si>
    <t>1480185748</t>
  </si>
  <si>
    <t>Geotextília netkaná polypropylénová PP 300 "4"</t>
  </si>
  <si>
    <t>47324769</t>
  </si>
  <si>
    <t>711132107</t>
  </si>
  <si>
    <t>Zhotovenie izolácie proti zemnej vlhkosti nopovou fóloiu položenou voľne na ploche zvislej "5"</t>
  </si>
  <si>
    <t>-919855379</t>
  </si>
  <si>
    <t>(36,5+75,6+51,5)*(1,2+0,3)</t>
  </si>
  <si>
    <t>6288000630</t>
  </si>
  <si>
    <t>Nopová fólia proti vlhkosti, výška nopu 8 mm "5"</t>
  </si>
  <si>
    <t>599039915</t>
  </si>
  <si>
    <t>711142559</t>
  </si>
  <si>
    <t>Zhotovenie  izolácie proti zemnej vlhkosti a tlakovej vode zvislá NAIP pritavením "5"</t>
  </si>
  <si>
    <t>-1201722767</t>
  </si>
  <si>
    <t>6283221000</t>
  </si>
  <si>
    <t>Asfaltovaný pás pre spodné vrstvy hydroizolačných systémov  "5"</t>
  </si>
  <si>
    <t>-1763895069</t>
  </si>
  <si>
    <t>oprava poškodenej hydroizolácie</t>
  </si>
  <si>
    <t>775413320</t>
  </si>
  <si>
    <t>Montáž ukončovacej lišty nopovej folie "5"</t>
  </si>
  <si>
    <t>-1697492170</t>
  </si>
  <si>
    <t>6119800981</t>
  </si>
  <si>
    <t>Lišta ukončovacia, nopova folia "5"</t>
  </si>
  <si>
    <t>-1611281654</t>
  </si>
  <si>
    <t>998711201</t>
  </si>
  <si>
    <t>-308997512</t>
  </si>
  <si>
    <t>713111125</t>
  </si>
  <si>
    <t>Montáž tepelnej izolácie stropov rovných minerálnou vlnou, spodkom prilepením "10"</t>
  </si>
  <si>
    <t>-847726885</t>
  </si>
  <si>
    <t>271,5</t>
  </si>
  <si>
    <t>6314150040</t>
  </si>
  <si>
    <t>Tepelná izolácia pre stropné podhľady a stropy, minerálna izolácia - doska 80x600x1000 mm "10"</t>
  </si>
  <si>
    <t>889099074</t>
  </si>
  <si>
    <t>998713103</t>
  </si>
  <si>
    <t>Presun hmôt pre izolácie tepelné v objektoch výšky nad 12 m do 24 m</t>
  </si>
  <si>
    <t>821974006</t>
  </si>
  <si>
    <t>721274101</t>
  </si>
  <si>
    <t>Ventilačné hlavice strešná - plastové "17" K12</t>
  </si>
  <si>
    <t>-373992025</t>
  </si>
  <si>
    <t>721274103</t>
  </si>
  <si>
    <t>Ventilačné hlavice strešná - plastové kanalizačná "17" K13</t>
  </si>
  <si>
    <t>435234232</t>
  </si>
  <si>
    <t>998721101</t>
  </si>
  <si>
    <t>1465327094</t>
  </si>
  <si>
    <t>762395000</t>
  </si>
  <si>
    <t>Spojovacie prostriedky  pre viazané konštrukcie krovov, debnenie a laťovanie, nadstrešné konštr., spádové kliny - svorky, dosky, klince, pásová oceľ, vruty "08,09"</t>
  </si>
  <si>
    <t>1643501652</t>
  </si>
  <si>
    <t>762421500</t>
  </si>
  <si>
    <t>-355480644</t>
  </si>
  <si>
    <t>6053340400</t>
  </si>
  <si>
    <t>-116449357</t>
  </si>
  <si>
    <t>998762103</t>
  </si>
  <si>
    <t>Presun hmôt pre konštrukcie tesárske v objektoch výšky od 12 do 24 m</t>
  </si>
  <si>
    <t>-1968137544</t>
  </si>
  <si>
    <t>763135095</t>
  </si>
  <si>
    <t>Montáž kaziet SDK kazetový podhľad 600x600 mm "24"</t>
  </si>
  <si>
    <t>786018862</t>
  </si>
  <si>
    <t>použiť jestv. demontované kazety</t>
  </si>
  <si>
    <t>7641756031</t>
  </si>
  <si>
    <t>769019790</t>
  </si>
  <si>
    <t>(48,1+66,1+37,0+36,8+37,7+25,5)*(0,6+0,5) "vych,zap,sev,juh,sev,juh"</t>
  </si>
  <si>
    <t>22,3+(17,6*0,4) "prístrešok vstupu"</t>
  </si>
  <si>
    <t>764352810</t>
  </si>
  <si>
    <t>Demontáž žľabov pododkvapových polkruhových so sklonom do 30st. rš 330 mm,  -0,00330t "17"</t>
  </si>
  <si>
    <t>347593553</t>
  </si>
  <si>
    <t>1,5+1,5+11,5</t>
  </si>
  <si>
    <t>764454802</t>
  </si>
  <si>
    <t>Demontáž odpadových rúr kruhových, s priemerom 120 mm,  -0,00285t "17"</t>
  </si>
  <si>
    <t>1855697037</t>
  </si>
  <si>
    <t>6+3+3</t>
  </si>
  <si>
    <t>764430840</t>
  </si>
  <si>
    <t>Demontáž oplechovania múrov a nadmuroviek rš od 330 do 500 mm,  -0,00230t "17"</t>
  </si>
  <si>
    <t>1008391095</t>
  </si>
  <si>
    <t>764421870</t>
  </si>
  <si>
    <t>Demontáž oplechovania ríms rš od 400 do 500 mm,  -0,00252t "17"</t>
  </si>
  <si>
    <t>-2038379518</t>
  </si>
  <si>
    <t>764391420</t>
  </si>
  <si>
    <t>Llišta z pozinkovaného kašírovaného plechu, r.š. 330 mm "17" K14</t>
  </si>
  <si>
    <t>-746659550</t>
  </si>
  <si>
    <t>764392410</t>
  </si>
  <si>
    <t>Okapová hrana z pozinkovaného farbeného PZf plechu, r.š. 200 mm "17" K16</t>
  </si>
  <si>
    <t>-1519077179</t>
  </si>
  <si>
    <t>764421450</t>
  </si>
  <si>
    <t>Oplechovanie lemovania strechy z pozinkovaného farbeného PZf plechu, r.š. 330 mm "17" K15</t>
  </si>
  <si>
    <t>2044705615</t>
  </si>
  <si>
    <t>(48,1+66,1+37,0+36,8+37,7+25,5) "vych,zap,sev,juh,sev,juh"</t>
  </si>
  <si>
    <t>17,6 "prístrešok vstupu"</t>
  </si>
  <si>
    <t>70</t>
  </si>
  <si>
    <t>7644304601</t>
  </si>
  <si>
    <t>Oplechovanie muriva z pozinkovaného farbeného PZf plechu, vrátane rohov r.š. 750 mm "17" K11</t>
  </si>
  <si>
    <t>1456896029</t>
  </si>
  <si>
    <t>71</t>
  </si>
  <si>
    <t>764421484</t>
  </si>
  <si>
    <t>Oplechovanie ríms a ozdobných prvkov z pozinkovaného farbeného PZf plechu, r.š.do 700 mm "17" K17</t>
  </si>
  <si>
    <t>1526346925</t>
  </si>
  <si>
    <t>72</t>
  </si>
  <si>
    <t>764430460</t>
  </si>
  <si>
    <t>Oplechovanie muriva a atík z pozinkovaného farbeného PZf plechu, vrátane rohov r.š. 750 mm "17" K09"</t>
  </si>
  <si>
    <t>2109569329</t>
  </si>
  <si>
    <t>73</t>
  </si>
  <si>
    <t>764751212</t>
  </si>
  <si>
    <t>Odpadová rúra zvodová 150x150 mm, vrátane úchytiek a kolien "17"</t>
  </si>
  <si>
    <t>1913100676</t>
  </si>
  <si>
    <t>6+11,5+9</t>
  </si>
  <si>
    <t>74</t>
  </si>
  <si>
    <t>764761111</t>
  </si>
  <si>
    <t>Žľab pododkvapový štvorcový rozmer 200x110, vrátane čela, hákov, rohov, kútov "17"</t>
  </si>
  <si>
    <t>214911305</t>
  </si>
  <si>
    <t>3+23+4</t>
  </si>
  <si>
    <t>75</t>
  </si>
  <si>
    <t>76484141511</t>
  </si>
  <si>
    <t>Komínový nadstavec plechový s priemerom nad 150 do 200 mm "17" K18</t>
  </si>
  <si>
    <t>-1013377262</t>
  </si>
  <si>
    <t>76</t>
  </si>
  <si>
    <t>764173705</t>
  </si>
  <si>
    <t>Prestupová manžeta-lemovanie prestupov priemer otvoru 150 - 280 mm "17" K19</t>
  </si>
  <si>
    <t>1329277287</t>
  </si>
  <si>
    <t>77</t>
  </si>
  <si>
    <t>998764103</t>
  </si>
  <si>
    <t>Presun hmôt pre konštrukcie klampiarske v objektoch výšky nad 12 do 24 m</t>
  </si>
  <si>
    <t>2007757075</t>
  </si>
  <si>
    <t>78</t>
  </si>
  <si>
    <t>766411821</t>
  </si>
  <si>
    <t>216979642</t>
  </si>
  <si>
    <t>(48,1+66,1+37,0+36,8+37,7+25,5)*(0,3) "vych,zap,sev,juh,sev,juh"</t>
  </si>
  <si>
    <t>79</t>
  </si>
  <si>
    <t>767122812</t>
  </si>
  <si>
    <t>Demontáž mreží okien s výplňou z kovových tyčí,  -0,01700t "18" Z01, Z02</t>
  </si>
  <si>
    <t>1095358394</t>
  </si>
  <si>
    <t>(10*(2,4*1,5))+(8*(2,4*0,6))+(2*(1,2*0,6))+(2*(1,8*0,6))+(2*(2,5*0,6))+(2*(1,2*1,5))</t>
  </si>
  <si>
    <t>(2,7*2,25)</t>
  </si>
  <si>
    <t>80</t>
  </si>
  <si>
    <t>76722100</t>
  </si>
  <si>
    <t>Montáž ochrannej lišty do muriva "18" Z05</t>
  </si>
  <si>
    <t>1024155593</t>
  </si>
  <si>
    <t>1,6*12</t>
  </si>
  <si>
    <t>81</t>
  </si>
  <si>
    <t>553466600000</t>
  </si>
  <si>
    <t>Ochranná rohová lišta 150x150x1600 "18" Z05</t>
  </si>
  <si>
    <t>-1342509232</t>
  </si>
  <si>
    <t>pri vjazde do garáže s výstražným pruhovaným žlto-čiernym náterom</t>
  </si>
  <si>
    <t>82</t>
  </si>
  <si>
    <t>76733000</t>
  </si>
  <si>
    <t>Demontáž jestv. prvkov fasády "20"</t>
  </si>
  <si>
    <t>-1758831872</t>
  </si>
  <si>
    <t>pre spätné použitie
svetlá, oznam. a inform. tabule, kabl. rozvody, čidlá, inform. systémy, pamätná tabula, vzt jednotky</t>
  </si>
  <si>
    <t>83</t>
  </si>
  <si>
    <t>76733001</t>
  </si>
  <si>
    <t>Montáž, spätná,  jestv. prvkov fasády "20"</t>
  </si>
  <si>
    <t>-1303756519</t>
  </si>
  <si>
    <t xml:space="preserve">vrátane potrebných nových kotevných prvkov </t>
  </si>
  <si>
    <t>84</t>
  </si>
  <si>
    <t>767330308</t>
  </si>
  <si>
    <t>Montáž oblej alebo polchej striešky od steny nad vchodové dvere z komorového polykarbonátu resp. akrylátu nad 1900 do 2700 mm "18" Z07</t>
  </si>
  <si>
    <t>-2060940427</t>
  </si>
  <si>
    <t>85</t>
  </si>
  <si>
    <t>28380031901</t>
  </si>
  <si>
    <t>Strieška z polykarbonatu, kovová konštrukcia 2,0x2,5m "18" Z07</t>
  </si>
  <si>
    <t>597957352</t>
  </si>
  <si>
    <t>86</t>
  </si>
  <si>
    <t>767331801</t>
  </si>
  <si>
    <t>Demontáž akejkoľvek striešky zo steny nad vchodové dvere z komorového polykarbonátu resp. akrylátu        -0,0019t "18" Z07</t>
  </si>
  <si>
    <t>356554414</t>
  </si>
  <si>
    <t>87</t>
  </si>
  <si>
    <t>767581801</t>
  </si>
  <si>
    <t>Demontáž podhľadových kaziet,  -0,00500t "24"</t>
  </si>
  <si>
    <t>920164792</t>
  </si>
  <si>
    <t>vstupná hala, pre spätné použitie, pri montáži nových rozvodov</t>
  </si>
  <si>
    <t>88</t>
  </si>
  <si>
    <t>767661500</t>
  </si>
  <si>
    <t>Montáž interierovej žalúzie hliníkovej lamelovej štandardnej "18" Z03</t>
  </si>
  <si>
    <t>1343276533</t>
  </si>
  <si>
    <t>(44*(2,4*1,5))+(1*(0,9*1,5))+(5*(2,4*2,1))+(2*(1,2*1,5))</t>
  </si>
  <si>
    <t>89</t>
  </si>
  <si>
    <t>5534313590</t>
  </si>
  <si>
    <t>Interierová žalúzia hliníková STANDART biela18/25 - komplet "18" Z03</t>
  </si>
  <si>
    <t>-1331328493</t>
  </si>
  <si>
    <t>90</t>
  </si>
  <si>
    <t>767662110</t>
  </si>
  <si>
    <t>Montáž mreží pevných skrutkovaním "18" Z01</t>
  </si>
  <si>
    <t>-1707412704</t>
  </si>
  <si>
    <t>91</t>
  </si>
  <si>
    <t>5534667290</t>
  </si>
  <si>
    <t>Mreža na rovné plochy, vertikálna výplň, kotvenie bočné, vhodné do exteriéru s povrchovou úpravou "18" Z01</t>
  </si>
  <si>
    <t>83027821</t>
  </si>
  <si>
    <t>92</t>
  </si>
  <si>
    <t>767662210</t>
  </si>
  <si>
    <t>Montáž mreží pevných otváravých "18" Z02</t>
  </si>
  <si>
    <t>-618332669</t>
  </si>
  <si>
    <t>2,7*2,25</t>
  </si>
  <si>
    <t>93</t>
  </si>
  <si>
    <t>55346672901</t>
  </si>
  <si>
    <t>Mreža na rovné plochy, otváravá, vertikálna výplň, kotvenie bočné, vhodné do exteriéru s povrchovou úpravou "18" Z02</t>
  </si>
  <si>
    <t>1042129341</t>
  </si>
  <si>
    <t>- vrátane kovania pre vysací zámok</t>
  </si>
  <si>
    <t>94</t>
  </si>
  <si>
    <t>767995106</t>
  </si>
  <si>
    <t>Montáž ostatných atypických kovových stavebných doplnkových konštrukcií nad 100 do 250 kg "Z09"</t>
  </si>
  <si>
    <t>kg</t>
  </si>
  <si>
    <t>1856467044</t>
  </si>
  <si>
    <t>95</t>
  </si>
  <si>
    <t>767995200a</t>
  </si>
  <si>
    <t>Výroba atypického výrobku - spevnenie muriva - Z09</t>
  </si>
  <si>
    <t>-2094964395</t>
  </si>
  <si>
    <t>Zámočnícke výrobky, L60x60x4, pásovina 50x5</t>
  </si>
  <si>
    <t>96</t>
  </si>
  <si>
    <t>936104212</t>
  </si>
  <si>
    <t>Osadenie odpadkového koša kotevnými skrutkami na pevný podklad "18" Z08</t>
  </si>
  <si>
    <t>1128080606</t>
  </si>
  <si>
    <t>97</t>
  </si>
  <si>
    <t>553816804711</t>
  </si>
  <si>
    <t>Odpadkový kôš, kovový, objem 50l "18" Z08</t>
  </si>
  <si>
    <t>-233912472</t>
  </si>
  <si>
    <t>98</t>
  </si>
  <si>
    <t>998767103</t>
  </si>
  <si>
    <t>Presun hmôt pre kovové stavebné doplnkové konštrukcie v objektoch výšky nad 12 do 24 m</t>
  </si>
  <si>
    <t>-1169756437</t>
  </si>
  <si>
    <t>99</t>
  </si>
  <si>
    <t>783201812</t>
  </si>
  <si>
    <t>Odstránenie starých náterov z kovových stavebných doplnkových konštrukcií "18" Z04</t>
  </si>
  <si>
    <t>459935005</t>
  </si>
  <si>
    <t>100</t>
  </si>
  <si>
    <t>783261002</t>
  </si>
  <si>
    <t>Nátery kov.stav.doplnk.konštr. dvojnásobné "18" Z04</t>
  </si>
  <si>
    <t>1928218411</t>
  </si>
  <si>
    <t>jestv. kovový rebrík</t>
  </si>
  <si>
    <t>101</t>
  </si>
  <si>
    <t>783782203</t>
  </si>
  <si>
    <t>1913944532</t>
  </si>
  <si>
    <t>982*(0,03+0,03+0,05+0,05)</t>
  </si>
  <si>
    <t>102</t>
  </si>
  <si>
    <t>784152271</t>
  </si>
  <si>
    <t>440422171</t>
  </si>
  <si>
    <t>vrátane pomocného pracovného lešenia</t>
  </si>
  <si>
    <t>103</t>
  </si>
  <si>
    <t>7841522711</t>
  </si>
  <si>
    <t>-29349050</t>
  </si>
  <si>
    <t>487,4+13,2</t>
  </si>
  <si>
    <t>104</t>
  </si>
  <si>
    <t>784410130</t>
  </si>
  <si>
    <t>Penetrovanie jednonásobné hrubozrnných , savých podkladov výšky nad 3, 80 m "24"</t>
  </si>
  <si>
    <t>-2141509887</t>
  </si>
  <si>
    <t>105</t>
  </si>
  <si>
    <t>784410500</t>
  </si>
  <si>
    <t>Prebrúsenie a oprášenie jemnozrnných povrchov výšky do 3, 80 m "24"</t>
  </si>
  <si>
    <t>-1002289743</t>
  </si>
  <si>
    <t>66,5+120,9 "zasadačka"</t>
  </si>
  <si>
    <t>72,6+106,6+17,0+43,4+17,0+43,4"komunikačné priestory, kancelárie"</t>
  </si>
  <si>
    <t>106</t>
  </si>
  <si>
    <t>220732020</t>
  </si>
  <si>
    <t>Montáž stenového držiaka na objekte kamery "18" Z06</t>
  </si>
  <si>
    <t>-1345245975</t>
  </si>
  <si>
    <t>- vrátane prestupu cez stenu  a chráničky Ø 25 mm do príslušnej miestnosti</t>
  </si>
  <si>
    <t>107</t>
  </si>
  <si>
    <t>383700000a</t>
  </si>
  <si>
    <t>Držiak kamier, montážna doska do zateplenia hr.180mm "18" Z06</t>
  </si>
  <si>
    <t>128</t>
  </si>
  <si>
    <t>-532296992</t>
  </si>
  <si>
    <t>108</t>
  </si>
  <si>
    <t xml:space="preserve">    781 - Dokončovacie práce a obklady</t>
  </si>
  <si>
    <t>622454511</t>
  </si>
  <si>
    <t>Oprava vonk.omietok cementových v množstve opravovanej plochy do 50% hladkých hladených - 01, 02, 03</t>
  </si>
  <si>
    <t>1766998356</t>
  </si>
  <si>
    <t>794,95+226,43+32,31+349,25+40,09</t>
  </si>
  <si>
    <t>622464232</t>
  </si>
  <si>
    <t>Vonkajšia omietka stien tenkovrstvová, silikónová,  škrabaná, hr. 2 mm - 01, 02</t>
  </si>
  <si>
    <t>-1935739452</t>
  </si>
  <si>
    <t>794,95+226,43-224,4</t>
  </si>
  <si>
    <t>625251341</t>
  </si>
  <si>
    <t>-1590664867</t>
  </si>
  <si>
    <t>/kompletný systém vrátane riešenia všetkých líšt (soklové, rohové, odkvapové, dilatačné, ukončujúce....) a prestupov-17 ks VZT vetracia mriežka/</t>
  </si>
  <si>
    <t>153,3 "severná fasáda"</t>
  </si>
  <si>
    <t>308,6 "južná fasáda"</t>
  </si>
  <si>
    <t>285,2 "východná fasáda"</t>
  </si>
  <si>
    <t>247,4 "západná fasáda"</t>
  </si>
  <si>
    <t>-((3,6*7)+(1,8*2)+(2,5*1)) "okná, dvere sever"</t>
  </si>
  <si>
    <t>-((3,6*9)+(1,35*1)+(16,2)+(3,6*3)+(1,8*3)) "okná, dvere juh"</t>
  </si>
  <si>
    <t>-((3,6*18)+(5,04*4)) "okná, dvere východ"</t>
  </si>
  <si>
    <t>-((3,6*14)+(5,04*1)) "okná, dvere západ"</t>
  </si>
  <si>
    <t>38,3 "strop nad vonkajším prostredím"</t>
  </si>
  <si>
    <t>625251372</t>
  </si>
  <si>
    <t>-140061166</t>
  </si>
  <si>
    <t>/kompletný systém vrátane riešenia všetkých líšt (soklové, rohové, odkvapové, dilatačné, ukončujúce....) a prestupov/</t>
  </si>
  <si>
    <t>(((2,4+2,1+2,1)*5)+((2,4+1,5+1,5)*51)+((2,5+2,8+2,8)*1)+((1,2+1,5+1,5)*5)+((1,0+2,5+2,5)*1)+((0,9+1,5+1,5)*1))*0,3 "okná, dvere ostenia"</t>
  </si>
  <si>
    <t>(4,8*13,1)+(2,9*9,7) "komín"</t>
  </si>
  <si>
    <t>31,2 "strop-preklad nad vonkajším prostredím"</t>
  </si>
  <si>
    <t>625251406</t>
  </si>
  <si>
    <t>-1819934413</t>
  </si>
  <si>
    <t>/kompletný systém vrátane riešenia všetkých líšt (soklové, rohové, odkvapové, dilatačné, ukončujúce....) a prestupov/ 
- so zapustením tepelnej izolácie 60cm pod terén
- systém pod prírodný kamemmý obklad tenkovrstvý do 27kg/m2, dosky lepene celoplošne, pancierová sieťka, hmoždinky s kovovým trňom, druhá vrstva sieťoviny, extra lepidlo</t>
  </si>
  <si>
    <t>142,5 "severná fasáda"</t>
  </si>
  <si>
    <t>135,2 "južná fasáda"</t>
  </si>
  <si>
    <t>81,7 "východná fasáda"</t>
  </si>
  <si>
    <t>83,6 "západná fasáda"</t>
  </si>
  <si>
    <t>-((1,44*3)+(0,72*1)+(3,24*1)+(2,1*1)+(5,04*6)) "okná, dvere sever"</t>
  </si>
  <si>
    <t>-((0,72*2)+(1,44*9)+(2,1*1)+(1,08*2)) "okná dvere juh"</t>
  </si>
  <si>
    <t>-((0,72*1)+(1,44*1)) "okná dvere východ"</t>
  </si>
  <si>
    <t>- 32,31 "požiarný pás v úrovni sokla"</t>
  </si>
  <si>
    <t>625251338</t>
  </si>
  <si>
    <t>Kontaktný zatepľovací systém hr. 140 mm - minerálne riešenie - 03</t>
  </si>
  <si>
    <t>-1319418698</t>
  </si>
  <si>
    <t>(12,94+25,14+24,95+10,5+6,18+11,05+31+25,85+1,08+12,85)*0,2 "požiarný pás v úrovni sokla"</t>
  </si>
  <si>
    <t>625251422</t>
  </si>
  <si>
    <t>1354208957</t>
  </si>
  <si>
    <t>/kompletný systém vrátane riešenia všetkých líšt (soklové, rohové, odkvapové, dilatačné, ukončujúce....) a prestupov/ 
- systém pod prírodný kamemmý obklad tenkovrstvý do 27kg/m2, dosky lepene celoplošne, pancierová sieťka, hmoždinky s kovovým trňom, druhá vrstva sieťoviny, extra lepidlo</t>
  </si>
  <si>
    <t>(((1,2+0,6+0,6)*3)+((2,4+0,6+0,6)*13)+((1,2+0,6+0,6)*1)+((1,8+1,8+1,8)*1)+((1,0+2,1+2,1)*2)+((1,8+0,6+0,6)*2))*0,3</t>
  </si>
  <si>
    <t>(2,4+2,1+2,1)*6*0,42</t>
  </si>
  <si>
    <t>941941031</t>
  </si>
  <si>
    <t>Montáž lešenia ľahkého pracovného radového s podlahami šírky od 0,80 do 1,00 m, výšky do 10 m</t>
  </si>
  <si>
    <t>-819199820</t>
  </si>
  <si>
    <t>293+77+308+55+153+264+83+218+77</t>
  </si>
  <si>
    <t>941941191</t>
  </si>
  <si>
    <t>Príplatok za prvý a každý ďalší i začatý mesiac použitia lešenia ľahkého pracovného radového s podlahami šírky od 0,80 do 1,00 m, výšky do 10 m</t>
  </si>
  <si>
    <t>1586854278</t>
  </si>
  <si>
    <t>1528*3</t>
  </si>
  <si>
    <t>941941831</t>
  </si>
  <si>
    <t>Demontáž lešenia ľahkého pracovného radového s podlahami šírky nad 0,80 do 1,00 m, výšky do 10 m</t>
  </si>
  <si>
    <t>1325107543</t>
  </si>
  <si>
    <t>978059231</t>
  </si>
  <si>
    <t>Odsekanie a odobratie obkladu z kameňa nad 2 m2,  -0,16900t - 03</t>
  </si>
  <si>
    <t>-566769498</t>
  </si>
  <si>
    <t>222883783</t>
  </si>
  <si>
    <t>-2036275312</t>
  </si>
  <si>
    <t>57,34*3</t>
  </si>
  <si>
    <t>-948847545</t>
  </si>
  <si>
    <t>-697358403</t>
  </si>
  <si>
    <t>57,34*15</t>
  </si>
  <si>
    <t>109997569</t>
  </si>
  <si>
    <t>-1178599389</t>
  </si>
  <si>
    <t>57,34*5</t>
  </si>
  <si>
    <t>-719279992</t>
  </si>
  <si>
    <t>999281111</t>
  </si>
  <si>
    <t>Presun hmôt pre opravy a údržbu objektov vrátane vonkajších plášťov výšky do 25 m</t>
  </si>
  <si>
    <t>-1256189274</t>
  </si>
  <si>
    <t>Demontáž obloženia stien panelmi, palub. doskami,  -0,01098t   - 01</t>
  </si>
  <si>
    <t>-1968684630</t>
  </si>
  <si>
    <t>766416121</t>
  </si>
  <si>
    <t>Montáž oblož. stien, stĺpov a pilierov nad 5 m2  obkladom, z tvrdých drevín, veľkosti do 0,6 m2   - 01</t>
  </si>
  <si>
    <t>949221584</t>
  </si>
  <si>
    <t>18,5+14,9+11,3+18,5+14,9+11,3+23,7+9,5+9,8+11,3+23,3+14,9+11,3+24+2,4+2,4+1,2+1,2</t>
  </si>
  <si>
    <t>6119200057</t>
  </si>
  <si>
    <t>Drevený obkladl červený smrek hr.20 mm x B=110-125 mm I. trieda - 01</t>
  </si>
  <si>
    <t>829254659</t>
  </si>
  <si>
    <t xml:space="preserve">- vrátane podkladného roštu na hrúbku 200mm
- vrátane uzatváracieho L- lemovania po obvode </t>
  </si>
  <si>
    <t>781785300</t>
  </si>
  <si>
    <t>Montáž obkladov vonkajších stien-sokla kamenom s rovnými hranami kladenej do flexibilného tmelu - 03</t>
  </si>
  <si>
    <t>-1594998856</t>
  </si>
  <si>
    <t>32,31+349,25+40,09</t>
  </si>
  <si>
    <t>-(12,94+25,14+24,95+10,5+6,18+11,05+31+25,85+1,08+12,85)*0,6 "úroveň pod terénom)</t>
  </si>
  <si>
    <t>583840102011</t>
  </si>
  <si>
    <t>Kamenný obklad prírodný /do 27kg/m2/ -  rozmer 10-30 cm, hr. 1-2 cm - 03</t>
  </si>
  <si>
    <t>1869929125</t>
  </si>
  <si>
    <t>783626200</t>
  </si>
  <si>
    <t>Nátery stolárskych výrobkov syntetické 2x lakovaním - 01</t>
  </si>
  <si>
    <t>-77055031</t>
  </si>
  <si>
    <t>224,4</t>
  </si>
  <si>
    <t xml:space="preserve">    712 - Izolácie striech</t>
  </si>
  <si>
    <t>631571008</t>
  </si>
  <si>
    <t>Násyp pod tepelne izolačné vrstvy hr. do 40 mm - podklad z piesku preosiateho</t>
  </si>
  <si>
    <t>-652016713</t>
  </si>
  <si>
    <t xml:space="preserve">prípadne vyrovanie nerovností sklonu plochej časti strechy
</t>
  </si>
  <si>
    <t>197,3+115,5 "administratívna časť"</t>
  </si>
  <si>
    <t>98,9+59,9 "ubytovacia časť"</t>
  </si>
  <si>
    <t>95,4 "vstupná hala"</t>
  </si>
  <si>
    <t>23,5 "prístrešok vstupu"</t>
  </si>
  <si>
    <t>1444138382</t>
  </si>
  <si>
    <t>158460268</t>
  </si>
  <si>
    <t>36,02*3</t>
  </si>
  <si>
    <t>-204870052</t>
  </si>
  <si>
    <t>-739360010</t>
  </si>
  <si>
    <t>36,02*15</t>
  </si>
  <si>
    <t>296671781</t>
  </si>
  <si>
    <t>1668891287</t>
  </si>
  <si>
    <t>36,02*5</t>
  </si>
  <si>
    <t>979089112</t>
  </si>
  <si>
    <t>Poplatok za skladovanie - drevo, sklo, plasty (17 02 ), ostatné</t>
  </si>
  <si>
    <t>393057456</t>
  </si>
  <si>
    <t>1727377189</t>
  </si>
  <si>
    <t>712300832</t>
  </si>
  <si>
    <t>Odstránenie povlakovej krytiny na strechách plochých 10°,  -0,01000t</t>
  </si>
  <si>
    <t>1610727574</t>
  </si>
  <si>
    <t>712370070</t>
  </si>
  <si>
    <t>Zhotovenie povlakovej krytiny striech plochých do 10° PVC-P fóliou upevnenou prikotvením so zvarením spoju</t>
  </si>
  <si>
    <t>-638811434</t>
  </si>
  <si>
    <t>95,4+(48,6*0,5) "vstupná hala"</t>
  </si>
  <si>
    <t>2832990680</t>
  </si>
  <si>
    <t>Kotviaca technika - univerzal, do dreva (nad vstupnou halou do betónu)</t>
  </si>
  <si>
    <t>1968410305</t>
  </si>
  <si>
    <t>2833000150</t>
  </si>
  <si>
    <t>-816164638</t>
  </si>
  <si>
    <t>resp alternatíva k materiálu</t>
  </si>
  <si>
    <t>712441559</t>
  </si>
  <si>
    <t xml:space="preserve">Zhotovenie oprava povlak. krytiny striech šikmých do 30° pásmi pritav. </t>
  </si>
  <si>
    <t>1212958082</t>
  </si>
  <si>
    <t>-320603607</t>
  </si>
  <si>
    <t>oprava na spodnom debnení, typ a aplikáciu materialu upresniť po odkrytí strešnej konštrukcie</t>
  </si>
  <si>
    <t>712990040</t>
  </si>
  <si>
    <t xml:space="preserve">Položenie geotextílie vodorovne alebo zvislo na strechy ploché do 10° </t>
  </si>
  <si>
    <t>-1820555937</t>
  </si>
  <si>
    <t>Geotextília netkaná polypropylénová PP 300</t>
  </si>
  <si>
    <t>944699744</t>
  </si>
  <si>
    <t>998712103</t>
  </si>
  <si>
    <t>Presun hmôt pre izoláciu povlakovej krytiny v objektoch výšky nad 12 do 24 m</t>
  </si>
  <si>
    <t>-780181050</t>
  </si>
  <si>
    <t>713141151</t>
  </si>
  <si>
    <t>Montáž tepelnej izolácie striech plochých do 10° minerálnou vlnou, jednovrstvová kladenými voľne</t>
  </si>
  <si>
    <t>1115779103</t>
  </si>
  <si>
    <t>48,6*0,2 "lem strechy vstupnej haly"</t>
  </si>
  <si>
    <t>6314151420</t>
  </si>
  <si>
    <t>Tepelná izolácia pre plochú strechu minerálna izolácia - doska hr.100mm</t>
  </si>
  <si>
    <t>719072223</t>
  </si>
  <si>
    <t>713142160</t>
  </si>
  <si>
    <t>Montáž tepelnej izolácie striech plochých do 10° spádovými doskami z polystyrénu v jednej vrstve</t>
  </si>
  <si>
    <t>717446304</t>
  </si>
  <si>
    <t>2837653501</t>
  </si>
  <si>
    <t>EPS spádová doska spádový penový polystyrén 100S</t>
  </si>
  <si>
    <t>-1259168381</t>
  </si>
  <si>
    <t>23,5*((0,09+0,03)/2)</t>
  </si>
  <si>
    <t>713170130</t>
  </si>
  <si>
    <t xml:space="preserve">Montáž spádového klinu z MW </t>
  </si>
  <si>
    <t>-1101833317</t>
  </si>
  <si>
    <t>6314153540</t>
  </si>
  <si>
    <t xml:space="preserve">Tepelná izolácia pre plochú strechu  jednostranne spádová doska, minerálna izolácia </t>
  </si>
  <si>
    <t>-1502799434</t>
  </si>
  <si>
    <t>567*((0,03+0,11)/2)*1,2</t>
  </si>
  <si>
    <t>713161530</t>
  </si>
  <si>
    <t>Montáž tepelnej izolácie striech šikmých prichytená pribitím a vyviazaním na latovanie medzi a pod krokvy hr. nad 10 cm</t>
  </si>
  <si>
    <t>1434567588</t>
  </si>
  <si>
    <t>201,4 "administratívna časť"</t>
  </si>
  <si>
    <t>110,5 "ubytovacia časť"</t>
  </si>
  <si>
    <t>102,7 "zasadačka"</t>
  </si>
  <si>
    <t>6314153450</t>
  </si>
  <si>
    <t>Tepelná izolácia šikmých striech  sklená minerálna izolácia - rolka hr.150 mm</t>
  </si>
  <si>
    <t>304348896</t>
  </si>
  <si>
    <t>998713203</t>
  </si>
  <si>
    <t>-26369903</t>
  </si>
  <si>
    <t>72123300b</t>
  </si>
  <si>
    <t>Strešný prepad plastový poistný - DN 75 "07"</t>
  </si>
  <si>
    <t>-913923111</t>
  </si>
  <si>
    <t>nový poistný prepad z plochej strechy nad vstupnou halou</t>
  </si>
  <si>
    <t>721233116a</t>
  </si>
  <si>
    <t>Strešný vtok plastový - sanačná vpusť s vyhrievaním DN 125 "07"</t>
  </si>
  <si>
    <t>-400422243</t>
  </si>
  <si>
    <t>rozmer preveriť na stavbe</t>
  </si>
  <si>
    <t>998721102</t>
  </si>
  <si>
    <t>Presun hmôt pre vnútornú kanalizáciu v objektoch výšky nad 6 do 12 m</t>
  </si>
  <si>
    <t>1293656844</t>
  </si>
  <si>
    <t>762341811</t>
  </si>
  <si>
    <t>Demontáž debnenia striech rovných, sikmých do 60°, z dosiek hrubých, hobľovaných,  -0.01600t</t>
  </si>
  <si>
    <t>-1848911584</t>
  </si>
  <si>
    <t>197,3+115,5+201,4 "administratívna časť"</t>
  </si>
  <si>
    <t>98,9+59,9+110,5 "ubytovacia časť"</t>
  </si>
  <si>
    <t>762331811</t>
  </si>
  <si>
    <t>Demontáž viazaných konštrukcií striech so sklonom do 60°, prierez. plochy do 120 cm2,  -0.00800t</t>
  </si>
  <si>
    <t>2125554647</t>
  </si>
  <si>
    <t>762331811b</t>
  </si>
  <si>
    <t>Demontáž viazaných konštrukcií krovov so sklonom do 60°, prierez. plochy do 120 cm2,  -0.00800t</t>
  </si>
  <si>
    <t>-842176581</t>
  </si>
  <si>
    <t>- rezerva, prípadna oprava poškodených prvkov</t>
  </si>
  <si>
    <t>762811811b</t>
  </si>
  <si>
    <t>Demontáž záklopov vrchných, z hrubých dosiek ,  -0.01400t</t>
  </si>
  <si>
    <t>-1283126128</t>
  </si>
  <si>
    <t>762332110b</t>
  </si>
  <si>
    <t>Montáž viazaných konštrukcií krovov striech z reziva priemernej plochy do 120 cm2</t>
  </si>
  <si>
    <t>1275234265</t>
  </si>
  <si>
    <t>762811100b</t>
  </si>
  <si>
    <t>Montáž záklopu z hrubých dosiek vrchného, rezerva opravy</t>
  </si>
  <si>
    <t>-1250109762</t>
  </si>
  <si>
    <t>6051590000b</t>
  </si>
  <si>
    <t>-1292145754</t>
  </si>
  <si>
    <t>100*0,05*0,1</t>
  </si>
  <si>
    <t>100*0,025</t>
  </si>
  <si>
    <t>762395000b</t>
  </si>
  <si>
    <t>Spojovacie prostriedky  pre viazané konštrukcie krovov, debnenie a laťovanie, nadstrešné konštr., spádové kliny - svorky, dosky, klince, pásová oceľ, vruty - rezerva</t>
  </si>
  <si>
    <t>56497665</t>
  </si>
  <si>
    <t>762332110</t>
  </si>
  <si>
    <t>-530005774</t>
  </si>
  <si>
    <t>762341253</t>
  </si>
  <si>
    <t>Montáž kontralát pre sklon nad 35°</t>
  </si>
  <si>
    <t>1202771358</t>
  </si>
  <si>
    <t>762811100</t>
  </si>
  <si>
    <t>Montáž záklopu z hrubých dosiek vrchného</t>
  </si>
  <si>
    <t>1823543898</t>
  </si>
  <si>
    <t>605159000000</t>
  </si>
  <si>
    <t>1746478202</t>
  </si>
  <si>
    <t>570*0,06*0,15*1,1</t>
  </si>
  <si>
    <t>570*0,05*0,08*1,1</t>
  </si>
  <si>
    <t>414,6*0,025*1,1</t>
  </si>
  <si>
    <t>Spojovacie prostriedky  pre viazané konštrukcie krovov, debnenie a laťovanie, nadstrešné konštr., spádové kliny - svorky, dosky, klince, pásová oceľ, vruty</t>
  </si>
  <si>
    <t>-470203193</t>
  </si>
  <si>
    <t>kotvenie hranolov pomocou L uholníka s prelisom</t>
  </si>
  <si>
    <t>998762203</t>
  </si>
  <si>
    <t>1190413785</t>
  </si>
  <si>
    <t>764312822</t>
  </si>
  <si>
    <t>Demontáž krytiny hladkej strešnej z tabúľ, do 30st.,  -0,00751t</t>
  </si>
  <si>
    <t>-905565334</t>
  </si>
  <si>
    <t>vratane doplnkov krytiny</t>
  </si>
  <si>
    <t>764311891</t>
  </si>
  <si>
    <t>Demontáž krytiny hladkej strešnej, príplatok za sklon nad 30° do 45°</t>
  </si>
  <si>
    <t>662512616</t>
  </si>
  <si>
    <t>764171317b</t>
  </si>
  <si>
    <t>Krytina falcovaná z pozink. farebného plechu, sklon strechy nad 30° do 45°</t>
  </si>
  <si>
    <t>-2096806153</t>
  </si>
  <si>
    <t>vrátane všetkých príslušných klapmiarských dolpnkov a komponentov</t>
  </si>
  <si>
    <t>764313001a</t>
  </si>
  <si>
    <t xml:space="preserve">Oddeľovacia štruktúrovaná rohož pre krytiny z pozinkovaného farbeného plechu </t>
  </si>
  <si>
    <t>-256992864</t>
  </si>
  <si>
    <t>414,6*1,1</t>
  </si>
  <si>
    <t>765901023</t>
  </si>
  <si>
    <t>-910683106</t>
  </si>
  <si>
    <t>-752088191</t>
  </si>
  <si>
    <t xml:space="preserve">    787 - Dokončovacie práce - zasklievanie</t>
  </si>
  <si>
    <t>6124259211</t>
  </si>
  <si>
    <t>Vyspravenie ostenia - omietka vnútorného ostenia okenného alebo dverného hladká</t>
  </si>
  <si>
    <t>1625910640</t>
  </si>
  <si>
    <t>669,4*0,15</t>
  </si>
  <si>
    <t>632451021</t>
  </si>
  <si>
    <t>Vyrovnávací poter parapetu okna hr. od 10 do 20 mm (podkladný)</t>
  </si>
  <si>
    <t>639657850</t>
  </si>
  <si>
    <t>vyspravenie parapetu po vybúraní</t>
  </si>
  <si>
    <t>197,3*0,25</t>
  </si>
  <si>
    <t>962081131</t>
  </si>
  <si>
    <t>Búranie muriva priečok zo sklenených tvárnic, hr. do 100 mm,  -0,05500t</t>
  </si>
  <si>
    <t>-167799614</t>
  </si>
  <si>
    <t>1,8*1,8</t>
  </si>
  <si>
    <t>968071115</t>
  </si>
  <si>
    <t>Demontáž okien a dverí kovových, aj s rámom, 1 bm obvodu - 0,015t</t>
  </si>
  <si>
    <t>-168134327</t>
  </si>
  <si>
    <t>(18*(2,4+2,4+1,5+1,5))+(2*(1,2+1,2+1,5+1,5))+(1*(0,9+0,9+1,5+1,5))</t>
  </si>
  <si>
    <t>(2*(2,5+2,5+0,6+0,6))+(4*(1,2+1,2+0,6+0,6))+(11*(2,4+2,4+0,6+0,6))+(2*(1,8+1,8+0,6+0,6))</t>
  </si>
  <si>
    <t>(2*(0,9+0,9+2,0+2,0))+(3*(2,4+2,4+0,9+0,9))</t>
  </si>
  <si>
    <t>968072559</t>
  </si>
  <si>
    <t>Vybúranie kovových vrát plochy nad 5 m2,  -0,06600t</t>
  </si>
  <si>
    <t>1361831923</t>
  </si>
  <si>
    <t>6*(2,4*2,1)</t>
  </si>
  <si>
    <t>968081115</t>
  </si>
  <si>
    <t>Demontáž okien a dverí plastových, aj s rámom, 1 bm obvodu - 0,007t</t>
  </si>
  <si>
    <t>1704705571</t>
  </si>
  <si>
    <t>(5*(2,4+2,4+2,1+2,1))+(31*(2,4+2,4+1,5+1,5))+(3*(1,2+1,2+1,5+1,5))+(3*(2,4+2,4+0,6+0,6))</t>
  </si>
  <si>
    <t>(2,2+2,2+2,8+2,8)+(1,0+1,0+2,5+2,5)</t>
  </si>
  <si>
    <t>(2*(5,8+1,8+1,8+2,4))+(2*2,4)</t>
  </si>
  <si>
    <t>(2*(2,4+2,4+0,9+0,9))</t>
  </si>
  <si>
    <t>-420811974</t>
  </si>
  <si>
    <t>-425560459</t>
  </si>
  <si>
    <t>9,97*4</t>
  </si>
  <si>
    <t>-1017666579</t>
  </si>
  <si>
    <t>1028416078</t>
  </si>
  <si>
    <t>9,97*15</t>
  </si>
  <si>
    <t>-75060608</t>
  </si>
  <si>
    <t>1231477317</t>
  </si>
  <si>
    <t>9,97*10</t>
  </si>
  <si>
    <t>979089312</t>
  </si>
  <si>
    <t>Poplatok za skladovanie - kovy, plasty (meď, bronz, mosadz atď.) (17 04 ), ostatné</t>
  </si>
  <si>
    <t>2006993983</t>
  </si>
  <si>
    <t>795190908</t>
  </si>
  <si>
    <t>764410850</t>
  </si>
  <si>
    <t>Demontáž oplechovania parapetov rš od 100 do 330 mm,  -0,00135t</t>
  </si>
  <si>
    <t>-975849674</t>
  </si>
  <si>
    <t>(2,4*(5+49+3+11))+(1,2*(5+4))+(0,9)+(2,5*2)+(1,8)+(1,8*2)+(2,4*5)</t>
  </si>
  <si>
    <t>764410450</t>
  </si>
  <si>
    <t>Oplechovanie parapetov z pozinkovaného farbeného PZf plechu, vrátane rohov r.š. 330 mm</t>
  </si>
  <si>
    <t>920367664</t>
  </si>
  <si>
    <t>197,3</t>
  </si>
  <si>
    <t>7666210811</t>
  </si>
  <si>
    <t>Montáž parapetu na PUR penu</t>
  </si>
  <si>
    <t>785312356</t>
  </si>
  <si>
    <t>998764203</t>
  </si>
  <si>
    <t>1112920049</t>
  </si>
  <si>
    <t>766694143</t>
  </si>
  <si>
    <t>Montáž parapetnej dosky plastovej šírky do 300 mm na PUR penu</t>
  </si>
  <si>
    <t>158803683</t>
  </si>
  <si>
    <t>6119000980</t>
  </si>
  <si>
    <t>Vnútorné parapetné dosky plastové komôrkové,B=300mm biela</t>
  </si>
  <si>
    <t>599419225</t>
  </si>
  <si>
    <t>šírku zamerať individuálne pre každé okno na stavbe</t>
  </si>
  <si>
    <t>766694986</t>
  </si>
  <si>
    <t>Demontáž parapetnej dosky plastovej šírky do 300 mm,, -0,006t</t>
  </si>
  <si>
    <t>-228766283</t>
  </si>
  <si>
    <t>(5+49+3+11)+(5+4)+1+2+1+2+5</t>
  </si>
  <si>
    <t>998766103</t>
  </si>
  <si>
    <t>Presun hmot pre konštrukcie stolárske v objektoch výšky nad 12 do 24 m</t>
  </si>
  <si>
    <t>53928657</t>
  </si>
  <si>
    <t>767612100</t>
  </si>
  <si>
    <t>Montáž okien hliníkových s hydroizolačnými ISO páskami (exteriérová a interiérová)</t>
  </si>
  <si>
    <t>-2008730674</t>
  </si>
  <si>
    <t>289,8+379,6</t>
  </si>
  <si>
    <t>2832301230</t>
  </si>
  <si>
    <t>Tesniaca paska exteriér, pre okenné konštrukcie</t>
  </si>
  <si>
    <t>-1634752291</t>
  </si>
  <si>
    <t>2832301250</t>
  </si>
  <si>
    <t>Tesniaca interiér, pre okenné konštrukcie</t>
  </si>
  <si>
    <t>-1071803123</t>
  </si>
  <si>
    <t>5534160100</t>
  </si>
  <si>
    <t>Hliníkové okná a dvere, izolačné trojsklo, farba svetlosivá</t>
  </si>
  <si>
    <t>466277481</t>
  </si>
  <si>
    <t>Uw=0,9
farebne prispôsobiť jestv. hliníkovým oknám
bezpečnostné zasklenie P09, D15 a D16</t>
  </si>
  <si>
    <t>(5*(2,4*2,1))+(49*(2,4*1,5))+(5*(1,2*1,5))+(1*(0,9*1,5))+(3*(2,4*0,6)) "okna"</t>
  </si>
  <si>
    <t>(2,2*2,8)+((5,8+1,8+1,8+2,4)*2,4)+(1,0*2,5) "dvere"</t>
  </si>
  <si>
    <t>(2*(2,5*0,6))+(4*(1,2*0,6))+(11*(2,4*0,6))+(1*(1,8*1,8))+(2*(1,8*0,6)) "okna"</t>
  </si>
  <si>
    <t>(2*(0,9*2,0)) "dvere"</t>
  </si>
  <si>
    <t>5*(2,4*0,9) "okna strecha"</t>
  </si>
  <si>
    <t>7676582011</t>
  </si>
  <si>
    <t xml:space="preserve">Montáž brány pre šírku prejazdu 2,8 m </t>
  </si>
  <si>
    <t>-1300947126</t>
  </si>
  <si>
    <t>55359101151</t>
  </si>
  <si>
    <t>1101138362</t>
  </si>
  <si>
    <t>-elektricky ovládaná
-ručné+dialkové ovládanie
-otváranie v prípade výpadku prúdu
-ovládanie kompatibilné s novou jestv. vonkajšou rampou
/jedným ovládačom/
- POZOR BOČNÉ OSTENIE ZAROVNO S BOČNOU STENOU ! - 2x
- POZOR HORNÉ NADPRAŽIE VYSOKÉ IBA 8 CM ! - 4x
/preveriť na stavbe/</t>
  </si>
  <si>
    <t>998767101</t>
  </si>
  <si>
    <t>Presun hmôt pre kovové stavebné doplnkové konštrukcie v objektoch výšky do 6 m</t>
  </si>
  <si>
    <t>-482610386</t>
  </si>
  <si>
    <t>229731186a</t>
  </si>
  <si>
    <t>Demontáž jestv. zdroja, miestnosť servera</t>
  </si>
  <si>
    <t>-319268383</t>
  </si>
  <si>
    <t>vrátane odbornej likvidácie</t>
  </si>
  <si>
    <t xml:space="preserve">    769 - Montáž vzduchotechnických zariadení</t>
  </si>
  <si>
    <t>7690210001</t>
  </si>
  <si>
    <t>Medené izolované potrubie 6/12 + komunikačný kábel</t>
  </si>
  <si>
    <t>bm</t>
  </si>
  <si>
    <t>1301063780</t>
  </si>
  <si>
    <t>4290055203</t>
  </si>
  <si>
    <t>Montážny, spojovací, závesný, kotviací a tesniaci materiál pre Split jednotku</t>
  </si>
  <si>
    <t>-1066518354</t>
  </si>
  <si>
    <t>7690602300</t>
  </si>
  <si>
    <t xml:space="preserve">Montáž klimatizačnej jednotky Split systém vonk. + vnútorná jednotka </t>
  </si>
  <si>
    <t>840321259</t>
  </si>
  <si>
    <t>42900550900</t>
  </si>
  <si>
    <t>2082154528</t>
  </si>
  <si>
    <t>769070000</t>
  </si>
  <si>
    <t>Doplnenie chladiva R410 A</t>
  </si>
  <si>
    <t>-1153534350</t>
  </si>
  <si>
    <t>769070001</t>
  </si>
  <si>
    <t>Elektroinštalačný materiál (k nástennému ovládaču)</t>
  </si>
  <si>
    <t>-1435796700</t>
  </si>
  <si>
    <t>7690710121</t>
  </si>
  <si>
    <t>Montáž konzoly</t>
  </si>
  <si>
    <t>-2064269548</t>
  </si>
  <si>
    <t>429002000</t>
  </si>
  <si>
    <t>Konzola ku vonkajšej kondenzačnej  klimatizačnej jednotke nastenná /strešná/</t>
  </si>
  <si>
    <t>-1181419618</t>
  </si>
  <si>
    <t>769086000</t>
  </si>
  <si>
    <t xml:space="preserve">Demontáž klimatizačnej nástennej </t>
  </si>
  <si>
    <t>809454234</t>
  </si>
  <si>
    <t>33053006801</t>
  </si>
  <si>
    <t>Elektrorevízia napojenia el. zariadenií + rev. správa</t>
  </si>
  <si>
    <t>1469319125</t>
  </si>
  <si>
    <t>769060000sk1</t>
  </si>
  <si>
    <t>Funkčné skúšky a zaregulovanie VZT</t>
  </si>
  <si>
    <t>341718112</t>
  </si>
  <si>
    <t>998769203</t>
  </si>
  <si>
    <t>Presun hmôt pre montáž vzduchotechnických zariadení v stavbe (objekte) výšky nad 7 do 24 m</t>
  </si>
  <si>
    <t>272167370</t>
  </si>
  <si>
    <t xml:space="preserve">    3 - Zvislé a kompletné konštrukcie</t>
  </si>
  <si>
    <t xml:space="preserve">    4 - Vodorovné konštrukcie</t>
  </si>
  <si>
    <t xml:space="preserve">    8 - Rúrové vedenie</t>
  </si>
  <si>
    <t xml:space="preserve">    725 - Zdravotechnika - zariaď. predmety</t>
  </si>
  <si>
    <t xml:space="preserve">    771 - Podlahy z dlaždíc</t>
  </si>
  <si>
    <t>273362421</t>
  </si>
  <si>
    <t>Výstuž zo zvár. sietí KARI, priemer drôtu 6/6 mm, veľkosť oka 100x100 mm "27"</t>
  </si>
  <si>
    <t>-1652287113</t>
  </si>
  <si>
    <t>317162132</t>
  </si>
  <si>
    <t>-1727098928</t>
  </si>
  <si>
    <t>342273502</t>
  </si>
  <si>
    <t>1401973197</t>
  </si>
  <si>
    <t>s kotvením po obvode priečky</t>
  </si>
  <si>
    <t>1,5*2,6</t>
  </si>
  <si>
    <t>451573111</t>
  </si>
  <si>
    <t>Lôžko pod potrubie, stoky a drobné objekty, v otvorenom výkope z piesku a štrkopiesku do 63 mm "25"</t>
  </si>
  <si>
    <t>-499412304</t>
  </si>
  <si>
    <t>26*0,5*0,3 "lôžko+obsyp potrubia"</t>
  </si>
  <si>
    <t>612421661</t>
  </si>
  <si>
    <t>Vnútorná omietka stien, ručné spracovanie hrubá jadrová, hr. 20 mm, "27"</t>
  </si>
  <si>
    <t>-1997507087</t>
  </si>
  <si>
    <t>(1,1*2,2)+(1,2*2,2)</t>
  </si>
  <si>
    <t>612471491</t>
  </si>
  <si>
    <t>Úprava vnútorných stien omietkou ručným nanášaním a vyhladením "28"</t>
  </si>
  <si>
    <t>-1235818375</t>
  </si>
  <si>
    <t>3,9*2</t>
  </si>
  <si>
    <t>632451024</t>
  </si>
  <si>
    <t>Vyrovnávací poter hr. nad 40 do 50 mm (podkladný) "27"</t>
  </si>
  <si>
    <t>1860464271</t>
  </si>
  <si>
    <t>1,1*1,2</t>
  </si>
  <si>
    <t>642944121</t>
  </si>
  <si>
    <t>Dodatočná montáž oceľovej dverovej zárubne, plochy otvoru do 2,5 m2 "28"</t>
  </si>
  <si>
    <t>1403303142</t>
  </si>
  <si>
    <t>šírka 1x800 a 1x900mm</t>
  </si>
  <si>
    <t>5533108720</t>
  </si>
  <si>
    <t>Kovová zárubňa šírky 300-1195 mm, výšky 500-1970 a 2100 mm,na dodatočnú montáž "28"</t>
  </si>
  <si>
    <t>-1304451903</t>
  </si>
  <si>
    <t>871310310</t>
  </si>
  <si>
    <t>Montáž kanalizačného potrubia z polypropylénových hladkých rúr SN 10 DN 160 mm "25"</t>
  </si>
  <si>
    <t>311466441</t>
  </si>
  <si>
    <t>28600145501</t>
  </si>
  <si>
    <t>-612394025</t>
  </si>
  <si>
    <t>vrátane napojenia na dažďový zvod a uličnú vpusť</t>
  </si>
  <si>
    <t>Búranie muriva železobetonového,  -2,40000t "28"</t>
  </si>
  <si>
    <t>2113948381</t>
  </si>
  <si>
    <t>(0,35*2*0,25)</t>
  </si>
  <si>
    <t>(1,3*0,25*0,25*2) "preklad"</t>
  </si>
  <si>
    <t>978059531</t>
  </si>
  <si>
    <t>Odsekanie obkladačiek vnútorných nad 2 m2, vrátane podkladu  -0,06800t "27"</t>
  </si>
  <si>
    <t>-1551298271</t>
  </si>
  <si>
    <t>(1,1*1,2)+(1,1*2,2)+(1,2*2,2)</t>
  </si>
  <si>
    <t>132609753</t>
  </si>
  <si>
    <t>392653807</t>
  </si>
  <si>
    <t>1,25*4</t>
  </si>
  <si>
    <t>1376661242</t>
  </si>
  <si>
    <t>119894093</t>
  </si>
  <si>
    <t>1,25*15</t>
  </si>
  <si>
    <t>828703685</t>
  </si>
  <si>
    <t>-1879038130</t>
  </si>
  <si>
    <t>1,25*5</t>
  </si>
  <si>
    <t>-741297092</t>
  </si>
  <si>
    <t>2018605567</t>
  </si>
  <si>
    <t>711113131</t>
  </si>
  <si>
    <t>1659130943</t>
  </si>
  <si>
    <t>(1,1*1,2)+((1,1+1,2)*0,5)</t>
  </si>
  <si>
    <t>-1101129397</t>
  </si>
  <si>
    <t>725110811</t>
  </si>
  <si>
    <t>Demontáž záchodov splachovacích s nádržou alebo s tlakovým splachovačom   0,01933t "12"</t>
  </si>
  <si>
    <t>SUB</t>
  </si>
  <si>
    <t>491754840</t>
  </si>
  <si>
    <t>725119305</t>
  </si>
  <si>
    <t>Montáž zariadení záchodov záchodových mís kombinovaných "12"</t>
  </si>
  <si>
    <t>-1312398395</t>
  </si>
  <si>
    <t>725210821</t>
  </si>
  <si>
    <t>Demontáž  bez výtokových armatúr    umývadiel   0,01946 "12"</t>
  </si>
  <si>
    <t>1065410230</t>
  </si>
  <si>
    <t>725219401</t>
  </si>
  <si>
    <t>-281237227</t>
  </si>
  <si>
    <t>KOL02300</t>
  </si>
  <si>
    <t>-532109502</t>
  </si>
  <si>
    <t>725241113</t>
  </si>
  <si>
    <t>súb.</t>
  </si>
  <si>
    <t>-1578064637</t>
  </si>
  <si>
    <t>5542303700</t>
  </si>
  <si>
    <t>-1465355699</t>
  </si>
  <si>
    <t>721242117</t>
  </si>
  <si>
    <t>Lapač strešných splavenín liatinový - DN 160 "25"</t>
  </si>
  <si>
    <t>-552955635</t>
  </si>
  <si>
    <t>725829201</t>
  </si>
  <si>
    <t>Montáž batérií umývadlových a drezových nástenných chromovaných "12"</t>
  </si>
  <si>
    <t>-1528834821</t>
  </si>
  <si>
    <t>KOL0110</t>
  </si>
  <si>
    <t>Sklopné držadlo k WC pre telesne postihnutých "12"</t>
  </si>
  <si>
    <t>-2003341863</t>
  </si>
  <si>
    <t>KOL01430</t>
  </si>
  <si>
    <t>Pevné držadlo pre umývadlo hendikep "12"</t>
  </si>
  <si>
    <t>2094050543</t>
  </si>
  <si>
    <t>KOL014301</t>
  </si>
  <si>
    <t>Pevné držadlo na dvere hendikep "12"</t>
  </si>
  <si>
    <t>-1203253344</t>
  </si>
  <si>
    <t>KOL0130</t>
  </si>
  <si>
    <t>1850963079</t>
  </si>
  <si>
    <t>KOL0100</t>
  </si>
  <si>
    <t>-1899664510</t>
  </si>
  <si>
    <t>KOL0111</t>
  </si>
  <si>
    <t>WC sedadlo s poklopm k WC hendikep "12"</t>
  </si>
  <si>
    <t>-1673803259</t>
  </si>
  <si>
    <t>PC-006</t>
  </si>
  <si>
    <t>Montáž oporného madla "12"</t>
  </si>
  <si>
    <t>sub</t>
  </si>
  <si>
    <t>512</t>
  </si>
  <si>
    <t>-958633933</t>
  </si>
  <si>
    <t>998725101</t>
  </si>
  <si>
    <t>Presun hmôt pre zariaďovacie predmety v objektoch výšky do 6 m</t>
  </si>
  <si>
    <t>-1959271620</t>
  </si>
  <si>
    <t>763135010</t>
  </si>
  <si>
    <t>Kazetový podhľad 600 x 600 mm, konštrukcia viditeľná, doska biela</t>
  </si>
  <si>
    <t>1432232066</t>
  </si>
  <si>
    <t>zakrytie rozvodov v zádverí 1.07</t>
  </si>
  <si>
    <t>998763301</t>
  </si>
  <si>
    <t>Presun hmôt pre sádrokartónové konštrukcie v objektoch výšky do 7 m</t>
  </si>
  <si>
    <t>652208091</t>
  </si>
  <si>
    <t>766662112</t>
  </si>
  <si>
    <t>Montáž dverového krídla otočného jednokrídlového poldrážkového, do zárubne, vrátane kovania</t>
  </si>
  <si>
    <t>-704263076</t>
  </si>
  <si>
    <t>5491502040</t>
  </si>
  <si>
    <t>Kovanie - 2x kľučka, povrch nerez brúsený, 2x rozeta BB, FAB</t>
  </si>
  <si>
    <t>1779153897</t>
  </si>
  <si>
    <t>6117103100</t>
  </si>
  <si>
    <t>Dvere vnútorné jednokrídlové, plné, šírka 600-900 mm</t>
  </si>
  <si>
    <t>843307942</t>
  </si>
  <si>
    <t>998766101</t>
  </si>
  <si>
    <t>Presun hmot pre konštrukcie stolárske v objektoch výšky do 6 m</t>
  </si>
  <si>
    <t>-2062694495</t>
  </si>
  <si>
    <t>767649195</t>
  </si>
  <si>
    <t>Montáž doplnkov dverí - zámok "12"</t>
  </si>
  <si>
    <t>253381192</t>
  </si>
  <si>
    <t>5492600120</t>
  </si>
  <si>
    <t>wc zámok pre obojstranné otváranie "12"</t>
  </si>
  <si>
    <t>-1796540470</t>
  </si>
  <si>
    <t>wc pre imobilných</t>
  </si>
  <si>
    <t>767661500s</t>
  </si>
  <si>
    <t>Montáž sieťky proti hmyzu "18" Z03</t>
  </si>
  <si>
    <t>-994492042</t>
  </si>
  <si>
    <t>5534313590s</t>
  </si>
  <si>
    <t>Sieťka proti hmyzu, pevná "18" Z03</t>
  </si>
  <si>
    <t>487721539</t>
  </si>
  <si>
    <t>7676600</t>
  </si>
  <si>
    <t>Privatna folia na okna PL2</t>
  </si>
  <si>
    <t>1908849204</t>
  </si>
  <si>
    <t>(3*(2,4*1,5))+(2*(1,2*0,6))+(1*(2,4*0,6))+(2*(1,8*0,6))</t>
  </si>
  <si>
    <t>55343100</t>
  </si>
  <si>
    <t>-40989620</t>
  </si>
  <si>
    <t>771576102</t>
  </si>
  <si>
    <t>Montáž podláh z dlaždíc keramických do tmelu flexibilného "27"</t>
  </si>
  <si>
    <t>-1489917083</t>
  </si>
  <si>
    <t>(1,1+1,1)*0,2</t>
  </si>
  <si>
    <t>5976446000</t>
  </si>
  <si>
    <t>2037067999</t>
  </si>
  <si>
    <t>998771101</t>
  </si>
  <si>
    <t>Presun hmôt pre podlahy z dlaždíc v objektoch výšky do 6m</t>
  </si>
  <si>
    <t>528957859</t>
  </si>
  <si>
    <t>781445202</t>
  </si>
  <si>
    <t>Montáž obkladov vnútor. stien z obkladačiek kladených do tmelu flexibilného "27"</t>
  </si>
  <si>
    <t>-1606995196</t>
  </si>
  <si>
    <t>(1,1+1,2)*2,2</t>
  </si>
  <si>
    <t>5978651230</t>
  </si>
  <si>
    <t>-918697316</t>
  </si>
  <si>
    <t>998781101</t>
  </si>
  <si>
    <t>Presun hmôt pre obklady keramické v objektoch výšky do 6 m</t>
  </si>
  <si>
    <t>-1104375572</t>
  </si>
  <si>
    <t xml:space="preserve">    721 - Vnútorná kanalizácia</t>
  </si>
  <si>
    <t xml:space="preserve">    722 - Vnútorný vodovod</t>
  </si>
  <si>
    <t xml:space="preserve">    723 - Vnútorný plynovod</t>
  </si>
  <si>
    <t xml:space="preserve">    731 - Kotolne</t>
  </si>
  <si>
    <t xml:space="preserve">    732 - Strojovne</t>
  </si>
  <si>
    <t xml:space="preserve">    733 - Rozvod potrubia</t>
  </si>
  <si>
    <t xml:space="preserve">    734 - Armatúry</t>
  </si>
  <si>
    <t xml:space="preserve">    735 - Vykurovacie telesá</t>
  </si>
  <si>
    <t xml:space="preserve">    783 - Nátery</t>
  </si>
  <si>
    <t xml:space="preserve">    M24 - 158 Montáž VZT zariadení a sušiarní</t>
  </si>
  <si>
    <t xml:space="preserve">    270 - Montáž potrubia (M23 okrem plynovodov)</t>
  </si>
  <si>
    <t xml:space="preserve">71346-2131   </t>
  </si>
  <si>
    <t xml:space="preserve">Montáž tep. izolácie potrubia skružami PE prilepené na potr. DN 16                                                      </t>
  </si>
  <si>
    <t xml:space="preserve">m       </t>
  </si>
  <si>
    <t>-752513378</t>
  </si>
  <si>
    <t xml:space="preserve">71346-2132   </t>
  </si>
  <si>
    <t xml:space="preserve">Montáž tep. izolácie potrubia skružami PE prilepené na potr. DN 20                                                      </t>
  </si>
  <si>
    <t xml:space="preserve">71346-2133   </t>
  </si>
  <si>
    <t xml:space="preserve">Montáž tep. izolácie potrubia skružami PE prilepené na potr. DN 25                                                      </t>
  </si>
  <si>
    <t xml:space="preserve">71346-2134   </t>
  </si>
  <si>
    <t xml:space="preserve">Montáž tep. izolácie potrubia skružami PE prilepené na potr. DN 32                                                      </t>
  </si>
  <si>
    <t xml:space="preserve">71346-2135   </t>
  </si>
  <si>
    <t xml:space="preserve">Montáž tep. izolácie potrubia skružami PE prilepené na potr. DN 40                                                      </t>
  </si>
  <si>
    <t>mat</t>
  </si>
  <si>
    <t xml:space="preserve">283 771000   </t>
  </si>
  <si>
    <t xml:space="preserve">283 771020   </t>
  </si>
  <si>
    <t xml:space="preserve">283 771080   </t>
  </si>
  <si>
    <t xml:space="preserve">283 771120   </t>
  </si>
  <si>
    <t xml:space="preserve">283 771140   </t>
  </si>
  <si>
    <t xml:space="preserve">283 771166   </t>
  </si>
  <si>
    <t xml:space="preserve">71346-2136   </t>
  </si>
  <si>
    <t xml:space="preserve">Montáž tep. izolácie potrubia skružami PE prilepené na potr. DN 50                                                      </t>
  </si>
  <si>
    <t xml:space="preserve">72114-0905   </t>
  </si>
  <si>
    <t xml:space="preserve">Opr. liat. potrubia, vsadenie odbočky do potrubia DN 100                                                                </t>
  </si>
  <si>
    <t xml:space="preserve">kus     </t>
  </si>
  <si>
    <t>-149965040</t>
  </si>
  <si>
    <t xml:space="preserve">72117-3701   </t>
  </si>
  <si>
    <t xml:space="preserve">Potrubie kanalizačné z PE odpadové DN 32                                                                                </t>
  </si>
  <si>
    <t xml:space="preserve">72122-6421   </t>
  </si>
  <si>
    <t xml:space="preserve">Zápachová uzávierka                                                                                                     </t>
  </si>
  <si>
    <t>700</t>
  </si>
  <si>
    <t xml:space="preserve">722.1-31     </t>
  </si>
  <si>
    <t xml:space="preserve">Vodovodné potrubie vnútorné z rúr pozink. DN 15                                                                         </t>
  </si>
  <si>
    <t>1156680486</t>
  </si>
  <si>
    <t xml:space="preserve">722.1-32     </t>
  </si>
  <si>
    <t xml:space="preserve">Vodovodné potrubie vnútorné z rúr pozink. DN 20                                                                         </t>
  </si>
  <si>
    <t xml:space="preserve">722.1-33     </t>
  </si>
  <si>
    <t xml:space="preserve">Vodovodné potrubie vnútorné z rúr pozink. DN 25                                                                         </t>
  </si>
  <si>
    <t>721</t>
  </si>
  <si>
    <t xml:space="preserve">72213-0801   </t>
  </si>
  <si>
    <t xml:space="preserve">Demontáž potrubia z oceľ. rúrok závitových DN do 25                                                                     </t>
  </si>
  <si>
    <t xml:space="preserve">72219-0221   </t>
  </si>
  <si>
    <t xml:space="preserve">Prípojky vod. ocel. rúrky záv. poz. 11353 pevné pripoj. DN 15                                                           </t>
  </si>
  <si>
    <t xml:space="preserve">súbor   </t>
  </si>
  <si>
    <t xml:space="preserve">72219-0222   </t>
  </si>
  <si>
    <t xml:space="preserve">Prípojky vod. ocel. rúrky záv. poz. 11353 pevné pripoj. DN 20                                                           </t>
  </si>
  <si>
    <t xml:space="preserve">72311-0207   </t>
  </si>
  <si>
    <t xml:space="preserve">Potrubie plyn. z ocel. rúrok závit. čiernych 11353 DN 50                                                                </t>
  </si>
  <si>
    <t>2051330485</t>
  </si>
  <si>
    <t xml:space="preserve">72315-0802   </t>
  </si>
  <si>
    <t xml:space="preserve">Demontáž potrubia ocel. hladk. zvarov. do D 44                                                                          </t>
  </si>
  <si>
    <t xml:space="preserve">72315-0804   </t>
  </si>
  <si>
    <t xml:space="preserve">Demontáž potrubia ocel. hladk. zvarov. do D 108                                                                         </t>
  </si>
  <si>
    <t xml:space="preserve">72323-1167   </t>
  </si>
  <si>
    <t xml:space="preserve">Kohút guľový priamy G 2 PN 42 do 185°C plnoprietokový s guľou DADO vnútorný závit ťažká rada                            </t>
  </si>
  <si>
    <t xml:space="preserve">72323-9103   </t>
  </si>
  <si>
    <t xml:space="preserve">Montáž plynovodných armatúr s 2 závitmi, ostatné typy G 1                                                               </t>
  </si>
  <si>
    <t>MAT</t>
  </si>
  <si>
    <t xml:space="preserve">286 1F2521   </t>
  </si>
  <si>
    <t xml:space="preserve">72323-9106   </t>
  </si>
  <si>
    <t xml:space="preserve">Montáž plynovodných armatúr s 2 závitmi, ostatné typy G 2                                                               </t>
  </si>
  <si>
    <t xml:space="preserve">72329-0821   </t>
  </si>
  <si>
    <t xml:space="preserve">Vnútrost. prem. vybúr. plynovod vodor. do 100m v obj. do 6m                                                             </t>
  </si>
  <si>
    <t xml:space="preserve">t       </t>
  </si>
  <si>
    <t xml:space="preserve">72399-9905   </t>
  </si>
  <si>
    <t xml:space="preserve">Vnútorný plynovod HZS T5                                                                                                </t>
  </si>
  <si>
    <t xml:space="preserve">hod     </t>
  </si>
  <si>
    <t>731</t>
  </si>
  <si>
    <t xml:space="preserve">73120-0826   </t>
  </si>
  <si>
    <t xml:space="preserve">Demontáž kotlov ocel. na kvap. alebo plyn. palivo do 60 kW                                                              </t>
  </si>
  <si>
    <t xml:space="preserve">73124-9126   </t>
  </si>
  <si>
    <t xml:space="preserve">Montáž kotlov ocel. na kvapalné a plynné palivo nad 35 do 52 kW                                                         </t>
  </si>
  <si>
    <t xml:space="preserve">484 116150   </t>
  </si>
  <si>
    <t xml:space="preserve">73134-1140   </t>
  </si>
  <si>
    <t xml:space="preserve">Hadice napúšťacie gumené pr. 20/28                                                                                      </t>
  </si>
  <si>
    <t xml:space="preserve">73135-1030   </t>
  </si>
  <si>
    <t xml:space="preserve">sub     </t>
  </si>
  <si>
    <t xml:space="preserve">484 006500   </t>
  </si>
  <si>
    <t xml:space="preserve">73139-1812   </t>
  </si>
  <si>
    <t xml:space="preserve">Vypustenie vody z kotlov do kanaliz. samospádom do 10 m2                                                                </t>
  </si>
  <si>
    <t xml:space="preserve">73189-0801   </t>
  </si>
  <si>
    <t xml:space="preserve">Vnútrost. prem. vybúr. hmôt z kotolní vodor. 100 m v. do 6m                                                             </t>
  </si>
  <si>
    <t xml:space="preserve">73199-9905   </t>
  </si>
  <si>
    <t xml:space="preserve">Kotolne, HZS T5                                                                                                         </t>
  </si>
  <si>
    <t xml:space="preserve">73211-0812   </t>
  </si>
  <si>
    <t xml:space="preserve">Demontáž rozdelovačov a zberačov do DN 200                                                                              </t>
  </si>
  <si>
    <t xml:space="preserve">73211-1135   </t>
  </si>
  <si>
    <t xml:space="preserve">Rozdelovače a zberače, telesá DN 150                                                                                    </t>
  </si>
  <si>
    <t xml:space="preserve">73219-9100   </t>
  </si>
  <si>
    <t xml:space="preserve">Montáž orientačných štítkov                                                                                             </t>
  </si>
  <si>
    <t xml:space="preserve">73221-2815   </t>
  </si>
  <si>
    <t xml:space="preserve">Demontáž ohrievačov zásobníkových stojatých do 1600 l                                                                   </t>
  </si>
  <si>
    <t xml:space="preserve">73221-9315   </t>
  </si>
  <si>
    <t xml:space="preserve">Montáž ohrievačov vody stojatých PN 0,6/0,6 MPa 1000 l                                                                  </t>
  </si>
  <si>
    <t xml:space="preserve">484 1A1732   </t>
  </si>
  <si>
    <t xml:space="preserve">73233-0414   </t>
  </si>
  <si>
    <t xml:space="preserve">73233-0421   </t>
  </si>
  <si>
    <t xml:space="preserve">73233-0711   </t>
  </si>
  <si>
    <t xml:space="preserve">73233-0712   </t>
  </si>
  <si>
    <t xml:space="preserve">73242-0811   </t>
  </si>
  <si>
    <t xml:space="preserve">Demontáž čerpadiel obehových špirálových DN 25                                                                          </t>
  </si>
  <si>
    <t xml:space="preserve">73242-9111   </t>
  </si>
  <si>
    <t xml:space="preserve">Montáž čerpadiel obehových špirál. DN 25                                                                                </t>
  </si>
  <si>
    <t xml:space="preserve">831 F06071   </t>
  </si>
  <si>
    <t xml:space="preserve">831 F06072   </t>
  </si>
  <si>
    <t xml:space="preserve">831 F06073   </t>
  </si>
  <si>
    <t xml:space="preserve">73289-0801   </t>
  </si>
  <si>
    <t xml:space="preserve">Vnútrost. prem. vybúr. hmôt zo strojovní vod. 100 m v. do 6m                                                            </t>
  </si>
  <si>
    <t xml:space="preserve">73299-9905   </t>
  </si>
  <si>
    <t xml:space="preserve">Strojovne, HZS T5                                                                                                       </t>
  </si>
  <si>
    <t xml:space="preserve">73311-0806   </t>
  </si>
  <si>
    <t xml:space="preserve">Demontáž potrubia z ocel. rúrok závitových do DN 32                                                                     </t>
  </si>
  <si>
    <t xml:space="preserve">73311-0808   </t>
  </si>
  <si>
    <t xml:space="preserve">Demontáž potrubia z ocel. rúrok závitových do DN 50                                                                     </t>
  </si>
  <si>
    <t xml:space="preserve">73311-0810   </t>
  </si>
  <si>
    <t xml:space="preserve">Demontáž potrubia z ocel. rúrok závitových do DN 80                                                                     </t>
  </si>
  <si>
    <t xml:space="preserve">73311-1316   </t>
  </si>
  <si>
    <t xml:space="preserve">Potrubie z rúrok záv. zvár. bežných v kotolni, stroj. DN 32                                                             </t>
  </si>
  <si>
    <t xml:space="preserve">73311-1318   </t>
  </si>
  <si>
    <t xml:space="preserve">Potrubie z rúrok záv. zvár. bežných v kotolni, stroj. DN 50                                                             </t>
  </si>
  <si>
    <t xml:space="preserve">73312-2202   </t>
  </si>
  <si>
    <t xml:space="preserve">Potrubie z uhlíkovej ocele hladké spojované lisovaním DN 12                                                             </t>
  </si>
  <si>
    <t xml:space="preserve">73312-2203   </t>
  </si>
  <si>
    <t xml:space="preserve">Potrubie z uhlíkovej ocele hladké spojované lisovaním DN 15                                                             </t>
  </si>
  <si>
    <t xml:space="preserve">73312-2204   </t>
  </si>
  <si>
    <t xml:space="preserve">Potrubie z uhlíkovej ocele hladké spojované lisovaním DN 20                                                             </t>
  </si>
  <si>
    <t xml:space="preserve">73312-2205   </t>
  </si>
  <si>
    <t xml:space="preserve">Potrubie z uhlíkovej ocele hladké spojované lisovaním DN 25                                                             </t>
  </si>
  <si>
    <t xml:space="preserve">73312-2206   </t>
  </si>
  <si>
    <t xml:space="preserve">Potrubie z uhlíkovej ocele hladké spojované lisovaním DN 32                                                             </t>
  </si>
  <si>
    <t xml:space="preserve">73312-2207   </t>
  </si>
  <si>
    <t xml:space="preserve">Potrubie z uhlíkovej ocele hladké spojované lisovaním DN 40                                                             </t>
  </si>
  <si>
    <t xml:space="preserve">73319-0108   </t>
  </si>
  <si>
    <t xml:space="preserve">Tlaková skúška potrubia a ocel. rúrok závitových do DN 50                                                               </t>
  </si>
  <si>
    <t xml:space="preserve">73389-0803   </t>
  </si>
  <si>
    <t xml:space="preserve">Vnútrost. prem. vybúr. hmôt potrubia vodor. 100m v. do 24m                                                              </t>
  </si>
  <si>
    <t xml:space="preserve">73399-9905   </t>
  </si>
  <si>
    <t xml:space="preserve">Rozvod potrubia, HZS T5                                                                                                 </t>
  </si>
  <si>
    <t xml:space="preserve">73410-0811   </t>
  </si>
  <si>
    <t xml:space="preserve">Demontáž armatúr s dvoma prírubami do DN 50                                                                             </t>
  </si>
  <si>
    <t xml:space="preserve">73420-0811   </t>
  </si>
  <si>
    <t xml:space="preserve">Demontáž armatúr s jedným závitom do G 1/2                                                                              </t>
  </si>
  <si>
    <t xml:space="preserve">73420-0821   </t>
  </si>
  <si>
    <t xml:space="preserve">Demontáž armatúr s dvoma závitmi do G 1/2                                                                               </t>
  </si>
  <si>
    <t xml:space="preserve">73420-0822   </t>
  </si>
  <si>
    <t xml:space="preserve">Demontáž armatúr s dvoma závitmi do G 1                                                                                 </t>
  </si>
  <si>
    <t xml:space="preserve">73420-0824   </t>
  </si>
  <si>
    <t xml:space="preserve">Demontáž armatúr s dvoma závitmi do G 2                                                                                 </t>
  </si>
  <si>
    <t xml:space="preserve">73420-0841   </t>
  </si>
  <si>
    <t xml:space="preserve">Demontáž armatúr s 4-cestným zmiešavačom jednobodové pripoj.                                                            </t>
  </si>
  <si>
    <t xml:space="preserve">73420-9103   </t>
  </si>
  <si>
    <t xml:space="preserve">Montáž armatúr s jedným závitom G 1/2                                                                                   </t>
  </si>
  <si>
    <t xml:space="preserve">73420-9113   </t>
  </si>
  <si>
    <t xml:space="preserve">Montáž armatúr s dvoma závitmi G 1/2                                                                                    </t>
  </si>
  <si>
    <t xml:space="preserve">73420-9114   </t>
  </si>
  <si>
    <t xml:space="preserve">Montáž armatúr s dvoma závitmi G 3/4                                                                                    </t>
  </si>
  <si>
    <t xml:space="preserve">73420-9115   </t>
  </si>
  <si>
    <t xml:space="preserve">Montáž armatúr s dvoma závitmi G 1                                                                                      </t>
  </si>
  <si>
    <t xml:space="preserve">73420-9116   </t>
  </si>
  <si>
    <t xml:space="preserve">Montáž armatúr s dvoma závitmi G 5/4                                                                                    </t>
  </si>
  <si>
    <t xml:space="preserve">73429-1113   </t>
  </si>
  <si>
    <t xml:space="preserve">Kohúty plniace a vypúšťacie G 1/2                                                                                       </t>
  </si>
  <si>
    <t xml:space="preserve">286 1F2481   </t>
  </si>
  <si>
    <t xml:space="preserve">286 1F2482   </t>
  </si>
  <si>
    <t xml:space="preserve">286 1F2483   </t>
  </si>
  <si>
    <t xml:space="preserve">286 1F2484   </t>
  </si>
  <si>
    <t xml:space="preserve">73441-1111   </t>
  </si>
  <si>
    <t xml:space="preserve">Teplomery s ochranným púzdrom priame typ 160 prev. A                                                                    </t>
  </si>
  <si>
    <t xml:space="preserve">73441-1130   </t>
  </si>
  <si>
    <t xml:space="preserve">73442-1130   </t>
  </si>
  <si>
    <t xml:space="preserve">Tlakomery deformačné so spodným prípojom 03313 pr. 160                                                                  </t>
  </si>
  <si>
    <t xml:space="preserve">73442-4912   </t>
  </si>
  <si>
    <t xml:space="preserve">Príslušenstvo tlakomerov, kohúty čapové K70-181-716 M 20x1,5                                                            </t>
  </si>
  <si>
    <t xml:space="preserve">73442-4933   </t>
  </si>
  <si>
    <t xml:space="preserve">Príslušenstvo tlakomerov, prípojky tlakomerov DN 15                                                                     </t>
  </si>
  <si>
    <t xml:space="preserve">73442-9130   </t>
  </si>
  <si>
    <t xml:space="preserve">Montáž tlakomerov deformač. so spodným prípojom do 160mm                                                                </t>
  </si>
  <si>
    <t xml:space="preserve">73489-0803   </t>
  </si>
  <si>
    <t xml:space="preserve">Vnútrost. prem. vybúr. hmôt armatúr vodor. 100 m v. do 24 m                                                             </t>
  </si>
  <si>
    <t xml:space="preserve">73499-9905   </t>
  </si>
  <si>
    <t xml:space="preserve">Armatúry, HZS T5                                                                                                        </t>
  </si>
  <si>
    <t xml:space="preserve">73500-0912   </t>
  </si>
  <si>
    <t xml:space="preserve">Vyregulovanie ventilov a kohútov s termost.                                                                             </t>
  </si>
  <si>
    <t xml:space="preserve">73511-1810   </t>
  </si>
  <si>
    <t xml:space="preserve">Demontáž vykurovacích telies liatinových článkových                                                                     </t>
  </si>
  <si>
    <t xml:space="preserve">m2      </t>
  </si>
  <si>
    <t xml:space="preserve">73512-1810   </t>
  </si>
  <si>
    <t xml:space="preserve">Demontáž vykurovacích telies oceľových článkových                                                                       </t>
  </si>
  <si>
    <t xml:space="preserve">73515-9631   </t>
  </si>
  <si>
    <t xml:space="preserve">Montáž vyhr. telies oc.doskové  Hdo400/Ldo2000mm                                                                        </t>
  </si>
  <si>
    <t xml:space="preserve">73515-9633   </t>
  </si>
  <si>
    <t xml:space="preserve">Montáž vyhr. telies oc.doskové  Hdo600/Ldo2000mm                                                                        </t>
  </si>
  <si>
    <t xml:space="preserve">73515-9635   </t>
  </si>
  <si>
    <t xml:space="preserve">Montáž vyhr. telies oc.doskové  Hdo900/Ldo2000mm                                                                        </t>
  </si>
  <si>
    <t xml:space="preserve">484 520670   </t>
  </si>
  <si>
    <t xml:space="preserve">484 520680   </t>
  </si>
  <si>
    <t xml:space="preserve">484 520690   </t>
  </si>
  <si>
    <t xml:space="preserve">484 520700   </t>
  </si>
  <si>
    <t xml:space="preserve">484 520710   </t>
  </si>
  <si>
    <t xml:space="preserve">484 520720   </t>
  </si>
  <si>
    <t xml:space="preserve">484 520730   </t>
  </si>
  <si>
    <t xml:space="preserve">484 520740   </t>
  </si>
  <si>
    <t xml:space="preserve">484 520750   </t>
  </si>
  <si>
    <t xml:space="preserve">484 520760   </t>
  </si>
  <si>
    <t xml:space="preserve">484 520768   </t>
  </si>
  <si>
    <t xml:space="preserve">484 520769   </t>
  </si>
  <si>
    <t xml:space="preserve">73541-4635   </t>
  </si>
  <si>
    <t xml:space="preserve">Montáž konvektora lavicového výšky 300 mm šírky 240 mm dĺ. 1400-1600 mm                                                 </t>
  </si>
  <si>
    <t xml:space="preserve">484 9E0836   </t>
  </si>
  <si>
    <t xml:space="preserve">484 9E0851   </t>
  </si>
  <si>
    <t xml:space="preserve">73541-9310   </t>
  </si>
  <si>
    <t xml:space="preserve">Montáž kúpeľňnového vykurov.rebríka  dl. do 2000 mm                                                                     </t>
  </si>
  <si>
    <t xml:space="preserve">484 970180   </t>
  </si>
  <si>
    <t xml:space="preserve">73589-0803   </t>
  </si>
  <si>
    <t xml:space="preserve">Vnútrost. prem. vybúr. hmôt vyk. telies vodor. 100m v. do24m                                                            </t>
  </si>
  <si>
    <t xml:space="preserve">73599-9905   </t>
  </si>
  <si>
    <t xml:space="preserve">Vykurovacie telesá, HZS T5                                                                                              </t>
  </si>
  <si>
    <t>783</t>
  </si>
  <si>
    <t xml:space="preserve">78342-4140   </t>
  </si>
  <si>
    <t xml:space="preserve">Nátery synt. kov. potrubia do DN 50mm dvojnás. a základ.                                                                </t>
  </si>
  <si>
    <t>924</t>
  </si>
  <si>
    <t xml:space="preserve">24007-0496   </t>
  </si>
  <si>
    <t xml:space="preserve">VZT potrubie štvorhr. 300x300, príslušenstvo, obluky, žaluzia, krycia mriežka                                           </t>
  </si>
  <si>
    <t>761794038</t>
  </si>
  <si>
    <t xml:space="preserve">24007-1008   </t>
  </si>
  <si>
    <t xml:space="preserve">Montáž : Mriežka krycia-osadenie do muriva  315x 315                                                                    </t>
  </si>
  <si>
    <t xml:space="preserve">24007-1176   </t>
  </si>
  <si>
    <t xml:space="preserve">Montáž : Žalúzie protidažďové s rámom    400x 400                                                                       </t>
  </si>
  <si>
    <t xml:space="preserve">24008-0030   </t>
  </si>
  <si>
    <t xml:space="preserve">Montáž : Potrubie oceľové 4hranné sk. I PK 120401 obvod  900                                                            </t>
  </si>
  <si>
    <t>270 - Montáž potrubia (M23 okrem plynovodov)</t>
  </si>
  <si>
    <t>270</t>
  </si>
  <si>
    <t xml:space="preserve">80705-0001   </t>
  </si>
  <si>
    <t xml:space="preserve">Montáž uloženia - priskrutkovaním do     25                                                                             </t>
  </si>
  <si>
    <t xml:space="preserve">kg      </t>
  </si>
  <si>
    <t xml:space="preserve">80705-0002   </t>
  </si>
  <si>
    <t xml:space="preserve">Montáž uloženia - priskrutkovaním do     50                                                                             </t>
  </si>
  <si>
    <t xml:space="preserve">80705-0031   </t>
  </si>
  <si>
    <t xml:space="preserve">Doplnkové konštrukcie z profilového materiálu zhotovenie a montáž                                                       </t>
  </si>
  <si>
    <t xml:space="preserve">    21 - M - Elektromontáže</t>
  </si>
  <si>
    <t xml:space="preserve">    Doplnkové pospájanie na HUP</t>
  </si>
  <si>
    <t xml:space="preserve">    Inštalácia vonkajšia</t>
  </si>
  <si>
    <t xml:space="preserve">    Bleskozvod vonkajší</t>
  </si>
  <si>
    <t xml:space="preserve">    21 - M21m - Dodávka materiálu</t>
  </si>
  <si>
    <t xml:space="preserve">    Inštalácia vonkajšia (v.č. E 17,18)</t>
  </si>
  <si>
    <t xml:space="preserve">    Bleskozvod vonkajší (v.č. E9)</t>
  </si>
  <si>
    <t xml:space="preserve">    HZS Hodinové zúčtovacie sadzby</t>
  </si>
  <si>
    <t>Montáž LED panelu zaveseného</t>
  </si>
  <si>
    <t>Montáž LED panelu stropného</t>
  </si>
  <si>
    <t>Montáž nástenného interiérového svietidla, do 0,5 kg</t>
  </si>
  <si>
    <t>Montáž stropného interiérového svietidla, do 1 kg</t>
  </si>
  <si>
    <t>Zapojenie nást./strop. svietidla, do 60 W</t>
  </si>
  <si>
    <t>Zapojenie stropného LED svietidla, núdzového</t>
  </si>
  <si>
    <t>Spínač polozapustený 1pól., vr. zapoj.</t>
  </si>
  <si>
    <t>Spínač polozapustený 2pól., vr. zapoj.,5</t>
  </si>
  <si>
    <t>Spínač polozapustený 2pól., vr. zapoj.,6,7</t>
  </si>
  <si>
    <t>Zásuvka polozapustená, priebežná montáž, vr. zapoj.</t>
  </si>
  <si>
    <t>Zásuvka nástenná 3f.</t>
  </si>
  <si>
    <t>Chránič 2P, s nadprúdovou ochranou</t>
  </si>
  <si>
    <t>Chránič 4P, 25...80 A</t>
  </si>
  <si>
    <t>Montáž ističa 1pól. do 63 A</t>
  </si>
  <si>
    <t>Montáž ističa 3pól. do 63 A</t>
  </si>
  <si>
    <t>Montáž elektromera, priamy 3f.</t>
  </si>
  <si>
    <t>Montáž spínača 3pól. do 125 A</t>
  </si>
  <si>
    <t>Montáž zvodiča prepätia tr. B+C</t>
  </si>
  <si>
    <t>HZS000112</t>
  </si>
  <si>
    <t>Úpravy rozvádzača HR (po úprave=HR.E)</t>
  </si>
  <si>
    <t>hzs</t>
  </si>
  <si>
    <t xml:space="preserve">Montáž rozvádzača, ocep do 50 kg </t>
  </si>
  <si>
    <t xml:space="preserve">Montáž rozvádzača, ocep do 100 kg </t>
  </si>
  <si>
    <t>Montáž a zapojenie PIR snímača pohybu, strop</t>
  </si>
  <si>
    <t>Montáž a zapojenie detektorov plynu</t>
  </si>
  <si>
    <t>Montáž a zapojenie snímača teploty, exter.</t>
  </si>
  <si>
    <t>Kábel 1-CXKE 3x1,5 pevne</t>
  </si>
  <si>
    <t>Kábel 1-CXKE 5x1,5 pevne</t>
  </si>
  <si>
    <t>Kábel 1-CXKE 3x2,5 pevne</t>
  </si>
  <si>
    <t>Kábel 1-CXKE 5x6 pevne</t>
  </si>
  <si>
    <t>Kábel 1-CXKE 5x10 pevne</t>
  </si>
  <si>
    <t>Kábel CYKY 3x1,5 pevne</t>
  </si>
  <si>
    <t>Kábel CYKY 5x1,5 pevne</t>
  </si>
  <si>
    <t>Kábel CYKY 3x2,5 pevne</t>
  </si>
  <si>
    <t>Kábel CYKY 5x2,5 pevne</t>
  </si>
  <si>
    <t>Vodič 1-CHBU 1x50 pevne</t>
  </si>
  <si>
    <t>Lišta elinšt. vrátane ohybov, 80x40, pevne</t>
  </si>
  <si>
    <t>Lišta elinšt. vrátane ohybov, 20x20, pevne</t>
  </si>
  <si>
    <t>Lišta elinšt. vrátane ohybov, 24x22, pevne</t>
  </si>
  <si>
    <t>Krabica pre lištový rozvod, bez zapojenia</t>
  </si>
  <si>
    <t>Uloženie PVC rúrky voľne</t>
  </si>
  <si>
    <t>Ukončenie vodičov do 16 mm2</t>
  </si>
  <si>
    <t>Ukončenie vodičov do 50 mm2</t>
  </si>
  <si>
    <t xml:space="preserve">  Doplnkové pospájanie na HUP</t>
  </si>
  <si>
    <t>Svorkovnica ochranná</t>
  </si>
  <si>
    <t>Vodič CYY 4 voľne</t>
  </si>
  <si>
    <t>Svorka na potrubie</t>
  </si>
  <si>
    <t xml:space="preserve">  Inštalácia vonkajšia</t>
  </si>
  <si>
    <t>Montáž svietidla na výložník, do 2 kg</t>
  </si>
  <si>
    <t>Výložník oc. 1-ramenný, na stenu</t>
  </si>
  <si>
    <t>Montáž exteriérového svietidla, do 1 kg</t>
  </si>
  <si>
    <t>Montážna doska do zateplenia</t>
  </si>
  <si>
    <t xml:space="preserve">  Bleskozvod vonkajší</t>
  </si>
  <si>
    <t>Uzemňovacie vedenie FeZn na povrchu</t>
  </si>
  <si>
    <t>Podpera vedenia na zateplenej fasáde PV17</t>
  </si>
  <si>
    <t>Podpera vedenia PV23</t>
  </si>
  <si>
    <t>Svorka SK</t>
  </si>
  <si>
    <t>Svorka SP</t>
  </si>
  <si>
    <t>Svorka SS</t>
  </si>
  <si>
    <t>Svorka SZ</t>
  </si>
  <si>
    <t>Ochranný uholník OU</t>
  </si>
  <si>
    <t>Držiak ochranného uholníka DOU</t>
  </si>
  <si>
    <t>Označenie zvodov štítkami</t>
  </si>
  <si>
    <t>Pomocné pridružené výkony</t>
  </si>
  <si>
    <t>pc</t>
  </si>
  <si>
    <t>Rozvádzač HR.D, vrátane prístr. náplne, v.č. E 10</t>
  </si>
  <si>
    <t>Rozvádzač R1-1, vrátane prístr. náplne, v.č. E 19</t>
  </si>
  <si>
    <t>Rozvádzač R1-2, vrátane prístr. náplne, v.č. E 12</t>
  </si>
  <si>
    <t>Rozvádzač R2-1, vrátane prístr. náplne, v.č. E 13</t>
  </si>
  <si>
    <t>Rozvádzač R2-2, vrátane prístr. náplne, v.č. E 14</t>
  </si>
  <si>
    <t>Rozvádzač R2-4...7, vrátane prístr. náplne, v.č. E 13</t>
  </si>
  <si>
    <t>Rozvádzač T2-3, vrátane prístr. náplne, v.č. E 13</t>
  </si>
  <si>
    <t>Rozvádzač R3-1, vrátane prístr. náplne, v.č. E 15</t>
  </si>
  <si>
    <t>Rozvádzač R4-1, vrátane prístr. náplne, v.č. E 15</t>
  </si>
  <si>
    <t>Rozvádzač R3-2, vrátane prístr. náplne, v.č. E 16</t>
  </si>
  <si>
    <t>Rozvádzač R5-1, vrátane prístr. náplne, v.č. E 16</t>
  </si>
  <si>
    <t>Rozvádzač R4-2, vrátane prístr. náplne, v.č. E 16</t>
  </si>
  <si>
    <t>Tlačidlo "CENTRAL STOP" - zostava (v.č. E 10)</t>
  </si>
  <si>
    <t xml:space="preserve">  Inštalácia vonkajšia (v.č. E 17,18)</t>
  </si>
  <si>
    <t xml:space="preserve">  Bleskozvod vonkajší (v.č. E9)</t>
  </si>
  <si>
    <t>Podružný materiál, doprava</t>
  </si>
  <si>
    <t xml:space="preserve">  HZS Hodinové zúčtovacie sadzby</t>
  </si>
  <si>
    <t>hod</t>
  </si>
  <si>
    <t>HZS000113</t>
  </si>
  <si>
    <t>Montáž ovl. prvkov (pult, C.Stop)</t>
  </si>
  <si>
    <t>HZS001114</t>
  </si>
  <si>
    <t xml:space="preserve">Stavebno montážne práce najnáročnejšie na odbornosť - Revízie (Tr 4) v rozsahu viac ako 8 hodín   </t>
  </si>
  <si>
    <t xml:space="preserve">"Revízna správa"35 </t>
  </si>
  <si>
    <t>Vyspravenie obloženia rýms "08,09"</t>
  </si>
  <si>
    <t>Laty smrek akosť I "08,09"</t>
  </si>
  <si>
    <t>764392420</t>
  </si>
  <si>
    <t>Okapova lista z pozinkovaného farbeného PZf plechu, r.š. 330 mm K20</t>
  </si>
  <si>
    <t>2021399653</t>
  </si>
  <si>
    <t>pri drevenom obklade</t>
  </si>
  <si>
    <t>50+50+43+51</t>
  </si>
  <si>
    <t>kotvenie na chemické kotvy</t>
  </si>
  <si>
    <t>Povrchová úprava 2x základný náter 1x vrchný náter odolný voči poveternostným vplyvom - tmavosivý</t>
  </si>
  <si>
    <t>Geotextília netkaná polypropylénová napr. Tatratex PP 300 "4", alebo ekvivalent</t>
  </si>
  <si>
    <t xml:space="preserve">Teplomery dvojkovové príložné                                                                                   </t>
  </si>
  <si>
    <t>Zabezpeč.zariadenie napr. EA-RV281 DN40, alebo ekvivalent</t>
  </si>
  <si>
    <t xml:space="preserve">Označovací štítok </t>
  </si>
  <si>
    <t>Maľby stropov z maliarskych zmesí , strojne nanášané dvojnásobné, základné na jemnozrnný podklad výšky do 3, 80 m "10"</t>
  </si>
  <si>
    <t>Maľby stien a stropov z maliarskych zmesí ,strojne nanášané dvojnásobné, základné na jemnozrnný podklad výšky do 3, 80 m "24+26"</t>
  </si>
  <si>
    <t>Kontaktný zatepľovací systém ostenia napr. ETICS hr. 30 mm - riešenie pre sokel (XPS), kompletný systém - 03, alebo ekvivalent</t>
  </si>
  <si>
    <t>hydroizolačná fólia hr.1,50 mm, š.1,3m šedá</t>
  </si>
  <si>
    <t>Rezivo ihlicnate SM/JD - rezerva, opravy</t>
  </si>
  <si>
    <t>Rezivo ihlicnate SM/JD hranoly, kontralaty</t>
  </si>
  <si>
    <t>Strešná fólia, poistna hydroizolácia, paropriepustna</t>
  </si>
  <si>
    <t>Keramický preklad, šírky 70 mm, výšky 238 mm, dĺžky 1250 mm "28"</t>
  </si>
  <si>
    <t>Priečky z tvárnic  hr. 150 mm S 12-1400 PD, na MVC a maltu (150x199x333) "28"</t>
  </si>
  <si>
    <t>Izolácia PE 28/9 /DN25/</t>
  </si>
  <si>
    <t>Izolácia PE 35/9 /DN32/</t>
  </si>
  <si>
    <t>Izolácia PE 42/9 /DN40/</t>
  </si>
  <si>
    <t>Izolácia PE 54/9 /DN50/</t>
  </si>
  <si>
    <t>Izolácia PE18/13 /DN15/</t>
  </si>
  <si>
    <t>Izolácia PE 22/13 /DN20/</t>
  </si>
  <si>
    <t>Izolácia PE 28/13 /DN25/</t>
  </si>
  <si>
    <t>Izolácia PE 35/13 /DN32/</t>
  </si>
  <si>
    <t>Izolácia PE 54/13 /DN50/</t>
  </si>
  <si>
    <t>Umývadlo pre telesne postihnutých  "12"</t>
  </si>
  <si>
    <t xml:space="preserve">Kontaktný zatepľovací systém hr. 180 mm - minerálne riešenie, kompletný systém - 01, </t>
  </si>
  <si>
    <t>Kontaktný zatepľovací systém ostenia  hr. 30 mm - minerálne riešenie, kompletný systém - 02</t>
  </si>
  <si>
    <t>Kontaktný zatepľovací systém  hr. 140 mm - riešenie pre sokel (XPS), kompletný systém - 03</t>
  </si>
  <si>
    <t xml:space="preserve">Modul núdz. napájania napr. 45 W </t>
  </si>
  <si>
    <t xml:space="preserve">Jednopól. vypínač 10A,250V </t>
  </si>
  <si>
    <t xml:space="preserve">Sériový prepínač 10A,250V </t>
  </si>
  <si>
    <t xml:space="preserve">Striedavý prepínač 10A,250V </t>
  </si>
  <si>
    <t xml:space="preserve">Krytka na vyp.1,6,7 </t>
  </si>
  <si>
    <t xml:space="preserve">Krytka na vyp.5 </t>
  </si>
  <si>
    <t>Zásuvka jedn. 10/16A, 250 V,</t>
  </si>
  <si>
    <t xml:space="preserve">Zásuvka dvoj. otoč. 10/16A, 250 V, </t>
  </si>
  <si>
    <t>Rámik 3101-A310B</t>
  </si>
  <si>
    <t xml:space="preserve">Krabica prístrojová lištová, </t>
  </si>
  <si>
    <t xml:space="preserve">Krabica odbočná, viečko+svork., </t>
  </si>
  <si>
    <t>Snímač teploty  kábel 12 m ;</t>
  </si>
  <si>
    <t xml:space="preserve">Detektor úniku plynu GS-130 </t>
  </si>
  <si>
    <t>Ochranná prípojnica</t>
  </si>
  <si>
    <t xml:space="preserve">Rúrka PVC 16 </t>
  </si>
  <si>
    <t>Vodič CYY 4 mm2</t>
  </si>
  <si>
    <t>Svietidlo LED, 50W LED , 230 V, IP65, 4000K</t>
  </si>
  <si>
    <t>Reflektor LED so snímačom pohybu, 20 W, 5000K ;</t>
  </si>
  <si>
    <t>Montážna doska</t>
  </si>
  <si>
    <t>Drôt napr. FeZn fí 8 mm</t>
  </si>
  <si>
    <t>Drôt napr. FeZn fí 10 mm</t>
  </si>
  <si>
    <t xml:space="preserve">Svorka </t>
  </si>
  <si>
    <t xml:space="preserve">Svorka SK </t>
  </si>
  <si>
    <t xml:space="preserve">Svorka  SS </t>
  </si>
  <si>
    <t xml:space="preserve">Svorka  SZ </t>
  </si>
  <si>
    <t>Ochranný uholník  OU</t>
  </si>
  <si>
    <t xml:space="preserve">Držiak ochr. uholníka do muriva </t>
  </si>
  <si>
    <t>Elinšt. Kanál  LV 24x22-HA</t>
  </si>
  <si>
    <t>Kábel CYKY 3Cx1,5</t>
  </si>
  <si>
    <t xml:space="preserve">Kábel CYKY 5Cx1,5 </t>
  </si>
  <si>
    <t>Kábel CYKY 3Cx2,5</t>
  </si>
  <si>
    <t>Kábel CYKY 5Cx2,5</t>
  </si>
  <si>
    <t xml:space="preserve">Vodič 1-CHBU 50 </t>
  </si>
  <si>
    <t>Kábel 1-CHKE-R 5Cx10</t>
  </si>
  <si>
    <t>Kábel 1-CHKE-R 5Cx6</t>
  </si>
  <si>
    <t>Kábel 1-CHKE-R 5Cx1,5</t>
  </si>
  <si>
    <t>Kábel 1-CHKE-V 3Cx1,5</t>
  </si>
  <si>
    <t>Kábel 1-CHKE-R 3Cx1,5</t>
  </si>
  <si>
    <t>Kábel 1-CHKE-R 3Cx2,5</t>
  </si>
  <si>
    <t>Kryt ohybový  8793_HB (bal. 10 ks)</t>
  </si>
  <si>
    <t>Roh vnútorný 8795_HB (bal. 10 ks)</t>
  </si>
  <si>
    <t>Roh vonkajší  8796_HB (bal. 10 ks)</t>
  </si>
  <si>
    <t>Elinšt. Kanál  80x40HF</t>
  </si>
  <si>
    <t>Roh vnútorný . 8505HF_HB (bal. 10 ks)</t>
  </si>
  <si>
    <t>Elinšt. Kanál  20x20HF</t>
  </si>
  <si>
    <t xml:space="preserve">Kryt ohybový8623HF_HB (bal. 10 ks) </t>
  </si>
  <si>
    <t xml:space="preserve">Rúrka PV C13 </t>
  </si>
  <si>
    <t xml:space="preserve">Svietidlo . LED , 20W, 230 V, IP65, 6400K </t>
  </si>
  <si>
    <t>a)</t>
  </si>
  <si>
    <t xml:space="preserve">Zateplenie obvodových stien </t>
  </si>
  <si>
    <t>b)</t>
  </si>
  <si>
    <t>Zateplenie strechy</t>
  </si>
  <si>
    <t>c)</t>
  </si>
  <si>
    <t>Výmena otvorových konštrukcií</t>
  </si>
  <si>
    <t>E1.1 - Architektonicko-stavebné riešenie</t>
  </si>
  <si>
    <t>E1.5</t>
  </si>
  <si>
    <t>E1.4</t>
  </si>
  <si>
    <t>Vykurovanie</t>
  </si>
  <si>
    <t>Zdravotechnická inštalácia – vnútorné rozvody</t>
  </si>
  <si>
    <t>E1.7</t>
  </si>
  <si>
    <t>E1.6</t>
  </si>
  <si>
    <t>Elektroinštalácia</t>
  </si>
  <si>
    <t>E1.1 c) Výmena otvorových konštrukcií</t>
  </si>
  <si>
    <t>d)</t>
  </si>
  <si>
    <t xml:space="preserve">E1.1 a) Zateplenie obvodových stien </t>
  </si>
  <si>
    <t>E1.1 b) Zateplenie strechy</t>
  </si>
  <si>
    <t>E1.1 d) - Budova OO PZ - ostatné práce</t>
  </si>
  <si>
    <t>E1.5 - Vykurovanie</t>
  </si>
  <si>
    <t>E1.4 Zdravotechnická inštalácia – vnútorné rozvody</t>
  </si>
  <si>
    <t>E1.6 Vzduchotechnické zariadenia</t>
  </si>
  <si>
    <t>E1.7  Elektroinštalácia</t>
  </si>
  <si>
    <t>SO 01.1 Budova OO PZ Starý Smokovec – oprávnené práce</t>
  </si>
  <si>
    <t>SO01.1.b</t>
  </si>
  <si>
    <t>SO01.1.a Rekonštrukcia a modernizácia objektu OO PZ Starý Smokovec</t>
  </si>
  <si>
    <t>SO 01.2 Budova OO PZ Starý Smokovec – neoprávnené práce</t>
  </si>
  <si>
    <t>Neoprávnené práce</t>
  </si>
  <si>
    <t xml:space="preserve">SO01.1.b Riešenie prístupu pre osoby s obmedzenou schopnosťou  pohybu  </t>
  </si>
  <si>
    <t>E2.1</t>
  </si>
  <si>
    <t xml:space="preserve"> E2.1.Neoprávnené práce</t>
  </si>
  <si>
    <t>Asfaltovaný pás pre spodné vrstvy hydroizolačných systémov  V 60 S 35 príp ekvivalent</t>
  </si>
  <si>
    <t>Nátery tesárskych konštrukcií povrchová impregnácia  "08,09" alebo ekvivalent</t>
  </si>
  <si>
    <t xml:space="preserve">Tepelná izolácia  18x30, alebo ekvivalent </t>
  </si>
  <si>
    <t xml:space="preserve">Tepelná izolácia  22x30, alebo ekvivalent </t>
  </si>
  <si>
    <t xml:space="preserve">Tepelná izolácia  28x30, alebo ekvivalent </t>
  </si>
  <si>
    <t xml:space="preserve">Tepelná izolácia  35x30, alebo ekvivalent </t>
  </si>
  <si>
    <t xml:space="preserve">Tepelná izolácia  48x50, alebo ekvivalent </t>
  </si>
  <si>
    <t xml:space="preserve">Izolácia potrubia  18x6mm, alebo ekvivalent                                                                                      </t>
  </si>
  <si>
    <t xml:space="preserve">Izolácia potrubia  22x10mm , alebo ekvivalent                                                                                        </t>
  </si>
  <si>
    <t xml:space="preserve">Izolácia potrubia  27x10mm , alebo ekvivalent                                                                                        </t>
  </si>
  <si>
    <t xml:space="preserve">Izolácia potrubia  35x10mm, alebo ekvivalent                                                                                         </t>
  </si>
  <si>
    <t xml:space="preserve">Izolácia potrubia  42x10mm, alebo ekvivalent                                                                                         </t>
  </si>
  <si>
    <t xml:space="preserve">Izolácia potrubia  52 x 25 mm, alebo ekvivalent                                                                                  </t>
  </si>
  <si>
    <t xml:space="preserve">havarijny ventil PLYN  DN25, zona2   , alebo ekvivalent                                                               </t>
  </si>
  <si>
    <t xml:space="preserve">Ventilová pripojovacia sada pre kupelnový rebrik                                                       </t>
  </si>
  <si>
    <t xml:space="preserve">Teleso vykurovacie doskové  V035 D050 T06, alebo ekvivalent                                                                      </t>
  </si>
  <si>
    <t xml:space="preserve">Pásik Cu ku svorke ZS16/10 m </t>
  </si>
  <si>
    <t>Izolácie proti povrchovej vode  hr. 2 mm na ploche vodorovnej a zvyslej "27"</t>
  </si>
  <si>
    <t xml:space="preserve">Panel LED 600x600, , 40 W, 230 V, IP54, 4000K </t>
  </si>
  <si>
    <t xml:space="preserve">Panel  LED 1200x300, , 45 W, 230 V, IP54,4000K </t>
  </si>
  <si>
    <t xml:space="preserve">Záves  L=1 m, </t>
  </si>
  <si>
    <t xml:space="preserve">Sviet.  LED prisadené ,22 W,230 V,IP23,4000K </t>
  </si>
  <si>
    <t xml:space="preserve">Svietidlo  LED prisadené , 15 W, 230 V, IP65, 4000K </t>
  </si>
  <si>
    <t xml:space="preserve">Svietidlo LED prisadené , 15 W, 230 V, so sn.pohybu </t>
  </si>
  <si>
    <t xml:space="preserve">Svietidlo LED prisadené , 15 W, 230 V, sn.+bat. </t>
  </si>
  <si>
    <t xml:space="preserve">Svietidlo LED prisadené , 10 W, 230 V,IP23,3000K </t>
  </si>
  <si>
    <t xml:space="preserve">Núdzové  LED svietidlo, , 2 W, 230 V, IP20 </t>
  </si>
  <si>
    <t>Zásuvka  3f. , 400 V, 16 A ;</t>
  </si>
  <si>
    <t xml:space="preserve"> snímač pohybu  s časovačom; </t>
  </si>
  <si>
    <t>5,0 "zapad podbytie rímsa"</t>
  </si>
  <si>
    <t>Falcovaný systém na rímsy a strechy "08,09"</t>
  </si>
  <si>
    <t>Demontáž obloženia rímsy strechy , palub. doskami,  -0,01098t   "8"</t>
  </si>
  <si>
    <t>Elektronický prístroj pre úpravu vody napr. EZV -25T alebo ekvivalent</t>
  </si>
  <si>
    <t>Ventil vyvažovací a škrtiací  DN20</t>
  </si>
  <si>
    <t xml:space="preserve">Čerpadlova skupina zmiešavacia DN32, čerp.  30/1-6 </t>
  </si>
  <si>
    <t xml:space="preserve">Čerpadlova skupina priama DN32, čerp. 30/1-6                                                    </t>
  </si>
  <si>
    <t>Gulový uzáver napr. IMT 491 F-F alebo ekvivalent voda DN15</t>
  </si>
  <si>
    <t>Gulový uzáver napr. IMT 491 F-F alebo ekvivalent voda DN20</t>
  </si>
  <si>
    <t>Gulový uzáver napr. IMT 491 F-F alebo ekvivalent voda DN25</t>
  </si>
  <si>
    <t>Gulový uzáver napr. IMT 491 F-Falebo ekvivalent voda DN32</t>
  </si>
  <si>
    <t>Gulový uzáver napr. IMT 491 F-F alebo ekvivalent voda DN40</t>
  </si>
  <si>
    <t>Gulový uzáver napr. IMT 491 F-F alebo ekvivalent voda DN50</t>
  </si>
  <si>
    <t>Spätná klapka  napr. IMT 235 alebo ekvivalent DN25</t>
  </si>
  <si>
    <t>Spätná klapka napr. IMT 235 alebo ekvivalent DN20</t>
  </si>
  <si>
    <t>Spätná klapka napr. IMT 235 alebo ekvivalent DN50</t>
  </si>
  <si>
    <t xml:space="preserve">Čerpadlova skupina zmiešavacia DN25, čerp 25/1-6                                                      </t>
  </si>
  <si>
    <t>Klimatizačný split systém s celoročným chladením, vnútorná jednotka nástenná Qch=5.0 kW - napr. HKD 018 DCI, čerpadlo kondenzátu XS 5000, nástenný ovládač RCW8, resp. alternatíva s rovnakým výkonom</t>
  </si>
  <si>
    <t>Adaptér napr. VT-795 alebo ekvivalent</t>
  </si>
  <si>
    <t>Výložník napr. V1T-08-D60 alebo ekvivalent</t>
  </si>
  <si>
    <t>Chránička napr. FXKVR3 alebo ekvivalent</t>
  </si>
  <si>
    <t>Podperka vedenia  napr. PV 17-4 alebo ekvivalent</t>
  </si>
  <si>
    <t>Podperka vedenia napr. PV 23 alebo ekvivalent</t>
  </si>
  <si>
    <t xml:space="preserve">Rúra DN 160 - hladký kanalizačný systém SN10 </t>
  </si>
  <si>
    <t>Montáž umývadiel bez výtok. armatúr z bieleho diturvitu so zápach. uzav., napr. T 1015 alebo ekvivalent, na skrutky do muriva "12"</t>
  </si>
  <si>
    <t>Kombinované WC pre telesne postihnutých , nádržka 3/6l  "12"</t>
  </si>
  <si>
    <t>Dlaždice keramické min. 300x300x8 mm s protišmykovým povrchom "27"</t>
  </si>
  <si>
    <t>Vanička sprchová akrylátová 1000x1000x140 mm vrátane sprchovej batérie so sprchou a držiakom "27"</t>
  </si>
  <si>
    <t xml:space="preserve">Montáž - vanička sprchová akrylátová štvorcová 1000x1000 mm, sprchová batéria so sprchou a držiakom"27" </t>
  </si>
  <si>
    <t>Batéria nástenná hendikep "12"</t>
  </si>
  <si>
    <t>Obkladačka, rozmer min. 300x300x7 mm, "27"</t>
  </si>
  <si>
    <t>Demontáž jestv. Inštalácie vnútornej vrátane odvozu a likvidácie</t>
  </si>
  <si>
    <t>Demontáž jestv. bleskozvodu vrátane odvozu a likvidácie</t>
  </si>
  <si>
    <t>Demontáž a spätná montáž jestv. zariadení na fasáde</t>
  </si>
  <si>
    <t xml:space="preserve">Kotol KONDENZ. TYP,  výkon 48,7 kW napr. atag Q51S alebo ekvivalent, príslušenstvo-hydr. kaskada, regulácia  </t>
  </si>
  <si>
    <t xml:space="preserve">D+M Komínový systém napr. Cox Geelen alebo ekvivalent, kaskádový T-kus, dymovod D80, D125, ukonč. diel                                        </t>
  </si>
  <si>
    <t xml:space="preserve">D+M Neutralizator spalín napr. NKZ-6, alebo ekvivalent                                                                                        </t>
  </si>
  <si>
    <t xml:space="preserve">Zásobníkový ohrievač vody  napr.  ATAG typ HP-A DSFF/E objem 500l , alebo ekvivalent                                                                </t>
  </si>
  <si>
    <t xml:space="preserve">Nádoba expanzná  s membránou, tlak 3 bary, objem 25 l, prislušenstvo-ventil l, D+M                      </t>
  </si>
  <si>
    <t xml:space="preserve">Nádoba expanzná  s membránou, tlak 6 barov, objem 250 l, príslušenstvo-ventil , D+M                    </t>
  </si>
  <si>
    <t xml:space="preserve">Doplňovacie zariadenie  + príslušenstvo , D+M                                                  </t>
  </si>
  <si>
    <t xml:space="preserve">Systemový oddelovač , D+M                                                                               </t>
  </si>
  <si>
    <t xml:space="preserve">Ventilova pripojovacia sada pre telesa                                                                </t>
  </si>
  <si>
    <t xml:space="preserve">Automatický odvzdušnovací ventil typ  1/2"                                                               </t>
  </si>
  <si>
    <t>Automatický odvzdušnovacá´í ventil  1/2"</t>
  </si>
  <si>
    <t xml:space="preserve">Teleso vykurovacie doskové  V065 D050 T11                                                              </t>
  </si>
  <si>
    <t>Teleso vykurovacie doskové  V065 D060 T11</t>
  </si>
  <si>
    <t xml:space="preserve">Teleso vykurovacie doskové V065 D070 T11                                                                    </t>
  </si>
  <si>
    <t xml:space="preserve">Teleso vykurovacie doskové  V65 D080 T11                                                                 </t>
  </si>
  <si>
    <t xml:space="preserve">Teleso vykurovacie doskové V065 D090 T11                                                           </t>
  </si>
  <si>
    <t xml:space="preserve">Teleso vykurovacie doskové  V065 D100 T11                                                             </t>
  </si>
  <si>
    <t xml:space="preserve">Teleso vykurovacie doskové  V065 D110 T11                                                                </t>
  </si>
  <si>
    <t xml:space="preserve">Teleso vykurovacie doskové  D120 T11                                                        </t>
  </si>
  <si>
    <t xml:space="preserve">Teleso vykurovacie doskové  V095 D060 T11                                                               </t>
  </si>
  <si>
    <t xml:space="preserve">Teleso vykurovacie doskové V095 D070 T16                                                                  </t>
  </si>
  <si>
    <t xml:space="preserve">Teleso vykurovacie doskové  V095 D080 T16                                                                </t>
  </si>
  <si>
    <t xml:space="preserve">Radiátor stojanový V023 D140 T16/FX </t>
  </si>
  <si>
    <t xml:space="preserve">Radiátor stojanovy V028 D120 T21/FX </t>
  </si>
  <si>
    <t xml:space="preserve">Kupelnový rebrík  V137 S050 </t>
  </si>
  <si>
    <t xml:space="preserve">systémová rúra napr. Geberit Mapress 1.4401 alebo ekvivalent, 18.0x1.0, ušľachtilá oceľ </t>
  </si>
  <si>
    <t xml:space="preserve">systémová rúra  napr. Geberit Mapress 1.4401 alebo ekvivalent, 18.0x1.0, ušľachtilá oceľ </t>
  </si>
  <si>
    <t xml:space="preserve">systémová rúra  napr. Geberit Mapress 1.4401 alebo ekvivalent, 22.0x1.2, ušľachtilá oceľ  </t>
  </si>
  <si>
    <t xml:space="preserve">systémová rúra napr. Geberit Mapress 1.4401 alebo ekvivalent 28.0x1.2, ušľachtilá oceľ  </t>
  </si>
  <si>
    <t>systémová rúra napr. Gebertit Mapress 1.4401 alebo ekvivalent, 35.0x1.5, ušľachtilá oceľ</t>
  </si>
  <si>
    <t xml:space="preserve">systémová rúra napr. Geberit Mapress 1.4401 alebo ekvivalent, 42.0x1.5, ušľachtilá oceľ  </t>
  </si>
  <si>
    <t xml:space="preserve">systémová rúra napr. Geberit Mapress 1.4401 alebo ekvivalent, 54.0x1.5, ušľachtilá oceľ  </t>
  </si>
  <si>
    <t>Brána 2,4x2,1 (šxv) sekčná, výsuvná - antracit, napr. Lomax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</si>
</sst>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72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sz val="10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color rgb="FFFF0000"/>
      <name val="Trebuchet MS"/>
    </font>
    <font>
      <sz val="8"/>
      <name val="Arial Narrow"/>
      <family val="2"/>
      <charset val="238"/>
    </font>
    <font>
      <sz val="10"/>
      <color indexed="16"/>
      <name val="Trebuchet MS"/>
    </font>
    <font>
      <sz val="8"/>
      <color indexed="48"/>
      <name val="Trebuchet MS"/>
    </font>
    <font>
      <sz val="9"/>
      <color indexed="55"/>
      <name val="Trebuchet MS"/>
    </font>
    <font>
      <b/>
      <sz val="12"/>
      <name val="Trebuchet MS"/>
      <family val="2"/>
      <charset val="238"/>
    </font>
    <font>
      <sz val="10"/>
      <color indexed="63"/>
      <name val="Trebuchet MS"/>
    </font>
    <font>
      <sz val="8"/>
      <color indexed="55"/>
      <name val="Trebuchet MS"/>
    </font>
    <font>
      <b/>
      <sz val="10"/>
      <color indexed="63"/>
      <name val="Trebuchet MS"/>
    </font>
    <font>
      <sz val="10"/>
      <color indexed="55"/>
      <name val="Trebuchet MS"/>
    </font>
    <font>
      <b/>
      <sz val="12"/>
      <color indexed="16"/>
      <name val="Trebuchet MS"/>
    </font>
    <font>
      <sz val="12"/>
      <color indexed="56"/>
      <name val="Trebuchet MS"/>
    </font>
    <font>
      <sz val="10"/>
      <color indexed="56"/>
      <name val="Trebuchet MS"/>
    </font>
    <font>
      <sz val="10"/>
      <color indexed="56"/>
      <name val="Trebuchet MS"/>
      <family val="2"/>
      <charset val="238"/>
    </font>
    <font>
      <sz val="9"/>
      <color indexed="8"/>
      <name val="Trebuchet MS"/>
    </font>
    <font>
      <sz val="8"/>
      <color indexed="16"/>
      <name val="Trebuchet MS"/>
    </font>
    <font>
      <sz val="8"/>
      <color indexed="56"/>
      <name val="Trebuchet MS"/>
    </font>
    <font>
      <sz val="8"/>
      <name val="Arial CE"/>
      <family val="2"/>
      <charset val="238"/>
    </font>
    <font>
      <sz val="8"/>
      <color indexed="14"/>
      <name val="Arial CE"/>
      <family val="2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color indexed="14"/>
      <name val="Arial"/>
      <family val="2"/>
    </font>
    <font>
      <sz val="8"/>
      <name val="Trebuchet MS"/>
      <family val="2"/>
      <charset val="238"/>
    </font>
    <font>
      <sz val="8"/>
      <name val="MS Sans Serif"/>
      <family val="2"/>
      <charset val="1"/>
    </font>
    <font>
      <i/>
      <sz val="8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9"/>
      <name val="Trebuchet MS"/>
      <family val="2"/>
      <charset val="238"/>
    </font>
    <font>
      <b/>
      <sz val="12"/>
      <color theme="3" tint="-0.249977111117893"/>
      <name val="Trebuchet MS"/>
      <family val="2"/>
      <charset val="238"/>
    </font>
    <font>
      <b/>
      <sz val="11"/>
      <color theme="3" tint="-0.249977111117893"/>
      <name val="Trebuchet MS"/>
      <family val="2"/>
      <charset val="238"/>
    </font>
    <font>
      <sz val="11"/>
      <color theme="3" tint="-0.249977111117893"/>
      <name val="Trebuchet MS"/>
      <family val="2"/>
      <charset val="238"/>
    </font>
    <font>
      <b/>
      <sz val="11"/>
      <color rgb="FF003366"/>
      <name val="Trebuchet MS"/>
      <family val="2"/>
      <charset val="238"/>
    </font>
    <font>
      <b/>
      <sz val="12"/>
      <color theme="5" tint="-0.499984740745262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55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4" fillId="0" borderId="0"/>
    <xf numFmtId="0" fontId="58" fillId="0" borderId="0">
      <alignment vertical="top" wrapText="1"/>
      <protection locked="0"/>
    </xf>
    <xf numFmtId="0" fontId="54" fillId="0" borderId="0"/>
  </cellStyleXfs>
  <cellXfs count="47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0" fillId="0" borderId="6" xfId="0" applyBorder="1"/>
    <xf numFmtId="0" fontId="15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9" xfId="0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7" fillId="0" borderId="16" xfId="0" applyNumberFormat="1" applyFont="1" applyBorder="1" applyAlignment="1">
      <alignment vertical="center"/>
    </xf>
    <xf numFmtId="4" fontId="27" fillId="0" borderId="17" xfId="0" applyNumberFormat="1" applyFont="1" applyBorder="1" applyAlignment="1">
      <alignment vertical="center"/>
    </xf>
    <xf numFmtId="166" fontId="27" fillId="0" borderId="17" xfId="0" applyNumberFormat="1" applyFont="1" applyBorder="1" applyAlignment="1">
      <alignment vertical="center"/>
    </xf>
    <xf numFmtId="4" fontId="27" fillId="0" borderId="18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7" fillId="0" borderId="4" xfId="0" applyFont="1" applyBorder="1"/>
    <xf numFmtId="0" fontId="5" fillId="0" borderId="0" xfId="0" applyFont="1" applyAlignment="1">
      <alignment horizontal="left"/>
    </xf>
    <xf numFmtId="0" fontId="7" fillId="0" borderId="5" xfId="0" applyFont="1" applyBorder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33" fillId="0" borderId="25" xfId="0" applyFont="1" applyBorder="1" applyAlignment="1" applyProtection="1">
      <alignment horizontal="center" vertical="center"/>
      <protection locked="0"/>
    </xf>
    <xf numFmtId="49" fontId="33" fillId="0" borderId="25" xfId="0" applyNumberFormat="1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4" fontId="33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9" fontId="36" fillId="0" borderId="0" xfId="0" applyNumberFormat="1" applyFont="1" applyAlignment="1">
      <alignment horizontal="left" vertical="top"/>
    </xf>
    <xf numFmtId="0" fontId="36" fillId="0" borderId="0" xfId="0" applyFont="1" applyAlignment="1">
      <alignment horizontal="center" vertical="top"/>
    </xf>
    <xf numFmtId="167" fontId="36" fillId="0" borderId="0" xfId="0" applyNumberFormat="1" applyFont="1" applyAlignment="1">
      <alignment vertical="top"/>
    </xf>
    <xf numFmtId="4" fontId="36" fillId="0" borderId="0" xfId="0" applyNumberFormat="1" applyFont="1" applyAlignment="1">
      <alignment vertical="top"/>
    </xf>
    <xf numFmtId="49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vertical="center"/>
    </xf>
    <xf numFmtId="167" fontId="36" fillId="0" borderId="0" xfId="0" applyNumberFormat="1" applyFont="1" applyAlignment="1">
      <alignment vertical="center"/>
    </xf>
    <xf numFmtId="4" fontId="36" fillId="0" borderId="0" xfId="0" applyNumberFormat="1" applyFont="1" applyAlignment="1">
      <alignment vertical="center"/>
    </xf>
    <xf numFmtId="49" fontId="36" fillId="0" borderId="0" xfId="0" applyNumberFormat="1" applyFont="1" applyAlignment="1">
      <alignment horizontal="center" vertical="center"/>
    </xf>
    <xf numFmtId="49" fontId="36" fillId="0" borderId="0" xfId="0" applyNumberFormat="1" applyFont="1" applyAlignment="1">
      <alignment vertical="center"/>
    </xf>
    <xf numFmtId="49" fontId="36" fillId="0" borderId="0" xfId="0" applyNumberFormat="1" applyFont="1" applyAlignment="1">
      <alignment horizontal="center" vertical="top"/>
    </xf>
    <xf numFmtId="49" fontId="36" fillId="0" borderId="0" xfId="0" applyNumberFormat="1" applyFont="1" applyAlignment="1">
      <alignment vertical="top"/>
    </xf>
    <xf numFmtId="0" fontId="36" fillId="0" borderId="0" xfId="0" applyFont="1" applyAlignment="1">
      <alignment vertical="top"/>
    </xf>
    <xf numFmtId="0" fontId="0" fillId="0" borderId="25" xfId="0" applyBorder="1" applyAlignment="1" applyProtection="1">
      <alignment vertical="center"/>
      <protection locked="0"/>
    </xf>
    <xf numFmtId="0" fontId="1" fillId="0" borderId="25" xfId="0" applyFont="1" applyBorder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36" fillId="0" borderId="0" xfId="0" applyFont="1" applyAlignment="1">
      <alignment horizontal="left" vertical="center" wrapText="1"/>
    </xf>
    <xf numFmtId="4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7" fillId="0" borderId="0" xfId="0" applyFont="1" applyAlignment="1">
      <alignment horizontal="left" vertical="center"/>
    </xf>
    <xf numFmtId="0" fontId="0" fillId="6" borderId="0" xfId="0" applyFill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164" fontId="42" fillId="0" borderId="0" xfId="0" applyNumberFormat="1" applyFont="1" applyAlignment="1">
      <alignment vertical="center"/>
    </xf>
    <xf numFmtId="0" fontId="42" fillId="0" borderId="0" xfId="0" applyFont="1" applyAlignment="1">
      <alignment horizontal="right" vertical="center"/>
    </xf>
    <xf numFmtId="0" fontId="0" fillId="7" borderId="0" xfId="0" applyFill="1" applyAlignment="1">
      <alignment vertical="center"/>
    </xf>
    <xf numFmtId="0" fontId="3" fillId="7" borderId="32" xfId="0" applyFont="1" applyFill="1" applyBorder="1" applyAlignment="1">
      <alignment horizontal="left" vertical="center"/>
    </xf>
    <xf numFmtId="0" fontId="0" fillId="7" borderId="33" xfId="0" applyFill="1" applyBorder="1" applyAlignment="1">
      <alignment vertical="center"/>
    </xf>
    <xf numFmtId="0" fontId="3" fillId="7" borderId="33" xfId="0" applyFont="1" applyFill="1" applyBorder="1" applyAlignment="1">
      <alignment horizontal="right" vertical="center"/>
    </xf>
    <xf numFmtId="0" fontId="3" fillId="7" borderId="33" xfId="0" applyFont="1" applyFill="1" applyBorder="1" applyAlignment="1">
      <alignment horizontal="center" vertical="center"/>
    </xf>
    <xf numFmtId="0" fontId="43" fillId="0" borderId="35" xfId="0" applyFont="1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0" fillId="0" borderId="37" xfId="0" applyBorder="1"/>
    <xf numFmtId="0" fontId="0" fillId="0" borderId="38" xfId="0" applyBorder="1"/>
    <xf numFmtId="0" fontId="44" fillId="0" borderId="39" xfId="0" applyFont="1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44" fillId="0" borderId="40" xfId="0" applyFont="1" applyBorder="1" applyAlignment="1">
      <alignment horizontal="left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29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left" vertical="center"/>
    </xf>
    <xf numFmtId="0" fontId="46" fillId="0" borderId="30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left" vertical="center"/>
    </xf>
    <xf numFmtId="0" fontId="47" fillId="0" borderId="30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39" fillId="0" borderId="45" xfId="0" applyFont="1" applyBorder="1" applyAlignment="1">
      <alignment horizontal="center" vertical="center"/>
    </xf>
    <xf numFmtId="0" fontId="45" fillId="7" borderId="0" xfId="0" applyFont="1" applyFill="1" applyAlignment="1">
      <alignment horizontal="left" vertical="center"/>
    </xf>
    <xf numFmtId="0" fontId="0" fillId="0" borderId="29" xfId="0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9" fillId="0" borderId="46" xfId="0" applyFont="1" applyBorder="1" applyAlignment="1">
      <alignment horizontal="center" vertical="center" wrapText="1"/>
    </xf>
    <xf numFmtId="0" fontId="39" fillId="0" borderId="47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0" fillId="0" borderId="35" xfId="0" applyBorder="1" applyAlignment="1">
      <alignment vertical="center"/>
    </xf>
    <xf numFmtId="166" fontId="50" fillId="0" borderId="31" xfId="0" applyNumberFormat="1" applyFont="1" applyBorder="1"/>
    <xf numFmtId="166" fontId="50" fillId="0" borderId="36" xfId="0" applyNumberFormat="1" applyFont="1" applyBorder="1"/>
    <xf numFmtId="0" fontId="51" fillId="0" borderId="29" xfId="0" applyFont="1" applyBorder="1"/>
    <xf numFmtId="0" fontId="51" fillId="0" borderId="0" xfId="0" applyFont="1"/>
    <xf numFmtId="0" fontId="46" fillId="0" borderId="0" xfId="0" applyFont="1" applyAlignment="1">
      <alignment horizontal="left"/>
    </xf>
    <xf numFmtId="0" fontId="51" fillId="0" borderId="30" xfId="0" applyFont="1" applyBorder="1"/>
    <xf numFmtId="0" fontId="51" fillId="0" borderId="37" xfId="0" applyFont="1" applyBorder="1"/>
    <xf numFmtId="166" fontId="51" fillId="0" borderId="0" xfId="0" applyNumberFormat="1" applyFont="1"/>
    <xf numFmtId="166" fontId="51" fillId="0" borderId="38" xfId="0" applyNumberFormat="1" applyFont="1" applyBorder="1"/>
    <xf numFmtId="0" fontId="51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4" fontId="51" fillId="0" borderId="0" xfId="0" applyNumberFormat="1" applyFont="1" applyAlignment="1">
      <alignment vertical="center"/>
    </xf>
    <xf numFmtId="0" fontId="48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0" fillId="0" borderId="29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52" fillId="0" borderId="49" xfId="0" applyFont="1" applyBorder="1" applyAlignment="1">
      <alignment horizontal="center"/>
    </xf>
    <xf numFmtId="0" fontId="52" fillId="0" borderId="49" xfId="0" applyFont="1" applyBorder="1" applyAlignment="1">
      <alignment horizontal="left"/>
    </xf>
    <xf numFmtId="0" fontId="52" fillId="0" borderId="49" xfId="0" applyFont="1" applyBorder="1" applyAlignment="1">
      <alignment horizontal="right"/>
    </xf>
    <xf numFmtId="2" fontId="52" fillId="0" borderId="49" xfId="0" applyNumberFormat="1" applyFont="1" applyBorder="1" applyAlignment="1">
      <alignment horizontal="right"/>
    </xf>
    <xf numFmtId="2" fontId="53" fillId="0" borderId="49" xfId="0" applyNumberFormat="1" applyFont="1" applyBorder="1" applyAlignment="1">
      <alignment horizontal="right"/>
    </xf>
    <xf numFmtId="4" fontId="0" fillId="0" borderId="49" xfId="0" applyNumberFormat="1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2" fontId="0" fillId="0" borderId="49" xfId="0" applyNumberForma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42" fillId="0" borderId="45" xfId="0" applyFont="1" applyBorder="1" applyAlignment="1">
      <alignment horizontal="left" vertical="center"/>
    </xf>
    <xf numFmtId="0" fontId="42" fillId="0" borderId="0" xfId="0" applyFont="1" applyAlignment="1">
      <alignment horizontal="center" vertical="center"/>
    </xf>
    <xf numFmtId="166" fontId="42" fillId="0" borderId="0" xfId="0" applyNumberFormat="1" applyFont="1" applyAlignment="1">
      <alignment vertical="center"/>
    </xf>
    <xf numFmtId="166" fontId="42" fillId="0" borderId="38" xfId="0" applyNumberFormat="1" applyFont="1" applyBorder="1" applyAlignment="1">
      <alignment vertical="center"/>
    </xf>
    <xf numFmtId="0" fontId="52" fillId="0" borderId="49" xfId="0" quotePrefix="1" applyFont="1" applyBorder="1" applyAlignment="1">
      <alignment horizontal="left"/>
    </xf>
    <xf numFmtId="0" fontId="52" fillId="0" borderId="49" xfId="1" applyFont="1" applyBorder="1" applyAlignment="1">
      <alignment horizontal="center"/>
    </xf>
    <xf numFmtId="0" fontId="52" fillId="0" borderId="49" xfId="1" applyFont="1" applyBorder="1" applyAlignment="1">
      <alignment horizontal="left"/>
    </xf>
    <xf numFmtId="0" fontId="52" fillId="0" borderId="49" xfId="1" applyFont="1" applyBorder="1" applyAlignment="1">
      <alignment horizontal="right"/>
    </xf>
    <xf numFmtId="2" fontId="55" fillId="0" borderId="49" xfId="1" applyNumberFormat="1" applyFont="1" applyBorder="1" applyAlignment="1">
      <alignment horizontal="right"/>
    </xf>
    <xf numFmtId="2" fontId="56" fillId="0" borderId="49" xfId="1" applyNumberFormat="1" applyFont="1" applyBorder="1" applyAlignment="1">
      <alignment horizontal="right"/>
    </xf>
    <xf numFmtId="2" fontId="55" fillId="0" borderId="49" xfId="0" applyNumberFormat="1" applyFont="1" applyBorder="1" applyAlignment="1">
      <alignment horizontal="right"/>
    </xf>
    <xf numFmtId="2" fontId="56" fillId="0" borderId="49" xfId="0" applyNumberFormat="1" applyFont="1" applyBorder="1" applyAlignment="1">
      <alignment horizontal="right"/>
    </xf>
    <xf numFmtId="0" fontId="52" fillId="0" borderId="49" xfId="1" quotePrefix="1" applyFont="1" applyBorder="1" applyAlignment="1">
      <alignment horizontal="left"/>
    </xf>
    <xf numFmtId="0" fontId="57" fillId="0" borderId="49" xfId="0" applyFont="1" applyBorder="1" applyAlignment="1" applyProtection="1">
      <alignment horizontal="center" vertical="center"/>
      <protection locked="0"/>
    </xf>
    <xf numFmtId="2" fontId="57" fillId="0" borderId="49" xfId="0" applyNumberFormat="1" applyFont="1" applyBorder="1" applyAlignment="1" applyProtection="1">
      <alignment horizontal="center" vertical="center"/>
      <protection locked="0"/>
    </xf>
    <xf numFmtId="0" fontId="42" fillId="0" borderId="40" xfId="0" applyFont="1" applyBorder="1" applyAlignment="1">
      <alignment horizontal="center" vertical="center"/>
    </xf>
    <xf numFmtId="166" fontId="42" fillId="0" borderId="40" xfId="0" applyNumberFormat="1" applyFont="1" applyBorder="1" applyAlignment="1">
      <alignment vertical="center"/>
    </xf>
    <xf numFmtId="166" fontId="42" fillId="0" borderId="41" xfId="0" applyNumberFormat="1" applyFont="1" applyBorder="1" applyAlignment="1">
      <alignment vertical="center"/>
    </xf>
    <xf numFmtId="2" fontId="52" fillId="0" borderId="49" xfId="0" applyNumberFormat="1" applyFont="1" applyBorder="1" applyAlignment="1">
      <alignment horizontal="center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9" fillId="0" borderId="49" xfId="3" applyFont="1" applyBorder="1" applyAlignment="1">
      <alignment horizontal="center" vertical="center"/>
    </xf>
    <xf numFmtId="2" fontId="59" fillId="0" borderId="49" xfId="0" applyNumberFormat="1" applyFont="1" applyBorder="1" applyAlignment="1">
      <alignment horizontal="center" vertical="center"/>
    </xf>
    <xf numFmtId="4" fontId="57" fillId="0" borderId="49" xfId="0" applyNumberFormat="1" applyFont="1" applyBorder="1" applyAlignment="1" applyProtection="1">
      <alignment vertical="center"/>
      <protection locked="0"/>
    </xf>
    <xf numFmtId="0" fontId="57" fillId="0" borderId="49" xfId="0" applyFont="1" applyBorder="1" applyAlignment="1" applyProtection="1">
      <alignment vertical="center"/>
      <protection locked="0"/>
    </xf>
    <xf numFmtId="0" fontId="59" fillId="0" borderId="49" xfId="0" applyFont="1" applyBorder="1" applyAlignment="1">
      <alignment horizontal="center"/>
    </xf>
    <xf numFmtId="2" fontId="59" fillId="0" borderId="49" xfId="0" applyNumberFormat="1" applyFont="1" applyBorder="1" applyAlignment="1">
      <alignment horizontal="center"/>
    </xf>
    <xf numFmtId="0" fontId="59" fillId="0" borderId="49" xfId="3" applyFont="1" applyBorder="1" applyAlignment="1">
      <alignment horizontal="center"/>
    </xf>
    <xf numFmtId="0" fontId="59" fillId="0" borderId="49" xfId="3" quotePrefix="1" applyFont="1" applyBorder="1" applyAlignment="1">
      <alignment horizontal="left" vertical="center"/>
    </xf>
    <xf numFmtId="0" fontId="52" fillId="0" borderId="49" xfId="0" quotePrefix="1" applyFont="1" applyBorder="1" applyAlignment="1">
      <alignment horizontal="left" vertical="center"/>
    </xf>
    <xf numFmtId="0" fontId="59" fillId="0" borderId="49" xfId="0" applyFont="1" applyBorder="1" applyAlignment="1">
      <alignment horizontal="left" vertical="center"/>
    </xf>
    <xf numFmtId="0" fontId="52" fillId="0" borderId="49" xfId="1" quotePrefix="1" applyFont="1" applyBorder="1" applyAlignment="1">
      <alignment horizontal="left" vertical="center"/>
    </xf>
    <xf numFmtId="0" fontId="52" fillId="0" borderId="49" xfId="1" applyFont="1" applyBorder="1" applyAlignment="1">
      <alignment horizontal="left" vertical="center"/>
    </xf>
    <xf numFmtId="0" fontId="52" fillId="0" borderId="49" xfId="0" applyFont="1" applyBorder="1" applyAlignment="1">
      <alignment horizontal="left" vertical="center"/>
    </xf>
    <xf numFmtId="0" fontId="59" fillId="0" borderId="49" xfId="3" applyFont="1" applyBorder="1" applyAlignment="1">
      <alignment horizontal="left"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52" fillId="0" borderId="50" xfId="0" applyFont="1" applyBorder="1" applyAlignment="1">
      <alignment horizontal="center"/>
    </xf>
    <xf numFmtId="0" fontId="52" fillId="0" borderId="50" xfId="0" applyFont="1" applyBorder="1" applyAlignment="1">
      <alignment horizontal="left"/>
    </xf>
    <xf numFmtId="0" fontId="52" fillId="0" borderId="50" xfId="0" applyFont="1" applyBorder="1" applyAlignment="1">
      <alignment horizontal="right"/>
    </xf>
    <xf numFmtId="2" fontId="52" fillId="0" borderId="50" xfId="0" applyNumberFormat="1" applyFont="1" applyBorder="1" applyAlignment="1">
      <alignment horizontal="right"/>
    </xf>
    <xf numFmtId="2" fontId="53" fillId="0" borderId="50" xfId="0" applyNumberFormat="1" applyFont="1" applyBorder="1" applyAlignment="1">
      <alignment horizontal="right"/>
    </xf>
    <xf numFmtId="4" fontId="0" fillId="0" borderId="50" xfId="0" applyNumberFormat="1" applyBorder="1" applyAlignment="1" applyProtection="1">
      <alignment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2" fontId="0" fillId="0" borderId="50" xfId="0" applyNumberFormat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59" fillId="0" borderId="49" xfId="0" applyFont="1" applyBorder="1" applyAlignment="1">
      <alignment horizontal="center" vertical="center"/>
    </xf>
    <xf numFmtId="0" fontId="59" fillId="0" borderId="49" xfId="0" applyFont="1" applyBorder="1" applyAlignment="1">
      <alignment horizontal="left"/>
    </xf>
    <xf numFmtId="0" fontId="59" fillId="0" borderId="49" xfId="0" quotePrefix="1" applyFont="1" applyBorder="1" applyAlignment="1">
      <alignment horizontal="left"/>
    </xf>
    <xf numFmtId="0" fontId="59" fillId="0" borderId="49" xfId="2" applyFont="1" applyBorder="1" applyAlignment="1">
      <alignment horizontal="center" wrapText="1"/>
      <protection locked="0"/>
    </xf>
    <xf numFmtId="2" fontId="59" fillId="0" borderId="49" xfId="2" applyNumberFormat="1" applyFont="1" applyBorder="1" applyAlignment="1">
      <alignment horizontal="center"/>
      <protection locked="0"/>
    </xf>
    <xf numFmtId="0" fontId="51" fillId="0" borderId="51" xfId="0" applyFont="1" applyBorder="1"/>
    <xf numFmtId="0" fontId="52" fillId="0" borderId="49" xfId="2" applyFont="1" applyBorder="1" applyAlignment="1">
      <alignment horizontal="left" vertical="center" wrapText="1"/>
      <protection locked="0"/>
    </xf>
    <xf numFmtId="0" fontId="52" fillId="0" borderId="49" xfId="2" applyFont="1" applyBorder="1" applyAlignment="1">
      <alignment horizontal="left" wrapText="1"/>
      <protection locked="0"/>
    </xf>
    <xf numFmtId="2" fontId="52" fillId="0" borderId="49" xfId="2" applyNumberFormat="1" applyFont="1" applyBorder="1" applyAlignment="1">
      <alignment horizontal="center"/>
      <protection locked="0"/>
    </xf>
    <xf numFmtId="2" fontId="52" fillId="0" borderId="49" xfId="2" applyNumberFormat="1" applyFont="1" applyBorder="1" applyAlignment="1">
      <alignment horizontal="right"/>
      <protection locked="0"/>
    </xf>
    <xf numFmtId="2" fontId="55" fillId="0" borderId="49" xfId="0" applyNumberFormat="1" applyFont="1" applyBorder="1" applyAlignment="1">
      <alignment horizontal="right" vertical="center"/>
    </xf>
    <xf numFmtId="2" fontId="55" fillId="0" borderId="49" xfId="1" applyNumberFormat="1" applyFont="1" applyBorder="1" applyAlignment="1">
      <alignment horizontal="right" vertical="center"/>
    </xf>
    <xf numFmtId="0" fontId="0" fillId="0" borderId="52" xfId="0" applyBorder="1"/>
    <xf numFmtId="0" fontId="0" fillId="0" borderId="51" xfId="0" applyBorder="1"/>
    <xf numFmtId="0" fontId="0" fillId="0" borderId="53" xfId="0" applyBorder="1"/>
    <xf numFmtId="0" fontId="0" fillId="0" borderId="50" xfId="0" applyBorder="1"/>
    <xf numFmtId="0" fontId="0" fillId="0" borderId="54" xfId="0" applyBorder="1"/>
    <xf numFmtId="0" fontId="26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left" vertical="center"/>
    </xf>
    <xf numFmtId="16" fontId="66" fillId="0" borderId="0" xfId="0" applyNumberFormat="1" applyFont="1" applyAlignment="1">
      <alignment horizontal="left" vertical="center"/>
    </xf>
    <xf numFmtId="0" fontId="67" fillId="0" borderId="0" xfId="0" applyFont="1" applyAlignment="1">
      <alignment vertical="center"/>
    </xf>
    <xf numFmtId="4" fontId="67" fillId="0" borderId="0" xfId="0" applyNumberFormat="1" applyFont="1" applyAlignment="1">
      <alignment horizontal="right" vertical="center"/>
    </xf>
    <xf numFmtId="4" fontId="67" fillId="0" borderId="0" xfId="0" applyNumberFormat="1" applyFont="1" applyAlignment="1">
      <alignment vertical="center"/>
    </xf>
    <xf numFmtId="0" fontId="69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59" fillId="0" borderId="49" xfId="3" applyFont="1" applyBorder="1" applyAlignment="1">
      <alignment horizontal="left"/>
    </xf>
    <xf numFmtId="0" fontId="59" fillId="0" borderId="49" xfId="3" quotePrefix="1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vertical="center"/>
    </xf>
    <xf numFmtId="4" fontId="17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0" fontId="22" fillId="0" borderId="11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0" fillId="5" borderId="9" xfId="0" applyFill="1" applyBorder="1" applyAlignment="1">
      <alignment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0" xfId="0" applyFill="1" applyBorder="1" applyAlignment="1">
      <alignment vertical="center"/>
    </xf>
    <xf numFmtId="4" fontId="23" fillId="5" borderId="0" xfId="0" applyNumberFormat="1" applyFont="1" applyFill="1" applyAlignment="1">
      <alignment vertical="center"/>
    </xf>
    <xf numFmtId="4" fontId="69" fillId="0" borderId="0" xfId="0" applyNumberFormat="1" applyFont="1" applyAlignment="1">
      <alignment vertical="center"/>
    </xf>
    <xf numFmtId="0" fontId="69" fillId="0" borderId="0" xfId="0" applyFont="1" applyAlignment="1">
      <alignment vertical="center"/>
    </xf>
    <xf numFmtId="0" fontId="68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0" fontId="12" fillId="3" borderId="0" xfId="0" applyFont="1" applyFill="1" applyAlignment="1">
      <alignment horizontal="center" vertical="center"/>
    </xf>
    <xf numFmtId="4" fontId="23" fillId="0" borderId="0" xfId="0" applyNumberFormat="1" applyFont="1" applyAlignment="1">
      <alignment horizontal="righ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70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top" wrapText="1"/>
    </xf>
    <xf numFmtId="165" fontId="2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" fillId="5" borderId="23" xfId="0" applyFont="1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30" fillId="5" borderId="23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34" fillId="0" borderId="1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33" fillId="0" borderId="25" xfId="0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vertical="center"/>
      <protection locked="0"/>
    </xf>
    <xf numFmtId="4" fontId="33" fillId="0" borderId="25" xfId="0" applyNumberFormat="1" applyFont="1" applyBorder="1" applyAlignment="1" applyProtection="1">
      <alignment vertical="center"/>
      <protection locked="0"/>
    </xf>
    <xf numFmtId="0" fontId="0" fillId="2" borderId="0" xfId="0" applyFill="1"/>
    <xf numFmtId="4" fontId="23" fillId="0" borderId="12" xfId="0" applyNumberFormat="1" applyFont="1" applyBorder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/>
    <xf numFmtId="4" fontId="6" fillId="0" borderId="17" xfId="0" applyNumberFormat="1" applyFont="1" applyBorder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/>
    <xf numFmtId="4" fontId="5" fillId="0" borderId="12" xfId="0" applyNumberFormat="1" applyFont="1" applyBorder="1" applyAlignment="1">
      <alignment vertical="center"/>
    </xf>
    <xf numFmtId="4" fontId="6" fillId="0" borderId="12" xfId="0" applyNumberFormat="1" applyFont="1" applyBorder="1"/>
    <xf numFmtId="4" fontId="6" fillId="0" borderId="12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4" fontId="33" fillId="0" borderId="22" xfId="0" applyNumberFormat="1" applyFont="1" applyBorder="1" applyAlignment="1" applyProtection="1">
      <alignment vertical="center"/>
      <protection locked="0"/>
    </xf>
    <xf numFmtId="4" fontId="33" fillId="0" borderId="24" xfId="0" applyNumberFormat="1" applyFont="1" applyBorder="1" applyAlignment="1" applyProtection="1">
      <alignment vertical="center"/>
      <protection locked="0"/>
    </xf>
    <xf numFmtId="4" fontId="0" fillId="0" borderId="22" xfId="0" applyNumberFormat="1" applyBorder="1" applyAlignment="1" applyProtection="1">
      <alignment vertical="center"/>
      <protection locked="0"/>
    </xf>
    <xf numFmtId="4" fontId="0" fillId="0" borderId="24" xfId="0" applyNumberFormat="1" applyBorder="1" applyAlignment="1" applyProtection="1">
      <alignment vertical="center"/>
      <protection locked="0"/>
    </xf>
    <xf numFmtId="0" fontId="33" fillId="0" borderId="25" xfId="0" applyFont="1" applyFill="1" applyBorder="1" applyAlignment="1" applyProtection="1">
      <alignment horizontal="left" vertical="center" wrapText="1"/>
      <protection locked="0"/>
    </xf>
    <xf numFmtId="0" fontId="33" fillId="0" borderId="25" xfId="0" applyFont="1" applyFill="1" applyBorder="1" applyAlignment="1" applyProtection="1">
      <alignment vertical="center"/>
      <protection locked="0"/>
    </xf>
    <xf numFmtId="0" fontId="0" fillId="0" borderId="25" xfId="0" applyFill="1" applyBorder="1" applyAlignment="1" applyProtection="1">
      <alignment horizontal="left" vertical="center" wrapText="1"/>
      <protection locked="0"/>
    </xf>
    <xf numFmtId="0" fontId="0" fillId="0" borderId="25" xfId="0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left" vertical="center" wrapText="1"/>
      <protection locked="0"/>
    </xf>
    <xf numFmtId="0" fontId="33" fillId="0" borderId="24" xfId="0" applyFont="1" applyBorder="1" applyAlignment="1" applyProtection="1">
      <alignment horizontal="left" vertical="center" wrapText="1"/>
      <protection locked="0"/>
    </xf>
    <xf numFmtId="0" fontId="36" fillId="0" borderId="14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6" fillId="0" borderId="15" xfId="0" applyFont="1" applyBorder="1" applyAlignment="1">
      <alignment horizontal="left" vertical="top" wrapText="1"/>
    </xf>
    <xf numFmtId="0" fontId="36" fillId="0" borderId="14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15" xfId="0" applyFont="1" applyBorder="1" applyAlignment="1">
      <alignment horizontal="left" vertical="center" wrapText="1"/>
    </xf>
    <xf numFmtId="0" fontId="36" fillId="0" borderId="0" xfId="0" applyFont="1" applyFill="1" applyAlignment="1">
      <alignment horizontal="left" vertical="center" wrapText="1"/>
    </xf>
    <xf numFmtId="0" fontId="36" fillId="0" borderId="0" xfId="0" applyFont="1" applyFill="1" applyAlignment="1">
      <alignment horizontal="left" vertical="top" wrapText="1"/>
    </xf>
    <xf numFmtId="0" fontId="36" fillId="0" borderId="0" xfId="0" applyFont="1" applyAlignment="1">
      <alignment vertical="center" wrapText="1"/>
    </xf>
    <xf numFmtId="0" fontId="36" fillId="0" borderId="0" xfId="0" applyFont="1" applyFill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4" fontId="42" fillId="0" borderId="0" xfId="0" applyNumberFormat="1" applyFont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4" fontId="3" fillId="7" borderId="33" xfId="0" applyNumberFormat="1" applyFont="1" applyFill="1" applyBorder="1" applyAlignment="1">
      <alignment vertical="center"/>
    </xf>
    <xf numFmtId="0" fontId="0" fillId="7" borderId="33" xfId="0" applyFill="1" applyBorder="1" applyAlignment="1">
      <alignment vertical="center"/>
    </xf>
    <xf numFmtId="0" fontId="0" fillId="7" borderId="34" xfId="0" applyFill="1" applyBorder="1" applyAlignment="1">
      <alignment vertical="center"/>
    </xf>
    <xf numFmtId="4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4" fontId="45" fillId="0" borderId="0" xfId="0" applyNumberFormat="1" applyFont="1" applyAlignment="1">
      <alignment vertical="center"/>
    </xf>
    <xf numFmtId="4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2" fillId="7" borderId="47" xfId="0" applyFont="1" applyFill="1" applyBorder="1" applyAlignment="1">
      <alignment horizontal="center" vertical="center" wrapText="1"/>
    </xf>
    <xf numFmtId="0" fontId="0" fillId="7" borderId="47" xfId="0" applyFill="1" applyBorder="1" applyAlignment="1">
      <alignment horizontal="center" vertical="center" wrapText="1"/>
    </xf>
    <xf numFmtId="0" fontId="49" fillId="7" borderId="47" xfId="0" applyFont="1" applyFill="1" applyBorder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  <xf numFmtId="4" fontId="45" fillId="0" borderId="31" xfId="0" applyNumberFormat="1" applyFont="1" applyBorder="1"/>
    <xf numFmtId="4" fontId="3" fillId="0" borderId="31" xfId="0" applyNumberFormat="1" applyFont="1" applyBorder="1" applyAlignment="1">
      <alignment vertical="center"/>
    </xf>
    <xf numFmtId="4" fontId="46" fillId="0" borderId="0" xfId="0" applyNumberFormat="1" applyFont="1"/>
    <xf numFmtId="4" fontId="45" fillId="7" borderId="0" xfId="0" applyNumberFormat="1" applyFont="1" applyFill="1" applyAlignment="1">
      <alignment vertical="center"/>
    </xf>
    <xf numFmtId="0" fontId="59" fillId="0" borderId="49" xfId="3" applyFont="1" applyBorder="1" applyAlignment="1">
      <alignment horizontal="left" vertical="center" wrapText="1"/>
    </xf>
    <xf numFmtId="4" fontId="47" fillId="0" borderId="0" xfId="0" applyNumberFormat="1" applyFont="1"/>
    <xf numFmtId="4" fontId="47" fillId="0" borderId="40" xfId="0" applyNumberFormat="1" applyFont="1" applyBorder="1" applyAlignment="1">
      <alignment vertical="center"/>
    </xf>
    <xf numFmtId="0" fontId="52" fillId="0" borderId="49" xfId="2" applyFont="1" applyBorder="1" applyAlignment="1">
      <alignment horizontal="left" wrapText="1"/>
      <protection locked="0"/>
    </xf>
    <xf numFmtId="0" fontId="59" fillId="0" borderId="49" xfId="0" quotePrefix="1" applyFont="1" applyBorder="1" applyAlignment="1">
      <alignment horizontal="left" vertical="center" wrapText="1"/>
    </xf>
    <xf numFmtId="0" fontId="59" fillId="0" borderId="49" xfId="3" quotePrefix="1" applyFont="1" applyBorder="1" applyAlignment="1">
      <alignment horizontal="left" vertical="center" wrapText="1"/>
    </xf>
    <xf numFmtId="0" fontId="59" fillId="0" borderId="49" xfId="0" applyFont="1" applyBorder="1" applyAlignment="1">
      <alignment horizontal="left" vertical="center" wrapText="1"/>
    </xf>
    <xf numFmtId="0" fontId="52" fillId="0" borderId="49" xfId="2" applyFont="1" applyBorder="1" applyAlignment="1">
      <alignment horizontal="left" vertical="center" wrapText="1"/>
      <protection locked="0"/>
    </xf>
    <xf numFmtId="0" fontId="59" fillId="0" borderId="49" xfId="0" applyFont="1" applyBorder="1" applyAlignment="1">
      <alignment horizontal="left" wrapText="1"/>
    </xf>
    <xf numFmtId="0" fontId="59" fillId="0" borderId="49" xfId="2" applyFont="1" applyBorder="1" applyAlignment="1">
      <alignment horizontal="left"/>
      <protection locked="0"/>
    </xf>
  </cellXfs>
  <cellStyles count="4">
    <cellStyle name="Normálna" xfId="0" builtinId="0" customBuiltin="1"/>
    <cellStyle name="normálne_Rozpočet - OÚ  vzor ele" xfId="2"/>
    <cellStyle name="normální_El. inštalácia - materiál" xfId="3"/>
    <cellStyle name="normální_El. inštalácia - montáž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06"/>
  <sheetViews>
    <sheetView showGridLines="0" tabSelected="1" zoomScaleNormal="100" workbookViewId="0">
      <pane ySplit="1" topLeftCell="A2" activePane="bottomLeft" state="frozen"/>
      <selection pane="bottomLeft" activeCell="AR1" sqref="AR1:BK1048576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hidden="1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hidden="1" customWidth="1"/>
    <col min="58" max="63" width="0" hidden="1" customWidth="1"/>
    <col min="71" max="89" width="9.33203125" hidden="1"/>
  </cols>
  <sheetData>
    <row r="1" spans="1:73" ht="21.4" customHeight="1" x14ac:dyDescent="0.3">
      <c r="A1" s="12" t="s">
        <v>0</v>
      </c>
      <c r="B1" s="13"/>
      <c r="C1" s="13"/>
      <c r="D1" s="14" t="s">
        <v>1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2" t="s">
        <v>2</v>
      </c>
      <c r="BB1" s="12" t="s">
        <v>3</v>
      </c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T1" s="15" t="s">
        <v>4</v>
      </c>
      <c r="BU1" s="15" t="s">
        <v>4</v>
      </c>
    </row>
    <row r="2" spans="1:73" ht="36.950000000000003" customHeight="1" x14ac:dyDescent="0.3">
      <c r="C2" s="337" t="s">
        <v>5</v>
      </c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  <c r="AM2" s="338"/>
      <c r="AN2" s="338"/>
      <c r="AO2" s="338"/>
      <c r="AP2" s="338"/>
      <c r="AR2" s="368" t="s">
        <v>6</v>
      </c>
      <c r="AS2" s="338"/>
      <c r="AT2" s="338"/>
      <c r="AU2" s="338"/>
      <c r="AV2" s="338"/>
      <c r="AW2" s="338"/>
      <c r="AX2" s="338"/>
      <c r="AY2" s="338"/>
      <c r="AZ2" s="338"/>
      <c r="BA2" s="338"/>
      <c r="BB2" s="338"/>
      <c r="BC2" s="338"/>
      <c r="BD2" s="338"/>
      <c r="BE2" s="338"/>
      <c r="BS2" s="16" t="s">
        <v>7</v>
      </c>
      <c r="BT2" s="16" t="s">
        <v>8</v>
      </c>
    </row>
    <row r="3" spans="1:73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9"/>
      <c r="BS3" s="16" t="s">
        <v>7</v>
      </c>
      <c r="BT3" s="16" t="s">
        <v>8</v>
      </c>
    </row>
    <row r="4" spans="1:73" ht="36.950000000000003" customHeight="1" x14ac:dyDescent="0.3">
      <c r="B4" s="20"/>
      <c r="C4" s="339" t="s">
        <v>9</v>
      </c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8"/>
      <c r="AO4" s="338"/>
      <c r="AP4" s="338"/>
      <c r="AQ4" s="21"/>
      <c r="AS4" s="22" t="s">
        <v>10</v>
      </c>
      <c r="BS4" s="16" t="s">
        <v>7</v>
      </c>
    </row>
    <row r="5" spans="1:73" ht="14.45" customHeight="1" x14ac:dyDescent="0.3">
      <c r="B5" s="20"/>
      <c r="D5" s="23" t="s">
        <v>11</v>
      </c>
      <c r="K5" s="340" t="s">
        <v>12</v>
      </c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  <c r="AQ5" s="21"/>
      <c r="BS5" s="16" t="s">
        <v>7</v>
      </c>
    </row>
    <row r="6" spans="1:73" ht="36.950000000000003" customHeight="1" x14ac:dyDescent="0.3">
      <c r="B6" s="20"/>
      <c r="D6" s="25" t="s">
        <v>13</v>
      </c>
      <c r="K6" s="341" t="s">
        <v>14</v>
      </c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38"/>
      <c r="AN6" s="338"/>
      <c r="AO6" s="338"/>
      <c r="AQ6" s="21"/>
      <c r="BS6" s="16" t="s">
        <v>7</v>
      </c>
    </row>
    <row r="7" spans="1:73" ht="14.45" customHeight="1" x14ac:dyDescent="0.3">
      <c r="B7" s="20"/>
      <c r="D7" s="26" t="s">
        <v>15</v>
      </c>
      <c r="K7" s="24" t="s">
        <v>3</v>
      </c>
      <c r="AK7" s="26" t="s">
        <v>16</v>
      </c>
      <c r="AN7" s="24" t="s">
        <v>3</v>
      </c>
      <c r="AQ7" s="21"/>
      <c r="BS7" s="16" t="s">
        <v>7</v>
      </c>
    </row>
    <row r="8" spans="1:73" ht="14.45" customHeight="1" x14ac:dyDescent="0.3">
      <c r="B8" s="20"/>
      <c r="D8" s="26" t="s">
        <v>17</v>
      </c>
      <c r="K8" s="24" t="s">
        <v>18</v>
      </c>
      <c r="AK8" s="26" t="s">
        <v>19</v>
      </c>
      <c r="AN8" s="334">
        <v>45055</v>
      </c>
      <c r="AQ8" s="21"/>
      <c r="BS8" s="16" t="s">
        <v>7</v>
      </c>
    </row>
    <row r="9" spans="1:73" ht="14.45" customHeight="1" x14ac:dyDescent="0.3">
      <c r="B9" s="20"/>
      <c r="AQ9" s="21"/>
      <c r="BS9" s="16" t="s">
        <v>7</v>
      </c>
    </row>
    <row r="10" spans="1:73" ht="14.45" customHeight="1" x14ac:dyDescent="0.3">
      <c r="B10" s="20"/>
      <c r="D10" s="26" t="s">
        <v>20</v>
      </c>
      <c r="AK10" s="26" t="s">
        <v>21</v>
      </c>
      <c r="AN10" s="24" t="s">
        <v>3</v>
      </c>
      <c r="AQ10" s="21"/>
      <c r="BS10" s="16" t="s">
        <v>7</v>
      </c>
    </row>
    <row r="11" spans="1:73" ht="18.399999999999999" customHeight="1" x14ac:dyDescent="0.3">
      <c r="B11" s="20"/>
      <c r="E11" s="24" t="s">
        <v>22</v>
      </c>
      <c r="AK11" s="26" t="s">
        <v>23</v>
      </c>
      <c r="AN11" s="24" t="s">
        <v>3</v>
      </c>
      <c r="AQ11" s="21"/>
      <c r="BS11" s="16" t="s">
        <v>7</v>
      </c>
    </row>
    <row r="12" spans="1:73" ht="6.95" customHeight="1" x14ac:dyDescent="0.3">
      <c r="B12" s="20"/>
      <c r="AQ12" s="21"/>
      <c r="BS12" s="16" t="s">
        <v>7</v>
      </c>
    </row>
    <row r="13" spans="1:73" ht="14.45" customHeight="1" x14ac:dyDescent="0.3">
      <c r="B13" s="20"/>
      <c r="D13" s="26" t="s">
        <v>24</v>
      </c>
      <c r="AK13" s="26" t="s">
        <v>21</v>
      </c>
      <c r="AN13" s="24" t="s">
        <v>3</v>
      </c>
      <c r="AQ13" s="21"/>
      <c r="BS13" s="16" t="s">
        <v>7</v>
      </c>
    </row>
    <row r="14" spans="1:73" ht="15" x14ac:dyDescent="0.3">
      <c r="B14" s="20"/>
      <c r="E14" s="24" t="s">
        <v>25</v>
      </c>
      <c r="AK14" s="26" t="s">
        <v>23</v>
      </c>
      <c r="AN14" s="24" t="s">
        <v>3</v>
      </c>
      <c r="AQ14" s="21"/>
      <c r="BS14" s="16" t="s">
        <v>7</v>
      </c>
    </row>
    <row r="15" spans="1:73" ht="6.95" customHeight="1" x14ac:dyDescent="0.3">
      <c r="B15" s="20"/>
      <c r="AQ15" s="21"/>
      <c r="BS15" s="16" t="s">
        <v>4</v>
      </c>
    </row>
    <row r="16" spans="1:73" ht="14.45" customHeight="1" x14ac:dyDescent="0.3">
      <c r="B16" s="20"/>
      <c r="D16" s="26" t="s">
        <v>26</v>
      </c>
      <c r="AK16" s="26" t="s">
        <v>21</v>
      </c>
      <c r="AN16" s="24" t="s">
        <v>3</v>
      </c>
      <c r="AQ16" s="21"/>
      <c r="BS16" s="16" t="s">
        <v>4</v>
      </c>
    </row>
    <row r="17" spans="2:71" ht="18.399999999999999" customHeight="1" x14ac:dyDescent="0.3">
      <c r="B17" s="20"/>
      <c r="E17" s="24" t="s">
        <v>25</v>
      </c>
      <c r="AK17" s="26" t="s">
        <v>23</v>
      </c>
      <c r="AN17" s="24" t="s">
        <v>3</v>
      </c>
      <c r="AQ17" s="21"/>
      <c r="BS17" s="16" t="s">
        <v>27</v>
      </c>
    </row>
    <row r="18" spans="2:71" ht="6.95" customHeight="1" x14ac:dyDescent="0.3">
      <c r="B18" s="20"/>
      <c r="AQ18" s="21"/>
      <c r="BS18" s="16" t="s">
        <v>7</v>
      </c>
    </row>
    <row r="19" spans="2:71" ht="14.45" customHeight="1" x14ac:dyDescent="0.3">
      <c r="B19" s="20"/>
      <c r="D19" s="26" t="s">
        <v>28</v>
      </c>
      <c r="AK19" s="26" t="s">
        <v>21</v>
      </c>
      <c r="AN19" s="24" t="s">
        <v>3</v>
      </c>
      <c r="AQ19" s="21"/>
      <c r="BS19" s="16" t="s">
        <v>7</v>
      </c>
    </row>
    <row r="20" spans="2:71" ht="18.399999999999999" customHeight="1" x14ac:dyDescent="0.3">
      <c r="B20" s="20"/>
      <c r="E20" s="24" t="s">
        <v>25</v>
      </c>
      <c r="AK20" s="26" t="s">
        <v>23</v>
      </c>
      <c r="AN20" s="24" t="s">
        <v>3</v>
      </c>
      <c r="AQ20" s="21"/>
    </row>
    <row r="21" spans="2:71" ht="6.95" customHeight="1" x14ac:dyDescent="0.3">
      <c r="B21" s="20"/>
      <c r="AQ21" s="21"/>
    </row>
    <row r="22" spans="2:71" ht="15" x14ac:dyDescent="0.3">
      <c r="B22" s="20"/>
      <c r="D22" s="26" t="s">
        <v>29</v>
      </c>
      <c r="AQ22" s="21"/>
    </row>
    <row r="23" spans="2:71" ht="22.5" customHeight="1" x14ac:dyDescent="0.3">
      <c r="B23" s="20"/>
      <c r="E23" s="342" t="s">
        <v>3</v>
      </c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338"/>
      <c r="Z23" s="338"/>
      <c r="AA23" s="338"/>
      <c r="AB23" s="338"/>
      <c r="AC23" s="338"/>
      <c r="AD23" s="338"/>
      <c r="AE23" s="338"/>
      <c r="AF23" s="338"/>
      <c r="AG23" s="338"/>
      <c r="AH23" s="338"/>
      <c r="AI23" s="338"/>
      <c r="AJ23" s="338"/>
      <c r="AK23" s="338"/>
      <c r="AL23" s="338"/>
      <c r="AM23" s="338"/>
      <c r="AN23" s="338"/>
      <c r="AQ23" s="21"/>
    </row>
    <row r="24" spans="2:71" ht="6.95" customHeight="1" x14ac:dyDescent="0.3">
      <c r="B24" s="20"/>
      <c r="AQ24" s="21"/>
    </row>
    <row r="25" spans="2:71" ht="6.95" customHeight="1" x14ac:dyDescent="0.3">
      <c r="B25" s="20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Q25" s="21"/>
    </row>
    <row r="26" spans="2:71" ht="14.45" customHeight="1" x14ac:dyDescent="0.3">
      <c r="B26" s="20"/>
      <c r="D26" s="28" t="s">
        <v>30</v>
      </c>
      <c r="AK26" s="343"/>
      <c r="AL26" s="338"/>
      <c r="AM26" s="338"/>
      <c r="AN26" s="338"/>
      <c r="AO26" s="338"/>
      <c r="AQ26" s="21"/>
    </row>
    <row r="27" spans="2:71" ht="14.45" customHeight="1" x14ac:dyDescent="0.3">
      <c r="B27" s="20"/>
      <c r="D27" s="28" t="s">
        <v>31</v>
      </c>
      <c r="AK27" s="343"/>
      <c r="AL27" s="338"/>
      <c r="AM27" s="338"/>
      <c r="AN27" s="338"/>
      <c r="AO27" s="338"/>
      <c r="AQ27" s="21"/>
    </row>
    <row r="28" spans="2:71" s="1" customFormat="1" ht="6.95" customHeight="1" x14ac:dyDescent="0.3">
      <c r="B28" s="29"/>
      <c r="AQ28" s="30"/>
    </row>
    <row r="29" spans="2:71" s="1" customFormat="1" ht="25.9" customHeight="1" x14ac:dyDescent="0.3">
      <c r="B29" s="29"/>
      <c r="D29" s="31" t="s">
        <v>32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44"/>
      <c r="AL29" s="345"/>
      <c r="AM29" s="345"/>
      <c r="AN29" s="345"/>
      <c r="AO29" s="345"/>
      <c r="AQ29" s="30"/>
    </row>
    <row r="30" spans="2:71" s="1" customFormat="1" ht="6.95" customHeight="1" x14ac:dyDescent="0.3">
      <c r="B30" s="29"/>
      <c r="AQ30" s="30"/>
    </row>
    <row r="31" spans="2:71" s="2" customFormat="1" ht="14.45" customHeight="1" x14ac:dyDescent="0.3">
      <c r="B31" s="33"/>
      <c r="D31" s="34" t="s">
        <v>33</v>
      </c>
      <c r="F31" s="34" t="s">
        <v>34</v>
      </c>
      <c r="L31" s="346">
        <v>0.2</v>
      </c>
      <c r="M31" s="347"/>
      <c r="N31" s="347"/>
      <c r="O31" s="347"/>
      <c r="T31" s="36" t="s">
        <v>35</v>
      </c>
      <c r="W31" s="348"/>
      <c r="X31" s="347"/>
      <c r="Y31" s="347"/>
      <c r="Z31" s="347"/>
      <c r="AA31" s="347"/>
      <c r="AB31" s="347"/>
      <c r="AC31" s="347"/>
      <c r="AD31" s="347"/>
      <c r="AE31" s="347"/>
      <c r="AK31" s="348"/>
      <c r="AL31" s="347"/>
      <c r="AM31" s="347"/>
      <c r="AN31" s="347"/>
      <c r="AO31" s="347"/>
      <c r="AQ31" s="37"/>
    </row>
    <row r="32" spans="2:71" s="2" customFormat="1" ht="14.45" customHeight="1" x14ac:dyDescent="0.3">
      <c r="B32" s="33"/>
      <c r="F32" s="34" t="s">
        <v>36</v>
      </c>
      <c r="L32" s="346">
        <v>0.2</v>
      </c>
      <c r="M32" s="347"/>
      <c r="N32" s="347"/>
      <c r="O32" s="347"/>
      <c r="T32" s="36" t="s">
        <v>35</v>
      </c>
      <c r="W32" s="348"/>
      <c r="X32" s="347"/>
      <c r="Y32" s="347"/>
      <c r="Z32" s="347"/>
      <c r="AA32" s="347"/>
      <c r="AB32" s="347"/>
      <c r="AC32" s="347"/>
      <c r="AD32" s="347"/>
      <c r="AE32" s="347"/>
      <c r="AK32" s="348"/>
      <c r="AL32" s="347"/>
      <c r="AM32" s="347"/>
      <c r="AN32" s="347"/>
      <c r="AO32" s="347"/>
      <c r="AQ32" s="37"/>
    </row>
    <row r="33" spans="2:43" s="2" customFormat="1" ht="14.45" hidden="1" customHeight="1" x14ac:dyDescent="0.3">
      <c r="B33" s="33"/>
      <c r="F33" s="34" t="s">
        <v>37</v>
      </c>
      <c r="L33" s="346">
        <v>0.2</v>
      </c>
      <c r="M33" s="347"/>
      <c r="N33" s="347"/>
      <c r="O33" s="347"/>
      <c r="T33" s="36" t="s">
        <v>35</v>
      </c>
      <c r="W33" s="348">
        <f>ROUND(BB87+SUM(CF104),2)</f>
        <v>8516.7800000000007</v>
      </c>
      <c r="X33" s="347"/>
      <c r="Y33" s="347"/>
      <c r="Z33" s="347"/>
      <c r="AA33" s="347"/>
      <c r="AB33" s="347"/>
      <c r="AC33" s="347"/>
      <c r="AD33" s="347"/>
      <c r="AE33" s="347"/>
      <c r="AK33" s="348"/>
      <c r="AL33" s="347"/>
      <c r="AM33" s="347"/>
      <c r="AN33" s="347"/>
      <c r="AO33" s="347"/>
      <c r="AQ33" s="37"/>
    </row>
    <row r="34" spans="2:43" s="2" customFormat="1" ht="14.45" hidden="1" customHeight="1" x14ac:dyDescent="0.3">
      <c r="B34" s="33"/>
      <c r="F34" s="34" t="s">
        <v>38</v>
      </c>
      <c r="L34" s="346">
        <v>0.2</v>
      </c>
      <c r="M34" s="347"/>
      <c r="N34" s="347"/>
      <c r="O34" s="347"/>
      <c r="T34" s="36" t="s">
        <v>35</v>
      </c>
      <c r="W34" s="348">
        <f>ROUND(BC87+SUM(CG104),2)</f>
        <v>0</v>
      </c>
      <c r="X34" s="347"/>
      <c r="Y34" s="347"/>
      <c r="Z34" s="347"/>
      <c r="AA34" s="347"/>
      <c r="AB34" s="347"/>
      <c r="AC34" s="347"/>
      <c r="AD34" s="347"/>
      <c r="AE34" s="347"/>
      <c r="AK34" s="348"/>
      <c r="AL34" s="347"/>
      <c r="AM34" s="347"/>
      <c r="AN34" s="347"/>
      <c r="AO34" s="347"/>
      <c r="AQ34" s="37"/>
    </row>
    <row r="35" spans="2:43" s="2" customFormat="1" ht="14.45" hidden="1" customHeight="1" x14ac:dyDescent="0.3">
      <c r="B35" s="33"/>
      <c r="F35" s="34" t="s">
        <v>39</v>
      </c>
      <c r="L35" s="346">
        <v>0</v>
      </c>
      <c r="M35" s="347"/>
      <c r="N35" s="347"/>
      <c r="O35" s="347"/>
      <c r="T35" s="36" t="s">
        <v>35</v>
      </c>
      <c r="W35" s="348">
        <f>ROUND(BD87+SUM(CH104),2)</f>
        <v>0</v>
      </c>
      <c r="X35" s="347"/>
      <c r="Y35" s="347"/>
      <c r="Z35" s="347"/>
      <c r="AA35" s="347"/>
      <c r="AB35" s="347"/>
      <c r="AC35" s="347"/>
      <c r="AD35" s="347"/>
      <c r="AE35" s="347"/>
      <c r="AK35" s="348"/>
      <c r="AL35" s="347"/>
      <c r="AM35" s="347"/>
      <c r="AN35" s="347"/>
      <c r="AO35" s="347"/>
      <c r="AQ35" s="37"/>
    </row>
    <row r="36" spans="2:43" s="1" customFormat="1" ht="6.95" customHeight="1" x14ac:dyDescent="0.3">
      <c r="B36" s="29"/>
      <c r="AQ36" s="30"/>
    </row>
    <row r="37" spans="2:43" s="1" customFormat="1" ht="25.9" customHeight="1" x14ac:dyDescent="0.3">
      <c r="B37" s="29"/>
      <c r="C37" s="38"/>
      <c r="D37" s="39" t="s">
        <v>40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1" t="s">
        <v>41</v>
      </c>
      <c r="U37" s="40"/>
      <c r="V37" s="40"/>
      <c r="W37" s="40"/>
      <c r="X37" s="370" t="s">
        <v>42</v>
      </c>
      <c r="Y37" s="371"/>
      <c r="Z37" s="371"/>
      <c r="AA37" s="371"/>
      <c r="AB37" s="371"/>
      <c r="AC37" s="40"/>
      <c r="AD37" s="40"/>
      <c r="AE37" s="40"/>
      <c r="AF37" s="40"/>
      <c r="AG37" s="40"/>
      <c r="AH37" s="40"/>
      <c r="AI37" s="40"/>
      <c r="AJ37" s="40"/>
      <c r="AK37" s="372"/>
      <c r="AL37" s="371"/>
      <c r="AM37" s="371"/>
      <c r="AN37" s="371"/>
      <c r="AO37" s="373"/>
      <c r="AP37" s="38"/>
      <c r="AQ37" s="30"/>
    </row>
    <row r="38" spans="2:43" s="1" customFormat="1" ht="14.45" customHeight="1" x14ac:dyDescent="0.3">
      <c r="B38" s="29"/>
      <c r="AQ38" s="30"/>
    </row>
    <row r="39" spans="2:43" x14ac:dyDescent="0.3">
      <c r="B39" s="20"/>
      <c r="AQ39" s="21"/>
    </row>
    <row r="40" spans="2:43" x14ac:dyDescent="0.3">
      <c r="B40" s="20"/>
      <c r="AQ40" s="21"/>
    </row>
    <row r="41" spans="2:43" x14ac:dyDescent="0.3">
      <c r="B41" s="20"/>
      <c r="AQ41" s="21"/>
    </row>
    <row r="42" spans="2:43" x14ac:dyDescent="0.3">
      <c r="B42" s="20"/>
      <c r="AQ42" s="21"/>
    </row>
    <row r="43" spans="2:43" x14ac:dyDescent="0.3">
      <c r="B43" s="20"/>
      <c r="AQ43" s="21"/>
    </row>
    <row r="44" spans="2:43" x14ac:dyDescent="0.3">
      <c r="B44" s="20"/>
      <c r="AQ44" s="21"/>
    </row>
    <row r="45" spans="2:43" x14ac:dyDescent="0.3">
      <c r="B45" s="20"/>
      <c r="AQ45" s="21"/>
    </row>
    <row r="46" spans="2:43" x14ac:dyDescent="0.3">
      <c r="B46" s="20"/>
      <c r="AQ46" s="21"/>
    </row>
    <row r="47" spans="2:43" x14ac:dyDescent="0.3">
      <c r="B47" s="20"/>
      <c r="AQ47" s="21"/>
    </row>
    <row r="48" spans="2:43" x14ac:dyDescent="0.3">
      <c r="B48" s="20"/>
      <c r="AQ48" s="21"/>
    </row>
    <row r="49" spans="2:43" s="1" customFormat="1" ht="15" x14ac:dyDescent="0.3">
      <c r="B49" s="29"/>
      <c r="D49" s="42" t="s">
        <v>43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4"/>
      <c r="AC49" s="42" t="s">
        <v>44</v>
      </c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4"/>
      <c r="AQ49" s="30"/>
    </row>
    <row r="50" spans="2:43" x14ac:dyDescent="0.3">
      <c r="B50" s="20"/>
      <c r="D50" s="45"/>
      <c r="Z50" s="46"/>
      <c r="AC50" s="45"/>
      <c r="AO50" s="46"/>
      <c r="AQ50" s="21"/>
    </row>
    <row r="51" spans="2:43" x14ac:dyDescent="0.3">
      <c r="B51" s="20"/>
      <c r="D51" s="45"/>
      <c r="Z51" s="46"/>
      <c r="AC51" s="45"/>
      <c r="AO51" s="46"/>
      <c r="AQ51" s="21"/>
    </row>
    <row r="52" spans="2:43" x14ac:dyDescent="0.3">
      <c r="B52" s="20"/>
      <c r="D52" s="45"/>
      <c r="Z52" s="46"/>
      <c r="AC52" s="45"/>
      <c r="AO52" s="46"/>
      <c r="AQ52" s="21"/>
    </row>
    <row r="53" spans="2:43" x14ac:dyDescent="0.3">
      <c r="B53" s="20"/>
      <c r="D53" s="45"/>
      <c r="Z53" s="46"/>
      <c r="AC53" s="45"/>
      <c r="AO53" s="46"/>
      <c r="AQ53" s="21"/>
    </row>
    <row r="54" spans="2:43" x14ac:dyDescent="0.3">
      <c r="B54" s="20"/>
      <c r="D54" s="45"/>
      <c r="Z54" s="46"/>
      <c r="AC54" s="45"/>
      <c r="AO54" s="46"/>
      <c r="AQ54" s="21"/>
    </row>
    <row r="55" spans="2:43" x14ac:dyDescent="0.3">
      <c r="B55" s="20"/>
      <c r="D55" s="45"/>
      <c r="Z55" s="46"/>
      <c r="AC55" s="45"/>
      <c r="AO55" s="46"/>
      <c r="AQ55" s="21"/>
    </row>
    <row r="56" spans="2:43" x14ac:dyDescent="0.3">
      <c r="B56" s="20"/>
      <c r="D56" s="45"/>
      <c r="Z56" s="46"/>
      <c r="AC56" s="45"/>
      <c r="AO56" s="46"/>
      <c r="AQ56" s="21"/>
    </row>
    <row r="57" spans="2:43" x14ac:dyDescent="0.3">
      <c r="B57" s="20"/>
      <c r="D57" s="45"/>
      <c r="Z57" s="46"/>
      <c r="AC57" s="45"/>
      <c r="AO57" s="46"/>
      <c r="AQ57" s="21"/>
    </row>
    <row r="58" spans="2:43" s="1" customFormat="1" ht="15" x14ac:dyDescent="0.3">
      <c r="B58" s="29"/>
      <c r="D58" s="47" t="s">
        <v>45</v>
      </c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9" t="s">
        <v>46</v>
      </c>
      <c r="S58" s="48"/>
      <c r="T58" s="48"/>
      <c r="U58" s="48"/>
      <c r="V58" s="48"/>
      <c r="W58" s="48"/>
      <c r="X58" s="48"/>
      <c r="Y58" s="48"/>
      <c r="Z58" s="50"/>
      <c r="AC58" s="47" t="s">
        <v>45</v>
      </c>
      <c r="AD58" s="48"/>
      <c r="AE58" s="48"/>
      <c r="AF58" s="48"/>
      <c r="AG58" s="48"/>
      <c r="AH58" s="48"/>
      <c r="AI58" s="48"/>
      <c r="AJ58" s="48"/>
      <c r="AK58" s="48"/>
      <c r="AL58" s="48"/>
      <c r="AM58" s="49" t="s">
        <v>46</v>
      </c>
      <c r="AN58" s="48"/>
      <c r="AO58" s="50"/>
      <c r="AQ58" s="30"/>
    </row>
    <row r="59" spans="2:43" x14ac:dyDescent="0.3">
      <c r="B59" s="20"/>
      <c r="AQ59" s="21"/>
    </row>
    <row r="60" spans="2:43" s="1" customFormat="1" ht="15" x14ac:dyDescent="0.3">
      <c r="B60" s="29"/>
      <c r="D60" s="42" t="s">
        <v>47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4"/>
      <c r="AC60" s="42" t="s">
        <v>48</v>
      </c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4"/>
      <c r="AQ60" s="30"/>
    </row>
    <row r="61" spans="2:43" x14ac:dyDescent="0.3">
      <c r="B61" s="20"/>
      <c r="D61" s="45"/>
      <c r="Z61" s="46"/>
      <c r="AC61" s="45"/>
      <c r="AO61" s="46"/>
      <c r="AQ61" s="21"/>
    </row>
    <row r="62" spans="2:43" x14ac:dyDescent="0.3">
      <c r="B62" s="20"/>
      <c r="D62" s="45"/>
      <c r="Z62" s="46"/>
      <c r="AC62" s="45"/>
      <c r="AO62" s="46"/>
      <c r="AQ62" s="21"/>
    </row>
    <row r="63" spans="2:43" x14ac:dyDescent="0.3">
      <c r="B63" s="20"/>
      <c r="D63" s="45"/>
      <c r="Z63" s="46"/>
      <c r="AC63" s="45"/>
      <c r="AO63" s="46"/>
      <c r="AQ63" s="21"/>
    </row>
    <row r="64" spans="2:43" x14ac:dyDescent="0.3">
      <c r="B64" s="20"/>
      <c r="D64" s="45"/>
      <c r="Z64" s="46"/>
      <c r="AC64" s="45"/>
      <c r="AO64" s="46"/>
      <c r="AQ64" s="21"/>
    </row>
    <row r="65" spans="2:43" x14ac:dyDescent="0.3">
      <c r="B65" s="20"/>
      <c r="D65" s="45"/>
      <c r="Z65" s="46"/>
      <c r="AC65" s="45"/>
      <c r="AO65" s="46"/>
      <c r="AQ65" s="21"/>
    </row>
    <row r="66" spans="2:43" x14ac:dyDescent="0.3">
      <c r="B66" s="20"/>
      <c r="D66" s="45"/>
      <c r="Z66" s="46"/>
      <c r="AC66" s="45"/>
      <c r="AO66" s="46"/>
      <c r="AQ66" s="21"/>
    </row>
    <row r="67" spans="2:43" x14ac:dyDescent="0.3">
      <c r="B67" s="20"/>
      <c r="D67" s="45"/>
      <c r="Z67" s="46"/>
      <c r="AC67" s="45"/>
      <c r="AO67" s="46"/>
      <c r="AQ67" s="21"/>
    </row>
    <row r="68" spans="2:43" x14ac:dyDescent="0.3">
      <c r="B68" s="20"/>
      <c r="D68" s="45"/>
      <c r="Z68" s="46"/>
      <c r="AC68" s="45"/>
      <c r="AO68" s="46"/>
      <c r="AQ68" s="21"/>
    </row>
    <row r="69" spans="2:43" s="1" customFormat="1" ht="15" x14ac:dyDescent="0.3">
      <c r="B69" s="29"/>
      <c r="D69" s="47" t="s">
        <v>45</v>
      </c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9" t="s">
        <v>46</v>
      </c>
      <c r="S69" s="48"/>
      <c r="T69" s="48"/>
      <c r="U69" s="48"/>
      <c r="V69" s="48"/>
      <c r="W69" s="48"/>
      <c r="X69" s="48"/>
      <c r="Y69" s="48"/>
      <c r="Z69" s="50"/>
      <c r="AC69" s="47" t="s">
        <v>45</v>
      </c>
      <c r="AD69" s="48"/>
      <c r="AE69" s="48"/>
      <c r="AF69" s="48"/>
      <c r="AG69" s="48"/>
      <c r="AH69" s="48"/>
      <c r="AI69" s="48"/>
      <c r="AJ69" s="48"/>
      <c r="AK69" s="48"/>
      <c r="AL69" s="48"/>
      <c r="AM69" s="49" t="s">
        <v>46</v>
      </c>
      <c r="AN69" s="48"/>
      <c r="AO69" s="50"/>
      <c r="AQ69" s="30"/>
    </row>
    <row r="70" spans="2:43" s="1" customFormat="1" ht="6.95" customHeight="1" x14ac:dyDescent="0.3">
      <c r="B70" s="29"/>
      <c r="AQ70" s="30"/>
    </row>
    <row r="71" spans="2:43" s="1" customFormat="1" ht="6.9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3"/>
    </row>
    <row r="75" spans="2:43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6"/>
    </row>
    <row r="76" spans="2:43" s="1" customFormat="1" ht="36.950000000000003" customHeight="1" x14ac:dyDescent="0.3">
      <c r="B76" s="29"/>
      <c r="C76" s="339" t="s">
        <v>49</v>
      </c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57"/>
      <c r="S76" s="357"/>
      <c r="T76" s="357"/>
      <c r="U76" s="357"/>
      <c r="V76" s="357"/>
      <c r="W76" s="357"/>
      <c r="X76" s="357"/>
      <c r="Y76" s="357"/>
      <c r="Z76" s="357"/>
      <c r="AA76" s="357"/>
      <c r="AB76" s="357"/>
      <c r="AC76" s="357"/>
      <c r="AD76" s="357"/>
      <c r="AE76" s="357"/>
      <c r="AF76" s="357"/>
      <c r="AG76" s="357"/>
      <c r="AH76" s="357"/>
      <c r="AI76" s="357"/>
      <c r="AJ76" s="357"/>
      <c r="AK76" s="357"/>
      <c r="AL76" s="357"/>
      <c r="AM76" s="357"/>
      <c r="AN76" s="357"/>
      <c r="AO76" s="357"/>
      <c r="AP76" s="357"/>
      <c r="AQ76" s="30"/>
    </row>
    <row r="77" spans="2:43" s="3" customFormat="1" ht="14.45" customHeight="1" x14ac:dyDescent="0.3">
      <c r="B77" s="57"/>
      <c r="C77" s="26" t="s">
        <v>11</v>
      </c>
      <c r="L77" s="3" t="str">
        <f>K5</f>
        <v>2019_45</v>
      </c>
      <c r="AQ77" s="58"/>
    </row>
    <row r="78" spans="2:43" s="4" customFormat="1" ht="36.950000000000003" customHeight="1" x14ac:dyDescent="0.3">
      <c r="B78" s="59"/>
      <c r="C78" s="60" t="s">
        <v>13</v>
      </c>
      <c r="L78" s="374" t="str">
        <f>K6</f>
        <v>Starý Smokovec OO PZ, rekonštrukcia a modernizácia objektu</v>
      </c>
      <c r="M78" s="375"/>
      <c r="N78" s="375"/>
      <c r="O78" s="375"/>
      <c r="P78" s="375"/>
      <c r="Q78" s="375"/>
      <c r="R78" s="375"/>
      <c r="S78" s="375"/>
      <c r="T78" s="375"/>
      <c r="U78" s="375"/>
      <c r="V78" s="375"/>
      <c r="W78" s="375"/>
      <c r="X78" s="375"/>
      <c r="Y78" s="375"/>
      <c r="Z78" s="375"/>
      <c r="AA78" s="375"/>
      <c r="AB78" s="375"/>
      <c r="AC78" s="375"/>
      <c r="AD78" s="375"/>
      <c r="AE78" s="375"/>
      <c r="AF78" s="375"/>
      <c r="AG78" s="375"/>
      <c r="AH78" s="375"/>
      <c r="AI78" s="375"/>
      <c r="AJ78" s="375"/>
      <c r="AK78" s="375"/>
      <c r="AL78" s="375"/>
      <c r="AM78" s="375"/>
      <c r="AN78" s="375"/>
      <c r="AO78" s="375"/>
      <c r="AQ78" s="61"/>
    </row>
    <row r="79" spans="2:43" s="1" customFormat="1" ht="6.95" customHeight="1" x14ac:dyDescent="0.3">
      <c r="B79" s="29"/>
      <c r="AQ79" s="30"/>
    </row>
    <row r="80" spans="2:43" s="1" customFormat="1" ht="15" x14ac:dyDescent="0.3">
      <c r="B80" s="29"/>
      <c r="C80" s="26" t="s">
        <v>17</v>
      </c>
      <c r="L80" s="62" t="str">
        <f>IF(K8="","",K8)</f>
        <v>Vysoké Tatry</v>
      </c>
      <c r="AI80" s="26" t="s">
        <v>19</v>
      </c>
      <c r="AM80" s="63">
        <f>IF(AN8= "","",AN8)</f>
        <v>45055</v>
      </c>
      <c r="AQ80" s="30"/>
    </row>
    <row r="81" spans="2:76" s="1" customFormat="1" ht="6.95" customHeight="1" x14ac:dyDescent="0.3">
      <c r="B81" s="29"/>
      <c r="AQ81" s="30"/>
    </row>
    <row r="82" spans="2:76" s="1" customFormat="1" ht="15" x14ac:dyDescent="0.3">
      <c r="B82" s="29"/>
      <c r="C82" s="26" t="s">
        <v>20</v>
      </c>
      <c r="L82" s="3" t="str">
        <f>IF(E11= "","",E11)</f>
        <v>Ministerstvo vnútra Slovenskej republiky</v>
      </c>
      <c r="AI82" s="26" t="s">
        <v>26</v>
      </c>
      <c r="AM82" s="358" t="str">
        <f>IF(E17="","",E17)</f>
        <v xml:space="preserve"> </v>
      </c>
      <c r="AN82" s="357"/>
      <c r="AO82" s="357"/>
      <c r="AP82" s="357"/>
      <c r="AQ82" s="30"/>
      <c r="AS82" s="354" t="s">
        <v>50</v>
      </c>
      <c r="AT82" s="355"/>
      <c r="AU82" s="43"/>
      <c r="AV82" s="43"/>
      <c r="AW82" s="43"/>
      <c r="AX82" s="43"/>
      <c r="AY82" s="43"/>
      <c r="AZ82" s="43"/>
      <c r="BA82" s="43"/>
      <c r="BB82" s="43"/>
      <c r="BC82" s="43"/>
      <c r="BD82" s="44"/>
    </row>
    <row r="83" spans="2:76" s="1" customFormat="1" ht="15" x14ac:dyDescent="0.3">
      <c r="B83" s="29"/>
      <c r="C83" s="26" t="s">
        <v>24</v>
      </c>
      <c r="L83" s="3" t="str">
        <f>IF(E14="","",E14)</f>
        <v xml:space="preserve"> </v>
      </c>
      <c r="AI83" s="26" t="s">
        <v>28</v>
      </c>
      <c r="AM83" s="358" t="str">
        <f>IF(E20="","",E20)</f>
        <v xml:space="preserve"> </v>
      </c>
      <c r="AN83" s="357"/>
      <c r="AO83" s="357"/>
      <c r="AP83" s="357"/>
      <c r="AQ83" s="30"/>
      <c r="AS83" s="356"/>
      <c r="AT83" s="357"/>
      <c r="BD83" s="65"/>
    </row>
    <row r="84" spans="2:76" s="1" customFormat="1" ht="10.9" customHeight="1" x14ac:dyDescent="0.3">
      <c r="B84" s="29"/>
      <c r="AQ84" s="30"/>
      <c r="AS84" s="356"/>
      <c r="AT84" s="357"/>
      <c r="BD84" s="65"/>
    </row>
    <row r="85" spans="2:76" s="1" customFormat="1" ht="29.25" customHeight="1" x14ac:dyDescent="0.3">
      <c r="B85" s="29"/>
      <c r="C85" s="359" t="s">
        <v>51</v>
      </c>
      <c r="D85" s="360"/>
      <c r="E85" s="360"/>
      <c r="F85" s="360"/>
      <c r="G85" s="360"/>
      <c r="H85" s="66"/>
      <c r="I85" s="361" t="s">
        <v>52</v>
      </c>
      <c r="J85" s="360"/>
      <c r="K85" s="360"/>
      <c r="L85" s="360"/>
      <c r="M85" s="360"/>
      <c r="N85" s="360"/>
      <c r="O85" s="360"/>
      <c r="P85" s="360"/>
      <c r="Q85" s="360"/>
      <c r="R85" s="360"/>
      <c r="S85" s="360"/>
      <c r="T85" s="360"/>
      <c r="U85" s="360"/>
      <c r="V85" s="360"/>
      <c r="W85" s="360"/>
      <c r="X85" s="360"/>
      <c r="Y85" s="360"/>
      <c r="Z85" s="360"/>
      <c r="AA85" s="360"/>
      <c r="AB85" s="360"/>
      <c r="AC85" s="360"/>
      <c r="AD85" s="360"/>
      <c r="AE85" s="360"/>
      <c r="AF85" s="360"/>
      <c r="AG85" s="361" t="s">
        <v>53</v>
      </c>
      <c r="AH85" s="360"/>
      <c r="AI85" s="360"/>
      <c r="AJ85" s="360"/>
      <c r="AK85" s="360"/>
      <c r="AL85" s="360"/>
      <c r="AM85" s="360"/>
      <c r="AN85" s="361" t="s">
        <v>54</v>
      </c>
      <c r="AO85" s="360"/>
      <c r="AP85" s="362"/>
      <c r="AQ85" s="30"/>
      <c r="AS85" s="67" t="s">
        <v>55</v>
      </c>
      <c r="AT85" s="68" t="s">
        <v>56</v>
      </c>
      <c r="AU85" s="68" t="s">
        <v>57</v>
      </c>
      <c r="AV85" s="68" t="s">
        <v>58</v>
      </c>
      <c r="AW85" s="68" t="s">
        <v>59</v>
      </c>
      <c r="AX85" s="68" t="s">
        <v>60</v>
      </c>
      <c r="AY85" s="68" t="s">
        <v>61</v>
      </c>
      <c r="AZ85" s="68" t="s">
        <v>62</v>
      </c>
      <c r="BA85" s="68" t="s">
        <v>63</v>
      </c>
      <c r="BB85" s="68" t="s">
        <v>64</v>
      </c>
      <c r="BC85" s="68" t="s">
        <v>65</v>
      </c>
      <c r="BD85" s="69" t="s">
        <v>66</v>
      </c>
    </row>
    <row r="86" spans="2:76" s="1" customFormat="1" ht="10.9" customHeight="1" x14ac:dyDescent="0.3">
      <c r="B86" s="29"/>
      <c r="AQ86" s="30"/>
      <c r="AS86" s="70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4"/>
    </row>
    <row r="87" spans="2:76" s="4" customFormat="1" ht="32.450000000000003" customHeight="1" x14ac:dyDescent="0.3">
      <c r="B87" s="59"/>
      <c r="C87" s="71" t="s">
        <v>67</v>
      </c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369"/>
      <c r="AH87" s="369"/>
      <c r="AI87" s="369"/>
      <c r="AJ87" s="369"/>
      <c r="AK87" s="369"/>
      <c r="AL87" s="369"/>
      <c r="AM87" s="369"/>
      <c r="AN87" s="367"/>
      <c r="AO87" s="367"/>
      <c r="AP87" s="367"/>
      <c r="AQ87" s="61"/>
      <c r="AS87" s="73">
        <f>ROUND(SUM(AS96:AS101),2)</f>
        <v>17033.55</v>
      </c>
      <c r="AT87" s="74">
        <f t="shared" ref="AT87:AT101" si="0">ROUND(SUM(AV87:AW87),2)</f>
        <v>3406.71</v>
      </c>
      <c r="AU87" s="75">
        <f>ROUND(SUM(AU96:AU101),5)</f>
        <v>293.38992000000002</v>
      </c>
      <c r="AV87" s="74">
        <f>ROUND(AZ87*L31,2)</f>
        <v>3406.71</v>
      </c>
      <c r="AW87" s="74">
        <f>ROUND(BA87*L32,2)</f>
        <v>0</v>
      </c>
      <c r="AX87" s="74">
        <f>ROUND(BB87*L31,2)</f>
        <v>1703.36</v>
      </c>
      <c r="AY87" s="74">
        <f>ROUND(BC87*L32,2)</f>
        <v>0</v>
      </c>
      <c r="AZ87" s="74">
        <f>ROUND(SUM(AZ96:AZ101),2)</f>
        <v>17033.55</v>
      </c>
      <c r="BA87" s="74">
        <f>ROUND(SUM(BA96:BA101),2)</f>
        <v>0</v>
      </c>
      <c r="BB87" s="74">
        <f>ROUND(SUM(BB96:BB101),2)</f>
        <v>8516.7800000000007</v>
      </c>
      <c r="BC87" s="74">
        <f>ROUND(SUM(BC96:BC101),2)</f>
        <v>0</v>
      </c>
      <c r="BD87" s="76">
        <f>ROUND(SUM(BD96:BD101),2)</f>
        <v>0</v>
      </c>
      <c r="BS87" s="60" t="s">
        <v>68</v>
      </c>
      <c r="BT87" s="60" t="s">
        <v>69</v>
      </c>
      <c r="BU87" s="77" t="s">
        <v>70</v>
      </c>
      <c r="BV87" s="60" t="s">
        <v>71</v>
      </c>
      <c r="BW87" s="60" t="s">
        <v>72</v>
      </c>
      <c r="BX87" s="60" t="s">
        <v>73</v>
      </c>
    </row>
    <row r="88" spans="2:76" s="4" customFormat="1" ht="32.450000000000003" customHeight="1" x14ac:dyDescent="0.3">
      <c r="B88" s="59"/>
      <c r="C88" s="71"/>
      <c r="D88" s="72" t="s">
        <v>1907</v>
      </c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325"/>
      <c r="AH88" s="325"/>
      <c r="AI88" s="325"/>
      <c r="AJ88" s="325"/>
      <c r="AK88" s="325"/>
      <c r="AL88" s="325"/>
      <c r="AM88" s="325"/>
      <c r="AN88" s="324"/>
      <c r="AO88" s="324"/>
      <c r="AP88" s="324"/>
      <c r="AQ88" s="61"/>
      <c r="AS88" s="73"/>
      <c r="AT88" s="74"/>
      <c r="AU88" s="75"/>
      <c r="AV88" s="74"/>
      <c r="AW88" s="74"/>
      <c r="AX88" s="74"/>
      <c r="AY88" s="74"/>
      <c r="AZ88" s="74"/>
      <c r="BA88" s="74"/>
      <c r="BB88" s="74"/>
      <c r="BC88" s="74"/>
      <c r="BD88" s="76"/>
      <c r="BS88" s="60"/>
      <c r="BT88" s="60"/>
      <c r="BU88" s="77"/>
      <c r="BV88" s="60"/>
      <c r="BW88" s="60"/>
      <c r="BX88" s="60"/>
    </row>
    <row r="89" spans="2:76" s="4" customFormat="1" ht="32.450000000000003" customHeight="1" x14ac:dyDescent="0.3">
      <c r="B89" s="59"/>
      <c r="C89" s="71"/>
      <c r="D89" s="328" t="s">
        <v>1909</v>
      </c>
      <c r="E89" s="328"/>
      <c r="F89" s="328"/>
      <c r="G89" s="328"/>
      <c r="H89" s="328"/>
      <c r="I89" s="328"/>
      <c r="J89" s="328"/>
      <c r="K89" s="328"/>
      <c r="L89" s="328"/>
      <c r="M89" s="328"/>
      <c r="N89" s="328"/>
      <c r="O89" s="328"/>
      <c r="P89" s="328"/>
      <c r="Q89" s="328"/>
      <c r="R89" s="328"/>
      <c r="S89" s="328"/>
      <c r="T89" s="328"/>
      <c r="U89" s="328"/>
      <c r="V89" s="328"/>
      <c r="W89" s="328"/>
      <c r="X89" s="328"/>
      <c r="Y89" s="328"/>
      <c r="Z89" s="328"/>
      <c r="AA89" s="328"/>
      <c r="AB89" s="328"/>
      <c r="AC89" s="328"/>
      <c r="AD89" s="328"/>
      <c r="AE89" s="328"/>
      <c r="AF89" s="328"/>
      <c r="AG89" s="329"/>
      <c r="AH89" s="329"/>
      <c r="AI89" s="329"/>
      <c r="AJ89" s="329"/>
      <c r="AK89" s="329"/>
      <c r="AL89" s="329"/>
      <c r="AM89" s="329"/>
      <c r="AN89" s="330"/>
      <c r="AO89" s="330"/>
      <c r="AP89" s="324"/>
      <c r="AQ89" s="61"/>
      <c r="AS89" s="73"/>
      <c r="AT89" s="74"/>
      <c r="AU89" s="75"/>
      <c r="AV89" s="74"/>
      <c r="AW89" s="74"/>
      <c r="AX89" s="74"/>
      <c r="AY89" s="74"/>
      <c r="AZ89" s="74"/>
      <c r="BA89" s="74"/>
      <c r="BB89" s="74"/>
      <c r="BC89" s="74"/>
      <c r="BD89" s="76"/>
      <c r="BS89" s="60"/>
      <c r="BT89" s="60"/>
      <c r="BU89" s="77"/>
      <c r="BV89" s="60"/>
      <c r="BW89" s="60"/>
      <c r="BX89" s="60"/>
    </row>
    <row r="90" spans="2:76" s="4" customFormat="1" ht="18" customHeight="1" x14ac:dyDescent="0.3">
      <c r="B90" s="59"/>
      <c r="C90" s="71"/>
      <c r="D90" s="328" t="s">
        <v>1890</v>
      </c>
      <c r="F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325"/>
      <c r="AH90" s="325"/>
      <c r="AI90" s="325"/>
      <c r="AJ90" s="325"/>
      <c r="AK90" s="325"/>
      <c r="AL90" s="325"/>
      <c r="AM90" s="325"/>
      <c r="AN90" s="324"/>
      <c r="AO90" s="324"/>
      <c r="AP90" s="324"/>
      <c r="AQ90" s="61"/>
      <c r="AS90" s="73"/>
      <c r="AT90" s="74"/>
      <c r="AU90" s="75"/>
      <c r="AV90" s="74"/>
      <c r="AW90" s="74"/>
      <c r="AX90" s="74"/>
      <c r="AY90" s="74"/>
      <c r="AZ90" s="74"/>
      <c r="BA90" s="74"/>
      <c r="BB90" s="74"/>
      <c r="BC90" s="74"/>
      <c r="BD90" s="76"/>
      <c r="BS90" s="60"/>
      <c r="BT90" s="60"/>
      <c r="BU90" s="77"/>
      <c r="BV90" s="60"/>
      <c r="BW90" s="60"/>
      <c r="BX90" s="60"/>
    </row>
    <row r="91" spans="2:76" s="5" customFormat="1" ht="22.5" customHeight="1" x14ac:dyDescent="0.3">
      <c r="B91" s="78"/>
      <c r="C91" s="79"/>
      <c r="D91" s="351" t="s">
        <v>1884</v>
      </c>
      <c r="E91" s="352"/>
      <c r="F91" s="352"/>
      <c r="G91" s="352"/>
      <c r="H91" s="352"/>
      <c r="I91" s="322"/>
      <c r="J91" s="353" t="s">
        <v>1885</v>
      </c>
      <c r="K91" s="350"/>
      <c r="L91" s="350"/>
      <c r="M91" s="350"/>
      <c r="N91" s="350"/>
      <c r="O91" s="350"/>
      <c r="P91" s="350"/>
      <c r="Q91" s="350"/>
      <c r="R91" s="350"/>
      <c r="S91" s="350"/>
      <c r="T91" s="350"/>
      <c r="U91" s="350"/>
      <c r="V91" s="350"/>
      <c r="W91" s="350"/>
      <c r="X91" s="350"/>
      <c r="Y91" s="350"/>
      <c r="Z91" s="350"/>
      <c r="AA91" s="350"/>
      <c r="AB91" s="350"/>
      <c r="AC91" s="350"/>
      <c r="AD91" s="350"/>
      <c r="AE91" s="350"/>
      <c r="AF91" s="350"/>
      <c r="AG91" s="349"/>
      <c r="AH91" s="350"/>
      <c r="AI91" s="350"/>
      <c r="AJ91" s="350"/>
      <c r="AK91" s="350"/>
      <c r="AL91" s="350"/>
      <c r="AM91" s="350"/>
      <c r="AN91" s="349"/>
      <c r="AO91" s="350"/>
      <c r="AP91" s="350"/>
      <c r="AQ91" s="80"/>
      <c r="AS91" s="81" t="str">
        <f>'E1.1 a) Zateplenie ob...'!M20</f>
        <v>IČO:</v>
      </c>
      <c r="AT91" s="82">
        <f t="shared" ref="AT91:AT95" si="1">ROUND(SUM(AV91:AW91),2)</f>
        <v>0</v>
      </c>
      <c r="AU91" s="83">
        <f>'E1.1 a) Zateplenie ob...'!W109</f>
        <v>0</v>
      </c>
      <c r="AV91" s="82">
        <f>'E1.1 a) Zateplenie ob...'!M24</f>
        <v>0</v>
      </c>
      <c r="AW91" s="82">
        <f>'E1.1 a) Zateplenie ob...'!M25</f>
        <v>0</v>
      </c>
      <c r="AX91" s="82">
        <f>'E1.1 a) Zateplenie ob...'!M26</f>
        <v>0</v>
      </c>
      <c r="AY91" s="82">
        <f>'E1.1 a) Zateplenie ob...'!M27</f>
        <v>0</v>
      </c>
      <c r="AZ91" s="82">
        <f>'E1.1 a) Zateplenie ob...'!H24</f>
        <v>0</v>
      </c>
      <c r="BA91" s="82">
        <f>'E1.1 a) Zateplenie ob...'!H25</f>
        <v>0</v>
      </c>
      <c r="BB91" s="82">
        <f>'E1.1 a) Zateplenie ob...'!H26</f>
        <v>0</v>
      </c>
      <c r="BC91" s="82">
        <f>'E1.1 a) Zateplenie ob...'!H27</f>
        <v>0</v>
      </c>
      <c r="BD91" s="84">
        <f>'E1.1 a) Zateplenie ob...'!H28</f>
        <v>0</v>
      </c>
      <c r="BT91" s="85" t="s">
        <v>75</v>
      </c>
      <c r="BV91" s="85" t="s">
        <v>71</v>
      </c>
      <c r="BW91" s="85" t="s">
        <v>80</v>
      </c>
      <c r="BX91" s="85" t="s">
        <v>72</v>
      </c>
    </row>
    <row r="92" spans="2:76" s="5" customFormat="1" ht="22.5" customHeight="1" x14ac:dyDescent="0.3">
      <c r="B92" s="78"/>
      <c r="C92" s="79"/>
      <c r="D92" s="351" t="s">
        <v>1886</v>
      </c>
      <c r="E92" s="352"/>
      <c r="F92" s="352"/>
      <c r="G92" s="352"/>
      <c r="H92" s="352"/>
      <c r="I92" s="322"/>
      <c r="J92" s="353" t="s">
        <v>1887</v>
      </c>
      <c r="K92" s="350"/>
      <c r="L92" s="350"/>
      <c r="M92" s="350"/>
      <c r="N92" s="350"/>
      <c r="O92" s="350"/>
      <c r="P92" s="350"/>
      <c r="Q92" s="350"/>
      <c r="R92" s="350"/>
      <c r="S92" s="350"/>
      <c r="T92" s="350"/>
      <c r="U92" s="350"/>
      <c r="V92" s="350"/>
      <c r="W92" s="350"/>
      <c r="X92" s="350"/>
      <c r="Y92" s="350"/>
      <c r="Z92" s="350"/>
      <c r="AA92" s="350"/>
      <c r="AB92" s="350"/>
      <c r="AC92" s="350"/>
      <c r="AD92" s="350"/>
      <c r="AE92" s="350"/>
      <c r="AF92" s="350"/>
      <c r="AG92" s="349"/>
      <c r="AH92" s="350"/>
      <c r="AI92" s="350"/>
      <c r="AJ92" s="350"/>
      <c r="AK92" s="350"/>
      <c r="AL92" s="350"/>
      <c r="AM92" s="350"/>
      <c r="AN92" s="349"/>
      <c r="AO92" s="350"/>
      <c r="AP92" s="350"/>
      <c r="AQ92" s="80"/>
      <c r="AS92" s="81" t="str">
        <f>'E1.1 b) Zateplenie st...'!M20</f>
        <v>IČO:</v>
      </c>
      <c r="AT92" s="82">
        <f t="shared" si="1"/>
        <v>0</v>
      </c>
      <c r="AU92" s="83">
        <f>'E1.1 b) Zateplenie st...'!W111</f>
        <v>0</v>
      </c>
      <c r="AV92" s="82">
        <f>'E1.1 b) Zateplenie st...'!M24</f>
        <v>0</v>
      </c>
      <c r="AW92" s="82">
        <f>'E1.1 b) Zateplenie st...'!M25</f>
        <v>0</v>
      </c>
      <c r="AX92" s="82">
        <f>'E1.1 b) Zateplenie st...'!M26</f>
        <v>0</v>
      </c>
      <c r="AY92" s="82">
        <f>'E1.1 b) Zateplenie st...'!M27</f>
        <v>0</v>
      </c>
      <c r="AZ92" s="82">
        <f>'E1.1 b) Zateplenie st...'!H24</f>
        <v>0</v>
      </c>
      <c r="BA92" s="82">
        <f>'E1.1 b) Zateplenie st...'!H25</f>
        <v>0</v>
      </c>
      <c r="BB92" s="82">
        <f>'E1.1 b) Zateplenie st...'!H26</f>
        <v>0</v>
      </c>
      <c r="BC92" s="82">
        <f>'E1.1 b) Zateplenie st...'!H27</f>
        <v>0</v>
      </c>
      <c r="BD92" s="84">
        <f>'E1.1 b) Zateplenie st...'!H28</f>
        <v>0</v>
      </c>
      <c r="BE92" s="323"/>
      <c r="BT92" s="85" t="s">
        <v>75</v>
      </c>
      <c r="BV92" s="85" t="s">
        <v>71</v>
      </c>
      <c r="BW92" s="85" t="s">
        <v>81</v>
      </c>
      <c r="BX92" s="85" t="s">
        <v>72</v>
      </c>
    </row>
    <row r="93" spans="2:76" s="5" customFormat="1" ht="22.5" customHeight="1" x14ac:dyDescent="0.3">
      <c r="B93" s="78"/>
      <c r="C93" s="79"/>
      <c r="D93" s="351" t="s">
        <v>1888</v>
      </c>
      <c r="E93" s="352"/>
      <c r="F93" s="352"/>
      <c r="G93" s="352"/>
      <c r="H93" s="352"/>
      <c r="I93" s="322"/>
      <c r="J93" s="353" t="s">
        <v>1889</v>
      </c>
      <c r="K93" s="350"/>
      <c r="L93" s="350"/>
      <c r="M93" s="350"/>
      <c r="N93" s="350"/>
      <c r="O93" s="350"/>
      <c r="P93" s="350"/>
      <c r="Q93" s="35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49"/>
      <c r="AH93" s="350"/>
      <c r="AI93" s="350"/>
      <c r="AJ93" s="350"/>
      <c r="AK93" s="350"/>
      <c r="AL93" s="350"/>
      <c r="AM93" s="350"/>
      <c r="AN93" s="349"/>
      <c r="AO93" s="350"/>
      <c r="AP93" s="350"/>
      <c r="AQ93" s="80"/>
      <c r="AS93" s="81" t="str">
        <f>'E1.1 c) Výmena otvoro...'!M20</f>
        <v>IČO:</v>
      </c>
      <c r="AT93" s="82">
        <f t="shared" si="1"/>
        <v>0</v>
      </c>
      <c r="AU93" s="83">
        <f>'E1.1 c) Výmena otvoro...'!W112</f>
        <v>0</v>
      </c>
      <c r="AV93" s="82">
        <f>'E1.1 c) Výmena otvoro...'!M24</f>
        <v>0</v>
      </c>
      <c r="AW93" s="82">
        <f>'E1.1 c) Výmena otvoro...'!M25</f>
        <v>0</v>
      </c>
      <c r="AX93" s="82">
        <f>'E1.1 c) Výmena otvoro...'!M26</f>
        <v>0</v>
      </c>
      <c r="AY93" s="82">
        <f>'E1.1 c) Výmena otvoro...'!M27</f>
        <v>0</v>
      </c>
      <c r="AZ93" s="82">
        <f>'E1.1 c) Výmena otvoro...'!H24</f>
        <v>0</v>
      </c>
      <c r="BA93" s="82">
        <f>'E1.1 c) Výmena otvoro...'!H25</f>
        <v>0</v>
      </c>
      <c r="BB93" s="82">
        <f>'E1.1 c) Výmena otvoro...'!H26</f>
        <v>0</v>
      </c>
      <c r="BC93" s="82">
        <f>'E1.1 c) Výmena otvoro...'!H27</f>
        <v>0</v>
      </c>
      <c r="BD93" s="84">
        <f>'E1.1 c) Výmena otvoro...'!H28</f>
        <v>0</v>
      </c>
      <c r="BT93" s="85" t="s">
        <v>75</v>
      </c>
      <c r="BV93" s="85" t="s">
        <v>71</v>
      </c>
      <c r="BW93" s="85" t="s">
        <v>82</v>
      </c>
      <c r="BX93" s="85" t="s">
        <v>72</v>
      </c>
    </row>
    <row r="94" spans="2:76" s="5" customFormat="1" ht="37.5" customHeight="1" x14ac:dyDescent="0.3">
      <c r="B94" s="78"/>
      <c r="C94" s="79"/>
      <c r="D94" s="376" t="s">
        <v>1899</v>
      </c>
      <c r="E94" s="352"/>
      <c r="F94" s="352"/>
      <c r="G94" s="352"/>
      <c r="H94" s="352"/>
      <c r="I94" s="322"/>
      <c r="J94" s="353" t="s">
        <v>78</v>
      </c>
      <c r="K94" s="350"/>
      <c r="L94" s="350"/>
      <c r="M94" s="350"/>
      <c r="N94" s="350"/>
      <c r="O94" s="350"/>
      <c r="P94" s="350"/>
      <c r="Q94" s="350"/>
      <c r="R94" s="350"/>
      <c r="S94" s="350"/>
      <c r="T94" s="350"/>
      <c r="U94" s="350"/>
      <c r="V94" s="350"/>
      <c r="W94" s="350"/>
      <c r="X94" s="350"/>
      <c r="Y94" s="350"/>
      <c r="Z94" s="350"/>
      <c r="AA94" s="350"/>
      <c r="AB94" s="350"/>
      <c r="AC94" s="350"/>
      <c r="AD94" s="350"/>
      <c r="AE94" s="350"/>
      <c r="AF94" s="350"/>
      <c r="AG94" s="349"/>
      <c r="AH94" s="350"/>
      <c r="AI94" s="350"/>
      <c r="AJ94" s="350"/>
      <c r="AK94" s="350"/>
      <c r="AL94" s="350"/>
      <c r="AM94" s="350"/>
      <c r="AN94" s="349"/>
      <c r="AO94" s="350"/>
      <c r="AP94" s="350"/>
      <c r="AQ94" s="80"/>
      <c r="AS94" s="81">
        <f>'E1.1 d) Budova OO...'!M22</f>
        <v>0</v>
      </c>
      <c r="AT94" s="82">
        <f t="shared" si="1"/>
        <v>0</v>
      </c>
      <c r="AU94" s="83">
        <f>'E1.1 d) Budova OO...'!W126</f>
        <v>0</v>
      </c>
      <c r="AV94" s="82">
        <f>'E1.1 d) Budova OO...'!M26</f>
        <v>0</v>
      </c>
      <c r="AW94" s="82">
        <f>'E1.1 d) Budova OO...'!M27</f>
        <v>0</v>
      </c>
      <c r="AX94" s="82">
        <f>'E1.1 d) Budova OO...'!M28</f>
        <v>0</v>
      </c>
      <c r="AY94" s="82">
        <f>'E1.1 d) Budova OO...'!M29</f>
        <v>0</v>
      </c>
      <c r="AZ94" s="82">
        <f>'E1.1 d) Budova OO...'!H26</f>
        <v>0</v>
      </c>
      <c r="BA94" s="82">
        <f>'E1.1 d) Budova OO...'!H27</f>
        <v>0</v>
      </c>
      <c r="BB94" s="82">
        <f>'E1.1 d) Budova OO...'!H28</f>
        <v>0</v>
      </c>
      <c r="BC94" s="82">
        <f>'E1.1 d) Budova OO...'!H29</f>
        <v>0</v>
      </c>
      <c r="BD94" s="84">
        <f>'E1.1 d) Budova OO...'!H30</f>
        <v>0</v>
      </c>
      <c r="BT94" s="85" t="s">
        <v>75</v>
      </c>
      <c r="BV94" s="85" t="s">
        <v>71</v>
      </c>
      <c r="BW94" s="85" t="s">
        <v>79</v>
      </c>
      <c r="BX94" s="85" t="s">
        <v>72</v>
      </c>
    </row>
    <row r="95" spans="2:76" s="5" customFormat="1" ht="26.25" customHeight="1" x14ac:dyDescent="0.3">
      <c r="B95" s="78"/>
      <c r="C95" s="79"/>
      <c r="D95" s="353" t="s">
        <v>1892</v>
      </c>
      <c r="E95" s="350"/>
      <c r="F95" s="350"/>
      <c r="G95" s="350"/>
      <c r="H95" s="350"/>
      <c r="I95" s="322"/>
      <c r="J95" s="353" t="s">
        <v>1894</v>
      </c>
      <c r="K95" s="350"/>
      <c r="L95" s="350"/>
      <c r="M95" s="350"/>
      <c r="N95" s="350"/>
      <c r="O95" s="350"/>
      <c r="P95" s="350"/>
      <c r="Q95" s="350"/>
      <c r="R95" s="350"/>
      <c r="S95" s="350"/>
      <c r="T95" s="350"/>
      <c r="U95" s="350"/>
      <c r="V95" s="350"/>
      <c r="W95" s="350"/>
      <c r="X95" s="350"/>
      <c r="Y95" s="350"/>
      <c r="Z95" s="350"/>
      <c r="AA95" s="350"/>
      <c r="AB95" s="350"/>
      <c r="AC95" s="350"/>
      <c r="AD95" s="350"/>
      <c r="AE95" s="350"/>
      <c r="AF95" s="350"/>
      <c r="AG95" s="349"/>
      <c r="AH95" s="350"/>
      <c r="AI95" s="350"/>
      <c r="AJ95" s="350"/>
      <c r="AK95" s="350"/>
      <c r="AL95" s="350"/>
      <c r="AM95" s="350"/>
      <c r="AN95" s="349"/>
      <c r="AO95" s="350"/>
      <c r="AP95" s="350"/>
      <c r="AQ95" s="80"/>
      <c r="AS95" s="81">
        <f>'E1.4 Zdravotechnická inštal'!M26</f>
        <v>0</v>
      </c>
      <c r="AT95" s="82">
        <f t="shared" si="1"/>
        <v>0</v>
      </c>
      <c r="AU95" s="83">
        <f>'E1.4 Zdravotechnická inštal'!W111</f>
        <v>0</v>
      </c>
      <c r="AV95" s="82">
        <f>'E1.4 Zdravotechnická inštal'!M30</f>
        <v>0</v>
      </c>
      <c r="AW95" s="82">
        <f>'E1.4 Zdravotechnická inštal'!M31</f>
        <v>0</v>
      </c>
      <c r="AX95" s="82">
        <f>'E1.4 Zdravotechnická inštal'!M32</f>
        <v>0</v>
      </c>
      <c r="AY95" s="82">
        <f>'E1.4 Zdravotechnická inštal'!M33</f>
        <v>0</v>
      </c>
      <c r="AZ95" s="82">
        <f>'E1.4 Zdravotechnická inštal'!H30</f>
        <v>0</v>
      </c>
      <c r="BA95" s="82">
        <f>'E1.4 Zdravotechnická inštal'!H31</f>
        <v>0</v>
      </c>
      <c r="BB95" s="82">
        <f>'E1.4 Zdravotechnická inštal'!H32</f>
        <v>0</v>
      </c>
      <c r="BC95" s="82">
        <f>'E1.4 Zdravotechnická inštal'!H33</f>
        <v>0</v>
      </c>
      <c r="BD95" s="84">
        <f>'E1.4 Zdravotechnická inštal'!H34</f>
        <v>0</v>
      </c>
      <c r="BT95" s="85" t="s">
        <v>75</v>
      </c>
      <c r="BV95" s="85" t="s">
        <v>71</v>
      </c>
      <c r="BW95" s="85" t="s">
        <v>77</v>
      </c>
      <c r="BX95" s="85" t="s">
        <v>72</v>
      </c>
    </row>
    <row r="96" spans="2:76" s="5" customFormat="1" ht="26.25" customHeight="1" x14ac:dyDescent="0.3">
      <c r="B96" s="78"/>
      <c r="C96" s="79"/>
      <c r="D96" s="353" t="s">
        <v>1891</v>
      </c>
      <c r="E96" s="350"/>
      <c r="F96" s="350"/>
      <c r="G96" s="350"/>
      <c r="H96" s="350"/>
      <c r="I96" s="322"/>
      <c r="J96" s="353" t="s">
        <v>1893</v>
      </c>
      <c r="K96" s="350"/>
      <c r="L96" s="350"/>
      <c r="M96" s="350"/>
      <c r="N96" s="350"/>
      <c r="O96" s="350"/>
      <c r="P96" s="350"/>
      <c r="Q96" s="350"/>
      <c r="R96" s="350"/>
      <c r="S96" s="350"/>
      <c r="T96" s="350"/>
      <c r="U96" s="350"/>
      <c r="V96" s="350"/>
      <c r="W96" s="350"/>
      <c r="X96" s="350"/>
      <c r="Y96" s="350"/>
      <c r="Z96" s="350"/>
      <c r="AA96" s="350"/>
      <c r="AB96" s="350"/>
      <c r="AC96" s="350"/>
      <c r="AD96" s="350"/>
      <c r="AE96" s="350"/>
      <c r="AF96" s="350"/>
      <c r="AG96" s="349"/>
      <c r="AH96" s="349"/>
      <c r="AI96" s="349"/>
      <c r="AJ96" s="349"/>
      <c r="AK96" s="349"/>
      <c r="AL96" s="349"/>
      <c r="AM96" s="349"/>
      <c r="AN96" s="349"/>
      <c r="AO96" s="349"/>
      <c r="AP96" s="349"/>
      <c r="AQ96" s="80"/>
      <c r="AS96" s="81">
        <v>8516.7800000000007</v>
      </c>
      <c r="AT96" s="82">
        <f t="shared" si="0"/>
        <v>8516.77</v>
      </c>
      <c r="AU96" s="83" t="s">
        <v>119</v>
      </c>
      <c r="AV96" s="82">
        <v>8516.7734375</v>
      </c>
      <c r="AW96" s="82">
        <v>0</v>
      </c>
      <c r="AX96" s="82">
        <v>1703.36</v>
      </c>
      <c r="AY96" s="82">
        <v>0</v>
      </c>
      <c r="AZ96" s="82">
        <v>8516.7734375</v>
      </c>
      <c r="BA96" s="82">
        <v>0</v>
      </c>
      <c r="BB96" s="82">
        <v>8516.7800000000007</v>
      </c>
      <c r="BC96" s="82">
        <v>0</v>
      </c>
      <c r="BD96" s="84">
        <v>0</v>
      </c>
      <c r="BT96" s="85" t="s">
        <v>75</v>
      </c>
      <c r="BV96" s="85" t="s">
        <v>71</v>
      </c>
      <c r="BW96" s="85" t="s">
        <v>77</v>
      </c>
      <c r="BX96" s="85" t="s">
        <v>72</v>
      </c>
    </row>
    <row r="97" spans="2:76" s="5" customFormat="1" ht="26.25" customHeight="1" x14ac:dyDescent="0.3">
      <c r="B97" s="78"/>
      <c r="C97" s="79"/>
      <c r="D97" s="353" t="s">
        <v>1896</v>
      </c>
      <c r="E97" s="350"/>
      <c r="F97" s="350"/>
      <c r="G97" s="350"/>
      <c r="H97" s="350"/>
      <c r="I97" s="322"/>
      <c r="J97" s="353" t="s">
        <v>83</v>
      </c>
      <c r="K97" s="350"/>
      <c r="L97" s="350"/>
      <c r="M97" s="350"/>
      <c r="N97" s="350"/>
      <c r="O97" s="350"/>
      <c r="P97" s="350"/>
      <c r="Q97" s="350"/>
      <c r="R97" s="350"/>
      <c r="S97" s="350"/>
      <c r="T97" s="350"/>
      <c r="U97" s="350"/>
      <c r="V97" s="350"/>
      <c r="W97" s="350"/>
      <c r="X97" s="350"/>
      <c r="Y97" s="350"/>
      <c r="Z97" s="350"/>
      <c r="AA97" s="350"/>
      <c r="AB97" s="350"/>
      <c r="AC97" s="350"/>
      <c r="AD97" s="350"/>
      <c r="AE97" s="350"/>
      <c r="AF97" s="350"/>
      <c r="AG97" s="349"/>
      <c r="AH97" s="350"/>
      <c r="AI97" s="350"/>
      <c r="AJ97" s="350"/>
      <c r="AK97" s="350"/>
      <c r="AL97" s="350"/>
      <c r="AM97" s="350"/>
      <c r="AN97" s="349"/>
      <c r="AO97" s="350"/>
      <c r="AP97" s="350"/>
      <c r="AQ97" s="80"/>
      <c r="AS97" s="81">
        <f>'E1.6 Vzduchotechnické zariad'!M19</f>
        <v>0</v>
      </c>
      <c r="AT97" s="82">
        <f t="shared" ref="AT97" si="2">ROUND(SUM(AV97:AW97),2)</f>
        <v>0</v>
      </c>
      <c r="AU97" s="83">
        <f>'E1.6 Vzduchotechnické zariad'!W102</f>
        <v>0</v>
      </c>
      <c r="AV97" s="82">
        <f>'E1.6 Vzduchotechnické zariad'!M23</f>
        <v>0</v>
      </c>
      <c r="AW97" s="82">
        <f>'E1.6 Vzduchotechnické zariad'!M24</f>
        <v>0</v>
      </c>
      <c r="AX97" s="82">
        <f>'E1.6 Vzduchotechnické zariad'!M25</f>
        <v>0</v>
      </c>
      <c r="AY97" s="82">
        <f>'E1.6 Vzduchotechnické zariad'!M26</f>
        <v>0</v>
      </c>
      <c r="AZ97" s="82">
        <f>'E1.6 Vzduchotechnické zariad'!H23</f>
        <v>0</v>
      </c>
      <c r="BA97" s="82">
        <f>'E1.6 Vzduchotechnické zariad'!H24</f>
        <v>0</v>
      </c>
      <c r="BB97" s="82">
        <f>'E1.6 Vzduchotechnické zariad'!H25</f>
        <v>0</v>
      </c>
      <c r="BC97" s="82">
        <f>'E1.6 Vzduchotechnické zariad'!H26</f>
        <v>0</v>
      </c>
      <c r="BD97" s="84">
        <f>'E1.6 Vzduchotechnické zariad'!H27</f>
        <v>0</v>
      </c>
      <c r="BT97" s="85" t="s">
        <v>75</v>
      </c>
      <c r="BV97" s="85" t="s">
        <v>71</v>
      </c>
      <c r="BW97" s="85" t="s">
        <v>84</v>
      </c>
      <c r="BX97" s="85" t="s">
        <v>72</v>
      </c>
    </row>
    <row r="98" spans="2:76" s="5" customFormat="1" ht="26.25" customHeight="1" x14ac:dyDescent="0.3">
      <c r="B98" s="78"/>
      <c r="C98" s="79"/>
      <c r="D98" s="353" t="s">
        <v>1895</v>
      </c>
      <c r="E98" s="350"/>
      <c r="F98" s="350"/>
      <c r="G98" s="350"/>
      <c r="H98" s="350"/>
      <c r="I98" s="322"/>
      <c r="J98" s="353" t="s">
        <v>1897</v>
      </c>
      <c r="K98" s="350"/>
      <c r="L98" s="350"/>
      <c r="M98" s="350"/>
      <c r="N98" s="350"/>
      <c r="O98" s="350"/>
      <c r="P98" s="350"/>
      <c r="Q98" s="350"/>
      <c r="R98" s="350"/>
      <c r="S98" s="350"/>
      <c r="T98" s="350"/>
      <c r="U98" s="350"/>
      <c r="V98" s="350"/>
      <c r="W98" s="350"/>
      <c r="X98" s="350"/>
      <c r="Y98" s="350"/>
      <c r="Z98" s="350"/>
      <c r="AA98" s="350"/>
      <c r="AB98" s="350"/>
      <c r="AC98" s="350"/>
      <c r="AD98" s="350"/>
      <c r="AE98" s="350"/>
      <c r="AF98" s="350"/>
      <c r="AG98" s="349"/>
      <c r="AH98" s="350"/>
      <c r="AI98" s="350"/>
      <c r="AJ98" s="350"/>
      <c r="AK98" s="350"/>
      <c r="AL98" s="350"/>
      <c r="AM98" s="350"/>
      <c r="AN98" s="349"/>
      <c r="AO98" s="350"/>
      <c r="AP98" s="350"/>
      <c r="AQ98" s="80"/>
      <c r="AS98" s="81">
        <v>8516.7734375</v>
      </c>
      <c r="AT98" s="82">
        <f t="shared" si="0"/>
        <v>1703.36</v>
      </c>
      <c r="AU98" s="83">
        <v>180.02719500000001</v>
      </c>
      <c r="AV98" s="82">
        <v>1703.36</v>
      </c>
      <c r="AW98" s="82">
        <v>0</v>
      </c>
      <c r="AX98" s="82">
        <v>0</v>
      </c>
      <c r="AY98" s="82">
        <v>0</v>
      </c>
      <c r="AZ98" s="82">
        <v>8516.7800000000007</v>
      </c>
      <c r="BA98" s="82">
        <v>0</v>
      </c>
      <c r="BB98" s="82">
        <v>0</v>
      </c>
      <c r="BC98" s="82">
        <v>0</v>
      </c>
      <c r="BD98" s="84">
        <v>0</v>
      </c>
      <c r="BT98" s="85" t="s">
        <v>75</v>
      </c>
      <c r="BV98" s="85" t="s">
        <v>71</v>
      </c>
      <c r="BW98" s="85" t="s">
        <v>77</v>
      </c>
      <c r="BX98" s="85" t="s">
        <v>72</v>
      </c>
    </row>
    <row r="99" spans="2:76" s="5" customFormat="1" ht="37.5" customHeight="1" x14ac:dyDescent="0.3">
      <c r="B99" s="78"/>
      <c r="C99" s="79"/>
      <c r="D99" s="353" t="s">
        <v>1908</v>
      </c>
      <c r="E99" s="353"/>
      <c r="F99" s="353"/>
      <c r="G99" s="353"/>
      <c r="H99" s="353"/>
      <c r="I99" s="322"/>
      <c r="J99" s="353" t="s">
        <v>74</v>
      </c>
      <c r="K99" s="353"/>
      <c r="L99" s="353"/>
      <c r="M99" s="353"/>
      <c r="N99" s="353"/>
      <c r="O99" s="353"/>
      <c r="P99" s="353"/>
      <c r="Q99" s="353"/>
      <c r="R99" s="353"/>
      <c r="S99" s="353"/>
      <c r="T99" s="353"/>
      <c r="U99" s="353"/>
      <c r="V99" s="353"/>
      <c r="W99" s="353"/>
      <c r="X99" s="353"/>
      <c r="Y99" s="353"/>
      <c r="Z99" s="353"/>
      <c r="AA99" s="353"/>
      <c r="AB99" s="353"/>
      <c r="AC99" s="353"/>
      <c r="AD99" s="353"/>
      <c r="AE99" s="353"/>
      <c r="AF99" s="353"/>
      <c r="AG99" s="349"/>
      <c r="AH99" s="349"/>
      <c r="AI99" s="349"/>
      <c r="AJ99" s="349"/>
      <c r="AK99" s="349"/>
      <c r="AL99" s="349"/>
      <c r="AM99" s="349"/>
      <c r="AN99" s="349"/>
      <c r="AO99" s="349"/>
      <c r="AP99" s="349"/>
      <c r="AQ99" s="80"/>
      <c r="AS99" s="81">
        <f>'SO01.1.b Riešenie prístupu p...'!M33</f>
        <v>0</v>
      </c>
      <c r="AT99" s="82">
        <f t="shared" ref="AT99" si="3">ROUND(SUM(AV99:AW99),2)</f>
        <v>0</v>
      </c>
      <c r="AU99" s="83">
        <f>'SO01.1.b Riešenie prístupu p...'!W123</f>
        <v>0</v>
      </c>
      <c r="AV99" s="82">
        <f>'SO01.1.b Riešenie prístupu p...'!M37</f>
        <v>0</v>
      </c>
      <c r="AW99" s="82">
        <f>'SO01.1.b Riešenie prístupu p...'!M38</f>
        <v>0</v>
      </c>
      <c r="AX99" s="82">
        <f>'SO01.1.b Riešenie prístupu p...'!M39</f>
        <v>0</v>
      </c>
      <c r="AY99" s="82">
        <f>'SO01.1.b Riešenie prístupu p...'!M40</f>
        <v>0</v>
      </c>
      <c r="AZ99" s="82">
        <f>'SO01.1.b Riešenie prístupu p...'!H37</f>
        <v>0</v>
      </c>
      <c r="BA99" s="82" t="str">
        <f>'SO01.1.b Riešenie prístupu p...'!H38</f>
        <v>EUR</v>
      </c>
      <c r="BB99" s="82">
        <f>'SO01.1.b Riešenie prístupu p...'!H39</f>
        <v>0</v>
      </c>
      <c r="BC99" s="82">
        <f>'SO01.1.b Riešenie prístupu p...'!H40</f>
        <v>0</v>
      </c>
      <c r="BD99" s="84">
        <f>'SO01.1.b Riešenie prístupu p...'!H41</f>
        <v>0</v>
      </c>
      <c r="BT99" s="85" t="s">
        <v>75</v>
      </c>
      <c r="BV99" s="85" t="s">
        <v>71</v>
      </c>
      <c r="BW99" s="85" t="s">
        <v>76</v>
      </c>
      <c r="BX99" s="85" t="s">
        <v>72</v>
      </c>
    </row>
    <row r="100" spans="2:76" s="4" customFormat="1" ht="32.450000000000003" customHeight="1" x14ac:dyDescent="0.3">
      <c r="B100" s="59"/>
      <c r="C100" s="71"/>
      <c r="D100" s="332" t="s">
        <v>1910</v>
      </c>
      <c r="E100" s="328"/>
      <c r="F100" s="328"/>
      <c r="G100" s="328"/>
      <c r="H100" s="328"/>
      <c r="I100" s="328"/>
      <c r="J100" s="328"/>
      <c r="K100" s="328"/>
      <c r="L100" s="328"/>
      <c r="M100" s="328"/>
      <c r="N100" s="328"/>
      <c r="O100" s="328"/>
      <c r="P100" s="328"/>
      <c r="Q100" s="328"/>
      <c r="R100" s="328"/>
      <c r="S100" s="328"/>
      <c r="T100" s="328"/>
      <c r="U100" s="328"/>
      <c r="V100" s="328"/>
      <c r="W100" s="328"/>
      <c r="X100" s="328"/>
      <c r="Y100" s="328"/>
      <c r="Z100" s="328"/>
      <c r="AA100" s="328"/>
      <c r="AB100" s="328"/>
      <c r="AC100" s="328"/>
      <c r="AD100" s="328"/>
      <c r="AE100" s="328"/>
      <c r="AF100" s="328"/>
      <c r="AG100" s="329"/>
      <c r="AH100" s="329"/>
      <c r="AI100" s="329"/>
      <c r="AJ100" s="329"/>
      <c r="AK100" s="329"/>
      <c r="AL100" s="329"/>
      <c r="AM100" s="329"/>
      <c r="AN100" s="330"/>
      <c r="AO100" s="330"/>
      <c r="AP100" s="330"/>
      <c r="AQ100" s="61"/>
      <c r="AS100" s="73"/>
      <c r="AT100" s="74"/>
      <c r="AU100" s="75"/>
      <c r="AV100" s="74"/>
      <c r="AW100" s="74"/>
      <c r="AX100" s="74"/>
      <c r="AY100" s="74"/>
      <c r="AZ100" s="74"/>
      <c r="BA100" s="74"/>
      <c r="BB100" s="74"/>
      <c r="BC100" s="74"/>
      <c r="BD100" s="76"/>
      <c r="BS100" s="60"/>
      <c r="BT100" s="60"/>
      <c r="BU100" s="77"/>
      <c r="BV100" s="60"/>
      <c r="BW100" s="60"/>
      <c r="BX100" s="60"/>
    </row>
    <row r="101" spans="2:76" s="5" customFormat="1" ht="22.5" customHeight="1" x14ac:dyDescent="0.3">
      <c r="B101" s="78"/>
      <c r="C101" s="79"/>
      <c r="D101" s="366" t="s">
        <v>1913</v>
      </c>
      <c r="E101" s="365"/>
      <c r="F101" s="365"/>
      <c r="G101" s="365"/>
      <c r="H101" s="365"/>
      <c r="I101" s="331"/>
      <c r="J101" s="366" t="s">
        <v>1911</v>
      </c>
      <c r="K101" s="365"/>
      <c r="L101" s="365"/>
      <c r="M101" s="365"/>
      <c r="N101" s="365"/>
      <c r="O101" s="365"/>
      <c r="P101" s="365"/>
      <c r="Q101" s="365"/>
      <c r="R101" s="365"/>
      <c r="S101" s="365"/>
      <c r="T101" s="365"/>
      <c r="U101" s="365"/>
      <c r="V101" s="365"/>
      <c r="W101" s="365"/>
      <c r="X101" s="365"/>
      <c r="Y101" s="365"/>
      <c r="Z101" s="365"/>
      <c r="AA101" s="365"/>
      <c r="AB101" s="365"/>
      <c r="AC101" s="365"/>
      <c r="AD101" s="365"/>
      <c r="AE101" s="365"/>
      <c r="AF101" s="365"/>
      <c r="AG101" s="364"/>
      <c r="AH101" s="365"/>
      <c r="AI101" s="365"/>
      <c r="AJ101" s="365"/>
      <c r="AK101" s="365"/>
      <c r="AL101" s="365"/>
      <c r="AM101" s="365"/>
      <c r="AN101" s="364"/>
      <c r="AO101" s="365"/>
      <c r="AP101" s="365"/>
      <c r="AQ101" s="80"/>
      <c r="AS101" s="86">
        <f>'E2.1. Neoprávnené práce'!M28</f>
        <v>0</v>
      </c>
      <c r="AT101" s="87">
        <f t="shared" si="0"/>
        <v>0</v>
      </c>
      <c r="AU101" s="88">
        <f>'E2.1. Neoprávnené práce'!W125</f>
        <v>113.3627276</v>
      </c>
      <c r="AV101" s="87">
        <f>'E2.1. Neoprávnené práce'!M32</f>
        <v>0</v>
      </c>
      <c r="AW101" s="87">
        <f>'E2.1. Neoprávnené práce'!M33</f>
        <v>0</v>
      </c>
      <c r="AX101" s="87">
        <f>'E2.1. Neoprávnené práce'!M34</f>
        <v>0</v>
      </c>
      <c r="AY101" s="87">
        <f>'E2.1. Neoprávnené práce'!M35</f>
        <v>0</v>
      </c>
      <c r="AZ101" s="87">
        <f>'E2.1. Neoprávnené práce'!H32</f>
        <v>0</v>
      </c>
      <c r="BA101" s="87">
        <f>'E2.1. Neoprávnené práce'!H33</f>
        <v>0</v>
      </c>
      <c r="BB101" s="87">
        <f>'E2.1. Neoprávnené práce'!H34</f>
        <v>0</v>
      </c>
      <c r="BC101" s="87">
        <f>'E2.1. Neoprávnené práce'!H35</f>
        <v>0</v>
      </c>
      <c r="BD101" s="89">
        <f>'E2.1. Neoprávnené práce'!H36</f>
        <v>0</v>
      </c>
      <c r="BE101" s="323"/>
      <c r="BT101" s="85" t="s">
        <v>75</v>
      </c>
      <c r="BV101" s="85" t="s">
        <v>71</v>
      </c>
      <c r="BW101" s="85" t="s">
        <v>85</v>
      </c>
      <c r="BX101" s="85" t="s">
        <v>72</v>
      </c>
    </row>
    <row r="102" spans="2:76" x14ac:dyDescent="0.3">
      <c r="B102" s="20"/>
      <c r="AQ102" s="21"/>
    </row>
    <row r="103" spans="2:76" s="1" customFormat="1" ht="30" customHeight="1" x14ac:dyDescent="0.3">
      <c r="B103" s="29"/>
      <c r="C103" s="71" t="s">
        <v>86</v>
      </c>
      <c r="AG103" s="367"/>
      <c r="AH103" s="357"/>
      <c r="AI103" s="357"/>
      <c r="AJ103" s="357"/>
      <c r="AK103" s="357"/>
      <c r="AL103" s="357"/>
      <c r="AM103" s="357"/>
      <c r="AN103" s="367"/>
      <c r="AO103" s="357"/>
      <c r="AP103" s="357"/>
      <c r="AQ103" s="30"/>
      <c r="AS103" s="67" t="s">
        <v>87</v>
      </c>
      <c r="AT103" s="68" t="s">
        <v>88</v>
      </c>
      <c r="AU103" s="68" t="s">
        <v>33</v>
      </c>
      <c r="AV103" s="69" t="s">
        <v>56</v>
      </c>
    </row>
    <row r="104" spans="2:76" s="1" customFormat="1" ht="10.9" customHeight="1" x14ac:dyDescent="0.3">
      <c r="B104" s="29"/>
      <c r="AQ104" s="30"/>
      <c r="AS104" s="90"/>
      <c r="AT104" s="48"/>
      <c r="AU104" s="48"/>
      <c r="AV104" s="50"/>
    </row>
    <row r="105" spans="2:76" s="1" customFormat="1" ht="30" customHeight="1" x14ac:dyDescent="0.3">
      <c r="B105" s="29"/>
      <c r="C105" s="91" t="s">
        <v>89</v>
      </c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363"/>
      <c r="AH105" s="363"/>
      <c r="AI105" s="363"/>
      <c r="AJ105" s="363"/>
      <c r="AK105" s="363"/>
      <c r="AL105" s="363"/>
      <c r="AM105" s="363"/>
      <c r="AN105" s="363"/>
      <c r="AO105" s="363"/>
      <c r="AP105" s="363"/>
      <c r="AQ105" s="30"/>
    </row>
    <row r="106" spans="2:76" s="1" customFormat="1" ht="6.95" customHeight="1" x14ac:dyDescent="0.3"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3"/>
    </row>
  </sheetData>
  <mergeCells count="81">
    <mergeCell ref="D97:H97"/>
    <mergeCell ref="D95:H95"/>
    <mergeCell ref="J95:AF95"/>
    <mergeCell ref="AG95:AM95"/>
    <mergeCell ref="J97:AF97"/>
    <mergeCell ref="D93:H93"/>
    <mergeCell ref="J93:AF93"/>
    <mergeCell ref="AG93:AM93"/>
    <mergeCell ref="AN93:AP93"/>
    <mergeCell ref="AN95:AP95"/>
    <mergeCell ref="D94:H94"/>
    <mergeCell ref="J94:AF94"/>
    <mergeCell ref="AG94:AM94"/>
    <mergeCell ref="AN94:AP94"/>
    <mergeCell ref="AR2:BE2"/>
    <mergeCell ref="D96:H96"/>
    <mergeCell ref="J96:AF96"/>
    <mergeCell ref="AG96:AM96"/>
    <mergeCell ref="AN96:AP96"/>
    <mergeCell ref="AG87:AM87"/>
    <mergeCell ref="AN87:AP87"/>
    <mergeCell ref="X37:AB37"/>
    <mergeCell ref="AK37:AO37"/>
    <mergeCell ref="C76:AP76"/>
    <mergeCell ref="L78:AO78"/>
    <mergeCell ref="L34:O34"/>
    <mergeCell ref="W34:AE34"/>
    <mergeCell ref="AK34:AO34"/>
    <mergeCell ref="L35:O35"/>
    <mergeCell ref="W35:AE35"/>
    <mergeCell ref="AG105:AM105"/>
    <mergeCell ref="AN105:AP105"/>
    <mergeCell ref="D98:H98"/>
    <mergeCell ref="J98:AF98"/>
    <mergeCell ref="AG98:AM98"/>
    <mergeCell ref="AN98:AP98"/>
    <mergeCell ref="AN101:AP101"/>
    <mergeCell ref="AG101:AM101"/>
    <mergeCell ref="D101:H101"/>
    <mergeCell ref="J101:AF101"/>
    <mergeCell ref="AG103:AM103"/>
    <mergeCell ref="AN103:AP103"/>
    <mergeCell ref="AN99:AP99"/>
    <mergeCell ref="AG99:AM99"/>
    <mergeCell ref="D99:H99"/>
    <mergeCell ref="J99:AF99"/>
    <mergeCell ref="AS82:AT84"/>
    <mergeCell ref="AM83:AP83"/>
    <mergeCell ref="C85:G85"/>
    <mergeCell ref="I85:AF85"/>
    <mergeCell ref="AG85:AM85"/>
    <mergeCell ref="AN85:AP85"/>
    <mergeCell ref="AM82:AP82"/>
    <mergeCell ref="D91:H91"/>
    <mergeCell ref="J91:AF91"/>
    <mergeCell ref="AG91:AM91"/>
    <mergeCell ref="AN91:AP91"/>
    <mergeCell ref="D92:H92"/>
    <mergeCell ref="J92:AF92"/>
    <mergeCell ref="AG92:AM92"/>
    <mergeCell ref="AN92:AP92"/>
    <mergeCell ref="AN97:AP97"/>
    <mergeCell ref="AK35:AO35"/>
    <mergeCell ref="L32:O32"/>
    <mergeCell ref="W32:AE32"/>
    <mergeCell ref="AK32:AO32"/>
    <mergeCell ref="L33:O33"/>
    <mergeCell ref="W33:AE33"/>
    <mergeCell ref="AK33:AO33"/>
    <mergeCell ref="AG97:AM97"/>
    <mergeCell ref="AK26:AO26"/>
    <mergeCell ref="AK27:AO27"/>
    <mergeCell ref="AK29:AO29"/>
    <mergeCell ref="L31:O31"/>
    <mergeCell ref="W31:AE31"/>
    <mergeCell ref="AK31:AO31"/>
    <mergeCell ref="C2:AP2"/>
    <mergeCell ref="C4:AP4"/>
    <mergeCell ref="K5:AO5"/>
    <mergeCell ref="K6:AO6"/>
    <mergeCell ref="E23:AN23"/>
  </mergeCells>
  <pageMargins left="0.58333330000000005" right="0.58333330000000005" top="0.5" bottom="0.46666669999999999" header="0" footer="0"/>
  <pageSetup scale="82" orientation="portrait" blackAndWhite="1" r:id="rId1"/>
  <rowBreaks count="1" manualBreakCount="1">
    <brk id="73" max="16383" man="1"/>
  </rowBreaks>
  <colBreaks count="1" manualBreakCount="1">
    <brk id="4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66"/>
  <sheetViews>
    <sheetView showGridLines="0" topLeftCell="A88" zoomScaleNormal="100" workbookViewId="0">
      <selection activeCell="AD112" sqref="AD112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3"/>
      <c r="B1" s="13"/>
      <c r="C1" s="13"/>
      <c r="D1" s="14" t="s">
        <v>1</v>
      </c>
      <c r="E1" s="13"/>
      <c r="F1" s="13"/>
      <c r="G1" s="13"/>
      <c r="H1" s="406"/>
      <c r="I1" s="406"/>
      <c r="J1" s="406"/>
      <c r="K1" s="406"/>
      <c r="L1" s="13"/>
      <c r="M1" s="13"/>
      <c r="N1" s="13"/>
      <c r="O1" s="14" t="s">
        <v>90</v>
      </c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ht="36.950000000000003" customHeight="1" x14ac:dyDescent="0.3">
      <c r="C2" s="337" t="s">
        <v>5</v>
      </c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S2" s="368" t="s">
        <v>6</v>
      </c>
      <c r="T2" s="338"/>
      <c r="U2" s="338"/>
      <c r="V2" s="338"/>
      <c r="W2" s="338"/>
      <c r="X2" s="338"/>
      <c r="Y2" s="338"/>
      <c r="Z2" s="338"/>
      <c r="AA2" s="338"/>
      <c r="AB2" s="338"/>
      <c r="AC2" s="338"/>
      <c r="AT2" s="16" t="s">
        <v>76</v>
      </c>
    </row>
    <row r="3" spans="1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69</v>
      </c>
    </row>
    <row r="4" spans="1:66" ht="36.950000000000003" customHeight="1" x14ac:dyDescent="0.3">
      <c r="B4" s="20"/>
      <c r="C4" s="339" t="s">
        <v>91</v>
      </c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21"/>
      <c r="T4" s="22" t="s">
        <v>10</v>
      </c>
      <c r="AT4" s="16" t="s">
        <v>4</v>
      </c>
    </row>
    <row r="5" spans="1:66" ht="6.95" customHeight="1" x14ac:dyDescent="0.3">
      <c r="B5" s="20"/>
      <c r="R5" s="21"/>
    </row>
    <row r="6" spans="1:66" ht="25.35" customHeight="1" x14ac:dyDescent="0.3">
      <c r="B6" s="20"/>
      <c r="D6" s="26" t="s">
        <v>13</v>
      </c>
      <c r="F6" s="377" t="str">
        <f>'Rekapitulácia stavby'!K6</f>
        <v>Starý Smokovec OO PZ, rekonštrukcia a modernizácia objektu</v>
      </c>
      <c r="G6" s="338"/>
      <c r="H6" s="338"/>
      <c r="I6" s="338"/>
      <c r="J6" s="338"/>
      <c r="K6" s="338"/>
      <c r="L6" s="338"/>
      <c r="M6" s="338"/>
      <c r="N6" s="338"/>
      <c r="O6" s="338"/>
      <c r="P6" s="338"/>
      <c r="R6" s="21"/>
    </row>
    <row r="7" spans="1:66" s="1" customFormat="1" ht="32.85" customHeight="1" x14ac:dyDescent="0.3">
      <c r="B7" s="29"/>
      <c r="D7" s="25" t="s">
        <v>92</v>
      </c>
      <c r="F7" s="378" t="s">
        <v>1912</v>
      </c>
      <c r="G7" s="357"/>
      <c r="H7" s="357"/>
      <c r="I7" s="357"/>
      <c r="J7" s="357"/>
      <c r="K7" s="357"/>
      <c r="L7" s="357"/>
      <c r="M7" s="357"/>
      <c r="N7" s="357"/>
      <c r="O7" s="357"/>
      <c r="P7" s="357"/>
      <c r="R7" s="30"/>
    </row>
    <row r="8" spans="1:66" s="1" customFormat="1" ht="14.45" customHeight="1" x14ac:dyDescent="0.3">
      <c r="B8" s="29"/>
      <c r="D8" s="26" t="s">
        <v>15</v>
      </c>
      <c r="F8" s="327"/>
      <c r="M8" s="26" t="s">
        <v>16</v>
      </c>
      <c r="O8" s="24" t="s">
        <v>3</v>
      </c>
      <c r="R8" s="30"/>
    </row>
    <row r="9" spans="1:66" s="1" customFormat="1" ht="14.45" customHeight="1" x14ac:dyDescent="0.3">
      <c r="B9" s="29"/>
      <c r="D9" s="26" t="s">
        <v>17</v>
      </c>
      <c r="F9" s="24" t="s">
        <v>18</v>
      </c>
      <c r="M9" s="26" t="s">
        <v>19</v>
      </c>
      <c r="O9" s="379">
        <f>'Rekapitulácia stavby'!AN8</f>
        <v>45055</v>
      </c>
      <c r="P9" s="357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20</v>
      </c>
      <c r="M11" s="26" t="s">
        <v>21</v>
      </c>
      <c r="O11" s="340" t="s">
        <v>3</v>
      </c>
      <c r="P11" s="357"/>
      <c r="R11" s="30"/>
    </row>
    <row r="12" spans="1:66" s="1" customFormat="1" ht="18" customHeight="1" x14ac:dyDescent="0.3">
      <c r="B12" s="29"/>
      <c r="E12" s="24" t="s">
        <v>22</v>
      </c>
      <c r="M12" s="26" t="s">
        <v>23</v>
      </c>
      <c r="O12" s="340" t="s">
        <v>3</v>
      </c>
      <c r="P12" s="357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24</v>
      </c>
      <c r="M14" s="26" t="s">
        <v>21</v>
      </c>
      <c r="O14" s="340" t="str">
        <f>IF('Rekapitulácia stavby'!AN13="","",'Rekapitulácia stavby'!AN13)</f>
        <v/>
      </c>
      <c r="P14" s="357"/>
      <c r="R14" s="30"/>
    </row>
    <row r="15" spans="1:66" s="1" customFormat="1" ht="18" customHeight="1" x14ac:dyDescent="0.3">
      <c r="B15" s="29"/>
      <c r="E15" s="24" t="str">
        <f>IF('Rekapitulácia stavby'!E14="","",'Rekapitulácia stavby'!E14)</f>
        <v xml:space="preserve"> </v>
      </c>
      <c r="M15" s="26" t="s">
        <v>23</v>
      </c>
      <c r="O15" s="340" t="str">
        <f>IF('Rekapitulácia stavby'!AN14="","",'Rekapitulácia stavby'!AN14)</f>
        <v/>
      </c>
      <c r="P15" s="357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26</v>
      </c>
      <c r="M17" s="26" t="s">
        <v>21</v>
      </c>
      <c r="O17" s="340" t="str">
        <f>IF('Rekapitulácia stavby'!AN16="","",'Rekapitulácia stavby'!AN16)</f>
        <v/>
      </c>
      <c r="P17" s="357"/>
      <c r="R17" s="30"/>
    </row>
    <row r="18" spans="2:18" s="1" customFormat="1" ht="18" customHeight="1" x14ac:dyDescent="0.3">
      <c r="B18" s="29"/>
      <c r="E18" s="24" t="str">
        <f>IF('Rekapitulácia stavby'!E17="","",'Rekapitulácia stavby'!E17)</f>
        <v xml:space="preserve"> </v>
      </c>
      <c r="M18" s="26" t="s">
        <v>23</v>
      </c>
      <c r="O18" s="340" t="str">
        <f>IF('Rekapitulácia stavby'!AN17="","",'Rekapitulácia stavby'!AN17)</f>
        <v/>
      </c>
      <c r="P18" s="357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28</v>
      </c>
      <c r="M20" s="26" t="s">
        <v>21</v>
      </c>
      <c r="O20" s="340" t="str">
        <f>IF('Rekapitulácia stavby'!AN19="","",'Rekapitulácia stavby'!AN19)</f>
        <v/>
      </c>
      <c r="P20" s="357"/>
      <c r="R20" s="30"/>
    </row>
    <row r="21" spans="2:18" s="1" customFormat="1" ht="18" customHeight="1" x14ac:dyDescent="0.3">
      <c r="B21" s="29"/>
      <c r="E21" s="24" t="str">
        <f>IF('Rekapitulácia stavby'!E20="","",'Rekapitulácia stavby'!E20)</f>
        <v xml:space="preserve"> </v>
      </c>
      <c r="M21" s="26" t="s">
        <v>23</v>
      </c>
      <c r="O21" s="340" t="str">
        <f>IF('Rekapitulácia stavby'!AN20="","",'Rekapitulácia stavby'!AN20)</f>
        <v/>
      </c>
      <c r="P21" s="357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29</v>
      </c>
      <c r="R23" s="30"/>
    </row>
    <row r="24" spans="2:18" s="1" customFormat="1" ht="22.5" customHeight="1" x14ac:dyDescent="0.3">
      <c r="B24" s="29"/>
      <c r="E24" s="342" t="s">
        <v>3</v>
      </c>
      <c r="F24" s="357"/>
      <c r="G24" s="357"/>
      <c r="H24" s="357"/>
      <c r="I24" s="357"/>
      <c r="J24" s="357"/>
      <c r="K24" s="357"/>
      <c r="L24" s="357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3" t="s">
        <v>93</v>
      </c>
      <c r="M27" s="343"/>
      <c r="N27" s="357"/>
      <c r="O27" s="357"/>
      <c r="P27" s="357"/>
      <c r="R27" s="30"/>
    </row>
    <row r="28" spans="2:18" s="1" customFormat="1" ht="14.45" customHeight="1" x14ac:dyDescent="0.3">
      <c r="B28" s="29"/>
      <c r="D28" s="28" t="s">
        <v>94</v>
      </c>
      <c r="M28" s="343"/>
      <c r="N28" s="357"/>
      <c r="O28" s="357"/>
      <c r="P28" s="357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4" t="s">
        <v>32</v>
      </c>
      <c r="M30" s="380"/>
      <c r="N30" s="357"/>
      <c r="O30" s="357"/>
      <c r="P30" s="357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33</v>
      </c>
      <c r="E32" s="34" t="s">
        <v>34</v>
      </c>
      <c r="F32" s="35">
        <v>0.2</v>
      </c>
      <c r="G32" s="95" t="s">
        <v>35</v>
      </c>
      <c r="H32" s="381"/>
      <c r="I32" s="357"/>
      <c r="J32" s="357"/>
      <c r="M32" s="381"/>
      <c r="N32" s="357"/>
      <c r="O32" s="357"/>
      <c r="P32" s="357"/>
      <c r="R32" s="30"/>
    </row>
    <row r="33" spans="2:18" s="1" customFormat="1" ht="14.45" customHeight="1" x14ac:dyDescent="0.3">
      <c r="B33" s="29"/>
      <c r="E33" s="34" t="s">
        <v>36</v>
      </c>
      <c r="F33" s="35">
        <v>0.2</v>
      </c>
      <c r="G33" s="95" t="s">
        <v>35</v>
      </c>
      <c r="H33" s="381"/>
      <c r="I33" s="357"/>
      <c r="J33" s="357"/>
      <c r="M33" s="381"/>
      <c r="N33" s="357"/>
      <c r="O33" s="357"/>
      <c r="P33" s="357"/>
      <c r="R33" s="30"/>
    </row>
    <row r="34" spans="2:18" s="1" customFormat="1" ht="14.45" hidden="1" customHeight="1" x14ac:dyDescent="0.3">
      <c r="B34" s="29"/>
      <c r="E34" s="34" t="s">
        <v>37</v>
      </c>
      <c r="F34" s="35">
        <v>0.2</v>
      </c>
      <c r="G34" s="95" t="s">
        <v>35</v>
      </c>
      <c r="H34" s="381">
        <f>ROUND((SUM(BG99:BG100)+SUM(BG118:BG165)), 2)</f>
        <v>0</v>
      </c>
      <c r="I34" s="357"/>
      <c r="J34" s="357"/>
      <c r="M34" s="381"/>
      <c r="N34" s="357"/>
      <c r="O34" s="357"/>
      <c r="P34" s="357"/>
      <c r="R34" s="30"/>
    </row>
    <row r="35" spans="2:18" s="1" customFormat="1" ht="14.45" hidden="1" customHeight="1" x14ac:dyDescent="0.3">
      <c r="B35" s="29"/>
      <c r="E35" s="34" t="s">
        <v>38</v>
      </c>
      <c r="F35" s="35">
        <v>0.2</v>
      </c>
      <c r="G35" s="95" t="s">
        <v>35</v>
      </c>
      <c r="H35" s="381">
        <f>ROUND((SUM(BH99:BH100)+SUM(BH118:BH165)), 2)</f>
        <v>0</v>
      </c>
      <c r="I35" s="357"/>
      <c r="J35" s="357"/>
      <c r="M35" s="381"/>
      <c r="N35" s="357"/>
      <c r="O35" s="357"/>
      <c r="P35" s="357"/>
      <c r="R35" s="30"/>
    </row>
    <row r="36" spans="2:18" s="1" customFormat="1" ht="14.45" hidden="1" customHeight="1" x14ac:dyDescent="0.3">
      <c r="B36" s="29"/>
      <c r="E36" s="34" t="s">
        <v>39</v>
      </c>
      <c r="F36" s="35">
        <v>0</v>
      </c>
      <c r="G36" s="95" t="s">
        <v>35</v>
      </c>
      <c r="H36" s="381">
        <f>ROUND((SUM(BI99:BI100)+SUM(BI118:BI165)), 2)</f>
        <v>0</v>
      </c>
      <c r="I36" s="357"/>
      <c r="J36" s="357"/>
      <c r="M36" s="381"/>
      <c r="N36" s="357"/>
      <c r="O36" s="357"/>
      <c r="P36" s="357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2"/>
      <c r="D38" s="96" t="s">
        <v>40</v>
      </c>
      <c r="E38" s="66"/>
      <c r="F38" s="66"/>
      <c r="G38" s="97" t="s">
        <v>41</v>
      </c>
      <c r="H38" s="98" t="s">
        <v>42</v>
      </c>
      <c r="I38" s="66"/>
      <c r="J38" s="66"/>
      <c r="K38" s="66"/>
      <c r="L38" s="382"/>
      <c r="M38" s="360"/>
      <c r="N38" s="360"/>
      <c r="O38" s="360"/>
      <c r="P38" s="362"/>
      <c r="Q38" s="92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0"/>
      <c r="R41" s="21"/>
    </row>
    <row r="42" spans="2:18" x14ac:dyDescent="0.3">
      <c r="B42" s="20"/>
      <c r="R42" s="21"/>
    </row>
    <row r="43" spans="2:18" x14ac:dyDescent="0.3">
      <c r="B43" s="20"/>
      <c r="R43" s="21"/>
    </row>
    <row r="44" spans="2:18" x14ac:dyDescent="0.3">
      <c r="B44" s="20"/>
      <c r="R44" s="21"/>
    </row>
    <row r="45" spans="2:18" x14ac:dyDescent="0.3">
      <c r="B45" s="20"/>
      <c r="R45" s="21"/>
    </row>
    <row r="46" spans="2:18" x14ac:dyDescent="0.3">
      <c r="B46" s="20"/>
      <c r="R46" s="21"/>
    </row>
    <row r="47" spans="2:18" x14ac:dyDescent="0.3">
      <c r="B47" s="20"/>
      <c r="R47" s="21"/>
    </row>
    <row r="48" spans="2:18" x14ac:dyDescent="0.3">
      <c r="B48" s="20"/>
      <c r="R48" s="21"/>
    </row>
    <row r="49" spans="2:18" x14ac:dyDescent="0.3">
      <c r="B49" s="20"/>
      <c r="R49" s="21"/>
    </row>
    <row r="50" spans="2:18" s="1" customFormat="1" ht="15" x14ac:dyDescent="0.3">
      <c r="B50" s="29"/>
      <c r="D50" s="42" t="s">
        <v>43</v>
      </c>
      <c r="E50" s="43"/>
      <c r="F50" s="43"/>
      <c r="G50" s="43"/>
      <c r="H50" s="44"/>
      <c r="J50" s="42" t="s">
        <v>44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0"/>
      <c r="D51" s="45"/>
      <c r="H51" s="46"/>
      <c r="J51" s="45"/>
      <c r="P51" s="46"/>
      <c r="R51" s="21"/>
    </row>
    <row r="52" spans="2:18" x14ac:dyDescent="0.3">
      <c r="B52" s="20"/>
      <c r="D52" s="45"/>
      <c r="H52" s="46"/>
      <c r="J52" s="45"/>
      <c r="P52" s="46"/>
      <c r="R52" s="21"/>
    </row>
    <row r="53" spans="2:18" x14ac:dyDescent="0.3">
      <c r="B53" s="20"/>
      <c r="D53" s="45"/>
      <c r="H53" s="46"/>
      <c r="J53" s="45"/>
      <c r="P53" s="46"/>
      <c r="R53" s="21"/>
    </row>
    <row r="54" spans="2:18" x14ac:dyDescent="0.3">
      <c r="B54" s="20"/>
      <c r="D54" s="45"/>
      <c r="H54" s="46"/>
      <c r="J54" s="45"/>
      <c r="P54" s="46"/>
      <c r="R54" s="21"/>
    </row>
    <row r="55" spans="2:18" x14ac:dyDescent="0.3">
      <c r="B55" s="20"/>
      <c r="D55" s="45"/>
      <c r="H55" s="46"/>
      <c r="J55" s="45"/>
      <c r="P55" s="46"/>
      <c r="R55" s="21"/>
    </row>
    <row r="56" spans="2:18" x14ac:dyDescent="0.3">
      <c r="B56" s="20"/>
      <c r="D56" s="45"/>
      <c r="H56" s="46"/>
      <c r="J56" s="45"/>
      <c r="P56" s="46"/>
      <c r="R56" s="21"/>
    </row>
    <row r="57" spans="2:18" x14ac:dyDescent="0.3">
      <c r="B57" s="20"/>
      <c r="D57" s="45"/>
      <c r="H57" s="46"/>
      <c r="J57" s="45"/>
      <c r="P57" s="46"/>
      <c r="R57" s="21"/>
    </row>
    <row r="58" spans="2:18" x14ac:dyDescent="0.3">
      <c r="B58" s="20"/>
      <c r="D58" s="45"/>
      <c r="H58" s="46"/>
      <c r="J58" s="45"/>
      <c r="P58" s="46"/>
      <c r="R58" s="21"/>
    </row>
    <row r="59" spans="2:18" s="1" customFormat="1" ht="15" x14ac:dyDescent="0.3">
      <c r="B59" s="29"/>
      <c r="D59" s="47" t="s">
        <v>45</v>
      </c>
      <c r="E59" s="48"/>
      <c r="F59" s="48"/>
      <c r="G59" s="49" t="s">
        <v>46</v>
      </c>
      <c r="H59" s="50"/>
      <c r="J59" s="47" t="s">
        <v>45</v>
      </c>
      <c r="K59" s="48"/>
      <c r="L59" s="48"/>
      <c r="M59" s="48"/>
      <c r="N59" s="49" t="s">
        <v>46</v>
      </c>
      <c r="O59" s="48"/>
      <c r="P59" s="50"/>
      <c r="R59" s="30"/>
    </row>
    <row r="60" spans="2:18" x14ac:dyDescent="0.3">
      <c r="B60" s="20"/>
      <c r="R60" s="21"/>
    </row>
    <row r="61" spans="2:18" s="1" customFormat="1" ht="15" x14ac:dyDescent="0.3">
      <c r="B61" s="29"/>
      <c r="D61" s="42" t="s">
        <v>47</v>
      </c>
      <c r="E61" s="43"/>
      <c r="F61" s="43"/>
      <c r="G61" s="43"/>
      <c r="H61" s="44"/>
      <c r="J61" s="42" t="s">
        <v>48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0"/>
      <c r="D62" s="45"/>
      <c r="H62" s="46"/>
      <c r="J62" s="45"/>
      <c r="P62" s="46"/>
      <c r="R62" s="21"/>
    </row>
    <row r="63" spans="2:18" x14ac:dyDescent="0.3">
      <c r="B63" s="20"/>
      <c r="D63" s="45"/>
      <c r="H63" s="46"/>
      <c r="J63" s="45"/>
      <c r="P63" s="46"/>
      <c r="R63" s="21"/>
    </row>
    <row r="64" spans="2:18" x14ac:dyDescent="0.3">
      <c r="B64" s="20"/>
      <c r="D64" s="45"/>
      <c r="H64" s="46"/>
      <c r="J64" s="45"/>
      <c r="P64" s="46"/>
      <c r="R64" s="21"/>
    </row>
    <row r="65" spans="2:18" x14ac:dyDescent="0.3">
      <c r="B65" s="20"/>
      <c r="D65" s="45"/>
      <c r="H65" s="46"/>
      <c r="J65" s="45"/>
      <c r="P65" s="46"/>
      <c r="R65" s="21"/>
    </row>
    <row r="66" spans="2:18" x14ac:dyDescent="0.3">
      <c r="B66" s="20"/>
      <c r="D66" s="45"/>
      <c r="H66" s="46"/>
      <c r="J66" s="45"/>
      <c r="P66" s="46"/>
      <c r="R66" s="21"/>
    </row>
    <row r="67" spans="2:18" x14ac:dyDescent="0.3">
      <c r="B67" s="20"/>
      <c r="D67" s="45"/>
      <c r="H67" s="46"/>
      <c r="J67" s="45"/>
      <c r="P67" s="46"/>
      <c r="R67" s="21"/>
    </row>
    <row r="68" spans="2:18" x14ac:dyDescent="0.3">
      <c r="B68" s="20"/>
      <c r="D68" s="45"/>
      <c r="H68" s="46"/>
      <c r="J68" s="45"/>
      <c r="P68" s="46"/>
      <c r="R68" s="21"/>
    </row>
    <row r="69" spans="2:18" x14ac:dyDescent="0.3">
      <c r="B69" s="20"/>
      <c r="D69" s="45"/>
      <c r="H69" s="46"/>
      <c r="J69" s="45"/>
      <c r="P69" s="46"/>
      <c r="R69" s="21"/>
    </row>
    <row r="70" spans="2:18" s="1" customFormat="1" ht="15" x14ac:dyDescent="0.3">
      <c r="B70" s="29"/>
      <c r="D70" s="47" t="s">
        <v>45</v>
      </c>
      <c r="E70" s="48"/>
      <c r="F70" s="48"/>
      <c r="G70" s="49" t="s">
        <v>46</v>
      </c>
      <c r="H70" s="50"/>
      <c r="J70" s="47" t="s">
        <v>45</v>
      </c>
      <c r="K70" s="48"/>
      <c r="L70" s="48"/>
      <c r="M70" s="48"/>
      <c r="N70" s="49" t="s">
        <v>46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339" t="s">
        <v>95</v>
      </c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13</v>
      </c>
      <c r="F78" s="377" t="str">
        <f>F6</f>
        <v>Starý Smokovec OO PZ, rekonštrukcia a modernizácia objektu</v>
      </c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R78" s="30"/>
    </row>
    <row r="79" spans="2:18" s="1" customFormat="1" ht="36.950000000000003" customHeight="1" x14ac:dyDescent="0.3">
      <c r="B79" s="29"/>
      <c r="C79" s="60" t="s">
        <v>92</v>
      </c>
      <c r="F79" s="374" t="str">
        <f>F7</f>
        <v xml:space="preserve">SO01.1.b Riešenie prístupu pre osoby s obmedzenou schopnosťou  pohybu  </v>
      </c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R79" s="30"/>
    </row>
    <row r="80" spans="2:18" s="1" customFormat="1" ht="6.95" customHeight="1" x14ac:dyDescent="0.3">
      <c r="B80" s="29"/>
      <c r="R80" s="30"/>
    </row>
    <row r="81" spans="2:47" s="1" customFormat="1" ht="18" customHeight="1" x14ac:dyDescent="0.3">
      <c r="B81" s="29"/>
      <c r="C81" s="26" t="s">
        <v>17</v>
      </c>
      <c r="F81" s="24" t="str">
        <f>F9</f>
        <v>Vysoké Tatry</v>
      </c>
      <c r="K81" s="26" t="s">
        <v>19</v>
      </c>
      <c r="M81" s="379">
        <f>IF(O9="","",O9)</f>
        <v>45055</v>
      </c>
      <c r="N81" s="357"/>
      <c r="O81" s="357"/>
      <c r="P81" s="357"/>
      <c r="R81" s="30"/>
    </row>
    <row r="82" spans="2:47" s="1" customFormat="1" ht="6.95" customHeight="1" x14ac:dyDescent="0.3">
      <c r="B82" s="29"/>
      <c r="R82" s="30"/>
    </row>
    <row r="83" spans="2:47" s="1" customFormat="1" ht="15" x14ac:dyDescent="0.3">
      <c r="B83" s="29"/>
      <c r="C83" s="26" t="s">
        <v>20</v>
      </c>
      <c r="F83" s="24" t="str">
        <f>E12</f>
        <v>Ministerstvo vnútra Slovenskej republiky</v>
      </c>
      <c r="K83" s="26" t="s">
        <v>26</v>
      </c>
      <c r="M83" s="340" t="str">
        <f>E18</f>
        <v xml:space="preserve"> </v>
      </c>
      <c r="N83" s="357"/>
      <c r="O83" s="357"/>
      <c r="P83" s="357"/>
      <c r="Q83" s="357"/>
      <c r="R83" s="30"/>
    </row>
    <row r="84" spans="2:47" s="1" customFormat="1" ht="14.45" customHeight="1" x14ac:dyDescent="0.3">
      <c r="B84" s="29"/>
      <c r="C84" s="26" t="s">
        <v>24</v>
      </c>
      <c r="F84" s="24" t="str">
        <f>IF(E15="","",E15)</f>
        <v xml:space="preserve"> </v>
      </c>
      <c r="K84" s="26" t="s">
        <v>28</v>
      </c>
      <c r="M84" s="340" t="str">
        <f>E21</f>
        <v xml:space="preserve"> </v>
      </c>
      <c r="N84" s="357"/>
      <c r="O84" s="357"/>
      <c r="P84" s="357"/>
      <c r="Q84" s="357"/>
      <c r="R84" s="30"/>
    </row>
    <row r="85" spans="2:47" s="1" customFormat="1" ht="10.35" customHeight="1" x14ac:dyDescent="0.3">
      <c r="B85" s="29"/>
      <c r="R85" s="30"/>
    </row>
    <row r="86" spans="2:47" s="1" customFormat="1" ht="29.25" customHeight="1" x14ac:dyDescent="0.3">
      <c r="B86" s="29"/>
      <c r="C86" s="383" t="s">
        <v>96</v>
      </c>
      <c r="D86" s="384"/>
      <c r="E86" s="384"/>
      <c r="F86" s="384"/>
      <c r="G86" s="384"/>
      <c r="H86" s="92"/>
      <c r="I86" s="92"/>
      <c r="J86" s="92"/>
      <c r="K86" s="92"/>
      <c r="L86" s="92"/>
      <c r="M86" s="92"/>
      <c r="N86" s="383" t="s">
        <v>97</v>
      </c>
      <c r="O86" s="357"/>
      <c r="P86" s="357"/>
      <c r="Q86" s="357"/>
      <c r="R86" s="30"/>
    </row>
    <row r="87" spans="2:47" s="1" customFormat="1" ht="10.35" customHeight="1" x14ac:dyDescent="0.3">
      <c r="B87" s="29"/>
      <c r="R87" s="30"/>
    </row>
    <row r="88" spans="2:47" s="1" customFormat="1" ht="29.25" customHeight="1" x14ac:dyDescent="0.3">
      <c r="B88" s="29"/>
      <c r="C88" s="99" t="s">
        <v>98</v>
      </c>
      <c r="N88" s="367"/>
      <c r="O88" s="357"/>
      <c r="P88" s="357"/>
      <c r="Q88" s="357"/>
      <c r="R88" s="30"/>
      <c r="AU88" s="16" t="s">
        <v>99</v>
      </c>
    </row>
    <row r="89" spans="2:47" s="6" customFormat="1" ht="24.95" customHeight="1" x14ac:dyDescent="0.3">
      <c r="B89" s="100"/>
      <c r="D89" s="101" t="s">
        <v>100</v>
      </c>
      <c r="N89" s="385"/>
      <c r="O89" s="386"/>
      <c r="P89" s="386"/>
      <c r="Q89" s="386"/>
      <c r="R89" s="102"/>
    </row>
    <row r="90" spans="2:47" s="7" customFormat="1" ht="19.899999999999999" customHeight="1" x14ac:dyDescent="0.3">
      <c r="B90" s="103"/>
      <c r="D90" s="104" t="s">
        <v>101</v>
      </c>
      <c r="N90" s="387"/>
      <c r="O90" s="388"/>
      <c r="P90" s="388"/>
      <c r="Q90" s="388"/>
      <c r="R90" s="105"/>
    </row>
    <row r="91" spans="2:47" s="7" customFormat="1" ht="19.899999999999999" customHeight="1" x14ac:dyDescent="0.3">
      <c r="B91" s="103"/>
      <c r="D91" s="104" t="s">
        <v>102</v>
      </c>
      <c r="N91" s="387"/>
      <c r="O91" s="388"/>
      <c r="P91" s="388"/>
      <c r="Q91" s="388"/>
      <c r="R91" s="105"/>
    </row>
    <row r="92" spans="2:47" s="7" customFormat="1" ht="19.899999999999999" customHeight="1" x14ac:dyDescent="0.3">
      <c r="B92" s="103"/>
      <c r="D92" s="104" t="s">
        <v>103</v>
      </c>
      <c r="N92" s="387"/>
      <c r="O92" s="388"/>
      <c r="P92" s="388"/>
      <c r="Q92" s="388"/>
      <c r="R92" s="105"/>
    </row>
    <row r="93" spans="2:47" s="7" customFormat="1" ht="19.899999999999999" customHeight="1" x14ac:dyDescent="0.3">
      <c r="B93" s="103"/>
      <c r="D93" s="104" t="s">
        <v>104</v>
      </c>
      <c r="N93" s="387"/>
      <c r="O93" s="388"/>
      <c r="P93" s="388"/>
      <c r="Q93" s="388"/>
      <c r="R93" s="105"/>
    </row>
    <row r="94" spans="2:47" s="7" customFormat="1" ht="19.899999999999999" customHeight="1" x14ac:dyDescent="0.3">
      <c r="B94" s="103"/>
      <c r="D94" s="104" t="s">
        <v>105</v>
      </c>
      <c r="N94" s="387"/>
      <c r="O94" s="388"/>
      <c r="P94" s="388"/>
      <c r="Q94" s="388"/>
      <c r="R94" s="105"/>
    </row>
    <row r="95" spans="2:47" s="7" customFormat="1" ht="19.899999999999999" customHeight="1" x14ac:dyDescent="0.3">
      <c r="B95" s="103"/>
      <c r="D95" s="104" t="s">
        <v>106</v>
      </c>
      <c r="N95" s="387"/>
      <c r="O95" s="388"/>
      <c r="P95" s="388"/>
      <c r="Q95" s="388"/>
      <c r="R95" s="105"/>
    </row>
    <row r="96" spans="2:47" s="6" customFormat="1" ht="24.95" customHeight="1" x14ac:dyDescent="0.3">
      <c r="B96" s="100"/>
      <c r="D96" s="101" t="s">
        <v>107</v>
      </c>
      <c r="N96" s="385"/>
      <c r="O96" s="386"/>
      <c r="P96" s="386"/>
      <c r="Q96" s="386"/>
      <c r="R96" s="102"/>
    </row>
    <row r="97" spans="2:21" s="7" customFormat="1" ht="19.899999999999999" customHeight="1" x14ac:dyDescent="0.3">
      <c r="B97" s="103"/>
      <c r="D97" s="104" t="s">
        <v>108</v>
      </c>
      <c r="N97" s="387"/>
      <c r="O97" s="388"/>
      <c r="P97" s="388"/>
      <c r="Q97" s="388"/>
      <c r="R97" s="105"/>
    </row>
    <row r="98" spans="2:21" s="1" customFormat="1" ht="21.75" customHeight="1" x14ac:dyDescent="0.3">
      <c r="B98" s="29"/>
      <c r="R98" s="30"/>
    </row>
    <row r="99" spans="2:21" s="1" customFormat="1" ht="29.25" customHeight="1" x14ac:dyDescent="0.3">
      <c r="B99" s="29"/>
      <c r="C99" s="99" t="s">
        <v>109</v>
      </c>
      <c r="N99" s="389"/>
      <c r="O99" s="357"/>
      <c r="P99" s="357"/>
      <c r="Q99" s="357"/>
      <c r="R99" s="30"/>
      <c r="T99" s="106"/>
      <c r="U99" s="107" t="s">
        <v>33</v>
      </c>
    </row>
    <row r="100" spans="2:21" s="1" customFormat="1" ht="18" customHeight="1" x14ac:dyDescent="0.3">
      <c r="B100" s="29"/>
      <c r="R100" s="30"/>
    </row>
    <row r="101" spans="2:21" s="1" customFormat="1" ht="29.25" customHeight="1" x14ac:dyDescent="0.3">
      <c r="B101" s="29"/>
      <c r="C101" s="91" t="s">
        <v>89</v>
      </c>
      <c r="D101" s="92"/>
      <c r="E101" s="92"/>
      <c r="F101" s="92"/>
      <c r="G101" s="92"/>
      <c r="H101" s="92"/>
      <c r="I101" s="92"/>
      <c r="J101" s="92"/>
      <c r="K101" s="92"/>
      <c r="L101" s="363"/>
      <c r="M101" s="384"/>
      <c r="N101" s="384"/>
      <c r="O101" s="384"/>
      <c r="P101" s="384"/>
      <c r="Q101" s="384"/>
      <c r="R101" s="30"/>
    </row>
    <row r="102" spans="2:21" s="1" customFormat="1" ht="6.95" customHeight="1" x14ac:dyDescent="0.3"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3"/>
    </row>
    <row r="106" spans="2:21" s="1" customFormat="1" ht="6.95" customHeight="1" x14ac:dyDescent="0.3"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6"/>
    </row>
    <row r="107" spans="2:21" s="1" customFormat="1" ht="36.950000000000003" customHeight="1" x14ac:dyDescent="0.3">
      <c r="B107" s="29"/>
      <c r="C107" s="339" t="s">
        <v>110</v>
      </c>
      <c r="D107" s="357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  <c r="Q107" s="357"/>
      <c r="R107" s="30"/>
    </row>
    <row r="108" spans="2:21" s="1" customFormat="1" ht="6.95" customHeight="1" x14ac:dyDescent="0.3">
      <c r="B108" s="29"/>
      <c r="R108" s="30"/>
    </row>
    <row r="109" spans="2:21" s="1" customFormat="1" ht="30" customHeight="1" x14ac:dyDescent="0.3">
      <c r="B109" s="29"/>
      <c r="C109" s="26" t="s">
        <v>13</v>
      </c>
      <c r="F109" s="377" t="str">
        <f>F6</f>
        <v>Starý Smokovec OO PZ, rekonštrukcia a modernizácia objektu</v>
      </c>
      <c r="G109" s="357"/>
      <c r="H109" s="357"/>
      <c r="I109" s="357"/>
      <c r="J109" s="357"/>
      <c r="K109" s="357"/>
      <c r="L109" s="357"/>
      <c r="M109" s="357"/>
      <c r="N109" s="357"/>
      <c r="O109" s="357"/>
      <c r="P109" s="357"/>
      <c r="R109" s="30"/>
    </row>
    <row r="110" spans="2:21" s="1" customFormat="1" ht="36.950000000000003" customHeight="1" x14ac:dyDescent="0.3">
      <c r="B110" s="29"/>
      <c r="C110" s="60" t="s">
        <v>92</v>
      </c>
      <c r="F110" s="374" t="str">
        <f>F7</f>
        <v xml:space="preserve">SO01.1.b Riešenie prístupu pre osoby s obmedzenou schopnosťou  pohybu  </v>
      </c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  <c r="R110" s="30"/>
    </row>
    <row r="111" spans="2:21" s="1" customFormat="1" ht="6.95" customHeight="1" x14ac:dyDescent="0.3">
      <c r="B111" s="29"/>
      <c r="R111" s="30"/>
    </row>
    <row r="112" spans="2:21" s="1" customFormat="1" ht="18" customHeight="1" x14ac:dyDescent="0.3">
      <c r="B112" s="29"/>
      <c r="C112" s="26" t="s">
        <v>17</v>
      </c>
      <c r="F112" s="24" t="str">
        <f>F9</f>
        <v>Vysoké Tatry</v>
      </c>
      <c r="K112" s="26" t="s">
        <v>19</v>
      </c>
      <c r="M112" s="379">
        <f>IF(O9="","",O9)</f>
        <v>45055</v>
      </c>
      <c r="N112" s="357"/>
      <c r="O112" s="357"/>
      <c r="P112" s="357"/>
      <c r="R112" s="30"/>
    </row>
    <row r="113" spans="2:65" s="1" customFormat="1" ht="6.95" customHeight="1" x14ac:dyDescent="0.3">
      <c r="B113" s="29"/>
      <c r="R113" s="30"/>
    </row>
    <row r="114" spans="2:65" s="1" customFormat="1" ht="15" x14ac:dyDescent="0.3">
      <c r="B114" s="29"/>
      <c r="C114" s="26" t="s">
        <v>20</v>
      </c>
      <c r="F114" s="24" t="str">
        <f>E12</f>
        <v>Ministerstvo vnútra Slovenskej republiky</v>
      </c>
      <c r="K114" s="26" t="s">
        <v>26</v>
      </c>
      <c r="M114" s="340" t="str">
        <f>E18</f>
        <v xml:space="preserve"> </v>
      </c>
      <c r="N114" s="357"/>
      <c r="O114" s="357"/>
      <c r="P114" s="357"/>
      <c r="Q114" s="357"/>
      <c r="R114" s="30"/>
    </row>
    <row r="115" spans="2:65" s="1" customFormat="1" ht="14.45" customHeight="1" x14ac:dyDescent="0.3">
      <c r="B115" s="29"/>
      <c r="C115" s="26" t="s">
        <v>24</v>
      </c>
      <c r="F115" s="24" t="str">
        <f>IF(E15="","",E15)</f>
        <v xml:space="preserve"> </v>
      </c>
      <c r="K115" s="26" t="s">
        <v>28</v>
      </c>
      <c r="M115" s="340" t="str">
        <f>E21</f>
        <v xml:space="preserve"> </v>
      </c>
      <c r="N115" s="357"/>
      <c r="O115" s="357"/>
      <c r="P115" s="357"/>
      <c r="Q115" s="357"/>
      <c r="R115" s="30"/>
    </row>
    <row r="116" spans="2:65" s="1" customFormat="1" ht="10.35" customHeight="1" x14ac:dyDescent="0.3">
      <c r="B116" s="29"/>
      <c r="R116" s="30"/>
    </row>
    <row r="117" spans="2:65" s="8" customFormat="1" ht="29.25" customHeight="1" x14ac:dyDescent="0.3">
      <c r="B117" s="108"/>
      <c r="C117" s="109" t="s">
        <v>111</v>
      </c>
      <c r="D117" s="110" t="s">
        <v>112</v>
      </c>
      <c r="E117" s="110" t="s">
        <v>51</v>
      </c>
      <c r="F117" s="390" t="s">
        <v>113</v>
      </c>
      <c r="G117" s="391"/>
      <c r="H117" s="391"/>
      <c r="I117" s="391"/>
      <c r="J117" s="110" t="s">
        <v>114</v>
      </c>
      <c r="K117" s="110" t="s">
        <v>115</v>
      </c>
      <c r="L117" s="392" t="s">
        <v>116</v>
      </c>
      <c r="M117" s="391"/>
      <c r="N117" s="390" t="s">
        <v>97</v>
      </c>
      <c r="O117" s="391"/>
      <c r="P117" s="391"/>
      <c r="Q117" s="393"/>
      <c r="R117" s="111"/>
      <c r="T117" s="67" t="s">
        <v>117</v>
      </c>
      <c r="U117" s="68" t="s">
        <v>33</v>
      </c>
      <c r="V117" s="68" t="s">
        <v>118</v>
      </c>
      <c r="W117" s="68" t="s">
        <v>119</v>
      </c>
      <c r="X117" s="68" t="s">
        <v>120</v>
      </c>
      <c r="Y117" s="68" t="s">
        <v>121</v>
      </c>
      <c r="Z117" s="68" t="s">
        <v>122</v>
      </c>
      <c r="AA117" s="69" t="s">
        <v>123</v>
      </c>
    </row>
    <row r="118" spans="2:65" s="1" customFormat="1" ht="29.25" customHeight="1" x14ac:dyDescent="0.35">
      <c r="B118" s="29"/>
      <c r="C118" s="71" t="s">
        <v>93</v>
      </c>
      <c r="N118" s="407"/>
      <c r="O118" s="408"/>
      <c r="P118" s="408"/>
      <c r="Q118" s="408"/>
      <c r="R118" s="30"/>
      <c r="T118" s="70"/>
      <c r="U118" s="43"/>
      <c r="V118" s="43"/>
      <c r="W118" s="112">
        <f>W119+W160</f>
        <v>189.61646339999996</v>
      </c>
      <c r="X118" s="43"/>
      <c r="Y118" s="112">
        <f>Y119+Y160</f>
        <v>84.426248900000004</v>
      </c>
      <c r="Z118" s="43"/>
      <c r="AA118" s="113">
        <f>AA119+AA160</f>
        <v>51.746099999999998</v>
      </c>
      <c r="AT118" s="16" t="s">
        <v>68</v>
      </c>
      <c r="AU118" s="16" t="s">
        <v>99</v>
      </c>
      <c r="BK118" s="114">
        <f>BK119+BK160</f>
        <v>0</v>
      </c>
    </row>
    <row r="119" spans="2:65" s="9" customFormat="1" ht="37.35" customHeight="1" x14ac:dyDescent="0.35">
      <c r="B119" s="115"/>
      <c r="D119" s="116" t="s">
        <v>100</v>
      </c>
      <c r="E119" s="116"/>
      <c r="F119" s="116"/>
      <c r="G119" s="116"/>
      <c r="H119" s="116"/>
      <c r="I119" s="116"/>
      <c r="J119" s="116"/>
      <c r="K119" s="116"/>
      <c r="L119" s="116"/>
      <c r="M119" s="116"/>
      <c r="N119" s="409"/>
      <c r="O119" s="385"/>
      <c r="P119" s="385"/>
      <c r="Q119" s="385"/>
      <c r="R119" s="117"/>
      <c r="T119" s="118"/>
      <c r="W119" s="119">
        <f>W120+W127+W131+W139+W141+W158</f>
        <v>188.15760339999997</v>
      </c>
      <c r="Y119" s="119">
        <f>Y120+Y127+Y131+Y139+Y141+Y158</f>
        <v>84.411108900000002</v>
      </c>
      <c r="AA119" s="120">
        <f>AA120+AA127+AA131+AA139+AA141+AA158</f>
        <v>51.746099999999998</v>
      </c>
      <c r="AR119" s="121" t="s">
        <v>75</v>
      </c>
      <c r="AT119" s="122" t="s">
        <v>68</v>
      </c>
      <c r="AU119" s="122" t="s">
        <v>69</v>
      </c>
      <c r="AY119" s="121" t="s">
        <v>124</v>
      </c>
      <c r="BK119" s="123">
        <f>BK120+BK127+BK131+BK139+BK141+BK158</f>
        <v>0</v>
      </c>
    </row>
    <row r="120" spans="2:65" s="9" customFormat="1" ht="19.899999999999999" customHeight="1" x14ac:dyDescent="0.3">
      <c r="B120" s="115"/>
      <c r="D120" s="124" t="s">
        <v>101</v>
      </c>
      <c r="E120" s="124"/>
      <c r="F120" s="124"/>
      <c r="G120" s="124"/>
      <c r="H120" s="124"/>
      <c r="I120" s="124"/>
      <c r="J120" s="124"/>
      <c r="K120" s="124"/>
      <c r="L120" s="124"/>
      <c r="M120" s="124"/>
      <c r="N120" s="410"/>
      <c r="O120" s="411"/>
      <c r="P120" s="411"/>
      <c r="Q120" s="411"/>
      <c r="R120" s="117"/>
      <c r="T120" s="118"/>
      <c r="W120" s="119">
        <f>SUM(W121:W126)</f>
        <v>43.350300000000004</v>
      </c>
      <c r="Y120" s="119">
        <f>SUM(Y121:Y126)</f>
        <v>0</v>
      </c>
      <c r="AA120" s="120">
        <f>SUM(AA121:AA126)</f>
        <v>51.746099999999998</v>
      </c>
      <c r="AR120" s="121" t="s">
        <v>75</v>
      </c>
      <c r="AT120" s="122" t="s">
        <v>68</v>
      </c>
      <c r="AU120" s="122" t="s">
        <v>75</v>
      </c>
      <c r="AY120" s="121" t="s">
        <v>124</v>
      </c>
      <c r="BK120" s="123">
        <f>SUM(BK121:BK126)</f>
        <v>0</v>
      </c>
    </row>
    <row r="121" spans="2:65" s="1" customFormat="1" ht="31.5" customHeight="1" x14ac:dyDescent="0.3">
      <c r="B121" s="125"/>
      <c r="C121" s="126" t="s">
        <v>75</v>
      </c>
      <c r="D121" s="126" t="s">
        <v>125</v>
      </c>
      <c r="E121" s="127" t="s">
        <v>126</v>
      </c>
      <c r="F121" s="394" t="s">
        <v>127</v>
      </c>
      <c r="G121" s="395"/>
      <c r="H121" s="395"/>
      <c r="I121" s="395"/>
      <c r="J121" s="128" t="s">
        <v>128</v>
      </c>
      <c r="K121" s="129">
        <v>82.6</v>
      </c>
      <c r="L121" s="396"/>
      <c r="M121" s="395"/>
      <c r="N121" s="396"/>
      <c r="O121" s="395"/>
      <c r="P121" s="395"/>
      <c r="Q121" s="395"/>
      <c r="R121" s="130"/>
      <c r="T121" s="131" t="s">
        <v>3</v>
      </c>
      <c r="U121" s="36" t="s">
        <v>36</v>
      </c>
      <c r="V121" s="132">
        <v>0.35499999999999998</v>
      </c>
      <c r="W121" s="132">
        <f>V121*K121</f>
        <v>29.322999999999997</v>
      </c>
      <c r="X121" s="132">
        <v>0</v>
      </c>
      <c r="Y121" s="132">
        <f>X121*K121</f>
        <v>0</v>
      </c>
      <c r="Z121" s="132">
        <v>0.18099999999999999</v>
      </c>
      <c r="AA121" s="133">
        <f>Z121*K121</f>
        <v>14.950599999999998</v>
      </c>
      <c r="AR121" s="16" t="s">
        <v>129</v>
      </c>
      <c r="AT121" s="16" t="s">
        <v>125</v>
      </c>
      <c r="AU121" s="16" t="s">
        <v>130</v>
      </c>
      <c r="AY121" s="16" t="s">
        <v>124</v>
      </c>
      <c r="BE121" s="134">
        <f>IF(U121="základná",N121,0)</f>
        <v>0</v>
      </c>
      <c r="BF121" s="134">
        <f>IF(U121="znížená",N121,0)</f>
        <v>0</v>
      </c>
      <c r="BG121" s="134">
        <f>IF(U121="zákl. prenesená",N121,0)</f>
        <v>0</v>
      </c>
      <c r="BH121" s="134">
        <f>IF(U121="zníž. prenesená",N121,0)</f>
        <v>0</v>
      </c>
      <c r="BI121" s="134">
        <f>IF(U121="nulová",N121,0)</f>
        <v>0</v>
      </c>
      <c r="BJ121" s="16" t="s">
        <v>130</v>
      </c>
      <c r="BK121" s="134">
        <f>ROUND(L121*K121,2)</f>
        <v>0</v>
      </c>
      <c r="BL121" s="16" t="s">
        <v>129</v>
      </c>
      <c r="BM121" s="16" t="s">
        <v>131</v>
      </c>
    </row>
    <row r="122" spans="2:65" s="1" customFormat="1" ht="31.5" customHeight="1" x14ac:dyDescent="0.3">
      <c r="B122" s="125"/>
      <c r="C122" s="126" t="s">
        <v>130</v>
      </c>
      <c r="D122" s="126" t="s">
        <v>125</v>
      </c>
      <c r="E122" s="127" t="s">
        <v>132</v>
      </c>
      <c r="F122" s="394" t="s">
        <v>133</v>
      </c>
      <c r="G122" s="395"/>
      <c r="H122" s="395"/>
      <c r="I122" s="395"/>
      <c r="J122" s="128" t="s">
        <v>134</v>
      </c>
      <c r="K122" s="129">
        <v>25.9</v>
      </c>
      <c r="L122" s="396"/>
      <c r="M122" s="395"/>
      <c r="N122" s="396"/>
      <c r="O122" s="395"/>
      <c r="P122" s="395"/>
      <c r="Q122" s="395"/>
      <c r="R122" s="130"/>
      <c r="T122" s="131" t="s">
        <v>3</v>
      </c>
      <c r="U122" s="36" t="s">
        <v>36</v>
      </c>
      <c r="V122" s="132">
        <v>0.127</v>
      </c>
      <c r="W122" s="132">
        <f>V122*K122</f>
        <v>3.2892999999999999</v>
      </c>
      <c r="X122" s="132">
        <v>0</v>
      </c>
      <c r="Y122" s="132">
        <f>X122*K122</f>
        <v>0</v>
      </c>
      <c r="Z122" s="132">
        <v>0.14499999999999999</v>
      </c>
      <c r="AA122" s="133">
        <f>Z122*K122</f>
        <v>3.7554999999999996</v>
      </c>
      <c r="AR122" s="16" t="s">
        <v>129</v>
      </c>
      <c r="AT122" s="16" t="s">
        <v>125</v>
      </c>
      <c r="AU122" s="16" t="s">
        <v>130</v>
      </c>
      <c r="AY122" s="16" t="s">
        <v>124</v>
      </c>
      <c r="BE122" s="134">
        <f>IF(U122="základná",N122,0)</f>
        <v>0</v>
      </c>
      <c r="BF122" s="134">
        <f>IF(U122="znížená",N122,0)</f>
        <v>0</v>
      </c>
      <c r="BG122" s="134">
        <f>IF(U122="zákl. prenesená",N122,0)</f>
        <v>0</v>
      </c>
      <c r="BH122" s="134">
        <f>IF(U122="zníž. prenesená",N122,0)</f>
        <v>0</v>
      </c>
      <c r="BI122" s="134">
        <f>IF(U122="nulová",N122,0)</f>
        <v>0</v>
      </c>
      <c r="BJ122" s="16" t="s">
        <v>130</v>
      </c>
      <c r="BK122" s="134">
        <f>ROUND(L122*K122,2)</f>
        <v>0</v>
      </c>
      <c r="BL122" s="16" t="s">
        <v>129</v>
      </c>
      <c r="BM122" s="16" t="s">
        <v>135</v>
      </c>
    </row>
    <row r="123" spans="2:65" s="10" customFormat="1" ht="22.5" customHeight="1" x14ac:dyDescent="0.3">
      <c r="B123" s="135"/>
      <c r="E123" s="136" t="s">
        <v>3</v>
      </c>
      <c r="F123" s="397" t="s">
        <v>136</v>
      </c>
      <c r="G123" s="398"/>
      <c r="H123" s="398"/>
      <c r="I123" s="398"/>
      <c r="K123" s="137">
        <v>25.9</v>
      </c>
      <c r="R123" s="138"/>
      <c r="T123" s="139"/>
      <c r="AA123" s="140"/>
      <c r="AT123" s="136" t="s">
        <v>137</v>
      </c>
      <c r="AU123" s="136" t="s">
        <v>130</v>
      </c>
      <c r="AV123" s="10" t="s">
        <v>130</v>
      </c>
      <c r="AW123" s="10" t="s">
        <v>27</v>
      </c>
      <c r="AX123" s="10" t="s">
        <v>75</v>
      </c>
      <c r="AY123" s="136" t="s">
        <v>124</v>
      </c>
    </row>
    <row r="124" spans="2:65" s="1" customFormat="1" ht="44.25" customHeight="1" x14ac:dyDescent="0.3">
      <c r="B124" s="125"/>
      <c r="C124" s="126" t="s">
        <v>138</v>
      </c>
      <c r="D124" s="126" t="s">
        <v>125</v>
      </c>
      <c r="E124" s="127" t="s">
        <v>139</v>
      </c>
      <c r="F124" s="394" t="s">
        <v>140</v>
      </c>
      <c r="G124" s="395"/>
      <c r="H124" s="395"/>
      <c r="I124" s="395"/>
      <c r="J124" s="128" t="s">
        <v>128</v>
      </c>
      <c r="K124" s="129">
        <v>82.6</v>
      </c>
      <c r="L124" s="396"/>
      <c r="M124" s="395"/>
      <c r="N124" s="396"/>
      <c r="O124" s="395"/>
      <c r="P124" s="395"/>
      <c r="Q124" s="395"/>
      <c r="R124" s="130"/>
      <c r="T124" s="131" t="s">
        <v>3</v>
      </c>
      <c r="U124" s="36" t="s">
        <v>36</v>
      </c>
      <c r="V124" s="132">
        <v>0.113</v>
      </c>
      <c r="W124" s="132">
        <f>V124*K124</f>
        <v>9.3338000000000001</v>
      </c>
      <c r="X124" s="132">
        <v>0</v>
      </c>
      <c r="Y124" s="132">
        <f>X124*K124</f>
        <v>0</v>
      </c>
      <c r="Z124" s="132">
        <v>0.4</v>
      </c>
      <c r="AA124" s="133">
        <f>Z124*K124</f>
        <v>33.04</v>
      </c>
      <c r="AR124" s="16" t="s">
        <v>129</v>
      </c>
      <c r="AT124" s="16" t="s">
        <v>125</v>
      </c>
      <c r="AU124" s="16" t="s">
        <v>130</v>
      </c>
      <c r="AY124" s="16" t="s">
        <v>124</v>
      </c>
      <c r="BE124" s="134">
        <f>IF(U124="základná",N124,0)</f>
        <v>0</v>
      </c>
      <c r="BF124" s="134">
        <f>IF(U124="znížená",N124,0)</f>
        <v>0</v>
      </c>
      <c r="BG124" s="134">
        <f>IF(U124="zákl. prenesená",N124,0)</f>
        <v>0</v>
      </c>
      <c r="BH124" s="134">
        <f>IF(U124="zníž. prenesená",N124,0)</f>
        <v>0</v>
      </c>
      <c r="BI124" s="134">
        <f>IF(U124="nulová",N124,0)</f>
        <v>0</v>
      </c>
      <c r="BJ124" s="16" t="s">
        <v>130</v>
      </c>
      <c r="BK124" s="134">
        <f>ROUND(L124*K124,2)</f>
        <v>0</v>
      </c>
      <c r="BL124" s="16" t="s">
        <v>129</v>
      </c>
      <c r="BM124" s="16" t="s">
        <v>141</v>
      </c>
    </row>
    <row r="125" spans="2:65" s="1" customFormat="1" ht="31.5" customHeight="1" x14ac:dyDescent="0.3">
      <c r="B125" s="125"/>
      <c r="C125" s="126" t="s">
        <v>129</v>
      </c>
      <c r="D125" s="126" t="s">
        <v>125</v>
      </c>
      <c r="E125" s="127" t="s">
        <v>142</v>
      </c>
      <c r="F125" s="394" t="s">
        <v>143</v>
      </c>
      <c r="G125" s="395"/>
      <c r="H125" s="395"/>
      <c r="I125" s="395"/>
      <c r="J125" s="128" t="s">
        <v>128</v>
      </c>
      <c r="K125" s="129">
        <v>82.6</v>
      </c>
      <c r="L125" s="396"/>
      <c r="M125" s="395"/>
      <c r="N125" s="396"/>
      <c r="O125" s="395"/>
      <c r="P125" s="395"/>
      <c r="Q125" s="395"/>
      <c r="R125" s="130"/>
      <c r="T125" s="131" t="s">
        <v>3</v>
      </c>
      <c r="U125" s="36" t="s">
        <v>36</v>
      </c>
      <c r="V125" s="132">
        <v>1.7000000000000001E-2</v>
      </c>
      <c r="W125" s="132">
        <f>V125*K125</f>
        <v>1.4042000000000001</v>
      </c>
      <c r="X125" s="132">
        <v>0</v>
      </c>
      <c r="Y125" s="132">
        <f>X125*K125</f>
        <v>0</v>
      </c>
      <c r="Z125" s="132">
        <v>0</v>
      </c>
      <c r="AA125" s="133">
        <f>Z125*K125</f>
        <v>0</v>
      </c>
      <c r="AR125" s="16" t="s">
        <v>129</v>
      </c>
      <c r="AT125" s="16" t="s">
        <v>125</v>
      </c>
      <c r="AU125" s="16" t="s">
        <v>130</v>
      </c>
      <c r="AY125" s="16" t="s">
        <v>124</v>
      </c>
      <c r="BE125" s="134">
        <f>IF(U125="základná",N125,0)</f>
        <v>0</v>
      </c>
      <c r="BF125" s="134">
        <f>IF(U125="znížená",N125,0)</f>
        <v>0</v>
      </c>
      <c r="BG125" s="134">
        <f>IF(U125="zákl. prenesená",N125,0)</f>
        <v>0</v>
      </c>
      <c r="BH125" s="134">
        <f>IF(U125="zníž. prenesená",N125,0)</f>
        <v>0</v>
      </c>
      <c r="BI125" s="134">
        <f>IF(U125="nulová",N125,0)</f>
        <v>0</v>
      </c>
      <c r="BJ125" s="16" t="s">
        <v>130</v>
      </c>
      <c r="BK125" s="134">
        <f>ROUND(L125*K125,2)</f>
        <v>0</v>
      </c>
      <c r="BL125" s="16" t="s">
        <v>129</v>
      </c>
      <c r="BM125" s="16" t="s">
        <v>144</v>
      </c>
    </row>
    <row r="126" spans="2:65" s="10" customFormat="1" ht="22.5" customHeight="1" x14ac:dyDescent="0.3">
      <c r="B126" s="135"/>
      <c r="E126" s="136" t="s">
        <v>3</v>
      </c>
      <c r="F126" s="397" t="s">
        <v>145</v>
      </c>
      <c r="G126" s="398"/>
      <c r="H126" s="398"/>
      <c r="I126" s="398"/>
      <c r="K126" s="137">
        <v>82.6</v>
      </c>
      <c r="R126" s="138"/>
      <c r="T126" s="139"/>
      <c r="AA126" s="140"/>
      <c r="AT126" s="136" t="s">
        <v>137</v>
      </c>
      <c r="AU126" s="136" t="s">
        <v>130</v>
      </c>
      <c r="AV126" s="10" t="s">
        <v>130</v>
      </c>
      <c r="AW126" s="10" t="s">
        <v>27</v>
      </c>
      <c r="AX126" s="10" t="s">
        <v>75</v>
      </c>
      <c r="AY126" s="136" t="s">
        <v>124</v>
      </c>
    </row>
    <row r="127" spans="2:65" s="9" customFormat="1" ht="29.85" customHeight="1" x14ac:dyDescent="0.3">
      <c r="B127" s="115"/>
      <c r="D127" s="124" t="s">
        <v>102</v>
      </c>
      <c r="E127" s="124"/>
      <c r="F127" s="124"/>
      <c r="G127" s="124"/>
      <c r="H127" s="124"/>
      <c r="I127" s="124"/>
      <c r="J127" s="124"/>
      <c r="K127" s="124"/>
      <c r="L127" s="124"/>
      <c r="M127" s="124"/>
      <c r="N127" s="410"/>
      <c r="O127" s="411"/>
      <c r="P127" s="411"/>
      <c r="Q127" s="411"/>
      <c r="R127" s="117"/>
      <c r="T127" s="118"/>
      <c r="W127" s="119">
        <f>SUM(W128:W130)</f>
        <v>19.747399999999999</v>
      </c>
      <c r="Y127" s="119">
        <f>SUM(Y128:Y130)</f>
        <v>0.20535999999999999</v>
      </c>
      <c r="AA127" s="120">
        <f>SUM(AA128:AA130)</f>
        <v>0</v>
      </c>
      <c r="AR127" s="121" t="s">
        <v>75</v>
      </c>
      <c r="AT127" s="122" t="s">
        <v>68</v>
      </c>
      <c r="AU127" s="122" t="s">
        <v>75</v>
      </c>
      <c r="AY127" s="121" t="s">
        <v>124</v>
      </c>
      <c r="BK127" s="123">
        <f>SUM(BK128:BK130)</f>
        <v>0</v>
      </c>
    </row>
    <row r="128" spans="2:65" s="1" customFormat="1" ht="31.5" customHeight="1" x14ac:dyDescent="0.3">
      <c r="B128" s="125"/>
      <c r="C128" s="126" t="s">
        <v>146</v>
      </c>
      <c r="D128" s="126" t="s">
        <v>125</v>
      </c>
      <c r="E128" s="127" t="s">
        <v>147</v>
      </c>
      <c r="F128" s="394" t="s">
        <v>148</v>
      </c>
      <c r="G128" s="395"/>
      <c r="H128" s="395"/>
      <c r="I128" s="395"/>
      <c r="J128" s="128" t="s">
        <v>128</v>
      </c>
      <c r="K128" s="129">
        <v>82.6</v>
      </c>
      <c r="L128" s="396"/>
      <c r="M128" s="395"/>
      <c r="N128" s="396"/>
      <c r="O128" s="395"/>
      <c r="P128" s="395"/>
      <c r="Q128" s="395"/>
      <c r="R128" s="130"/>
      <c r="T128" s="131" t="s">
        <v>3</v>
      </c>
      <c r="U128" s="36" t="s">
        <v>36</v>
      </c>
      <c r="V128" s="132">
        <v>2.9000000000000001E-2</v>
      </c>
      <c r="W128" s="132">
        <f>V128*K128</f>
        <v>2.3954</v>
      </c>
      <c r="X128" s="132">
        <v>3.0000000000000001E-5</v>
      </c>
      <c r="Y128" s="132">
        <f>X128*K128</f>
        <v>2.4779999999999997E-3</v>
      </c>
      <c r="Z128" s="132">
        <v>0</v>
      </c>
      <c r="AA128" s="133">
        <f>Z128*K128</f>
        <v>0</v>
      </c>
      <c r="AR128" s="16" t="s">
        <v>129</v>
      </c>
      <c r="AT128" s="16" t="s">
        <v>125</v>
      </c>
      <c r="AU128" s="16" t="s">
        <v>130</v>
      </c>
      <c r="AY128" s="16" t="s">
        <v>124</v>
      </c>
      <c r="BE128" s="134">
        <f>IF(U128="základná",N128,0)</f>
        <v>0</v>
      </c>
      <c r="BF128" s="134">
        <f>IF(U128="znížená",N128,0)</f>
        <v>0</v>
      </c>
      <c r="BG128" s="134">
        <f>IF(U128="zákl. prenesená",N128,0)</f>
        <v>0</v>
      </c>
      <c r="BH128" s="134">
        <f>IF(U128="zníž. prenesená",N128,0)</f>
        <v>0</v>
      </c>
      <c r="BI128" s="134">
        <f>IF(U128="nulová",N128,0)</f>
        <v>0</v>
      </c>
      <c r="BJ128" s="16" t="s">
        <v>130</v>
      </c>
      <c r="BK128" s="134">
        <f>ROUND(L128*K128,2)</f>
        <v>0</v>
      </c>
      <c r="BL128" s="16" t="s">
        <v>129</v>
      </c>
      <c r="BM128" s="16" t="s">
        <v>149</v>
      </c>
    </row>
    <row r="129" spans="2:65" s="1" customFormat="1" ht="31.5" customHeight="1" x14ac:dyDescent="0.3">
      <c r="B129" s="125"/>
      <c r="C129" s="141" t="s">
        <v>150</v>
      </c>
      <c r="D129" s="141" t="s">
        <v>151</v>
      </c>
      <c r="E129" s="142" t="s">
        <v>152</v>
      </c>
      <c r="F129" s="403" t="s">
        <v>1810</v>
      </c>
      <c r="G129" s="404"/>
      <c r="H129" s="404"/>
      <c r="I129" s="404"/>
      <c r="J129" s="143" t="s">
        <v>128</v>
      </c>
      <c r="K129" s="144">
        <v>84.25</v>
      </c>
      <c r="L129" s="405"/>
      <c r="M129" s="404"/>
      <c r="N129" s="405"/>
      <c r="O129" s="395"/>
      <c r="P129" s="395"/>
      <c r="Q129" s="395"/>
      <c r="R129" s="130"/>
      <c r="T129" s="131" t="s">
        <v>3</v>
      </c>
      <c r="U129" s="36" t="s">
        <v>36</v>
      </c>
      <c r="V129" s="132">
        <v>0</v>
      </c>
      <c r="W129" s="132">
        <f>V129*K129</f>
        <v>0</v>
      </c>
      <c r="X129" s="132">
        <v>4.0000000000000002E-4</v>
      </c>
      <c r="Y129" s="132">
        <f>X129*K129</f>
        <v>3.3700000000000001E-2</v>
      </c>
      <c r="Z129" s="132">
        <v>0</v>
      </c>
      <c r="AA129" s="133">
        <f>Z129*K129</f>
        <v>0</v>
      </c>
      <c r="AR129" s="16" t="s">
        <v>153</v>
      </c>
      <c r="AT129" s="16" t="s">
        <v>151</v>
      </c>
      <c r="AU129" s="16" t="s">
        <v>130</v>
      </c>
      <c r="AY129" s="16" t="s">
        <v>124</v>
      </c>
      <c r="BE129" s="134">
        <f>IF(U129="základná",N129,0)</f>
        <v>0</v>
      </c>
      <c r="BF129" s="134">
        <f>IF(U129="znížená",N129,0)</f>
        <v>0</v>
      </c>
      <c r="BG129" s="134">
        <f>IF(U129="zákl. prenesená",N129,0)</f>
        <v>0</v>
      </c>
      <c r="BH129" s="134">
        <f>IF(U129="zníž. prenesená",N129,0)</f>
        <v>0</v>
      </c>
      <c r="BI129" s="134">
        <f>IF(U129="nulová",N129,0)</f>
        <v>0</v>
      </c>
      <c r="BJ129" s="16" t="s">
        <v>130</v>
      </c>
      <c r="BK129" s="134">
        <f>ROUND(L129*K129,2)</f>
        <v>0</v>
      </c>
      <c r="BL129" s="16" t="s">
        <v>129</v>
      </c>
      <c r="BM129" s="16" t="s">
        <v>154</v>
      </c>
    </row>
    <row r="130" spans="2:65" s="1" customFormat="1" ht="44.25" customHeight="1" x14ac:dyDescent="0.3">
      <c r="B130" s="125"/>
      <c r="C130" s="126" t="s">
        <v>155</v>
      </c>
      <c r="D130" s="126" t="s">
        <v>125</v>
      </c>
      <c r="E130" s="127" t="s">
        <v>156</v>
      </c>
      <c r="F130" s="394" t="s">
        <v>157</v>
      </c>
      <c r="G130" s="395"/>
      <c r="H130" s="395"/>
      <c r="I130" s="395"/>
      <c r="J130" s="128" t="s">
        <v>128</v>
      </c>
      <c r="K130" s="129">
        <v>72.3</v>
      </c>
      <c r="L130" s="396"/>
      <c r="M130" s="395"/>
      <c r="N130" s="396"/>
      <c r="O130" s="395"/>
      <c r="P130" s="395"/>
      <c r="Q130" s="395"/>
      <c r="R130" s="130"/>
      <c r="T130" s="131" t="s">
        <v>3</v>
      </c>
      <c r="U130" s="36" t="s">
        <v>36</v>
      </c>
      <c r="V130" s="132">
        <v>0.24</v>
      </c>
      <c r="W130" s="132">
        <f>V130*K130</f>
        <v>17.352</v>
      </c>
      <c r="X130" s="132">
        <v>2.3400000000000001E-3</v>
      </c>
      <c r="Y130" s="132">
        <f>X130*K130</f>
        <v>0.169182</v>
      </c>
      <c r="Z130" s="132">
        <v>0</v>
      </c>
      <c r="AA130" s="133">
        <f>Z130*K130</f>
        <v>0</v>
      </c>
      <c r="AR130" s="16" t="s">
        <v>129</v>
      </c>
      <c r="AT130" s="16" t="s">
        <v>125</v>
      </c>
      <c r="AU130" s="16" t="s">
        <v>130</v>
      </c>
      <c r="AY130" s="16" t="s">
        <v>124</v>
      </c>
      <c r="BE130" s="134">
        <f>IF(U130="základná",N130,0)</f>
        <v>0</v>
      </c>
      <c r="BF130" s="134">
        <f>IF(U130="znížená",N130,0)</f>
        <v>0</v>
      </c>
      <c r="BG130" s="134">
        <f>IF(U130="zákl. prenesená",N130,0)</f>
        <v>0</v>
      </c>
      <c r="BH130" s="134">
        <f>IF(U130="zníž. prenesená",N130,0)</f>
        <v>0</v>
      </c>
      <c r="BI130" s="134">
        <f>IF(U130="nulová",N130,0)</f>
        <v>0</v>
      </c>
      <c r="BJ130" s="16" t="s">
        <v>130</v>
      </c>
      <c r="BK130" s="134">
        <f>ROUND(L130*K130,2)</f>
        <v>0</v>
      </c>
      <c r="BL130" s="16" t="s">
        <v>129</v>
      </c>
      <c r="BM130" s="16" t="s">
        <v>158</v>
      </c>
    </row>
    <row r="131" spans="2:65" s="9" customFormat="1" ht="29.85" customHeight="1" x14ac:dyDescent="0.3">
      <c r="B131" s="115"/>
      <c r="D131" s="124" t="s">
        <v>103</v>
      </c>
      <c r="E131" s="124"/>
      <c r="F131" s="124"/>
      <c r="G131" s="124"/>
      <c r="H131" s="124"/>
      <c r="I131" s="124"/>
      <c r="J131" s="124"/>
      <c r="K131" s="124"/>
      <c r="L131" s="124"/>
      <c r="M131" s="124"/>
      <c r="N131" s="412"/>
      <c r="O131" s="413"/>
      <c r="P131" s="413"/>
      <c r="Q131" s="413"/>
      <c r="R131" s="117"/>
      <c r="T131" s="118"/>
      <c r="W131" s="119">
        <f>SUM(W132:W138)</f>
        <v>14.271678399999999</v>
      </c>
      <c r="Y131" s="119">
        <f>SUM(Y132:Y138)</f>
        <v>76.656577900000002</v>
      </c>
      <c r="AA131" s="120">
        <f>SUM(AA132:AA138)</f>
        <v>0</v>
      </c>
      <c r="AR131" s="121" t="s">
        <v>75</v>
      </c>
      <c r="AT131" s="122" t="s">
        <v>68</v>
      </c>
      <c r="AU131" s="122" t="s">
        <v>75</v>
      </c>
      <c r="AY131" s="121" t="s">
        <v>124</v>
      </c>
      <c r="BK131" s="123">
        <f>SUM(BK132:BK138)</f>
        <v>0</v>
      </c>
    </row>
    <row r="132" spans="2:65" s="1" customFormat="1" ht="31.5" customHeight="1" x14ac:dyDescent="0.3">
      <c r="B132" s="125"/>
      <c r="C132" s="126" t="s">
        <v>153</v>
      </c>
      <c r="D132" s="126" t="s">
        <v>125</v>
      </c>
      <c r="E132" s="127" t="s">
        <v>159</v>
      </c>
      <c r="F132" s="394" t="s">
        <v>160</v>
      </c>
      <c r="G132" s="395"/>
      <c r="H132" s="395"/>
      <c r="I132" s="395"/>
      <c r="J132" s="128" t="s">
        <v>128</v>
      </c>
      <c r="K132" s="129">
        <v>90.37</v>
      </c>
      <c r="L132" s="396"/>
      <c r="M132" s="395"/>
      <c r="N132" s="396"/>
      <c r="O132" s="395"/>
      <c r="P132" s="395"/>
      <c r="Q132" s="395"/>
      <c r="R132" s="130"/>
      <c r="T132" s="131" t="s">
        <v>3</v>
      </c>
      <c r="U132" s="36" t="s">
        <v>36</v>
      </c>
      <c r="V132" s="132">
        <v>2.2120000000000001E-2</v>
      </c>
      <c r="W132" s="132">
        <f>V132*K132</f>
        <v>1.9989844000000001</v>
      </c>
      <c r="X132" s="132">
        <v>0.18906999999999999</v>
      </c>
      <c r="Y132" s="132">
        <f>X132*K132</f>
        <v>17.086255900000001</v>
      </c>
      <c r="Z132" s="132">
        <v>0</v>
      </c>
      <c r="AA132" s="133">
        <f>Z132*K132</f>
        <v>0</v>
      </c>
      <c r="AR132" s="16" t="s">
        <v>129</v>
      </c>
      <c r="AT132" s="16" t="s">
        <v>125</v>
      </c>
      <c r="AU132" s="16" t="s">
        <v>130</v>
      </c>
      <c r="AY132" s="16" t="s">
        <v>124</v>
      </c>
      <c r="BE132" s="134">
        <f>IF(U132="základná",N132,0)</f>
        <v>0</v>
      </c>
      <c r="BF132" s="134">
        <f>IF(U132="znížená",N132,0)</f>
        <v>0</v>
      </c>
      <c r="BG132" s="134">
        <f>IF(U132="zákl. prenesená",N132,0)</f>
        <v>0</v>
      </c>
      <c r="BH132" s="134">
        <f>IF(U132="zníž. prenesená",N132,0)</f>
        <v>0</v>
      </c>
      <c r="BI132" s="134">
        <f>IF(U132="nulová",N132,0)</f>
        <v>0</v>
      </c>
      <c r="BJ132" s="16" t="s">
        <v>130</v>
      </c>
      <c r="BK132" s="134">
        <f>ROUND(L132*K132,2)</f>
        <v>0</v>
      </c>
      <c r="BL132" s="16" t="s">
        <v>129</v>
      </c>
      <c r="BM132" s="16" t="s">
        <v>161</v>
      </c>
    </row>
    <row r="133" spans="2:65" s="1" customFormat="1" ht="31.5" customHeight="1" x14ac:dyDescent="0.3">
      <c r="B133" s="125"/>
      <c r="C133" s="126" t="s">
        <v>162</v>
      </c>
      <c r="D133" s="126" t="s">
        <v>125</v>
      </c>
      <c r="E133" s="127" t="s">
        <v>163</v>
      </c>
      <c r="F133" s="394" t="s">
        <v>164</v>
      </c>
      <c r="G133" s="395"/>
      <c r="H133" s="395"/>
      <c r="I133" s="395"/>
      <c r="J133" s="128" t="s">
        <v>128</v>
      </c>
      <c r="K133" s="129">
        <v>90.37</v>
      </c>
      <c r="L133" s="396"/>
      <c r="M133" s="395"/>
      <c r="N133" s="396"/>
      <c r="O133" s="395"/>
      <c r="P133" s="395"/>
      <c r="Q133" s="395"/>
      <c r="R133" s="130"/>
      <c r="T133" s="131" t="s">
        <v>3</v>
      </c>
      <c r="U133" s="36" t="s">
        <v>36</v>
      </c>
      <c r="V133" s="132">
        <v>2.7E-2</v>
      </c>
      <c r="W133" s="132">
        <f>V133*K133</f>
        <v>2.4399899999999999</v>
      </c>
      <c r="X133" s="132">
        <v>0.37080000000000002</v>
      </c>
      <c r="Y133" s="132">
        <f>X133*K133</f>
        <v>33.509196000000003</v>
      </c>
      <c r="Z133" s="132">
        <v>0</v>
      </c>
      <c r="AA133" s="133">
        <f>Z133*K133</f>
        <v>0</v>
      </c>
      <c r="AR133" s="16" t="s">
        <v>129</v>
      </c>
      <c r="AT133" s="16" t="s">
        <v>125</v>
      </c>
      <c r="AU133" s="16" t="s">
        <v>130</v>
      </c>
      <c r="AY133" s="16" t="s">
        <v>124</v>
      </c>
      <c r="BE133" s="134">
        <f>IF(U133="základná",N133,0)</f>
        <v>0</v>
      </c>
      <c r="BF133" s="134">
        <f>IF(U133="znížená",N133,0)</f>
        <v>0</v>
      </c>
      <c r="BG133" s="134">
        <f>IF(U133="zákl. prenesená",N133,0)</f>
        <v>0</v>
      </c>
      <c r="BH133" s="134">
        <f>IF(U133="zníž. prenesená",N133,0)</f>
        <v>0</v>
      </c>
      <c r="BI133" s="134">
        <f>IF(U133="nulová",N133,0)</f>
        <v>0</v>
      </c>
      <c r="BJ133" s="16" t="s">
        <v>130</v>
      </c>
      <c r="BK133" s="134">
        <f>ROUND(L133*K133,2)</f>
        <v>0</v>
      </c>
      <c r="BL133" s="16" t="s">
        <v>129</v>
      </c>
      <c r="BM133" s="16" t="s">
        <v>165</v>
      </c>
    </row>
    <row r="134" spans="2:65" s="10" customFormat="1" ht="22.5" customHeight="1" x14ac:dyDescent="0.3">
      <c r="B134" s="135"/>
      <c r="E134" s="136" t="s">
        <v>3</v>
      </c>
      <c r="F134" s="397" t="s">
        <v>166</v>
      </c>
      <c r="G134" s="398"/>
      <c r="H134" s="398"/>
      <c r="I134" s="398"/>
      <c r="K134" s="137">
        <v>90.37</v>
      </c>
      <c r="R134" s="138"/>
      <c r="T134" s="139"/>
      <c r="AA134" s="140"/>
      <c r="AT134" s="136" t="s">
        <v>137</v>
      </c>
      <c r="AU134" s="136" t="s">
        <v>130</v>
      </c>
      <c r="AV134" s="10" t="s">
        <v>130</v>
      </c>
      <c r="AW134" s="10" t="s">
        <v>27</v>
      </c>
      <c r="AX134" s="10" t="s">
        <v>75</v>
      </c>
      <c r="AY134" s="136" t="s">
        <v>124</v>
      </c>
    </row>
    <row r="135" spans="2:65" s="1" customFormat="1" ht="44.25" customHeight="1" x14ac:dyDescent="0.3">
      <c r="B135" s="125"/>
      <c r="C135" s="126" t="s">
        <v>167</v>
      </c>
      <c r="D135" s="126" t="s">
        <v>125</v>
      </c>
      <c r="E135" s="127" t="s">
        <v>168</v>
      </c>
      <c r="F135" s="394" t="s">
        <v>169</v>
      </c>
      <c r="G135" s="395"/>
      <c r="H135" s="395"/>
      <c r="I135" s="395"/>
      <c r="J135" s="128" t="s">
        <v>128</v>
      </c>
      <c r="K135" s="129">
        <v>82.6</v>
      </c>
      <c r="L135" s="396"/>
      <c r="M135" s="395"/>
      <c r="N135" s="396"/>
      <c r="O135" s="395"/>
      <c r="P135" s="395"/>
      <c r="Q135" s="395"/>
      <c r="R135" s="130"/>
      <c r="T135" s="131" t="s">
        <v>3</v>
      </c>
      <c r="U135" s="36" t="s">
        <v>36</v>
      </c>
      <c r="V135" s="132">
        <v>4.3999999999999997E-2</v>
      </c>
      <c r="W135" s="132">
        <f>V135*K135</f>
        <v>3.6343999999999994</v>
      </c>
      <c r="X135" s="132">
        <v>0.18462999999999999</v>
      </c>
      <c r="Y135" s="132">
        <f>X135*K135</f>
        <v>15.250437999999997</v>
      </c>
      <c r="Z135" s="132">
        <v>0</v>
      </c>
      <c r="AA135" s="133">
        <f>Z135*K135</f>
        <v>0</v>
      </c>
      <c r="AR135" s="16" t="s">
        <v>129</v>
      </c>
      <c r="AT135" s="16" t="s">
        <v>125</v>
      </c>
      <c r="AU135" s="16" t="s">
        <v>130</v>
      </c>
      <c r="AY135" s="16" t="s">
        <v>124</v>
      </c>
      <c r="BE135" s="134">
        <f>IF(U135="základná",N135,0)</f>
        <v>0</v>
      </c>
      <c r="BF135" s="134">
        <f>IF(U135="znížená",N135,0)</f>
        <v>0</v>
      </c>
      <c r="BG135" s="134">
        <f>IF(U135="zákl. prenesená",N135,0)</f>
        <v>0</v>
      </c>
      <c r="BH135" s="134">
        <f>IF(U135="zníž. prenesená",N135,0)</f>
        <v>0</v>
      </c>
      <c r="BI135" s="134">
        <f>IF(U135="nulová",N135,0)</f>
        <v>0</v>
      </c>
      <c r="BJ135" s="16" t="s">
        <v>130</v>
      </c>
      <c r="BK135" s="134">
        <f>ROUND(L135*K135,2)</f>
        <v>0</v>
      </c>
      <c r="BL135" s="16" t="s">
        <v>129</v>
      </c>
      <c r="BM135" s="16" t="s">
        <v>170</v>
      </c>
    </row>
    <row r="136" spans="2:65" s="1" customFormat="1" ht="44.25" customHeight="1" x14ac:dyDescent="0.3">
      <c r="B136" s="125"/>
      <c r="C136" s="126" t="s">
        <v>171</v>
      </c>
      <c r="D136" s="126" t="s">
        <v>125</v>
      </c>
      <c r="E136" s="127" t="s">
        <v>172</v>
      </c>
      <c r="F136" s="394" t="s">
        <v>173</v>
      </c>
      <c r="G136" s="395"/>
      <c r="H136" s="395"/>
      <c r="I136" s="395"/>
      <c r="J136" s="128" t="s">
        <v>128</v>
      </c>
      <c r="K136" s="129">
        <v>165.2</v>
      </c>
      <c r="L136" s="396"/>
      <c r="M136" s="395"/>
      <c r="N136" s="396"/>
      <c r="O136" s="395"/>
      <c r="P136" s="395"/>
      <c r="Q136" s="395"/>
      <c r="R136" s="130"/>
      <c r="T136" s="131" t="s">
        <v>3</v>
      </c>
      <c r="U136" s="36" t="s">
        <v>36</v>
      </c>
      <c r="V136" s="132">
        <v>2.0200000000000001E-3</v>
      </c>
      <c r="W136" s="132">
        <f>V136*K136</f>
        <v>0.333704</v>
      </c>
      <c r="X136" s="132">
        <v>6.0999999999999997E-4</v>
      </c>
      <c r="Y136" s="132">
        <f>X136*K136</f>
        <v>0.10077199999999999</v>
      </c>
      <c r="Z136" s="132">
        <v>0</v>
      </c>
      <c r="AA136" s="133">
        <f>Z136*K136</f>
        <v>0</v>
      </c>
      <c r="AR136" s="16" t="s">
        <v>129</v>
      </c>
      <c r="AT136" s="16" t="s">
        <v>125</v>
      </c>
      <c r="AU136" s="16" t="s">
        <v>130</v>
      </c>
      <c r="AY136" s="16" t="s">
        <v>124</v>
      </c>
      <c r="BE136" s="134">
        <f>IF(U136="základná",N136,0)</f>
        <v>0</v>
      </c>
      <c r="BF136" s="134">
        <f>IF(U136="znížená",N136,0)</f>
        <v>0</v>
      </c>
      <c r="BG136" s="134">
        <f>IF(U136="zákl. prenesená",N136,0)</f>
        <v>0</v>
      </c>
      <c r="BH136" s="134">
        <f>IF(U136="zníž. prenesená",N136,0)</f>
        <v>0</v>
      </c>
      <c r="BI136" s="134">
        <f>IF(U136="nulová",N136,0)</f>
        <v>0</v>
      </c>
      <c r="BJ136" s="16" t="s">
        <v>130</v>
      </c>
      <c r="BK136" s="134">
        <f>ROUND(L136*K136,2)</f>
        <v>0</v>
      </c>
      <c r="BL136" s="16" t="s">
        <v>129</v>
      </c>
      <c r="BM136" s="16" t="s">
        <v>174</v>
      </c>
    </row>
    <row r="137" spans="2:65" s="10" customFormat="1" ht="22.5" customHeight="1" x14ac:dyDescent="0.3">
      <c r="B137" s="135"/>
      <c r="E137" s="136" t="s">
        <v>3</v>
      </c>
      <c r="F137" s="397" t="s">
        <v>175</v>
      </c>
      <c r="G137" s="398"/>
      <c r="H137" s="398"/>
      <c r="I137" s="398"/>
      <c r="K137" s="137">
        <v>165.2</v>
      </c>
      <c r="R137" s="138"/>
      <c r="T137" s="139"/>
      <c r="AA137" s="140"/>
      <c r="AT137" s="136" t="s">
        <v>137</v>
      </c>
      <c r="AU137" s="136" t="s">
        <v>130</v>
      </c>
      <c r="AV137" s="10" t="s">
        <v>130</v>
      </c>
      <c r="AW137" s="10" t="s">
        <v>27</v>
      </c>
      <c r="AX137" s="10" t="s">
        <v>75</v>
      </c>
      <c r="AY137" s="136" t="s">
        <v>124</v>
      </c>
    </row>
    <row r="138" spans="2:65" s="1" customFormat="1" ht="44.25" customHeight="1" x14ac:dyDescent="0.3">
      <c r="B138" s="125"/>
      <c r="C138" s="126" t="s">
        <v>176</v>
      </c>
      <c r="D138" s="126" t="s">
        <v>125</v>
      </c>
      <c r="E138" s="127" t="s">
        <v>177</v>
      </c>
      <c r="F138" s="394" t="s">
        <v>178</v>
      </c>
      <c r="G138" s="395"/>
      <c r="H138" s="395"/>
      <c r="I138" s="395"/>
      <c r="J138" s="128" t="s">
        <v>128</v>
      </c>
      <c r="K138" s="129">
        <v>82.6</v>
      </c>
      <c r="L138" s="396"/>
      <c r="M138" s="395"/>
      <c r="N138" s="396"/>
      <c r="O138" s="395"/>
      <c r="P138" s="395"/>
      <c r="Q138" s="395"/>
      <c r="R138" s="130"/>
      <c r="T138" s="131" t="s">
        <v>3</v>
      </c>
      <c r="U138" s="36" t="s">
        <v>36</v>
      </c>
      <c r="V138" s="132">
        <v>7.0999999999999994E-2</v>
      </c>
      <c r="W138" s="132">
        <f>V138*K138</f>
        <v>5.8645999999999994</v>
      </c>
      <c r="X138" s="132">
        <v>0.12966</v>
      </c>
      <c r="Y138" s="132">
        <f>X138*K138</f>
        <v>10.709916</v>
      </c>
      <c r="Z138" s="132">
        <v>0</v>
      </c>
      <c r="AA138" s="133">
        <f>Z138*K138</f>
        <v>0</v>
      </c>
      <c r="AR138" s="16" t="s">
        <v>129</v>
      </c>
      <c r="AT138" s="16" t="s">
        <v>125</v>
      </c>
      <c r="AU138" s="16" t="s">
        <v>130</v>
      </c>
      <c r="AY138" s="16" t="s">
        <v>124</v>
      </c>
      <c r="BE138" s="134">
        <f>IF(U138="základná",N138,0)</f>
        <v>0</v>
      </c>
      <c r="BF138" s="134">
        <f>IF(U138="znížená",N138,0)</f>
        <v>0</v>
      </c>
      <c r="BG138" s="134">
        <f>IF(U138="zákl. prenesená",N138,0)</f>
        <v>0</v>
      </c>
      <c r="BH138" s="134">
        <f>IF(U138="zníž. prenesená",N138,0)</f>
        <v>0</v>
      </c>
      <c r="BI138" s="134">
        <f>IF(U138="nulová",N138,0)</f>
        <v>0</v>
      </c>
      <c r="BJ138" s="16" t="s">
        <v>130</v>
      </c>
      <c r="BK138" s="134">
        <f>ROUND(L138*K138,2)</f>
        <v>0</v>
      </c>
      <c r="BL138" s="16" t="s">
        <v>129</v>
      </c>
      <c r="BM138" s="16" t="s">
        <v>179</v>
      </c>
    </row>
    <row r="139" spans="2:65" s="9" customFormat="1" ht="29.85" customHeight="1" x14ac:dyDescent="0.3">
      <c r="B139" s="115"/>
      <c r="D139" s="124" t="s">
        <v>104</v>
      </c>
      <c r="E139" s="124"/>
      <c r="F139" s="124"/>
      <c r="G139" s="124"/>
      <c r="H139" s="124"/>
      <c r="I139" s="124"/>
      <c r="J139" s="124"/>
      <c r="K139" s="124"/>
      <c r="L139" s="124"/>
      <c r="M139" s="124"/>
      <c r="N139" s="412"/>
      <c r="O139" s="413"/>
      <c r="P139" s="413"/>
      <c r="Q139" s="413"/>
      <c r="R139" s="117"/>
      <c r="T139" s="118"/>
      <c r="W139" s="119">
        <f>W140</f>
        <v>6.4604750000000006</v>
      </c>
      <c r="Y139" s="119">
        <f>Y140</f>
        <v>1.945125</v>
      </c>
      <c r="AA139" s="120">
        <f>AA140</f>
        <v>0</v>
      </c>
      <c r="AR139" s="121" t="s">
        <v>75</v>
      </c>
      <c r="AT139" s="122" t="s">
        <v>68</v>
      </c>
      <c r="AU139" s="122" t="s">
        <v>75</v>
      </c>
      <c r="AY139" s="121" t="s">
        <v>124</v>
      </c>
      <c r="BK139" s="123">
        <f>BK140</f>
        <v>0</v>
      </c>
    </row>
    <row r="140" spans="2:65" s="1" customFormat="1" ht="31.5" customHeight="1" x14ac:dyDescent="0.3">
      <c r="B140" s="125"/>
      <c r="C140" s="126" t="s">
        <v>180</v>
      </c>
      <c r="D140" s="126" t="s">
        <v>125</v>
      </c>
      <c r="E140" s="127" t="s">
        <v>181</v>
      </c>
      <c r="F140" s="394" t="s">
        <v>182</v>
      </c>
      <c r="G140" s="395"/>
      <c r="H140" s="395"/>
      <c r="I140" s="395"/>
      <c r="J140" s="128" t="s">
        <v>128</v>
      </c>
      <c r="K140" s="129">
        <v>9.5</v>
      </c>
      <c r="L140" s="396"/>
      <c r="M140" s="395"/>
      <c r="N140" s="396"/>
      <c r="O140" s="395"/>
      <c r="P140" s="395"/>
      <c r="Q140" s="395"/>
      <c r="R140" s="130"/>
      <c r="T140" s="131" t="s">
        <v>3</v>
      </c>
      <c r="U140" s="36" t="s">
        <v>36</v>
      </c>
      <c r="V140" s="132">
        <v>0.68005000000000004</v>
      </c>
      <c r="W140" s="132">
        <f>V140*K140</f>
        <v>6.4604750000000006</v>
      </c>
      <c r="X140" s="132">
        <v>0.20474999999999999</v>
      </c>
      <c r="Y140" s="132">
        <f>X140*K140</f>
        <v>1.945125</v>
      </c>
      <c r="Z140" s="132">
        <v>0</v>
      </c>
      <c r="AA140" s="133">
        <f>Z140*K140</f>
        <v>0</v>
      </c>
      <c r="AR140" s="16" t="s">
        <v>129</v>
      </c>
      <c r="AT140" s="16" t="s">
        <v>125</v>
      </c>
      <c r="AU140" s="16" t="s">
        <v>130</v>
      </c>
      <c r="AY140" s="16" t="s">
        <v>124</v>
      </c>
      <c r="BE140" s="134">
        <f>IF(U140="základná",N140,0)</f>
        <v>0</v>
      </c>
      <c r="BF140" s="134">
        <f>IF(U140="znížená",N140,0)</f>
        <v>0</v>
      </c>
      <c r="BG140" s="134">
        <f>IF(U140="zákl. prenesená",N140,0)</f>
        <v>0</v>
      </c>
      <c r="BH140" s="134">
        <f>IF(U140="zníž. prenesená",N140,0)</f>
        <v>0</v>
      </c>
      <c r="BI140" s="134">
        <f>IF(U140="nulová",N140,0)</f>
        <v>0</v>
      </c>
      <c r="BJ140" s="16" t="s">
        <v>130</v>
      </c>
      <c r="BK140" s="134">
        <f>ROUND(L140*K140,2)</f>
        <v>0</v>
      </c>
      <c r="BL140" s="16" t="s">
        <v>129</v>
      </c>
      <c r="BM140" s="16" t="s">
        <v>183</v>
      </c>
    </row>
    <row r="141" spans="2:65" s="9" customFormat="1" ht="29.85" customHeight="1" x14ac:dyDescent="0.3">
      <c r="B141" s="115"/>
      <c r="D141" s="124" t="s">
        <v>105</v>
      </c>
      <c r="E141" s="124"/>
      <c r="F141" s="124"/>
      <c r="G141" s="124"/>
      <c r="H141" s="124"/>
      <c r="I141" s="124"/>
      <c r="J141" s="124"/>
      <c r="K141" s="124"/>
      <c r="L141" s="124"/>
      <c r="M141" s="124"/>
      <c r="N141" s="412"/>
      <c r="O141" s="413"/>
      <c r="P141" s="413"/>
      <c r="Q141" s="413"/>
      <c r="R141" s="117"/>
      <c r="T141" s="118"/>
      <c r="W141" s="119">
        <f>SUM(W142:W157)</f>
        <v>100.95134999999999</v>
      </c>
      <c r="Y141" s="119">
        <f>SUM(Y142:Y157)</f>
        <v>5.6040460000000003</v>
      </c>
      <c r="AA141" s="120">
        <f>SUM(AA142:AA157)</f>
        <v>0</v>
      </c>
      <c r="AR141" s="121" t="s">
        <v>75</v>
      </c>
      <c r="AT141" s="122" t="s">
        <v>68</v>
      </c>
      <c r="AU141" s="122" t="s">
        <v>75</v>
      </c>
      <c r="AY141" s="121" t="s">
        <v>124</v>
      </c>
      <c r="BK141" s="123">
        <f>SUM(BK142:BK157)</f>
        <v>0</v>
      </c>
    </row>
    <row r="142" spans="2:65" s="1" customFormat="1" ht="31.5" customHeight="1" x14ac:dyDescent="0.3">
      <c r="B142" s="125"/>
      <c r="C142" s="126" t="s">
        <v>184</v>
      </c>
      <c r="D142" s="126" t="s">
        <v>125</v>
      </c>
      <c r="E142" s="127" t="s">
        <v>185</v>
      </c>
      <c r="F142" s="394" t="s">
        <v>186</v>
      </c>
      <c r="G142" s="395"/>
      <c r="H142" s="395"/>
      <c r="I142" s="395"/>
      <c r="J142" s="128" t="s">
        <v>187</v>
      </c>
      <c r="K142" s="129">
        <v>1</v>
      </c>
      <c r="L142" s="396"/>
      <c r="M142" s="395"/>
      <c r="N142" s="396"/>
      <c r="O142" s="395"/>
      <c r="P142" s="395"/>
      <c r="Q142" s="395"/>
      <c r="R142" s="130"/>
      <c r="T142" s="131" t="s">
        <v>3</v>
      </c>
      <c r="U142" s="36" t="s">
        <v>36</v>
      </c>
      <c r="V142" s="132">
        <v>0.746</v>
      </c>
      <c r="W142" s="132">
        <f t="shared" ref="W142:W148" si="0">V142*K142</f>
        <v>0.746</v>
      </c>
      <c r="X142" s="132">
        <v>0.22133</v>
      </c>
      <c r="Y142" s="132">
        <f t="shared" ref="Y142:Y148" si="1">X142*K142</f>
        <v>0.22133</v>
      </c>
      <c r="Z142" s="132">
        <v>0</v>
      </c>
      <c r="AA142" s="133">
        <f t="shared" ref="AA142:AA148" si="2">Z142*K142</f>
        <v>0</v>
      </c>
      <c r="AR142" s="16" t="s">
        <v>129</v>
      </c>
      <c r="AT142" s="16" t="s">
        <v>125</v>
      </c>
      <c r="AU142" s="16" t="s">
        <v>130</v>
      </c>
      <c r="AY142" s="16" t="s">
        <v>124</v>
      </c>
      <c r="BE142" s="134">
        <f t="shared" ref="BE142:BE148" si="3">IF(U142="základná",N142,0)</f>
        <v>0</v>
      </c>
      <c r="BF142" s="134">
        <f t="shared" ref="BF142:BF148" si="4">IF(U142="znížená",N142,0)</f>
        <v>0</v>
      </c>
      <c r="BG142" s="134">
        <f t="shared" ref="BG142:BG148" si="5">IF(U142="zákl. prenesená",N142,0)</f>
        <v>0</v>
      </c>
      <c r="BH142" s="134">
        <f t="shared" ref="BH142:BH148" si="6">IF(U142="zníž. prenesená",N142,0)</f>
        <v>0</v>
      </c>
      <c r="BI142" s="134">
        <f t="shared" ref="BI142:BI148" si="7">IF(U142="nulová",N142,0)</f>
        <v>0</v>
      </c>
      <c r="BJ142" s="16" t="s">
        <v>130</v>
      </c>
      <c r="BK142" s="134">
        <f t="shared" ref="BK142:BK148" si="8">ROUND(L142*K142,2)</f>
        <v>0</v>
      </c>
      <c r="BL142" s="16" t="s">
        <v>129</v>
      </c>
      <c r="BM142" s="16" t="s">
        <v>188</v>
      </c>
    </row>
    <row r="143" spans="2:65" s="1" customFormat="1" ht="22.5" customHeight="1" x14ac:dyDescent="0.3">
      <c r="B143" s="125"/>
      <c r="C143" s="141" t="s">
        <v>189</v>
      </c>
      <c r="D143" s="141" t="s">
        <v>151</v>
      </c>
      <c r="E143" s="142" t="s">
        <v>190</v>
      </c>
      <c r="F143" s="403" t="s">
        <v>191</v>
      </c>
      <c r="G143" s="404"/>
      <c r="H143" s="404"/>
      <c r="I143" s="404"/>
      <c r="J143" s="143" t="s">
        <v>187</v>
      </c>
      <c r="K143" s="144">
        <v>2</v>
      </c>
      <c r="L143" s="405"/>
      <c r="M143" s="404"/>
      <c r="N143" s="405"/>
      <c r="O143" s="395"/>
      <c r="P143" s="395"/>
      <c r="Q143" s="395"/>
      <c r="R143" s="130"/>
      <c r="T143" s="131" t="s">
        <v>3</v>
      </c>
      <c r="U143" s="36" t="s">
        <v>36</v>
      </c>
      <c r="V143" s="132">
        <v>0</v>
      </c>
      <c r="W143" s="132">
        <f t="shared" si="0"/>
        <v>0</v>
      </c>
      <c r="X143" s="132">
        <v>1.1999999999999999E-3</v>
      </c>
      <c r="Y143" s="132">
        <f t="shared" si="1"/>
        <v>2.3999999999999998E-3</v>
      </c>
      <c r="Z143" s="132">
        <v>0</v>
      </c>
      <c r="AA143" s="133">
        <f t="shared" si="2"/>
        <v>0</v>
      </c>
      <c r="AR143" s="16" t="s">
        <v>153</v>
      </c>
      <c r="AT143" s="16" t="s">
        <v>151</v>
      </c>
      <c r="AU143" s="16" t="s">
        <v>130</v>
      </c>
      <c r="AY143" s="16" t="s">
        <v>124</v>
      </c>
      <c r="BE143" s="134">
        <f t="shared" si="3"/>
        <v>0</v>
      </c>
      <c r="BF143" s="134">
        <f t="shared" si="4"/>
        <v>0</v>
      </c>
      <c r="BG143" s="134">
        <f t="shared" si="5"/>
        <v>0</v>
      </c>
      <c r="BH143" s="134">
        <f t="shared" si="6"/>
        <v>0</v>
      </c>
      <c r="BI143" s="134">
        <f t="shared" si="7"/>
        <v>0</v>
      </c>
      <c r="BJ143" s="16" t="s">
        <v>130</v>
      </c>
      <c r="BK143" s="134">
        <f t="shared" si="8"/>
        <v>0</v>
      </c>
      <c r="BL143" s="16" t="s">
        <v>129</v>
      </c>
      <c r="BM143" s="16" t="s">
        <v>192</v>
      </c>
    </row>
    <row r="144" spans="2:65" s="1" customFormat="1" ht="22.5" customHeight="1" x14ac:dyDescent="0.3">
      <c r="B144" s="125"/>
      <c r="C144" s="141" t="s">
        <v>193</v>
      </c>
      <c r="D144" s="141" t="s">
        <v>151</v>
      </c>
      <c r="E144" s="142" t="s">
        <v>194</v>
      </c>
      <c r="F144" s="403" t="s">
        <v>195</v>
      </c>
      <c r="G144" s="404"/>
      <c r="H144" s="404"/>
      <c r="I144" s="404"/>
      <c r="J144" s="143" t="s">
        <v>187</v>
      </c>
      <c r="K144" s="144">
        <v>1</v>
      </c>
      <c r="L144" s="405"/>
      <c r="M144" s="404"/>
      <c r="N144" s="405"/>
      <c r="O144" s="395"/>
      <c r="P144" s="395"/>
      <c r="Q144" s="395"/>
      <c r="R144" s="130"/>
      <c r="T144" s="131" t="s">
        <v>3</v>
      </c>
      <c r="U144" s="36" t="s">
        <v>36</v>
      </c>
      <c r="V144" s="132">
        <v>0</v>
      </c>
      <c r="W144" s="132">
        <f t="shared" si="0"/>
        <v>0</v>
      </c>
      <c r="X144" s="132">
        <v>1.1999999999999999E-3</v>
      </c>
      <c r="Y144" s="132">
        <f t="shared" si="1"/>
        <v>1.1999999999999999E-3</v>
      </c>
      <c r="Z144" s="132">
        <v>0</v>
      </c>
      <c r="AA144" s="133">
        <f t="shared" si="2"/>
        <v>0</v>
      </c>
      <c r="AR144" s="16" t="s">
        <v>153</v>
      </c>
      <c r="AT144" s="16" t="s">
        <v>151</v>
      </c>
      <c r="AU144" s="16" t="s">
        <v>130</v>
      </c>
      <c r="AY144" s="16" t="s">
        <v>124</v>
      </c>
      <c r="BE144" s="134">
        <f t="shared" si="3"/>
        <v>0</v>
      </c>
      <c r="BF144" s="134">
        <f t="shared" si="4"/>
        <v>0</v>
      </c>
      <c r="BG144" s="134">
        <f t="shared" si="5"/>
        <v>0</v>
      </c>
      <c r="BH144" s="134">
        <f t="shared" si="6"/>
        <v>0</v>
      </c>
      <c r="BI144" s="134">
        <f t="shared" si="7"/>
        <v>0</v>
      </c>
      <c r="BJ144" s="16" t="s">
        <v>130</v>
      </c>
      <c r="BK144" s="134">
        <f t="shared" si="8"/>
        <v>0</v>
      </c>
      <c r="BL144" s="16" t="s">
        <v>129</v>
      </c>
      <c r="BM144" s="16" t="s">
        <v>196</v>
      </c>
    </row>
    <row r="145" spans="2:65" s="1" customFormat="1" ht="31.5" customHeight="1" x14ac:dyDescent="0.3">
      <c r="B145" s="125"/>
      <c r="C145" s="126" t="s">
        <v>197</v>
      </c>
      <c r="D145" s="126" t="s">
        <v>125</v>
      </c>
      <c r="E145" s="127" t="s">
        <v>198</v>
      </c>
      <c r="F145" s="394" t="s">
        <v>199</v>
      </c>
      <c r="G145" s="395"/>
      <c r="H145" s="395"/>
      <c r="I145" s="395"/>
      <c r="J145" s="128" t="s">
        <v>134</v>
      </c>
      <c r="K145" s="129">
        <v>10</v>
      </c>
      <c r="L145" s="396"/>
      <c r="M145" s="395"/>
      <c r="N145" s="396"/>
      <c r="O145" s="395"/>
      <c r="P145" s="395"/>
      <c r="Q145" s="395"/>
      <c r="R145" s="130"/>
      <c r="T145" s="131" t="s">
        <v>3</v>
      </c>
      <c r="U145" s="36" t="s">
        <v>36</v>
      </c>
      <c r="V145" s="132">
        <v>2.1000000000000001E-2</v>
      </c>
      <c r="W145" s="132">
        <f t="shared" si="0"/>
        <v>0.21000000000000002</v>
      </c>
      <c r="X145" s="132">
        <v>9.0000000000000006E-5</v>
      </c>
      <c r="Y145" s="132">
        <f t="shared" si="1"/>
        <v>9.0000000000000008E-4</v>
      </c>
      <c r="Z145" s="132">
        <v>0</v>
      </c>
      <c r="AA145" s="133">
        <f t="shared" si="2"/>
        <v>0</v>
      </c>
      <c r="AR145" s="16" t="s">
        <v>129</v>
      </c>
      <c r="AT145" s="16" t="s">
        <v>125</v>
      </c>
      <c r="AU145" s="16" t="s">
        <v>130</v>
      </c>
      <c r="AY145" s="16" t="s">
        <v>124</v>
      </c>
      <c r="BE145" s="134">
        <f t="shared" si="3"/>
        <v>0</v>
      </c>
      <c r="BF145" s="134">
        <f t="shared" si="4"/>
        <v>0</v>
      </c>
      <c r="BG145" s="134">
        <f t="shared" si="5"/>
        <v>0</v>
      </c>
      <c r="BH145" s="134">
        <f t="shared" si="6"/>
        <v>0</v>
      </c>
      <c r="BI145" s="134">
        <f t="shared" si="7"/>
        <v>0</v>
      </c>
      <c r="BJ145" s="16" t="s">
        <v>130</v>
      </c>
      <c r="BK145" s="134">
        <f t="shared" si="8"/>
        <v>0</v>
      </c>
      <c r="BL145" s="16" t="s">
        <v>129</v>
      </c>
      <c r="BM145" s="16" t="s">
        <v>200</v>
      </c>
    </row>
    <row r="146" spans="2:65" s="1" customFormat="1" ht="44.25" customHeight="1" x14ac:dyDescent="0.3">
      <c r="B146" s="125"/>
      <c r="C146" s="126" t="s">
        <v>201</v>
      </c>
      <c r="D146" s="126" t="s">
        <v>125</v>
      </c>
      <c r="E146" s="127" t="s">
        <v>202</v>
      </c>
      <c r="F146" s="394" t="s">
        <v>203</v>
      </c>
      <c r="G146" s="395"/>
      <c r="H146" s="395"/>
      <c r="I146" s="395"/>
      <c r="J146" s="128" t="s">
        <v>134</v>
      </c>
      <c r="K146" s="129">
        <v>25.9</v>
      </c>
      <c r="L146" s="396"/>
      <c r="M146" s="395"/>
      <c r="N146" s="396"/>
      <c r="O146" s="395"/>
      <c r="P146" s="395"/>
      <c r="Q146" s="395"/>
      <c r="R146" s="130"/>
      <c r="T146" s="131" t="s">
        <v>3</v>
      </c>
      <c r="U146" s="36" t="s">
        <v>36</v>
      </c>
      <c r="V146" s="132">
        <v>0.20399999999999999</v>
      </c>
      <c r="W146" s="132">
        <f t="shared" si="0"/>
        <v>5.283599999999999</v>
      </c>
      <c r="X146" s="132">
        <v>0.12584000000000001</v>
      </c>
      <c r="Y146" s="132">
        <f t="shared" si="1"/>
        <v>3.2592560000000002</v>
      </c>
      <c r="Z146" s="132">
        <v>0</v>
      </c>
      <c r="AA146" s="133">
        <f t="shared" si="2"/>
        <v>0</v>
      </c>
      <c r="AR146" s="16" t="s">
        <v>129</v>
      </c>
      <c r="AT146" s="16" t="s">
        <v>125</v>
      </c>
      <c r="AU146" s="16" t="s">
        <v>130</v>
      </c>
      <c r="AY146" s="16" t="s">
        <v>124</v>
      </c>
      <c r="BE146" s="134">
        <f t="shared" si="3"/>
        <v>0</v>
      </c>
      <c r="BF146" s="134">
        <f t="shared" si="4"/>
        <v>0</v>
      </c>
      <c r="BG146" s="134">
        <f t="shared" si="5"/>
        <v>0</v>
      </c>
      <c r="BH146" s="134">
        <f t="shared" si="6"/>
        <v>0</v>
      </c>
      <c r="BI146" s="134">
        <f t="shared" si="7"/>
        <v>0</v>
      </c>
      <c r="BJ146" s="16" t="s">
        <v>130</v>
      </c>
      <c r="BK146" s="134">
        <f t="shared" si="8"/>
        <v>0</v>
      </c>
      <c r="BL146" s="16" t="s">
        <v>129</v>
      </c>
      <c r="BM146" s="16" t="s">
        <v>204</v>
      </c>
    </row>
    <row r="147" spans="2:65" s="1" customFormat="1" ht="22.5" customHeight="1" x14ac:dyDescent="0.3">
      <c r="B147" s="125"/>
      <c r="C147" s="141" t="s">
        <v>205</v>
      </c>
      <c r="D147" s="141" t="s">
        <v>151</v>
      </c>
      <c r="E147" s="142" t="s">
        <v>206</v>
      </c>
      <c r="F147" s="403" t="s">
        <v>207</v>
      </c>
      <c r="G147" s="404"/>
      <c r="H147" s="404"/>
      <c r="I147" s="404"/>
      <c r="J147" s="143" t="s">
        <v>187</v>
      </c>
      <c r="K147" s="144">
        <v>26.16</v>
      </c>
      <c r="L147" s="405"/>
      <c r="M147" s="404"/>
      <c r="N147" s="405"/>
      <c r="O147" s="395"/>
      <c r="P147" s="395"/>
      <c r="Q147" s="395"/>
      <c r="R147" s="130"/>
      <c r="T147" s="131" t="s">
        <v>3</v>
      </c>
      <c r="U147" s="36" t="s">
        <v>36</v>
      </c>
      <c r="V147" s="132">
        <v>0</v>
      </c>
      <c r="W147" s="132">
        <f t="shared" si="0"/>
        <v>0</v>
      </c>
      <c r="X147" s="132">
        <v>8.1000000000000003E-2</v>
      </c>
      <c r="Y147" s="132">
        <f t="shared" si="1"/>
        <v>2.11896</v>
      </c>
      <c r="Z147" s="132">
        <v>0</v>
      </c>
      <c r="AA147" s="133">
        <f t="shared" si="2"/>
        <v>0</v>
      </c>
      <c r="AR147" s="16" t="s">
        <v>153</v>
      </c>
      <c r="AT147" s="16" t="s">
        <v>151</v>
      </c>
      <c r="AU147" s="16" t="s">
        <v>130</v>
      </c>
      <c r="AY147" s="16" t="s">
        <v>124</v>
      </c>
      <c r="BE147" s="134">
        <f t="shared" si="3"/>
        <v>0</v>
      </c>
      <c r="BF147" s="134">
        <f t="shared" si="4"/>
        <v>0</v>
      </c>
      <c r="BG147" s="134">
        <f t="shared" si="5"/>
        <v>0</v>
      </c>
      <c r="BH147" s="134">
        <f t="shared" si="6"/>
        <v>0</v>
      </c>
      <c r="BI147" s="134">
        <f t="shared" si="7"/>
        <v>0</v>
      </c>
      <c r="BJ147" s="16" t="s">
        <v>130</v>
      </c>
      <c r="BK147" s="134">
        <f t="shared" si="8"/>
        <v>0</v>
      </c>
      <c r="BL147" s="16" t="s">
        <v>129</v>
      </c>
      <c r="BM147" s="16" t="s">
        <v>208</v>
      </c>
    </row>
    <row r="148" spans="2:65" s="1" customFormat="1" ht="31.5" customHeight="1" x14ac:dyDescent="0.3">
      <c r="B148" s="125"/>
      <c r="C148" s="126" t="s">
        <v>8</v>
      </c>
      <c r="D148" s="126" t="s">
        <v>125</v>
      </c>
      <c r="E148" s="127" t="s">
        <v>209</v>
      </c>
      <c r="F148" s="394" t="s">
        <v>210</v>
      </c>
      <c r="G148" s="395"/>
      <c r="H148" s="395"/>
      <c r="I148" s="395"/>
      <c r="J148" s="128" t="s">
        <v>134</v>
      </c>
      <c r="K148" s="129">
        <v>10.4</v>
      </c>
      <c r="L148" s="396"/>
      <c r="M148" s="395"/>
      <c r="N148" s="396"/>
      <c r="O148" s="395"/>
      <c r="P148" s="395"/>
      <c r="Q148" s="395"/>
      <c r="R148" s="130"/>
      <c r="T148" s="131" t="s">
        <v>3</v>
      </c>
      <c r="U148" s="36" t="s">
        <v>36</v>
      </c>
      <c r="V148" s="132">
        <v>0.185</v>
      </c>
      <c r="W148" s="132">
        <f t="shared" si="0"/>
        <v>1.9239999999999999</v>
      </c>
      <c r="X148" s="132">
        <v>0</v>
      </c>
      <c r="Y148" s="132">
        <f t="shared" si="1"/>
        <v>0</v>
      </c>
      <c r="Z148" s="132">
        <v>0</v>
      </c>
      <c r="AA148" s="133">
        <f t="shared" si="2"/>
        <v>0</v>
      </c>
      <c r="AR148" s="16" t="s">
        <v>129</v>
      </c>
      <c r="AT148" s="16" t="s">
        <v>125</v>
      </c>
      <c r="AU148" s="16" t="s">
        <v>130</v>
      </c>
      <c r="AY148" s="16" t="s">
        <v>124</v>
      </c>
      <c r="BE148" s="134">
        <f t="shared" si="3"/>
        <v>0</v>
      </c>
      <c r="BF148" s="134">
        <f t="shared" si="4"/>
        <v>0</v>
      </c>
      <c r="BG148" s="134">
        <f t="shared" si="5"/>
        <v>0</v>
      </c>
      <c r="BH148" s="134">
        <f t="shared" si="6"/>
        <v>0</v>
      </c>
      <c r="BI148" s="134">
        <f t="shared" si="7"/>
        <v>0</v>
      </c>
      <c r="BJ148" s="16" t="s">
        <v>130</v>
      </c>
      <c r="BK148" s="134">
        <f t="shared" si="8"/>
        <v>0</v>
      </c>
      <c r="BL148" s="16" t="s">
        <v>129</v>
      </c>
      <c r="BM148" s="16" t="s">
        <v>211</v>
      </c>
    </row>
    <row r="149" spans="2:65" s="10" customFormat="1" ht="22.5" customHeight="1" x14ac:dyDescent="0.3">
      <c r="B149" s="135"/>
      <c r="E149" s="136" t="s">
        <v>3</v>
      </c>
      <c r="F149" s="397" t="s">
        <v>212</v>
      </c>
      <c r="G149" s="398"/>
      <c r="H149" s="398"/>
      <c r="I149" s="398"/>
      <c r="K149" s="137">
        <v>10.4</v>
      </c>
      <c r="R149" s="138"/>
      <c r="T149" s="139"/>
      <c r="AA149" s="140"/>
      <c r="AT149" s="136" t="s">
        <v>137</v>
      </c>
      <c r="AU149" s="136" t="s">
        <v>130</v>
      </c>
      <c r="AV149" s="10" t="s">
        <v>130</v>
      </c>
      <c r="AW149" s="10" t="s">
        <v>27</v>
      </c>
      <c r="AX149" s="10" t="s">
        <v>75</v>
      </c>
      <c r="AY149" s="136" t="s">
        <v>124</v>
      </c>
    </row>
    <row r="150" spans="2:65" s="1" customFormat="1" ht="31.5" customHeight="1" x14ac:dyDescent="0.3">
      <c r="B150" s="125"/>
      <c r="C150" s="126" t="s">
        <v>213</v>
      </c>
      <c r="D150" s="126" t="s">
        <v>125</v>
      </c>
      <c r="E150" s="127" t="s">
        <v>214</v>
      </c>
      <c r="F150" s="394" t="s">
        <v>215</v>
      </c>
      <c r="G150" s="395"/>
      <c r="H150" s="395"/>
      <c r="I150" s="395"/>
      <c r="J150" s="128" t="s">
        <v>216</v>
      </c>
      <c r="K150" s="129">
        <v>51.75</v>
      </c>
      <c r="L150" s="396"/>
      <c r="M150" s="395"/>
      <c r="N150" s="396"/>
      <c r="O150" s="395"/>
      <c r="P150" s="395"/>
      <c r="Q150" s="395"/>
      <c r="R150" s="130"/>
      <c r="T150" s="131" t="s">
        <v>3</v>
      </c>
      <c r="U150" s="36" t="s">
        <v>36</v>
      </c>
      <c r="V150" s="132">
        <v>0.59799999999999998</v>
      </c>
      <c r="W150" s="132">
        <f>V150*K150</f>
        <v>30.9465</v>
      </c>
      <c r="X150" s="132">
        <v>0</v>
      </c>
      <c r="Y150" s="132">
        <f>X150*K150</f>
        <v>0</v>
      </c>
      <c r="Z150" s="132">
        <v>0</v>
      </c>
      <c r="AA150" s="133">
        <f>Z150*K150</f>
        <v>0</v>
      </c>
      <c r="AR150" s="16" t="s">
        <v>129</v>
      </c>
      <c r="AT150" s="16" t="s">
        <v>125</v>
      </c>
      <c r="AU150" s="16" t="s">
        <v>130</v>
      </c>
      <c r="AY150" s="16" t="s">
        <v>124</v>
      </c>
      <c r="BE150" s="134">
        <f>IF(U150="základná",N150,0)</f>
        <v>0</v>
      </c>
      <c r="BF150" s="134">
        <f>IF(U150="znížená",N150,0)</f>
        <v>0</v>
      </c>
      <c r="BG150" s="134">
        <f>IF(U150="zákl. prenesená",N150,0)</f>
        <v>0</v>
      </c>
      <c r="BH150" s="134">
        <f>IF(U150="zníž. prenesená",N150,0)</f>
        <v>0</v>
      </c>
      <c r="BI150" s="134">
        <f>IF(U150="nulová",N150,0)</f>
        <v>0</v>
      </c>
      <c r="BJ150" s="16" t="s">
        <v>130</v>
      </c>
      <c r="BK150" s="134">
        <f>ROUND(L150*K150,2)</f>
        <v>0</v>
      </c>
      <c r="BL150" s="16" t="s">
        <v>129</v>
      </c>
      <c r="BM150" s="16" t="s">
        <v>217</v>
      </c>
    </row>
    <row r="151" spans="2:65" s="1" customFormat="1" ht="31.5" customHeight="1" x14ac:dyDescent="0.3">
      <c r="B151" s="125"/>
      <c r="C151" s="126" t="s">
        <v>218</v>
      </c>
      <c r="D151" s="126" t="s">
        <v>125</v>
      </c>
      <c r="E151" s="127" t="s">
        <v>219</v>
      </c>
      <c r="F151" s="394" t="s">
        <v>220</v>
      </c>
      <c r="G151" s="395"/>
      <c r="H151" s="395"/>
      <c r="I151" s="395"/>
      <c r="J151" s="128" t="s">
        <v>216</v>
      </c>
      <c r="K151" s="129">
        <v>776.25</v>
      </c>
      <c r="L151" s="396"/>
      <c r="M151" s="395"/>
      <c r="N151" s="396"/>
      <c r="O151" s="395"/>
      <c r="P151" s="395"/>
      <c r="Q151" s="395"/>
      <c r="R151" s="130"/>
      <c r="T151" s="131" t="s">
        <v>3</v>
      </c>
      <c r="U151" s="36" t="s">
        <v>36</v>
      </c>
      <c r="V151" s="132">
        <v>7.0000000000000001E-3</v>
      </c>
      <c r="W151" s="132">
        <f>V151*K151</f>
        <v>5.4337499999999999</v>
      </c>
      <c r="X151" s="132">
        <v>0</v>
      </c>
      <c r="Y151" s="132">
        <f>X151*K151</f>
        <v>0</v>
      </c>
      <c r="Z151" s="132">
        <v>0</v>
      </c>
      <c r="AA151" s="133">
        <f>Z151*K151</f>
        <v>0</v>
      </c>
      <c r="AR151" s="16" t="s">
        <v>129</v>
      </c>
      <c r="AT151" s="16" t="s">
        <v>125</v>
      </c>
      <c r="AU151" s="16" t="s">
        <v>130</v>
      </c>
      <c r="AY151" s="16" t="s">
        <v>124</v>
      </c>
      <c r="BE151" s="134">
        <f>IF(U151="základná",N151,0)</f>
        <v>0</v>
      </c>
      <c r="BF151" s="134">
        <f>IF(U151="znížená",N151,0)</f>
        <v>0</v>
      </c>
      <c r="BG151" s="134">
        <f>IF(U151="zákl. prenesená",N151,0)</f>
        <v>0</v>
      </c>
      <c r="BH151" s="134">
        <f>IF(U151="zníž. prenesená",N151,0)</f>
        <v>0</v>
      </c>
      <c r="BI151" s="134">
        <f>IF(U151="nulová",N151,0)</f>
        <v>0</v>
      </c>
      <c r="BJ151" s="16" t="s">
        <v>130</v>
      </c>
      <c r="BK151" s="134">
        <f>ROUND(L151*K151,2)</f>
        <v>0</v>
      </c>
      <c r="BL151" s="16" t="s">
        <v>129</v>
      </c>
      <c r="BM151" s="16" t="s">
        <v>221</v>
      </c>
    </row>
    <row r="152" spans="2:65" s="10" customFormat="1" ht="22.5" customHeight="1" x14ac:dyDescent="0.3">
      <c r="B152" s="135"/>
      <c r="E152" s="136" t="s">
        <v>3</v>
      </c>
      <c r="F152" s="397" t="s">
        <v>222</v>
      </c>
      <c r="G152" s="398"/>
      <c r="H152" s="398"/>
      <c r="I152" s="398"/>
      <c r="K152" s="137">
        <v>776.25</v>
      </c>
      <c r="R152" s="138"/>
      <c r="T152" s="139"/>
      <c r="AA152" s="140"/>
      <c r="AT152" s="136" t="s">
        <v>137</v>
      </c>
      <c r="AU152" s="136" t="s">
        <v>130</v>
      </c>
      <c r="AV152" s="10" t="s">
        <v>130</v>
      </c>
      <c r="AW152" s="10" t="s">
        <v>27</v>
      </c>
      <c r="AX152" s="10" t="s">
        <v>75</v>
      </c>
      <c r="AY152" s="136" t="s">
        <v>124</v>
      </c>
    </row>
    <row r="153" spans="2:65" s="1" customFormat="1" ht="31.5" customHeight="1" x14ac:dyDescent="0.3">
      <c r="B153" s="125"/>
      <c r="C153" s="126" t="s">
        <v>223</v>
      </c>
      <c r="D153" s="126" t="s">
        <v>125</v>
      </c>
      <c r="E153" s="127" t="s">
        <v>224</v>
      </c>
      <c r="F153" s="394" t="s">
        <v>225</v>
      </c>
      <c r="G153" s="395"/>
      <c r="H153" s="395"/>
      <c r="I153" s="395"/>
      <c r="J153" s="128" t="s">
        <v>216</v>
      </c>
      <c r="K153" s="129">
        <v>51.75</v>
      </c>
      <c r="L153" s="396"/>
      <c r="M153" s="395"/>
      <c r="N153" s="396"/>
      <c r="O153" s="395"/>
      <c r="P153" s="395"/>
      <c r="Q153" s="395"/>
      <c r="R153" s="130"/>
      <c r="T153" s="131" t="s">
        <v>3</v>
      </c>
      <c r="U153" s="36" t="s">
        <v>36</v>
      </c>
      <c r="V153" s="132">
        <v>0.89</v>
      </c>
      <c r="W153" s="132">
        <f>V153*K153</f>
        <v>46.057499999999997</v>
      </c>
      <c r="X153" s="132">
        <v>0</v>
      </c>
      <c r="Y153" s="132">
        <f>X153*K153</f>
        <v>0</v>
      </c>
      <c r="Z153" s="132">
        <v>0</v>
      </c>
      <c r="AA153" s="133">
        <f>Z153*K153</f>
        <v>0</v>
      </c>
      <c r="AR153" s="16" t="s">
        <v>129</v>
      </c>
      <c r="AT153" s="16" t="s">
        <v>125</v>
      </c>
      <c r="AU153" s="16" t="s">
        <v>130</v>
      </c>
      <c r="AY153" s="16" t="s">
        <v>124</v>
      </c>
      <c r="BE153" s="134">
        <f>IF(U153="základná",N153,0)</f>
        <v>0</v>
      </c>
      <c r="BF153" s="134">
        <f>IF(U153="znížená",N153,0)</f>
        <v>0</v>
      </c>
      <c r="BG153" s="134">
        <f>IF(U153="zákl. prenesená",N153,0)</f>
        <v>0</v>
      </c>
      <c r="BH153" s="134">
        <f>IF(U153="zníž. prenesená",N153,0)</f>
        <v>0</v>
      </c>
      <c r="BI153" s="134">
        <f>IF(U153="nulová",N153,0)</f>
        <v>0</v>
      </c>
      <c r="BJ153" s="16" t="s">
        <v>130</v>
      </c>
      <c r="BK153" s="134">
        <f>ROUND(L153*K153,2)</f>
        <v>0</v>
      </c>
      <c r="BL153" s="16" t="s">
        <v>129</v>
      </c>
      <c r="BM153" s="16" t="s">
        <v>226</v>
      </c>
    </row>
    <row r="154" spans="2:65" s="1" customFormat="1" ht="31.5" customHeight="1" x14ac:dyDescent="0.3">
      <c r="B154" s="125"/>
      <c r="C154" s="126" t="s">
        <v>227</v>
      </c>
      <c r="D154" s="126" t="s">
        <v>125</v>
      </c>
      <c r="E154" s="127" t="s">
        <v>228</v>
      </c>
      <c r="F154" s="394" t="s">
        <v>229</v>
      </c>
      <c r="G154" s="395"/>
      <c r="H154" s="395"/>
      <c r="I154" s="395"/>
      <c r="J154" s="128" t="s">
        <v>216</v>
      </c>
      <c r="K154" s="129">
        <v>103.5</v>
      </c>
      <c r="L154" s="396"/>
      <c r="M154" s="395"/>
      <c r="N154" s="396"/>
      <c r="O154" s="395"/>
      <c r="P154" s="395"/>
      <c r="Q154" s="395"/>
      <c r="R154" s="130"/>
      <c r="T154" s="131" t="s">
        <v>3</v>
      </c>
      <c r="U154" s="36" t="s">
        <v>36</v>
      </c>
      <c r="V154" s="132">
        <v>0.1</v>
      </c>
      <c r="W154" s="132">
        <f>V154*K154</f>
        <v>10.350000000000001</v>
      </c>
      <c r="X154" s="132">
        <v>0</v>
      </c>
      <c r="Y154" s="132">
        <f>X154*K154</f>
        <v>0</v>
      </c>
      <c r="Z154" s="132">
        <v>0</v>
      </c>
      <c r="AA154" s="133">
        <f>Z154*K154</f>
        <v>0</v>
      </c>
      <c r="AR154" s="16" t="s">
        <v>129</v>
      </c>
      <c r="AT154" s="16" t="s">
        <v>125</v>
      </c>
      <c r="AU154" s="16" t="s">
        <v>130</v>
      </c>
      <c r="AY154" s="16" t="s">
        <v>124</v>
      </c>
      <c r="BE154" s="134">
        <f>IF(U154="základná",N154,0)</f>
        <v>0</v>
      </c>
      <c r="BF154" s="134">
        <f>IF(U154="znížená",N154,0)</f>
        <v>0</v>
      </c>
      <c r="BG154" s="134">
        <f>IF(U154="zákl. prenesená",N154,0)</f>
        <v>0</v>
      </c>
      <c r="BH154" s="134">
        <f>IF(U154="zníž. prenesená",N154,0)</f>
        <v>0</v>
      </c>
      <c r="BI154" s="134">
        <f>IF(U154="nulová",N154,0)</f>
        <v>0</v>
      </c>
      <c r="BJ154" s="16" t="s">
        <v>130</v>
      </c>
      <c r="BK154" s="134">
        <f>ROUND(L154*K154,2)</f>
        <v>0</v>
      </c>
      <c r="BL154" s="16" t="s">
        <v>129</v>
      </c>
      <c r="BM154" s="16" t="s">
        <v>230</v>
      </c>
    </row>
    <row r="155" spans="2:65" s="10" customFormat="1" ht="22.5" customHeight="1" x14ac:dyDescent="0.3">
      <c r="B155" s="135"/>
      <c r="E155" s="136" t="s">
        <v>3</v>
      </c>
      <c r="F155" s="397" t="s">
        <v>231</v>
      </c>
      <c r="G155" s="398"/>
      <c r="H155" s="398"/>
      <c r="I155" s="398"/>
      <c r="K155" s="137">
        <v>103.5</v>
      </c>
      <c r="R155" s="138"/>
      <c r="T155" s="139"/>
      <c r="AA155" s="140"/>
      <c r="AT155" s="136" t="s">
        <v>137</v>
      </c>
      <c r="AU155" s="136" t="s">
        <v>130</v>
      </c>
      <c r="AV155" s="10" t="s">
        <v>130</v>
      </c>
      <c r="AW155" s="10" t="s">
        <v>27</v>
      </c>
      <c r="AX155" s="10" t="s">
        <v>75</v>
      </c>
      <c r="AY155" s="136" t="s">
        <v>124</v>
      </c>
    </row>
    <row r="156" spans="2:65" s="1" customFormat="1" ht="31.5" customHeight="1" x14ac:dyDescent="0.3">
      <c r="B156" s="125"/>
      <c r="C156" s="126" t="s">
        <v>232</v>
      </c>
      <c r="D156" s="126" t="s">
        <v>125</v>
      </c>
      <c r="E156" s="127" t="s">
        <v>233</v>
      </c>
      <c r="F156" s="394" t="s">
        <v>234</v>
      </c>
      <c r="G156" s="395"/>
      <c r="H156" s="395"/>
      <c r="I156" s="395"/>
      <c r="J156" s="128" t="s">
        <v>216</v>
      </c>
      <c r="K156" s="129">
        <v>36.75</v>
      </c>
      <c r="L156" s="396"/>
      <c r="M156" s="395"/>
      <c r="N156" s="396"/>
      <c r="O156" s="395"/>
      <c r="P156" s="395"/>
      <c r="Q156" s="395"/>
      <c r="R156" s="130"/>
      <c r="T156" s="131" t="s">
        <v>3</v>
      </c>
      <c r="U156" s="36" t="s">
        <v>36</v>
      </c>
      <c r="V156" s="132">
        <v>0</v>
      </c>
      <c r="W156" s="132">
        <f>V156*K156</f>
        <v>0</v>
      </c>
      <c r="X156" s="132">
        <v>0</v>
      </c>
      <c r="Y156" s="132">
        <f>X156*K156</f>
        <v>0</v>
      </c>
      <c r="Z156" s="132">
        <v>0</v>
      </c>
      <c r="AA156" s="133">
        <f>Z156*K156</f>
        <v>0</v>
      </c>
      <c r="AR156" s="16" t="s">
        <v>129</v>
      </c>
      <c r="AT156" s="16" t="s">
        <v>125</v>
      </c>
      <c r="AU156" s="16" t="s">
        <v>130</v>
      </c>
      <c r="AY156" s="16" t="s">
        <v>124</v>
      </c>
      <c r="BE156" s="134">
        <f>IF(U156="základná",N156,0)</f>
        <v>0</v>
      </c>
      <c r="BF156" s="134">
        <f>IF(U156="znížená",N156,0)</f>
        <v>0</v>
      </c>
      <c r="BG156" s="134">
        <f>IF(U156="zákl. prenesená",N156,0)</f>
        <v>0</v>
      </c>
      <c r="BH156" s="134">
        <f>IF(U156="zníž. prenesená",N156,0)</f>
        <v>0</v>
      </c>
      <c r="BI156" s="134">
        <f>IF(U156="nulová",N156,0)</f>
        <v>0</v>
      </c>
      <c r="BJ156" s="16" t="s">
        <v>130</v>
      </c>
      <c r="BK156" s="134">
        <f>ROUND(L156*K156,2)</f>
        <v>0</v>
      </c>
      <c r="BL156" s="16" t="s">
        <v>129</v>
      </c>
      <c r="BM156" s="16" t="s">
        <v>235</v>
      </c>
    </row>
    <row r="157" spans="2:65" s="1" customFormat="1" ht="44.25" customHeight="1" x14ac:dyDescent="0.3">
      <c r="B157" s="125"/>
      <c r="C157" s="126" t="s">
        <v>236</v>
      </c>
      <c r="D157" s="126" t="s">
        <v>125</v>
      </c>
      <c r="E157" s="127" t="s">
        <v>237</v>
      </c>
      <c r="F157" s="394" t="s">
        <v>238</v>
      </c>
      <c r="G157" s="395"/>
      <c r="H157" s="395"/>
      <c r="I157" s="395"/>
      <c r="J157" s="128" t="s">
        <v>216</v>
      </c>
      <c r="K157" s="129">
        <v>15</v>
      </c>
      <c r="L157" s="396"/>
      <c r="M157" s="395"/>
      <c r="N157" s="396"/>
      <c r="O157" s="395"/>
      <c r="P157" s="395"/>
      <c r="Q157" s="395"/>
      <c r="R157" s="130"/>
      <c r="T157" s="131" t="s">
        <v>3</v>
      </c>
      <c r="U157" s="36" t="s">
        <v>36</v>
      </c>
      <c r="V157" s="132">
        <v>0</v>
      </c>
      <c r="W157" s="132">
        <f>V157*K157</f>
        <v>0</v>
      </c>
      <c r="X157" s="132">
        <v>0</v>
      </c>
      <c r="Y157" s="132">
        <f>X157*K157</f>
        <v>0</v>
      </c>
      <c r="Z157" s="132">
        <v>0</v>
      </c>
      <c r="AA157" s="133">
        <f>Z157*K157</f>
        <v>0</v>
      </c>
      <c r="AR157" s="16" t="s">
        <v>129</v>
      </c>
      <c r="AT157" s="16" t="s">
        <v>125</v>
      </c>
      <c r="AU157" s="16" t="s">
        <v>130</v>
      </c>
      <c r="AY157" s="16" t="s">
        <v>124</v>
      </c>
      <c r="BE157" s="134">
        <f>IF(U157="základná",N157,0)</f>
        <v>0</v>
      </c>
      <c r="BF157" s="134">
        <f>IF(U157="znížená",N157,0)</f>
        <v>0</v>
      </c>
      <c r="BG157" s="134">
        <f>IF(U157="zákl. prenesená",N157,0)</f>
        <v>0</v>
      </c>
      <c r="BH157" s="134">
        <f>IF(U157="zníž. prenesená",N157,0)</f>
        <v>0</v>
      </c>
      <c r="BI157" s="134">
        <f>IF(U157="nulová",N157,0)</f>
        <v>0</v>
      </c>
      <c r="BJ157" s="16" t="s">
        <v>130</v>
      </c>
      <c r="BK157" s="134">
        <f>ROUND(L157*K157,2)</f>
        <v>0</v>
      </c>
      <c r="BL157" s="16" t="s">
        <v>129</v>
      </c>
      <c r="BM157" s="16" t="s">
        <v>239</v>
      </c>
    </row>
    <row r="158" spans="2:65" s="9" customFormat="1" ht="29.85" customHeight="1" x14ac:dyDescent="0.3">
      <c r="B158" s="115"/>
      <c r="D158" s="124" t="s">
        <v>106</v>
      </c>
      <c r="E158" s="124"/>
      <c r="F158" s="124"/>
      <c r="G158" s="124"/>
      <c r="H158" s="124"/>
      <c r="I158" s="124"/>
      <c r="J158" s="124"/>
      <c r="K158" s="124"/>
      <c r="L158" s="124"/>
      <c r="M158" s="124"/>
      <c r="N158" s="412"/>
      <c r="O158" s="413"/>
      <c r="P158" s="413"/>
      <c r="Q158" s="413"/>
      <c r="R158" s="117"/>
      <c r="T158" s="118"/>
      <c r="W158" s="119">
        <f>W159</f>
        <v>3.3763999999999998</v>
      </c>
      <c r="Y158" s="119">
        <f>Y159</f>
        <v>0</v>
      </c>
      <c r="AA158" s="120">
        <f>AA159</f>
        <v>0</v>
      </c>
      <c r="AR158" s="121" t="s">
        <v>75</v>
      </c>
      <c r="AT158" s="122" t="s">
        <v>68</v>
      </c>
      <c r="AU158" s="122" t="s">
        <v>75</v>
      </c>
      <c r="AY158" s="121" t="s">
        <v>124</v>
      </c>
      <c r="BK158" s="123">
        <f>BK159</f>
        <v>0</v>
      </c>
    </row>
    <row r="159" spans="2:65" s="1" customFormat="1" ht="31.5" customHeight="1" x14ac:dyDescent="0.3">
      <c r="B159" s="125"/>
      <c r="C159" s="126" t="s">
        <v>240</v>
      </c>
      <c r="D159" s="126" t="s">
        <v>125</v>
      </c>
      <c r="E159" s="127" t="s">
        <v>241</v>
      </c>
      <c r="F159" s="394" t="s">
        <v>242</v>
      </c>
      <c r="G159" s="395"/>
      <c r="H159" s="395"/>
      <c r="I159" s="395"/>
      <c r="J159" s="128" t="s">
        <v>216</v>
      </c>
      <c r="K159" s="129">
        <v>84.41</v>
      </c>
      <c r="L159" s="396"/>
      <c r="M159" s="395"/>
      <c r="N159" s="396"/>
      <c r="O159" s="395"/>
      <c r="P159" s="395"/>
      <c r="Q159" s="395"/>
      <c r="R159" s="130"/>
      <c r="T159" s="131" t="s">
        <v>3</v>
      </c>
      <c r="U159" s="36" t="s">
        <v>36</v>
      </c>
      <c r="V159" s="132">
        <v>0.04</v>
      </c>
      <c r="W159" s="132">
        <f>V159*K159</f>
        <v>3.3763999999999998</v>
      </c>
      <c r="X159" s="132">
        <v>0</v>
      </c>
      <c r="Y159" s="132">
        <f>X159*K159</f>
        <v>0</v>
      </c>
      <c r="Z159" s="132">
        <v>0</v>
      </c>
      <c r="AA159" s="133">
        <f>Z159*K159</f>
        <v>0</v>
      </c>
      <c r="AR159" s="16" t="s">
        <v>129</v>
      </c>
      <c r="AT159" s="16" t="s">
        <v>125</v>
      </c>
      <c r="AU159" s="16" t="s">
        <v>130</v>
      </c>
      <c r="AY159" s="16" t="s">
        <v>124</v>
      </c>
      <c r="BE159" s="134">
        <f>IF(U159="základná",N159,0)</f>
        <v>0</v>
      </c>
      <c r="BF159" s="134">
        <f>IF(U159="znížená",N159,0)</f>
        <v>0</v>
      </c>
      <c r="BG159" s="134">
        <f>IF(U159="zákl. prenesená",N159,0)</f>
        <v>0</v>
      </c>
      <c r="BH159" s="134">
        <f>IF(U159="zníž. prenesená",N159,0)</f>
        <v>0</v>
      </c>
      <c r="BI159" s="134">
        <f>IF(U159="nulová",N159,0)</f>
        <v>0</v>
      </c>
      <c r="BJ159" s="16" t="s">
        <v>130</v>
      </c>
      <c r="BK159" s="134">
        <f>ROUND(L159*K159,2)</f>
        <v>0</v>
      </c>
      <c r="BL159" s="16" t="s">
        <v>129</v>
      </c>
      <c r="BM159" s="16" t="s">
        <v>243</v>
      </c>
    </row>
    <row r="160" spans="2:65" s="9" customFormat="1" ht="37.35" customHeight="1" x14ac:dyDescent="0.35">
      <c r="B160" s="115"/>
      <c r="D160" s="116" t="s">
        <v>107</v>
      </c>
      <c r="E160" s="116"/>
      <c r="F160" s="116"/>
      <c r="G160" s="116"/>
      <c r="H160" s="116"/>
      <c r="I160" s="116"/>
      <c r="J160" s="116"/>
      <c r="K160" s="116"/>
      <c r="L160" s="116"/>
      <c r="M160" s="116"/>
      <c r="N160" s="414"/>
      <c r="O160" s="415"/>
      <c r="P160" s="415"/>
      <c r="Q160" s="415"/>
      <c r="R160" s="117"/>
      <c r="T160" s="118"/>
      <c r="W160" s="119">
        <f>W161</f>
        <v>1.45886</v>
      </c>
      <c r="Y160" s="119">
        <f>Y161</f>
        <v>1.5140000000000001E-2</v>
      </c>
      <c r="AA160" s="120">
        <f>AA161</f>
        <v>0</v>
      </c>
      <c r="AR160" s="121" t="s">
        <v>130</v>
      </c>
      <c r="AT160" s="122" t="s">
        <v>68</v>
      </c>
      <c r="AU160" s="122" t="s">
        <v>69</v>
      </c>
      <c r="AY160" s="121" t="s">
        <v>124</v>
      </c>
      <c r="BK160" s="123">
        <f>BK161</f>
        <v>0</v>
      </c>
    </row>
    <row r="161" spans="2:65" s="9" customFormat="1" ht="19.899999999999999" customHeight="1" x14ac:dyDescent="0.3">
      <c r="B161" s="115"/>
      <c r="D161" s="124" t="s">
        <v>108</v>
      </c>
      <c r="E161" s="124"/>
      <c r="F161" s="124"/>
      <c r="G161" s="124"/>
      <c r="H161" s="124"/>
      <c r="I161" s="124"/>
      <c r="J161" s="124"/>
      <c r="K161" s="124"/>
      <c r="L161" s="124"/>
      <c r="M161" s="124"/>
      <c r="N161" s="410"/>
      <c r="O161" s="411"/>
      <c r="P161" s="411"/>
      <c r="Q161" s="411"/>
      <c r="R161" s="117"/>
      <c r="T161" s="118"/>
      <c r="W161" s="119">
        <f>SUM(W162:W165)</f>
        <v>1.45886</v>
      </c>
      <c r="Y161" s="119">
        <f>SUM(Y162:Y165)</f>
        <v>1.5140000000000001E-2</v>
      </c>
      <c r="AA161" s="120">
        <f>SUM(AA162:AA165)</f>
        <v>0</v>
      </c>
      <c r="AR161" s="121" t="s">
        <v>130</v>
      </c>
      <c r="AT161" s="122" t="s">
        <v>68</v>
      </c>
      <c r="AU161" s="122" t="s">
        <v>75</v>
      </c>
      <c r="AY161" s="121" t="s">
        <v>124</v>
      </c>
      <c r="BK161" s="123">
        <f>SUM(BK162:BK165)</f>
        <v>0</v>
      </c>
    </row>
    <row r="162" spans="2:65" s="1" customFormat="1" ht="31.5" customHeight="1" x14ac:dyDescent="0.3">
      <c r="B162" s="125"/>
      <c r="C162" s="126" t="s">
        <v>244</v>
      </c>
      <c r="D162" s="126" t="s">
        <v>125</v>
      </c>
      <c r="E162" s="127" t="s">
        <v>245</v>
      </c>
      <c r="F162" s="394" t="s">
        <v>246</v>
      </c>
      <c r="G162" s="395"/>
      <c r="H162" s="395"/>
      <c r="I162" s="395"/>
      <c r="J162" s="128" t="s">
        <v>128</v>
      </c>
      <c r="K162" s="129">
        <v>9.5</v>
      </c>
      <c r="L162" s="396"/>
      <c r="M162" s="395"/>
      <c r="N162" s="396"/>
      <c r="O162" s="395"/>
      <c r="P162" s="395"/>
      <c r="Q162" s="395"/>
      <c r="R162" s="130"/>
      <c r="T162" s="131" t="s">
        <v>3</v>
      </c>
      <c r="U162" s="36" t="s">
        <v>36</v>
      </c>
      <c r="V162" s="132">
        <v>0.15024000000000001</v>
      </c>
      <c r="W162" s="132">
        <f>V162*K162</f>
        <v>1.4272800000000001</v>
      </c>
      <c r="X162" s="132">
        <v>8.0000000000000007E-5</v>
      </c>
      <c r="Y162" s="132">
        <f>X162*K162</f>
        <v>7.6000000000000004E-4</v>
      </c>
      <c r="Z162" s="132">
        <v>0</v>
      </c>
      <c r="AA162" s="133">
        <f>Z162*K162</f>
        <v>0</v>
      </c>
      <c r="AR162" s="16" t="s">
        <v>193</v>
      </c>
      <c r="AT162" s="16" t="s">
        <v>125</v>
      </c>
      <c r="AU162" s="16" t="s">
        <v>130</v>
      </c>
      <c r="AY162" s="16" t="s">
        <v>124</v>
      </c>
      <c r="BE162" s="134">
        <f>IF(U162="základná",N162,0)</f>
        <v>0</v>
      </c>
      <c r="BF162" s="134">
        <f>IF(U162="znížená",N162,0)</f>
        <v>0</v>
      </c>
      <c r="BG162" s="134">
        <f>IF(U162="zákl. prenesená",N162,0)</f>
        <v>0</v>
      </c>
      <c r="BH162" s="134">
        <f>IF(U162="zníž. prenesená",N162,0)</f>
        <v>0</v>
      </c>
      <c r="BI162" s="134">
        <f>IF(U162="nulová",N162,0)</f>
        <v>0</v>
      </c>
      <c r="BJ162" s="16" t="s">
        <v>130</v>
      </c>
      <c r="BK162" s="134">
        <f>ROUND(L162*K162,2)</f>
        <v>0</v>
      </c>
      <c r="BL162" s="16" t="s">
        <v>193</v>
      </c>
      <c r="BM162" s="16" t="s">
        <v>247</v>
      </c>
    </row>
    <row r="163" spans="2:65" s="1" customFormat="1" ht="22.5" customHeight="1" x14ac:dyDescent="0.3">
      <c r="B163" s="125"/>
      <c r="C163" s="141" t="s">
        <v>248</v>
      </c>
      <c r="D163" s="141" t="s">
        <v>151</v>
      </c>
      <c r="E163" s="142" t="s">
        <v>249</v>
      </c>
      <c r="F163" s="403" t="s">
        <v>250</v>
      </c>
      <c r="G163" s="404"/>
      <c r="H163" s="404"/>
      <c r="I163" s="404"/>
      <c r="J163" s="143" t="s">
        <v>128</v>
      </c>
      <c r="K163" s="144">
        <v>10.93</v>
      </c>
      <c r="L163" s="405"/>
      <c r="M163" s="404"/>
      <c r="N163" s="405"/>
      <c r="O163" s="395"/>
      <c r="P163" s="395"/>
      <c r="Q163" s="395"/>
      <c r="R163" s="130"/>
      <c r="T163" s="131" t="s">
        <v>3</v>
      </c>
      <c r="U163" s="36" t="s">
        <v>36</v>
      </c>
      <c r="V163" s="132">
        <v>0</v>
      </c>
      <c r="W163" s="132">
        <f>V163*K163</f>
        <v>0</v>
      </c>
      <c r="X163" s="132">
        <v>1E-3</v>
      </c>
      <c r="Y163" s="132">
        <f>X163*K163</f>
        <v>1.093E-2</v>
      </c>
      <c r="Z163" s="132">
        <v>0</v>
      </c>
      <c r="AA163" s="133">
        <f>Z163*K163</f>
        <v>0</v>
      </c>
      <c r="AR163" s="16" t="s">
        <v>251</v>
      </c>
      <c r="AT163" s="16" t="s">
        <v>151</v>
      </c>
      <c r="AU163" s="16" t="s">
        <v>130</v>
      </c>
      <c r="AY163" s="16" t="s">
        <v>124</v>
      </c>
      <c r="BE163" s="134">
        <f>IF(U163="základná",N163,0)</f>
        <v>0</v>
      </c>
      <c r="BF163" s="134">
        <f>IF(U163="znížená",N163,0)</f>
        <v>0</v>
      </c>
      <c r="BG163" s="134">
        <f>IF(U163="zákl. prenesená",N163,0)</f>
        <v>0</v>
      </c>
      <c r="BH163" s="134">
        <f>IF(U163="zníž. prenesená",N163,0)</f>
        <v>0</v>
      </c>
      <c r="BI163" s="134">
        <f>IF(U163="nulová",N163,0)</f>
        <v>0</v>
      </c>
      <c r="BJ163" s="16" t="s">
        <v>130</v>
      </c>
      <c r="BK163" s="134">
        <f>ROUND(L163*K163,2)</f>
        <v>0</v>
      </c>
      <c r="BL163" s="16" t="s">
        <v>193</v>
      </c>
      <c r="BM163" s="16" t="s">
        <v>252</v>
      </c>
    </row>
    <row r="164" spans="2:65" s="1" customFormat="1" ht="22.5" customHeight="1" x14ac:dyDescent="0.3">
      <c r="B164" s="125"/>
      <c r="C164" s="141" t="s">
        <v>253</v>
      </c>
      <c r="D164" s="141" t="s">
        <v>151</v>
      </c>
      <c r="E164" s="142" t="s">
        <v>254</v>
      </c>
      <c r="F164" s="403" t="s">
        <v>255</v>
      </c>
      <c r="G164" s="404"/>
      <c r="H164" s="404"/>
      <c r="I164" s="404"/>
      <c r="J164" s="143" t="s">
        <v>187</v>
      </c>
      <c r="K164" s="144">
        <v>2.2999999999999998</v>
      </c>
      <c r="L164" s="405"/>
      <c r="M164" s="404"/>
      <c r="N164" s="405"/>
      <c r="O164" s="395"/>
      <c r="P164" s="395"/>
      <c r="Q164" s="395"/>
      <c r="R164" s="130"/>
      <c r="T164" s="131" t="s">
        <v>3</v>
      </c>
      <c r="U164" s="36" t="s">
        <v>36</v>
      </c>
      <c r="V164" s="132">
        <v>0</v>
      </c>
      <c r="W164" s="132">
        <f>V164*K164</f>
        <v>0</v>
      </c>
      <c r="X164" s="132">
        <v>1.5E-3</v>
      </c>
      <c r="Y164" s="132">
        <f>X164*K164</f>
        <v>3.4499999999999999E-3</v>
      </c>
      <c r="Z164" s="132">
        <v>0</v>
      </c>
      <c r="AA164" s="133">
        <f>Z164*K164</f>
        <v>0</v>
      </c>
      <c r="AR164" s="16" t="s">
        <v>251</v>
      </c>
      <c r="AT164" s="16" t="s">
        <v>151</v>
      </c>
      <c r="AU164" s="16" t="s">
        <v>130</v>
      </c>
      <c r="AY164" s="16" t="s">
        <v>124</v>
      </c>
      <c r="BE164" s="134">
        <f>IF(U164="základná",N164,0)</f>
        <v>0</v>
      </c>
      <c r="BF164" s="134">
        <f>IF(U164="znížená",N164,0)</f>
        <v>0</v>
      </c>
      <c r="BG164" s="134">
        <f>IF(U164="zákl. prenesená",N164,0)</f>
        <v>0</v>
      </c>
      <c r="BH164" s="134">
        <f>IF(U164="zníž. prenesená",N164,0)</f>
        <v>0</v>
      </c>
      <c r="BI164" s="134">
        <f>IF(U164="nulová",N164,0)</f>
        <v>0</v>
      </c>
      <c r="BJ164" s="16" t="s">
        <v>130</v>
      </c>
      <c r="BK164" s="134">
        <f>ROUND(L164*K164,2)</f>
        <v>0</v>
      </c>
      <c r="BL164" s="16" t="s">
        <v>193</v>
      </c>
      <c r="BM164" s="16" t="s">
        <v>256</v>
      </c>
    </row>
    <row r="165" spans="2:65" s="1" customFormat="1" ht="31.5" customHeight="1" x14ac:dyDescent="0.3">
      <c r="B165" s="125"/>
      <c r="C165" s="126" t="s">
        <v>257</v>
      </c>
      <c r="D165" s="126" t="s">
        <v>125</v>
      </c>
      <c r="E165" s="127" t="s">
        <v>258</v>
      </c>
      <c r="F165" s="394" t="s">
        <v>259</v>
      </c>
      <c r="G165" s="395"/>
      <c r="H165" s="395"/>
      <c r="I165" s="395"/>
      <c r="J165" s="128" t="s">
        <v>216</v>
      </c>
      <c r="K165" s="129">
        <v>0.02</v>
      </c>
      <c r="L165" s="396"/>
      <c r="M165" s="395"/>
      <c r="N165" s="396"/>
      <c r="O165" s="395"/>
      <c r="P165" s="395"/>
      <c r="Q165" s="395"/>
      <c r="R165" s="130"/>
      <c r="T165" s="131" t="s">
        <v>3</v>
      </c>
      <c r="U165" s="145" t="s">
        <v>36</v>
      </c>
      <c r="V165" s="146">
        <v>1.579</v>
      </c>
      <c r="W165" s="146">
        <f>V165*K165</f>
        <v>3.1579999999999997E-2</v>
      </c>
      <c r="X165" s="146">
        <v>0</v>
      </c>
      <c r="Y165" s="146">
        <f>X165*K165</f>
        <v>0</v>
      </c>
      <c r="Z165" s="146">
        <v>0</v>
      </c>
      <c r="AA165" s="147">
        <f>Z165*K165</f>
        <v>0</v>
      </c>
      <c r="AR165" s="16" t="s">
        <v>193</v>
      </c>
      <c r="AT165" s="16" t="s">
        <v>125</v>
      </c>
      <c r="AU165" s="16" t="s">
        <v>130</v>
      </c>
      <c r="AY165" s="16" t="s">
        <v>124</v>
      </c>
      <c r="BE165" s="134">
        <f>IF(U165="základná",N165,0)</f>
        <v>0</v>
      </c>
      <c r="BF165" s="134">
        <f>IF(U165="znížená",N165,0)</f>
        <v>0</v>
      </c>
      <c r="BG165" s="134">
        <f>IF(U165="zákl. prenesená",N165,0)</f>
        <v>0</v>
      </c>
      <c r="BH165" s="134">
        <f>IF(U165="zníž. prenesená",N165,0)</f>
        <v>0</v>
      </c>
      <c r="BI165" s="134">
        <f>IF(U165="nulová",N165,0)</f>
        <v>0</v>
      </c>
      <c r="BJ165" s="16" t="s">
        <v>130</v>
      </c>
      <c r="BK165" s="134">
        <f>ROUND(L165*K165,2)</f>
        <v>0</v>
      </c>
      <c r="BL165" s="16" t="s">
        <v>193</v>
      </c>
      <c r="BM165" s="16" t="s">
        <v>260</v>
      </c>
    </row>
    <row r="166" spans="2:65" s="1" customFormat="1" ht="6.95" customHeight="1" x14ac:dyDescent="0.3">
      <c r="B166" s="51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3"/>
    </row>
  </sheetData>
  <mergeCells count="169">
    <mergeCell ref="H1:K1"/>
    <mergeCell ref="S2:AC2"/>
    <mergeCell ref="F165:I165"/>
    <mergeCell ref="L165:M165"/>
    <mergeCell ref="N165:Q165"/>
    <mergeCell ref="N118:Q118"/>
    <mergeCell ref="N119:Q119"/>
    <mergeCell ref="N120:Q120"/>
    <mergeCell ref="N127:Q127"/>
    <mergeCell ref="N131:Q131"/>
    <mergeCell ref="N139:Q139"/>
    <mergeCell ref="N141:Q141"/>
    <mergeCell ref="N158:Q158"/>
    <mergeCell ref="N160:Q160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55:I155"/>
    <mergeCell ref="F156:I156"/>
    <mergeCell ref="L156:M156"/>
    <mergeCell ref="N156:Q156"/>
    <mergeCell ref="F157:I157"/>
    <mergeCell ref="L157:M157"/>
    <mergeCell ref="N157:Q157"/>
    <mergeCell ref="F159:I159"/>
    <mergeCell ref="L159:M159"/>
    <mergeCell ref="N159:Q159"/>
    <mergeCell ref="F151:I151"/>
    <mergeCell ref="L151:M151"/>
    <mergeCell ref="N151:Q151"/>
    <mergeCell ref="F152:I152"/>
    <mergeCell ref="F153:I153"/>
    <mergeCell ref="L153:M153"/>
    <mergeCell ref="N153:Q153"/>
    <mergeCell ref="F154:I154"/>
    <mergeCell ref="L154:M154"/>
    <mergeCell ref="N154:Q154"/>
    <mergeCell ref="F147:I147"/>
    <mergeCell ref="L147:M147"/>
    <mergeCell ref="N147:Q147"/>
    <mergeCell ref="F148:I148"/>
    <mergeCell ref="L148:M148"/>
    <mergeCell ref="N148:Q148"/>
    <mergeCell ref="F149:I149"/>
    <mergeCell ref="F150:I150"/>
    <mergeCell ref="L150:M150"/>
    <mergeCell ref="N150:Q150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0:I140"/>
    <mergeCell ref="L140:M140"/>
    <mergeCell ref="N140:Q140"/>
    <mergeCell ref="F142:I142"/>
    <mergeCell ref="L142:M142"/>
    <mergeCell ref="N142:Q142"/>
    <mergeCell ref="F143:I143"/>
    <mergeCell ref="L143:M143"/>
    <mergeCell ref="N143:Q143"/>
    <mergeCell ref="F134:I134"/>
    <mergeCell ref="F135:I135"/>
    <mergeCell ref="L135:M135"/>
    <mergeCell ref="N135:Q135"/>
    <mergeCell ref="F136:I136"/>
    <mergeCell ref="L136:M136"/>
    <mergeCell ref="N136:Q136"/>
    <mergeCell ref="F137:I137"/>
    <mergeCell ref="F138:I138"/>
    <mergeCell ref="L138:M138"/>
    <mergeCell ref="N138:Q138"/>
    <mergeCell ref="F130:I130"/>
    <mergeCell ref="L130:M130"/>
    <mergeCell ref="N130:Q130"/>
    <mergeCell ref="F132:I132"/>
    <mergeCell ref="L132:M132"/>
    <mergeCell ref="N132:Q132"/>
    <mergeCell ref="F133:I133"/>
    <mergeCell ref="L133:M133"/>
    <mergeCell ref="N133:Q133"/>
    <mergeCell ref="F125:I125"/>
    <mergeCell ref="L125:M125"/>
    <mergeCell ref="N125:Q125"/>
    <mergeCell ref="F126:I126"/>
    <mergeCell ref="F128:I128"/>
    <mergeCell ref="L128:M128"/>
    <mergeCell ref="N128:Q128"/>
    <mergeCell ref="F129:I129"/>
    <mergeCell ref="L129:M129"/>
    <mergeCell ref="N129:Q129"/>
    <mergeCell ref="F121:I121"/>
    <mergeCell ref="L121:M121"/>
    <mergeCell ref="N121:Q121"/>
    <mergeCell ref="F122:I122"/>
    <mergeCell ref="L122:M122"/>
    <mergeCell ref="N122:Q122"/>
    <mergeCell ref="F123:I123"/>
    <mergeCell ref="F124:I124"/>
    <mergeCell ref="L124:M124"/>
    <mergeCell ref="N124:Q124"/>
    <mergeCell ref="N99:Q99"/>
    <mergeCell ref="L101:Q101"/>
    <mergeCell ref="C107:Q107"/>
    <mergeCell ref="F109:P109"/>
    <mergeCell ref="F110:P110"/>
    <mergeCell ref="M112:P112"/>
    <mergeCell ref="M114:Q114"/>
    <mergeCell ref="M115:Q115"/>
    <mergeCell ref="F117:I117"/>
    <mergeCell ref="L117:M117"/>
    <mergeCell ref="N117:Q117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5:P15"/>
  </mergeCells>
  <pageMargins left="0.58333330000000005" right="0.58333330000000005" top="0.5" bottom="0.46666669999999999" header="0" footer="0"/>
  <pageSetup scale="84" orientation="portrait" blackAndWhite="1" r:id="rId1"/>
  <rowBreaks count="2" manualBreakCount="2">
    <brk id="73" max="16383" man="1"/>
    <brk id="103" max="16383" man="1"/>
  </rowBreaks>
  <colBreaks count="1" manualBreakCount="1">
    <brk id="1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2"/>
  <sheetViews>
    <sheetView showGridLines="0" zoomScaleNormal="100" workbookViewId="0">
      <pane ySplit="1" topLeftCell="A185" activePane="bottomLeft" state="frozen"/>
      <selection pane="bottomLeft" activeCell="F183" sqref="F183:I183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3"/>
      <c r="B1" s="13"/>
      <c r="C1" s="13"/>
      <c r="D1" s="14" t="s">
        <v>1</v>
      </c>
      <c r="E1" s="13"/>
      <c r="F1" s="13"/>
      <c r="G1" s="13"/>
      <c r="H1" s="406"/>
      <c r="I1" s="406"/>
      <c r="J1" s="406"/>
      <c r="K1" s="406"/>
      <c r="L1" s="13"/>
      <c r="M1" s="13"/>
      <c r="N1" s="13"/>
      <c r="O1" s="14" t="s">
        <v>90</v>
      </c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ht="36.950000000000003" customHeight="1" x14ac:dyDescent="0.3">
      <c r="C2" s="337" t="s">
        <v>5</v>
      </c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S2" s="368" t="s">
        <v>6</v>
      </c>
      <c r="T2" s="338"/>
      <c r="U2" s="338"/>
      <c r="V2" s="338"/>
      <c r="W2" s="338"/>
      <c r="X2" s="338"/>
      <c r="Y2" s="338"/>
      <c r="Z2" s="338"/>
      <c r="AA2" s="338"/>
      <c r="AB2" s="338"/>
      <c r="AC2" s="338"/>
      <c r="AT2" s="16" t="s">
        <v>85</v>
      </c>
    </row>
    <row r="3" spans="1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69</v>
      </c>
    </row>
    <row r="4" spans="1:66" ht="36.950000000000003" customHeight="1" x14ac:dyDescent="0.3">
      <c r="B4" s="20"/>
      <c r="C4" s="339" t="s">
        <v>91</v>
      </c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21"/>
      <c r="T4" s="22" t="s">
        <v>10</v>
      </c>
      <c r="AT4" s="16" t="s">
        <v>4</v>
      </c>
    </row>
    <row r="5" spans="1:66" ht="6.95" customHeight="1" x14ac:dyDescent="0.3">
      <c r="B5" s="20"/>
      <c r="R5" s="21"/>
    </row>
    <row r="6" spans="1:66" ht="25.35" customHeight="1" x14ac:dyDescent="0.3">
      <c r="B6" s="20"/>
      <c r="D6" s="26" t="s">
        <v>13</v>
      </c>
      <c r="F6" s="377" t="str">
        <f>'Rekapitulácia stavby'!K6</f>
        <v>Starý Smokovec OO PZ, rekonštrukcia a modernizácia objektu</v>
      </c>
      <c r="G6" s="338"/>
      <c r="H6" s="338"/>
      <c r="I6" s="338"/>
      <c r="J6" s="338"/>
      <c r="K6" s="338"/>
      <c r="L6" s="338"/>
      <c r="M6" s="338"/>
      <c r="N6" s="338"/>
      <c r="O6" s="338"/>
      <c r="P6" s="338"/>
      <c r="R6" s="21"/>
    </row>
    <row r="7" spans="1:66" s="1" customFormat="1" ht="32.85" customHeight="1" x14ac:dyDescent="0.3">
      <c r="B7" s="29"/>
      <c r="D7" s="25" t="s">
        <v>92</v>
      </c>
      <c r="F7" s="378" t="s">
        <v>1914</v>
      </c>
      <c r="G7" s="357"/>
      <c r="H7" s="357"/>
      <c r="I7" s="357"/>
      <c r="J7" s="357"/>
      <c r="K7" s="357"/>
      <c r="L7" s="357"/>
      <c r="M7" s="357"/>
      <c r="N7" s="357"/>
      <c r="O7" s="357"/>
      <c r="P7" s="357"/>
      <c r="R7" s="30"/>
    </row>
    <row r="8" spans="1:66" s="1" customFormat="1" ht="14.45" customHeight="1" x14ac:dyDescent="0.3">
      <c r="B8" s="29"/>
      <c r="D8" s="26" t="s">
        <v>15</v>
      </c>
      <c r="F8" s="326"/>
      <c r="M8" s="26" t="s">
        <v>16</v>
      </c>
      <c r="O8" s="24" t="s">
        <v>3</v>
      </c>
      <c r="R8" s="30"/>
    </row>
    <row r="9" spans="1:66" s="1" customFormat="1" ht="14.45" customHeight="1" x14ac:dyDescent="0.3">
      <c r="B9" s="29"/>
      <c r="D9" s="26" t="s">
        <v>17</v>
      </c>
      <c r="F9" s="24" t="s">
        <v>18</v>
      </c>
      <c r="M9" s="26" t="s">
        <v>19</v>
      </c>
      <c r="O9" s="379">
        <f>'Rekapitulácia stavby'!AN8</f>
        <v>45055</v>
      </c>
      <c r="P9" s="357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20</v>
      </c>
      <c r="M11" s="26" t="s">
        <v>21</v>
      </c>
      <c r="O11" s="340" t="s">
        <v>3</v>
      </c>
      <c r="P11" s="357"/>
      <c r="R11" s="30"/>
    </row>
    <row r="12" spans="1:66" s="1" customFormat="1" ht="18" customHeight="1" x14ac:dyDescent="0.3">
      <c r="B12" s="29"/>
      <c r="E12" s="24" t="s">
        <v>22</v>
      </c>
      <c r="M12" s="26" t="s">
        <v>23</v>
      </c>
      <c r="O12" s="340" t="s">
        <v>3</v>
      </c>
      <c r="P12" s="357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24</v>
      </c>
      <c r="M14" s="26" t="s">
        <v>21</v>
      </c>
      <c r="O14" s="340" t="str">
        <f>IF('Rekapitulácia stavby'!AN13="","",'Rekapitulácia stavby'!AN13)</f>
        <v/>
      </c>
      <c r="P14" s="357"/>
      <c r="R14" s="30"/>
    </row>
    <row r="15" spans="1:66" s="1" customFormat="1" ht="18" customHeight="1" x14ac:dyDescent="0.3">
      <c r="B15" s="29"/>
      <c r="E15" s="24" t="str">
        <f>IF('Rekapitulácia stavby'!E14="","",'Rekapitulácia stavby'!E14)</f>
        <v xml:space="preserve"> </v>
      </c>
      <c r="M15" s="26" t="s">
        <v>23</v>
      </c>
      <c r="O15" s="340" t="str">
        <f>IF('Rekapitulácia stavby'!AN14="","",'Rekapitulácia stavby'!AN14)</f>
        <v/>
      </c>
      <c r="P15" s="357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26</v>
      </c>
      <c r="M17" s="26" t="s">
        <v>21</v>
      </c>
      <c r="O17" s="340" t="str">
        <f>IF('Rekapitulácia stavby'!AN16="","",'Rekapitulácia stavby'!AN16)</f>
        <v/>
      </c>
      <c r="P17" s="357"/>
      <c r="R17" s="30"/>
    </row>
    <row r="18" spans="2:18" s="1" customFormat="1" ht="18" customHeight="1" x14ac:dyDescent="0.3">
      <c r="B18" s="29"/>
      <c r="E18" s="24" t="str">
        <f>IF('Rekapitulácia stavby'!E17="","",'Rekapitulácia stavby'!E17)</f>
        <v xml:space="preserve"> </v>
      </c>
      <c r="M18" s="26" t="s">
        <v>23</v>
      </c>
      <c r="O18" s="340" t="str">
        <f>IF('Rekapitulácia stavby'!AN17="","",'Rekapitulácia stavby'!AN17)</f>
        <v/>
      </c>
      <c r="P18" s="357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28</v>
      </c>
      <c r="M20" s="26" t="s">
        <v>21</v>
      </c>
      <c r="O20" s="340" t="str">
        <f>IF('Rekapitulácia stavby'!AN19="","",'Rekapitulácia stavby'!AN19)</f>
        <v/>
      </c>
      <c r="P20" s="357"/>
      <c r="R20" s="30"/>
    </row>
    <row r="21" spans="2:18" s="1" customFormat="1" ht="18" customHeight="1" x14ac:dyDescent="0.3">
      <c r="B21" s="29"/>
      <c r="E21" s="24" t="str">
        <f>IF('Rekapitulácia stavby'!E20="","",'Rekapitulácia stavby'!E20)</f>
        <v xml:space="preserve"> </v>
      </c>
      <c r="M21" s="26" t="s">
        <v>23</v>
      </c>
      <c r="O21" s="340" t="str">
        <f>IF('Rekapitulácia stavby'!AN20="","",'Rekapitulácia stavby'!AN20)</f>
        <v/>
      </c>
      <c r="P21" s="357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29</v>
      </c>
      <c r="R23" s="30"/>
    </row>
    <row r="24" spans="2:18" s="1" customFormat="1" ht="22.5" customHeight="1" x14ac:dyDescent="0.3">
      <c r="B24" s="29"/>
      <c r="E24" s="342" t="s">
        <v>3</v>
      </c>
      <c r="F24" s="357"/>
      <c r="G24" s="357"/>
      <c r="H24" s="357"/>
      <c r="I24" s="357"/>
      <c r="J24" s="357"/>
      <c r="K24" s="357"/>
      <c r="L24" s="357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3" t="s">
        <v>93</v>
      </c>
      <c r="M27" s="343"/>
      <c r="N27" s="357"/>
      <c r="O27" s="357"/>
      <c r="P27" s="357"/>
      <c r="R27" s="30"/>
    </row>
    <row r="28" spans="2:18" s="1" customFormat="1" ht="14.45" customHeight="1" x14ac:dyDescent="0.3">
      <c r="B28" s="29"/>
      <c r="D28" s="28" t="s">
        <v>94</v>
      </c>
      <c r="M28" s="343"/>
      <c r="N28" s="357"/>
      <c r="O28" s="357"/>
      <c r="P28" s="357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4" t="s">
        <v>32</v>
      </c>
      <c r="M30" s="380"/>
      <c r="N30" s="357"/>
      <c r="O30" s="357"/>
      <c r="P30" s="357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33</v>
      </c>
      <c r="E32" s="34" t="s">
        <v>34</v>
      </c>
      <c r="F32" s="35">
        <v>0.2</v>
      </c>
      <c r="G32" s="95" t="s">
        <v>35</v>
      </c>
      <c r="H32" s="381"/>
      <c r="I32" s="357"/>
      <c r="J32" s="357"/>
      <c r="M32" s="381"/>
      <c r="N32" s="357"/>
      <c r="O32" s="357"/>
      <c r="P32" s="357"/>
      <c r="R32" s="30"/>
    </row>
    <row r="33" spans="2:18" s="1" customFormat="1" ht="14.45" customHeight="1" x14ac:dyDescent="0.3">
      <c r="B33" s="29"/>
      <c r="E33" s="34" t="s">
        <v>36</v>
      </c>
      <c r="F33" s="35">
        <v>0.2</v>
      </c>
      <c r="G33" s="95" t="s">
        <v>35</v>
      </c>
      <c r="H33" s="381"/>
      <c r="I33" s="357"/>
      <c r="J33" s="357"/>
      <c r="M33" s="381"/>
      <c r="N33" s="357"/>
      <c r="O33" s="357"/>
      <c r="P33" s="357"/>
      <c r="R33" s="30"/>
    </row>
    <row r="34" spans="2:18" s="1" customFormat="1" ht="14.45" hidden="1" customHeight="1" x14ac:dyDescent="0.3">
      <c r="B34" s="29"/>
      <c r="E34" s="34" t="s">
        <v>37</v>
      </c>
      <c r="F34" s="35">
        <v>0.2</v>
      </c>
      <c r="G34" s="95" t="s">
        <v>35</v>
      </c>
      <c r="H34" s="381">
        <f>ROUND((SUM(BG106:BG107)+SUM(BG125:BG221)), 2)</f>
        <v>0</v>
      </c>
      <c r="I34" s="357"/>
      <c r="J34" s="357"/>
      <c r="M34" s="381">
        <v>0</v>
      </c>
      <c r="N34" s="357"/>
      <c r="O34" s="357"/>
      <c r="P34" s="357"/>
      <c r="R34" s="30"/>
    </row>
    <row r="35" spans="2:18" s="1" customFormat="1" ht="14.45" hidden="1" customHeight="1" x14ac:dyDescent="0.3">
      <c r="B35" s="29"/>
      <c r="E35" s="34" t="s">
        <v>38</v>
      </c>
      <c r="F35" s="35">
        <v>0.2</v>
      </c>
      <c r="G35" s="95" t="s">
        <v>35</v>
      </c>
      <c r="H35" s="381">
        <f>ROUND((SUM(BH106:BH107)+SUM(BH125:BH221)), 2)</f>
        <v>0</v>
      </c>
      <c r="I35" s="357"/>
      <c r="J35" s="357"/>
      <c r="M35" s="381">
        <v>0</v>
      </c>
      <c r="N35" s="357"/>
      <c r="O35" s="357"/>
      <c r="P35" s="357"/>
      <c r="R35" s="30"/>
    </row>
    <row r="36" spans="2:18" s="1" customFormat="1" ht="14.45" hidden="1" customHeight="1" x14ac:dyDescent="0.3">
      <c r="B36" s="29"/>
      <c r="E36" s="34" t="s">
        <v>39</v>
      </c>
      <c r="F36" s="35">
        <v>0</v>
      </c>
      <c r="G36" s="95" t="s">
        <v>35</v>
      </c>
      <c r="H36" s="381">
        <f>ROUND((SUM(BI106:BI107)+SUM(BI125:BI221)), 2)</f>
        <v>0</v>
      </c>
      <c r="I36" s="357"/>
      <c r="J36" s="357"/>
      <c r="M36" s="381">
        <v>0</v>
      </c>
      <c r="N36" s="357"/>
      <c r="O36" s="357"/>
      <c r="P36" s="357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2"/>
      <c r="D38" s="96" t="s">
        <v>40</v>
      </c>
      <c r="E38" s="66"/>
      <c r="F38" s="66"/>
      <c r="G38" s="97" t="s">
        <v>41</v>
      </c>
      <c r="H38" s="98" t="s">
        <v>42</v>
      </c>
      <c r="I38" s="66"/>
      <c r="J38" s="66"/>
      <c r="K38" s="66"/>
      <c r="L38" s="382"/>
      <c r="M38" s="360"/>
      <c r="N38" s="360"/>
      <c r="O38" s="360"/>
      <c r="P38" s="362"/>
      <c r="Q38" s="92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0"/>
      <c r="R41" s="21"/>
    </row>
    <row r="42" spans="2:18" x14ac:dyDescent="0.3">
      <c r="B42" s="20"/>
      <c r="R42" s="21"/>
    </row>
    <row r="43" spans="2:18" x14ac:dyDescent="0.3">
      <c r="B43" s="20"/>
      <c r="R43" s="21"/>
    </row>
    <row r="44" spans="2:18" x14ac:dyDescent="0.3">
      <c r="B44" s="20"/>
      <c r="R44" s="21"/>
    </row>
    <row r="45" spans="2:18" x14ac:dyDescent="0.3">
      <c r="B45" s="20"/>
      <c r="R45" s="21"/>
    </row>
    <row r="46" spans="2:18" x14ac:dyDescent="0.3">
      <c r="B46" s="20"/>
      <c r="R46" s="21"/>
    </row>
    <row r="47" spans="2:18" x14ac:dyDescent="0.3">
      <c r="B47" s="20"/>
      <c r="R47" s="21"/>
    </row>
    <row r="48" spans="2:18" x14ac:dyDescent="0.3">
      <c r="B48" s="20"/>
      <c r="R48" s="21"/>
    </row>
    <row r="49" spans="2:18" x14ac:dyDescent="0.3">
      <c r="B49" s="20"/>
      <c r="R49" s="21"/>
    </row>
    <row r="50" spans="2:18" s="1" customFormat="1" ht="15" x14ac:dyDescent="0.3">
      <c r="B50" s="29"/>
      <c r="D50" s="42" t="s">
        <v>43</v>
      </c>
      <c r="E50" s="43"/>
      <c r="F50" s="43"/>
      <c r="G50" s="43"/>
      <c r="H50" s="44"/>
      <c r="J50" s="42" t="s">
        <v>44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0"/>
      <c r="D51" s="45"/>
      <c r="H51" s="46"/>
      <c r="J51" s="45"/>
      <c r="P51" s="46"/>
      <c r="R51" s="21"/>
    </row>
    <row r="52" spans="2:18" x14ac:dyDescent="0.3">
      <c r="B52" s="20"/>
      <c r="D52" s="45"/>
      <c r="H52" s="46"/>
      <c r="J52" s="45"/>
      <c r="P52" s="46"/>
      <c r="R52" s="21"/>
    </row>
    <row r="53" spans="2:18" x14ac:dyDescent="0.3">
      <c r="B53" s="20"/>
      <c r="D53" s="45"/>
      <c r="H53" s="46"/>
      <c r="J53" s="45"/>
      <c r="P53" s="46"/>
      <c r="R53" s="21"/>
    </row>
    <row r="54" spans="2:18" x14ac:dyDescent="0.3">
      <c r="B54" s="20"/>
      <c r="D54" s="45"/>
      <c r="H54" s="46"/>
      <c r="J54" s="45"/>
      <c r="P54" s="46"/>
      <c r="R54" s="21"/>
    </row>
    <row r="55" spans="2:18" x14ac:dyDescent="0.3">
      <c r="B55" s="20"/>
      <c r="D55" s="45"/>
      <c r="H55" s="46"/>
      <c r="J55" s="45"/>
      <c r="P55" s="46"/>
      <c r="R55" s="21"/>
    </row>
    <row r="56" spans="2:18" x14ac:dyDescent="0.3">
      <c r="B56" s="20"/>
      <c r="D56" s="45"/>
      <c r="H56" s="46"/>
      <c r="J56" s="45"/>
      <c r="P56" s="46"/>
      <c r="R56" s="21"/>
    </row>
    <row r="57" spans="2:18" x14ac:dyDescent="0.3">
      <c r="B57" s="20"/>
      <c r="D57" s="45"/>
      <c r="H57" s="46"/>
      <c r="J57" s="45"/>
      <c r="P57" s="46"/>
      <c r="R57" s="21"/>
    </row>
    <row r="58" spans="2:18" x14ac:dyDescent="0.3">
      <c r="B58" s="20"/>
      <c r="D58" s="45"/>
      <c r="H58" s="46"/>
      <c r="J58" s="45"/>
      <c r="P58" s="46"/>
      <c r="R58" s="21"/>
    </row>
    <row r="59" spans="2:18" s="1" customFormat="1" ht="15" x14ac:dyDescent="0.3">
      <c r="B59" s="29"/>
      <c r="D59" s="47" t="s">
        <v>45</v>
      </c>
      <c r="E59" s="48"/>
      <c r="F59" s="48"/>
      <c r="G59" s="49" t="s">
        <v>46</v>
      </c>
      <c r="H59" s="50"/>
      <c r="J59" s="47" t="s">
        <v>45</v>
      </c>
      <c r="K59" s="48"/>
      <c r="L59" s="48"/>
      <c r="M59" s="48"/>
      <c r="N59" s="49" t="s">
        <v>46</v>
      </c>
      <c r="O59" s="48"/>
      <c r="P59" s="50"/>
      <c r="R59" s="30"/>
    </row>
    <row r="60" spans="2:18" x14ac:dyDescent="0.3">
      <c r="B60" s="20"/>
      <c r="R60" s="21"/>
    </row>
    <row r="61" spans="2:18" s="1" customFormat="1" ht="15" x14ac:dyDescent="0.3">
      <c r="B61" s="29"/>
      <c r="D61" s="42" t="s">
        <v>47</v>
      </c>
      <c r="E61" s="43"/>
      <c r="F61" s="43"/>
      <c r="G61" s="43"/>
      <c r="H61" s="44"/>
      <c r="J61" s="42" t="s">
        <v>48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0"/>
      <c r="D62" s="45"/>
      <c r="H62" s="46"/>
      <c r="J62" s="45"/>
      <c r="P62" s="46"/>
      <c r="R62" s="21"/>
    </row>
    <row r="63" spans="2:18" x14ac:dyDescent="0.3">
      <c r="B63" s="20"/>
      <c r="D63" s="45"/>
      <c r="H63" s="46"/>
      <c r="J63" s="45"/>
      <c r="P63" s="46"/>
      <c r="R63" s="21"/>
    </row>
    <row r="64" spans="2:18" x14ac:dyDescent="0.3">
      <c r="B64" s="20"/>
      <c r="D64" s="45"/>
      <c r="H64" s="46"/>
      <c r="J64" s="45"/>
      <c r="P64" s="46"/>
      <c r="R64" s="21"/>
    </row>
    <row r="65" spans="2:18" x14ac:dyDescent="0.3">
      <c r="B65" s="20"/>
      <c r="D65" s="45"/>
      <c r="H65" s="46"/>
      <c r="J65" s="45"/>
      <c r="P65" s="46"/>
      <c r="R65" s="21"/>
    </row>
    <row r="66" spans="2:18" x14ac:dyDescent="0.3">
      <c r="B66" s="20"/>
      <c r="D66" s="45"/>
      <c r="H66" s="46"/>
      <c r="J66" s="45"/>
      <c r="P66" s="46"/>
      <c r="R66" s="21"/>
    </row>
    <row r="67" spans="2:18" x14ac:dyDescent="0.3">
      <c r="B67" s="20"/>
      <c r="D67" s="45"/>
      <c r="H67" s="46"/>
      <c r="J67" s="45"/>
      <c r="P67" s="46"/>
      <c r="R67" s="21"/>
    </row>
    <row r="68" spans="2:18" x14ac:dyDescent="0.3">
      <c r="B68" s="20"/>
      <c r="D68" s="45"/>
      <c r="H68" s="46"/>
      <c r="J68" s="45"/>
      <c r="P68" s="46"/>
      <c r="R68" s="21"/>
    </row>
    <row r="69" spans="2:18" x14ac:dyDescent="0.3">
      <c r="B69" s="20"/>
      <c r="D69" s="45"/>
      <c r="H69" s="46"/>
      <c r="J69" s="45"/>
      <c r="P69" s="46"/>
      <c r="R69" s="21"/>
    </row>
    <row r="70" spans="2:18" s="1" customFormat="1" ht="15" x14ac:dyDescent="0.3">
      <c r="B70" s="29"/>
      <c r="D70" s="47" t="s">
        <v>45</v>
      </c>
      <c r="E70" s="48"/>
      <c r="F70" s="48"/>
      <c r="G70" s="49" t="s">
        <v>46</v>
      </c>
      <c r="H70" s="50"/>
      <c r="J70" s="47" t="s">
        <v>45</v>
      </c>
      <c r="K70" s="48"/>
      <c r="L70" s="48"/>
      <c r="M70" s="48"/>
      <c r="N70" s="49" t="s">
        <v>46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339" t="s">
        <v>95</v>
      </c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13</v>
      </c>
      <c r="F78" s="377" t="str">
        <f>F6</f>
        <v>Starý Smokovec OO PZ, rekonštrukcia a modernizácia objektu</v>
      </c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R78" s="30"/>
    </row>
    <row r="79" spans="2:18" s="1" customFormat="1" ht="36.950000000000003" customHeight="1" x14ac:dyDescent="0.3">
      <c r="B79" s="29"/>
      <c r="C79" s="60" t="s">
        <v>92</v>
      </c>
      <c r="F79" s="374" t="str">
        <f>F7</f>
        <v xml:space="preserve"> E2.1.Neoprávnené práce</v>
      </c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R79" s="30"/>
    </row>
    <row r="80" spans="2:18" s="1" customFormat="1" ht="6.95" customHeight="1" x14ac:dyDescent="0.3">
      <c r="B80" s="29"/>
      <c r="R80" s="30"/>
    </row>
    <row r="81" spans="2:47" s="1" customFormat="1" ht="18" customHeight="1" x14ac:dyDescent="0.3">
      <c r="B81" s="29"/>
      <c r="C81" s="26" t="s">
        <v>17</v>
      </c>
      <c r="F81" s="24" t="str">
        <f>F9</f>
        <v>Vysoké Tatry</v>
      </c>
      <c r="K81" s="26" t="s">
        <v>19</v>
      </c>
      <c r="M81" s="379">
        <f>IF(O9="","",O9)</f>
        <v>45055</v>
      </c>
      <c r="N81" s="357"/>
      <c r="O81" s="357"/>
      <c r="P81" s="357"/>
      <c r="R81" s="30"/>
    </row>
    <row r="82" spans="2:47" s="1" customFormat="1" ht="6.95" customHeight="1" x14ac:dyDescent="0.3">
      <c r="B82" s="29"/>
      <c r="R82" s="30"/>
    </row>
    <row r="83" spans="2:47" s="1" customFormat="1" ht="15" x14ac:dyDescent="0.3">
      <c r="B83" s="29"/>
      <c r="C83" s="26" t="s">
        <v>20</v>
      </c>
      <c r="F83" s="24" t="str">
        <f>E12</f>
        <v>Ministerstvo vnútra Slovenskej republiky</v>
      </c>
      <c r="K83" s="26" t="s">
        <v>26</v>
      </c>
      <c r="M83" s="340" t="str">
        <f>E18</f>
        <v xml:space="preserve"> </v>
      </c>
      <c r="N83" s="357"/>
      <c r="O83" s="357"/>
      <c r="P83" s="357"/>
      <c r="Q83" s="357"/>
      <c r="R83" s="30"/>
    </row>
    <row r="84" spans="2:47" s="1" customFormat="1" ht="14.45" customHeight="1" x14ac:dyDescent="0.3">
      <c r="B84" s="29"/>
      <c r="C84" s="26" t="s">
        <v>24</v>
      </c>
      <c r="F84" s="24" t="str">
        <f>IF(E15="","",E15)</f>
        <v xml:space="preserve"> </v>
      </c>
      <c r="K84" s="26" t="s">
        <v>28</v>
      </c>
      <c r="M84" s="340" t="str">
        <f>E21</f>
        <v xml:space="preserve"> </v>
      </c>
      <c r="N84" s="357"/>
      <c r="O84" s="357"/>
      <c r="P84" s="357"/>
      <c r="Q84" s="357"/>
      <c r="R84" s="30"/>
    </row>
    <row r="85" spans="2:47" s="1" customFormat="1" ht="10.35" customHeight="1" x14ac:dyDescent="0.3">
      <c r="B85" s="29"/>
      <c r="R85" s="30"/>
    </row>
    <row r="86" spans="2:47" s="1" customFormat="1" ht="29.25" customHeight="1" x14ac:dyDescent="0.3">
      <c r="B86" s="29"/>
      <c r="C86" s="383" t="s">
        <v>96</v>
      </c>
      <c r="D86" s="384"/>
      <c r="E86" s="384"/>
      <c r="F86" s="384"/>
      <c r="G86" s="384"/>
      <c r="H86" s="92"/>
      <c r="I86" s="92"/>
      <c r="J86" s="92"/>
      <c r="K86" s="92"/>
      <c r="L86" s="92"/>
      <c r="M86" s="92"/>
      <c r="N86" s="383" t="s">
        <v>97</v>
      </c>
      <c r="O86" s="357"/>
      <c r="P86" s="357"/>
      <c r="Q86" s="357"/>
      <c r="R86" s="30"/>
    </row>
    <row r="87" spans="2:47" s="1" customFormat="1" ht="10.35" customHeight="1" x14ac:dyDescent="0.3">
      <c r="B87" s="29"/>
      <c r="R87" s="30"/>
    </row>
    <row r="88" spans="2:47" s="1" customFormat="1" ht="29.25" customHeight="1" x14ac:dyDescent="0.3">
      <c r="B88" s="29"/>
      <c r="C88" s="99" t="s">
        <v>98</v>
      </c>
      <c r="N88" s="367"/>
      <c r="O88" s="357"/>
      <c r="P88" s="357"/>
      <c r="Q88" s="357"/>
      <c r="R88" s="30"/>
      <c r="AU88" s="16" t="s">
        <v>99</v>
      </c>
    </row>
    <row r="89" spans="2:47" s="6" customFormat="1" ht="24.95" customHeight="1" x14ac:dyDescent="0.3">
      <c r="B89" s="100"/>
      <c r="D89" s="101" t="s">
        <v>100</v>
      </c>
      <c r="N89" s="385"/>
      <c r="O89" s="386"/>
      <c r="P89" s="386"/>
      <c r="Q89" s="386"/>
      <c r="R89" s="102"/>
    </row>
    <row r="90" spans="2:47" s="7" customFormat="1" ht="19.899999999999999" customHeight="1" x14ac:dyDescent="0.3">
      <c r="B90" s="103"/>
      <c r="D90" s="104" t="s">
        <v>102</v>
      </c>
      <c r="N90" s="387"/>
      <c r="O90" s="388"/>
      <c r="P90" s="388"/>
      <c r="Q90" s="388"/>
      <c r="R90" s="105"/>
    </row>
    <row r="91" spans="2:47" s="7" customFormat="1" ht="19.899999999999999" customHeight="1" x14ac:dyDescent="0.3">
      <c r="B91" s="103"/>
      <c r="D91" s="104" t="s">
        <v>1285</v>
      </c>
      <c r="N91" s="387"/>
      <c r="O91" s="388"/>
      <c r="P91" s="388"/>
      <c r="Q91" s="388"/>
      <c r="R91" s="105"/>
    </row>
    <row r="92" spans="2:47" s="7" customFormat="1" ht="19.899999999999999" customHeight="1" x14ac:dyDescent="0.3">
      <c r="B92" s="103"/>
      <c r="D92" s="104" t="s">
        <v>1286</v>
      </c>
      <c r="N92" s="387"/>
      <c r="O92" s="388"/>
      <c r="P92" s="388"/>
      <c r="Q92" s="388"/>
      <c r="R92" s="105"/>
    </row>
    <row r="93" spans="2:47" s="7" customFormat="1" ht="19.899999999999999" customHeight="1" x14ac:dyDescent="0.3">
      <c r="B93" s="103"/>
      <c r="D93" s="104" t="s">
        <v>104</v>
      </c>
      <c r="N93" s="387"/>
      <c r="O93" s="388"/>
      <c r="P93" s="388"/>
      <c r="Q93" s="388"/>
      <c r="R93" s="105"/>
    </row>
    <row r="94" spans="2:47" s="7" customFormat="1" ht="19.899999999999999" customHeight="1" x14ac:dyDescent="0.3">
      <c r="B94" s="103"/>
      <c r="D94" s="104" t="s">
        <v>1287</v>
      </c>
      <c r="N94" s="387"/>
      <c r="O94" s="388"/>
      <c r="P94" s="388"/>
      <c r="Q94" s="388"/>
      <c r="R94" s="105"/>
    </row>
    <row r="95" spans="2:47" s="7" customFormat="1" ht="19.899999999999999" customHeight="1" x14ac:dyDescent="0.3">
      <c r="B95" s="103"/>
      <c r="D95" s="104" t="s">
        <v>105</v>
      </c>
      <c r="N95" s="387"/>
      <c r="O95" s="388"/>
      <c r="P95" s="388"/>
      <c r="Q95" s="388"/>
      <c r="R95" s="105"/>
    </row>
    <row r="96" spans="2:47" s="7" customFormat="1" ht="19.899999999999999" customHeight="1" x14ac:dyDescent="0.3">
      <c r="B96" s="103"/>
      <c r="D96" s="104" t="s">
        <v>106</v>
      </c>
      <c r="N96" s="387"/>
      <c r="O96" s="388"/>
      <c r="P96" s="388"/>
      <c r="Q96" s="388"/>
      <c r="R96" s="105"/>
    </row>
    <row r="97" spans="2:21" s="6" customFormat="1" ht="24.95" customHeight="1" x14ac:dyDescent="0.3">
      <c r="B97" s="100"/>
      <c r="D97" s="101" t="s">
        <v>107</v>
      </c>
      <c r="N97" s="385"/>
      <c r="O97" s="386"/>
      <c r="P97" s="386"/>
      <c r="Q97" s="386"/>
      <c r="R97" s="102"/>
    </row>
    <row r="98" spans="2:21" s="7" customFormat="1" ht="19.899999999999999" customHeight="1" x14ac:dyDescent="0.3">
      <c r="B98" s="103"/>
      <c r="D98" s="104" t="s">
        <v>108</v>
      </c>
      <c r="N98" s="387"/>
      <c r="O98" s="388"/>
      <c r="P98" s="388"/>
      <c r="Q98" s="388"/>
      <c r="R98" s="105"/>
    </row>
    <row r="99" spans="2:21" s="7" customFormat="1" ht="19.899999999999999" customHeight="1" x14ac:dyDescent="0.3">
      <c r="B99" s="103"/>
      <c r="D99" s="104" t="s">
        <v>1288</v>
      </c>
      <c r="N99" s="387"/>
      <c r="O99" s="388"/>
      <c r="P99" s="388"/>
      <c r="Q99" s="388"/>
      <c r="R99" s="105"/>
    </row>
    <row r="100" spans="2:21" s="7" customFormat="1" ht="19.899999999999999" customHeight="1" x14ac:dyDescent="0.3">
      <c r="B100" s="103"/>
      <c r="D100" s="104" t="s">
        <v>479</v>
      </c>
      <c r="N100" s="387"/>
      <c r="O100" s="388"/>
      <c r="P100" s="388"/>
      <c r="Q100" s="388"/>
      <c r="R100" s="105"/>
    </row>
    <row r="101" spans="2:21" s="7" customFormat="1" ht="19.899999999999999" customHeight="1" x14ac:dyDescent="0.3">
      <c r="B101" s="103"/>
      <c r="D101" s="104" t="s">
        <v>481</v>
      </c>
      <c r="N101" s="387"/>
      <c r="O101" s="388"/>
      <c r="P101" s="388"/>
      <c r="Q101" s="388"/>
      <c r="R101" s="105"/>
    </row>
    <row r="102" spans="2:21" s="7" customFormat="1" ht="19.899999999999999" customHeight="1" x14ac:dyDescent="0.3">
      <c r="B102" s="103"/>
      <c r="D102" s="104" t="s">
        <v>482</v>
      </c>
      <c r="N102" s="387"/>
      <c r="O102" s="388"/>
      <c r="P102" s="388"/>
      <c r="Q102" s="388"/>
      <c r="R102" s="105"/>
    </row>
    <row r="103" spans="2:21" s="7" customFormat="1" ht="19.899999999999999" customHeight="1" x14ac:dyDescent="0.3">
      <c r="B103" s="103"/>
      <c r="D103" s="104" t="s">
        <v>1289</v>
      </c>
      <c r="N103" s="387"/>
      <c r="O103" s="388"/>
      <c r="P103" s="388"/>
      <c r="Q103" s="388"/>
      <c r="R103" s="105"/>
    </row>
    <row r="104" spans="2:21" s="7" customFormat="1" ht="19.899999999999999" customHeight="1" x14ac:dyDescent="0.3">
      <c r="B104" s="103"/>
      <c r="D104" s="104" t="s">
        <v>894</v>
      </c>
      <c r="N104" s="387"/>
      <c r="O104" s="388"/>
      <c r="P104" s="388"/>
      <c r="Q104" s="388"/>
      <c r="R104" s="105"/>
    </row>
    <row r="105" spans="2:21" s="1" customFormat="1" ht="21.75" customHeight="1" x14ac:dyDescent="0.3">
      <c r="B105" s="29"/>
      <c r="R105" s="30"/>
    </row>
    <row r="106" spans="2:21" s="1" customFormat="1" ht="29.25" customHeight="1" x14ac:dyDescent="0.3">
      <c r="B106" s="29"/>
      <c r="C106" s="99" t="s">
        <v>109</v>
      </c>
      <c r="N106" s="389"/>
      <c r="O106" s="357"/>
      <c r="P106" s="357"/>
      <c r="Q106" s="357"/>
      <c r="R106" s="30"/>
      <c r="T106" s="106"/>
      <c r="U106" s="107" t="s">
        <v>33</v>
      </c>
    </row>
    <row r="107" spans="2:21" s="1" customFormat="1" ht="18" customHeight="1" x14ac:dyDescent="0.3">
      <c r="B107" s="29"/>
      <c r="R107" s="30"/>
    </row>
    <row r="108" spans="2:21" s="1" customFormat="1" ht="29.25" customHeight="1" x14ac:dyDescent="0.3">
      <c r="B108" s="29"/>
      <c r="C108" s="91" t="s">
        <v>89</v>
      </c>
      <c r="D108" s="92"/>
      <c r="E108" s="92"/>
      <c r="F108" s="92"/>
      <c r="G108" s="92"/>
      <c r="H108" s="92"/>
      <c r="I108" s="92"/>
      <c r="J108" s="92"/>
      <c r="K108" s="92"/>
      <c r="L108" s="363"/>
      <c r="M108" s="384"/>
      <c r="N108" s="384"/>
      <c r="O108" s="384"/>
      <c r="P108" s="384"/>
      <c r="Q108" s="384"/>
      <c r="R108" s="30"/>
    </row>
    <row r="109" spans="2:21" s="1" customFormat="1" ht="6.95" customHeight="1" x14ac:dyDescent="0.3"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3"/>
    </row>
    <row r="113" spans="2:65" s="1" customFormat="1" ht="6.95" customHeight="1" x14ac:dyDescent="0.3"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6"/>
    </row>
    <row r="114" spans="2:65" s="1" customFormat="1" ht="36.950000000000003" customHeight="1" x14ac:dyDescent="0.3">
      <c r="B114" s="29"/>
      <c r="C114" s="339" t="s">
        <v>110</v>
      </c>
      <c r="D114" s="357"/>
      <c r="E114" s="357"/>
      <c r="F114" s="357"/>
      <c r="G114" s="357"/>
      <c r="H114" s="357"/>
      <c r="I114" s="357"/>
      <c r="J114" s="357"/>
      <c r="K114" s="357"/>
      <c r="L114" s="357"/>
      <c r="M114" s="357"/>
      <c r="N114" s="357"/>
      <c r="O114" s="357"/>
      <c r="P114" s="357"/>
      <c r="Q114" s="357"/>
      <c r="R114" s="30"/>
    </row>
    <row r="115" spans="2:65" s="1" customFormat="1" ht="6.95" customHeight="1" x14ac:dyDescent="0.3">
      <c r="B115" s="29"/>
      <c r="R115" s="30"/>
    </row>
    <row r="116" spans="2:65" s="1" customFormat="1" ht="30" customHeight="1" x14ac:dyDescent="0.3">
      <c r="B116" s="29"/>
      <c r="C116" s="26" t="s">
        <v>13</v>
      </c>
      <c r="F116" s="377" t="str">
        <f>F6</f>
        <v>Starý Smokovec OO PZ, rekonštrukcia a modernizácia objektu</v>
      </c>
      <c r="G116" s="357"/>
      <c r="H116" s="357"/>
      <c r="I116" s="357"/>
      <c r="J116" s="357"/>
      <c r="K116" s="357"/>
      <c r="L116" s="357"/>
      <c r="M116" s="357"/>
      <c r="N116" s="357"/>
      <c r="O116" s="357"/>
      <c r="P116" s="357"/>
      <c r="R116" s="30"/>
    </row>
    <row r="117" spans="2:65" s="1" customFormat="1" ht="36.950000000000003" customHeight="1" x14ac:dyDescent="0.3">
      <c r="B117" s="29"/>
      <c r="C117" s="60" t="s">
        <v>92</v>
      </c>
      <c r="F117" s="374" t="str">
        <f>F7</f>
        <v xml:space="preserve"> E2.1.Neoprávnené práce</v>
      </c>
      <c r="G117" s="357"/>
      <c r="H117" s="357"/>
      <c r="I117" s="357"/>
      <c r="J117" s="357"/>
      <c r="K117" s="357"/>
      <c r="L117" s="357"/>
      <c r="M117" s="357"/>
      <c r="N117" s="357"/>
      <c r="O117" s="357"/>
      <c r="P117" s="357"/>
      <c r="R117" s="30"/>
    </row>
    <row r="118" spans="2:65" s="1" customFormat="1" ht="6.95" customHeight="1" x14ac:dyDescent="0.3">
      <c r="B118" s="29"/>
      <c r="R118" s="30"/>
    </row>
    <row r="119" spans="2:65" s="1" customFormat="1" ht="18" customHeight="1" x14ac:dyDescent="0.3">
      <c r="B119" s="29"/>
      <c r="C119" s="26" t="s">
        <v>17</v>
      </c>
      <c r="F119" s="24" t="str">
        <f>F9</f>
        <v>Vysoké Tatry</v>
      </c>
      <c r="K119" s="26" t="s">
        <v>19</v>
      </c>
      <c r="M119" s="379">
        <f>IF(O9="","",O9)</f>
        <v>45055</v>
      </c>
      <c r="N119" s="357"/>
      <c r="O119" s="357"/>
      <c r="P119" s="357"/>
      <c r="R119" s="30"/>
    </row>
    <row r="120" spans="2:65" s="1" customFormat="1" ht="6.95" customHeight="1" x14ac:dyDescent="0.3">
      <c r="B120" s="29"/>
      <c r="R120" s="30"/>
    </row>
    <row r="121" spans="2:65" s="1" customFormat="1" ht="15" x14ac:dyDescent="0.3">
      <c r="B121" s="29"/>
      <c r="C121" s="26" t="s">
        <v>20</v>
      </c>
      <c r="F121" s="24" t="str">
        <f>E12</f>
        <v>Ministerstvo vnútra Slovenskej republiky</v>
      </c>
      <c r="K121" s="26" t="s">
        <v>26</v>
      </c>
      <c r="M121" s="340" t="str">
        <f>E18</f>
        <v xml:space="preserve"> </v>
      </c>
      <c r="N121" s="357"/>
      <c r="O121" s="357"/>
      <c r="P121" s="357"/>
      <c r="Q121" s="357"/>
      <c r="R121" s="30"/>
    </row>
    <row r="122" spans="2:65" s="1" customFormat="1" ht="14.45" customHeight="1" x14ac:dyDescent="0.3">
      <c r="B122" s="29"/>
      <c r="C122" s="26" t="s">
        <v>24</v>
      </c>
      <c r="F122" s="24" t="str">
        <f>IF(E15="","",E15)</f>
        <v xml:space="preserve"> </v>
      </c>
      <c r="K122" s="26" t="s">
        <v>28</v>
      </c>
      <c r="M122" s="340" t="str">
        <f>E21</f>
        <v xml:space="preserve"> </v>
      </c>
      <c r="N122" s="357"/>
      <c r="O122" s="357"/>
      <c r="P122" s="357"/>
      <c r="Q122" s="357"/>
      <c r="R122" s="30"/>
    </row>
    <row r="123" spans="2:65" s="1" customFormat="1" ht="10.35" customHeight="1" x14ac:dyDescent="0.3">
      <c r="B123" s="29"/>
      <c r="R123" s="30"/>
    </row>
    <row r="124" spans="2:65" s="8" customFormat="1" ht="29.25" customHeight="1" x14ac:dyDescent="0.3">
      <c r="B124" s="108"/>
      <c r="C124" s="109" t="s">
        <v>111</v>
      </c>
      <c r="D124" s="110" t="s">
        <v>112</v>
      </c>
      <c r="E124" s="110" t="s">
        <v>51</v>
      </c>
      <c r="F124" s="390" t="s">
        <v>113</v>
      </c>
      <c r="G124" s="391"/>
      <c r="H124" s="391"/>
      <c r="I124" s="391"/>
      <c r="J124" s="110" t="s">
        <v>114</v>
      </c>
      <c r="K124" s="110" t="s">
        <v>115</v>
      </c>
      <c r="L124" s="392" t="s">
        <v>116</v>
      </c>
      <c r="M124" s="391"/>
      <c r="N124" s="390" t="s">
        <v>97</v>
      </c>
      <c r="O124" s="391"/>
      <c r="P124" s="391"/>
      <c r="Q124" s="393"/>
      <c r="R124" s="111"/>
      <c r="T124" s="67" t="s">
        <v>117</v>
      </c>
      <c r="U124" s="68" t="s">
        <v>33</v>
      </c>
      <c r="V124" s="68" t="s">
        <v>118</v>
      </c>
      <c r="W124" s="68" t="s">
        <v>119</v>
      </c>
      <c r="X124" s="68" t="s">
        <v>120</v>
      </c>
      <c r="Y124" s="68" t="s">
        <v>121</v>
      </c>
      <c r="Z124" s="68" t="s">
        <v>122</v>
      </c>
      <c r="AA124" s="69" t="s">
        <v>123</v>
      </c>
    </row>
    <row r="125" spans="2:65" s="1" customFormat="1" ht="29.25" customHeight="1" x14ac:dyDescent="0.35">
      <c r="B125" s="29"/>
      <c r="C125" s="71" t="s">
        <v>93</v>
      </c>
      <c r="N125" s="407"/>
      <c r="O125" s="408"/>
      <c r="P125" s="408"/>
      <c r="Q125" s="408"/>
      <c r="R125" s="30"/>
      <c r="T125" s="70"/>
      <c r="U125" s="43"/>
      <c r="V125" s="43"/>
      <c r="W125" s="112">
        <f>W126+W170</f>
        <v>113.3627276</v>
      </c>
      <c r="X125" s="43"/>
      <c r="Y125" s="112">
        <f>Y126+Y170</f>
        <v>9.9486315999999988</v>
      </c>
      <c r="Z125" s="43"/>
      <c r="AA125" s="113">
        <f>AA126+AA170</f>
        <v>1.2878400000000001</v>
      </c>
      <c r="AT125" s="16" t="s">
        <v>68</v>
      </c>
      <c r="AU125" s="16" t="s">
        <v>99</v>
      </c>
      <c r="BK125" s="114">
        <f>BK126+BK170</f>
        <v>0</v>
      </c>
    </row>
    <row r="126" spans="2:65" s="9" customFormat="1" ht="37.35" customHeight="1" x14ac:dyDescent="0.35">
      <c r="B126" s="115"/>
      <c r="D126" s="116" t="s">
        <v>100</v>
      </c>
      <c r="E126" s="116"/>
      <c r="F126" s="116"/>
      <c r="G126" s="116"/>
      <c r="H126" s="116"/>
      <c r="I126" s="116"/>
      <c r="J126" s="116"/>
      <c r="K126" s="116"/>
      <c r="L126" s="116"/>
      <c r="M126" s="116"/>
      <c r="N126" s="409"/>
      <c r="O126" s="385"/>
      <c r="P126" s="385"/>
      <c r="Q126" s="385"/>
      <c r="R126" s="117"/>
      <c r="T126" s="118"/>
      <c r="W126" s="119">
        <f>W127+W129+W134+W137+W147+W151+W168</f>
        <v>43.054994399999991</v>
      </c>
      <c r="Y126" s="119">
        <f>Y127+Y129+Y134+Y137+Y147+Y151+Y168</f>
        <v>9.2236437999999996</v>
      </c>
      <c r="AA126" s="120">
        <f>AA127+AA129+AA134+AA137+AA147+AA151+AA168</f>
        <v>1.2498400000000001</v>
      </c>
      <c r="AR126" s="121" t="s">
        <v>75</v>
      </c>
      <c r="AT126" s="122" t="s">
        <v>68</v>
      </c>
      <c r="AU126" s="122" t="s">
        <v>69</v>
      </c>
      <c r="AY126" s="121" t="s">
        <v>124</v>
      </c>
      <c r="BK126" s="123">
        <f>BK127+BK129+BK134+BK137+BK147+BK151+BK168</f>
        <v>0</v>
      </c>
    </row>
    <row r="127" spans="2:65" s="9" customFormat="1" ht="19.899999999999999" customHeight="1" x14ac:dyDescent="0.3">
      <c r="B127" s="115"/>
      <c r="D127" s="124" t="s">
        <v>102</v>
      </c>
      <c r="E127" s="124"/>
      <c r="F127" s="124"/>
      <c r="G127" s="124"/>
      <c r="H127" s="124"/>
      <c r="I127" s="124"/>
      <c r="J127" s="124"/>
      <c r="K127" s="124"/>
      <c r="L127" s="124"/>
      <c r="M127" s="124"/>
      <c r="N127" s="410"/>
      <c r="O127" s="411"/>
      <c r="P127" s="411"/>
      <c r="Q127" s="411"/>
      <c r="R127" s="117"/>
      <c r="T127" s="118"/>
      <c r="W127" s="119">
        <f>W128</f>
        <v>5.4014399999999997E-2</v>
      </c>
      <c r="Y127" s="119">
        <f>Y128</f>
        <v>6.5208000000000002E-3</v>
      </c>
      <c r="AA127" s="120">
        <f>AA128</f>
        <v>0</v>
      </c>
      <c r="AR127" s="121" t="s">
        <v>75</v>
      </c>
      <c r="AT127" s="122" t="s">
        <v>68</v>
      </c>
      <c r="AU127" s="122" t="s">
        <v>75</v>
      </c>
      <c r="AY127" s="121" t="s">
        <v>124</v>
      </c>
      <c r="BK127" s="123">
        <f>BK128</f>
        <v>0</v>
      </c>
    </row>
    <row r="128" spans="2:65" s="1" customFormat="1" ht="31.5" customHeight="1" x14ac:dyDescent="0.3">
      <c r="B128" s="125"/>
      <c r="C128" s="126" t="s">
        <v>75</v>
      </c>
      <c r="D128" s="126" t="s">
        <v>125</v>
      </c>
      <c r="E128" s="127" t="s">
        <v>1290</v>
      </c>
      <c r="F128" s="394" t="s">
        <v>1291</v>
      </c>
      <c r="G128" s="395"/>
      <c r="H128" s="395"/>
      <c r="I128" s="395"/>
      <c r="J128" s="128" t="s">
        <v>128</v>
      </c>
      <c r="K128" s="129">
        <v>1.32</v>
      </c>
      <c r="L128" s="396"/>
      <c r="M128" s="395"/>
      <c r="N128" s="396"/>
      <c r="O128" s="395"/>
      <c r="P128" s="395"/>
      <c r="Q128" s="395"/>
      <c r="R128" s="130"/>
      <c r="T128" s="131" t="s">
        <v>3</v>
      </c>
      <c r="U128" s="36" t="s">
        <v>36</v>
      </c>
      <c r="V128" s="132">
        <v>4.0919999999999998E-2</v>
      </c>
      <c r="W128" s="132">
        <f>V128*K128</f>
        <v>5.4014399999999997E-2</v>
      </c>
      <c r="X128" s="132">
        <v>4.9399999999999999E-3</v>
      </c>
      <c r="Y128" s="132">
        <f>X128*K128</f>
        <v>6.5208000000000002E-3</v>
      </c>
      <c r="Z128" s="132">
        <v>0</v>
      </c>
      <c r="AA128" s="133">
        <f>Z128*K128</f>
        <v>0</v>
      </c>
      <c r="AR128" s="16" t="s">
        <v>129</v>
      </c>
      <c r="AT128" s="16" t="s">
        <v>125</v>
      </c>
      <c r="AU128" s="16" t="s">
        <v>130</v>
      </c>
      <c r="AY128" s="16" t="s">
        <v>124</v>
      </c>
      <c r="BE128" s="134">
        <f>IF(U128="základná",N128,0)</f>
        <v>0</v>
      </c>
      <c r="BF128" s="134">
        <f>IF(U128="znížená",N128,0)</f>
        <v>0</v>
      </c>
      <c r="BG128" s="134">
        <f>IF(U128="zákl. prenesená",N128,0)</f>
        <v>0</v>
      </c>
      <c r="BH128" s="134">
        <f>IF(U128="zníž. prenesená",N128,0)</f>
        <v>0</v>
      </c>
      <c r="BI128" s="134">
        <f>IF(U128="nulová",N128,0)</f>
        <v>0</v>
      </c>
      <c r="BJ128" s="16" t="s">
        <v>130</v>
      </c>
      <c r="BK128" s="134">
        <f>ROUND(L128*K128,2)</f>
        <v>0</v>
      </c>
      <c r="BL128" s="16" t="s">
        <v>129</v>
      </c>
      <c r="BM128" s="16" t="s">
        <v>1292</v>
      </c>
    </row>
    <row r="129" spans="2:65" s="9" customFormat="1" ht="29.85" customHeight="1" x14ac:dyDescent="0.3">
      <c r="B129" s="115"/>
      <c r="D129" s="124" t="s">
        <v>1285</v>
      </c>
      <c r="E129" s="124"/>
      <c r="F129" s="124"/>
      <c r="G129" s="124"/>
      <c r="H129" s="124"/>
      <c r="I129" s="124"/>
      <c r="J129" s="124"/>
      <c r="K129" s="124"/>
      <c r="L129" s="124"/>
      <c r="M129" s="124"/>
      <c r="N129" s="412"/>
      <c r="O129" s="413"/>
      <c r="P129" s="413"/>
      <c r="Q129" s="413"/>
      <c r="R129" s="117"/>
      <c r="T129" s="118"/>
      <c r="W129" s="119">
        <f>SUM(W130:W133)</f>
        <v>5.9142000000000001</v>
      </c>
      <c r="Y129" s="119">
        <f>SUM(Y130:Y133)</f>
        <v>1.1489339999999999</v>
      </c>
      <c r="AA129" s="120">
        <f>SUM(AA130:AA133)</f>
        <v>0</v>
      </c>
      <c r="AR129" s="121" t="s">
        <v>75</v>
      </c>
      <c r="AT129" s="122" t="s">
        <v>68</v>
      </c>
      <c r="AU129" s="122" t="s">
        <v>75</v>
      </c>
      <c r="AY129" s="121" t="s">
        <v>124</v>
      </c>
      <c r="BK129" s="123">
        <f>SUM(BK130:BK133)</f>
        <v>0</v>
      </c>
    </row>
    <row r="130" spans="2:65" s="1" customFormat="1" ht="31.5" customHeight="1" x14ac:dyDescent="0.3">
      <c r="B130" s="125"/>
      <c r="C130" s="126" t="s">
        <v>130</v>
      </c>
      <c r="D130" s="126" t="s">
        <v>125</v>
      </c>
      <c r="E130" s="127" t="s">
        <v>1293</v>
      </c>
      <c r="F130" s="394" t="s">
        <v>1821</v>
      </c>
      <c r="G130" s="395"/>
      <c r="H130" s="395"/>
      <c r="I130" s="395"/>
      <c r="J130" s="128" t="s">
        <v>187</v>
      </c>
      <c r="K130" s="129">
        <v>6</v>
      </c>
      <c r="L130" s="396"/>
      <c r="M130" s="395"/>
      <c r="N130" s="396"/>
      <c r="O130" s="395"/>
      <c r="P130" s="395"/>
      <c r="Q130" s="395"/>
      <c r="R130" s="130"/>
      <c r="T130" s="131" t="s">
        <v>3</v>
      </c>
      <c r="U130" s="36" t="s">
        <v>36</v>
      </c>
      <c r="V130" s="132">
        <v>0.26550000000000001</v>
      </c>
      <c r="W130" s="132">
        <f>V130*K130</f>
        <v>1.593</v>
      </c>
      <c r="X130" s="132">
        <v>4.8840000000000001E-2</v>
      </c>
      <c r="Y130" s="132">
        <f>X130*K130</f>
        <v>0.29304000000000002</v>
      </c>
      <c r="Z130" s="132">
        <v>0</v>
      </c>
      <c r="AA130" s="133">
        <f>Z130*K130</f>
        <v>0</v>
      </c>
      <c r="AR130" s="16" t="s">
        <v>129</v>
      </c>
      <c r="AT130" s="16" t="s">
        <v>125</v>
      </c>
      <c r="AU130" s="16" t="s">
        <v>130</v>
      </c>
      <c r="AY130" s="16" t="s">
        <v>124</v>
      </c>
      <c r="BE130" s="134">
        <f>IF(U130="základná",N130,0)</f>
        <v>0</v>
      </c>
      <c r="BF130" s="134">
        <f>IF(U130="znížená",N130,0)</f>
        <v>0</v>
      </c>
      <c r="BG130" s="134">
        <f>IF(U130="zákl. prenesená",N130,0)</f>
        <v>0</v>
      </c>
      <c r="BH130" s="134">
        <f>IF(U130="zníž. prenesená",N130,0)</f>
        <v>0</v>
      </c>
      <c r="BI130" s="134">
        <f>IF(U130="nulová",N130,0)</f>
        <v>0</v>
      </c>
      <c r="BJ130" s="16" t="s">
        <v>130</v>
      </c>
      <c r="BK130" s="134">
        <f>ROUND(L130*K130,2)</f>
        <v>0</v>
      </c>
      <c r="BL130" s="16" t="s">
        <v>129</v>
      </c>
      <c r="BM130" s="16" t="s">
        <v>1294</v>
      </c>
    </row>
    <row r="131" spans="2:65" s="1" customFormat="1" ht="31.5" customHeight="1" x14ac:dyDescent="0.3">
      <c r="B131" s="125"/>
      <c r="C131" s="126" t="s">
        <v>138</v>
      </c>
      <c r="D131" s="126" t="s">
        <v>125</v>
      </c>
      <c r="E131" s="127" t="s">
        <v>1295</v>
      </c>
      <c r="F131" s="394" t="s">
        <v>1822</v>
      </c>
      <c r="G131" s="395"/>
      <c r="H131" s="395"/>
      <c r="I131" s="395"/>
      <c r="J131" s="128" t="s">
        <v>128</v>
      </c>
      <c r="K131" s="129">
        <v>3.9</v>
      </c>
      <c r="L131" s="396"/>
      <c r="M131" s="395"/>
      <c r="N131" s="396"/>
      <c r="O131" s="395"/>
      <c r="P131" s="395"/>
      <c r="Q131" s="395"/>
      <c r="R131" s="130"/>
      <c r="T131" s="131" t="s">
        <v>3</v>
      </c>
      <c r="U131" s="36" t="s">
        <v>36</v>
      </c>
      <c r="V131" s="132">
        <v>1.1080000000000001</v>
      </c>
      <c r="W131" s="132">
        <f>V131*K131</f>
        <v>4.3212000000000002</v>
      </c>
      <c r="X131" s="132">
        <v>0.21945999999999999</v>
      </c>
      <c r="Y131" s="132">
        <f>X131*K131</f>
        <v>0.85589399999999993</v>
      </c>
      <c r="Z131" s="132">
        <v>0</v>
      </c>
      <c r="AA131" s="133">
        <f>Z131*K131</f>
        <v>0</v>
      </c>
      <c r="AR131" s="16" t="s">
        <v>129</v>
      </c>
      <c r="AT131" s="16" t="s">
        <v>125</v>
      </c>
      <c r="AU131" s="16" t="s">
        <v>130</v>
      </c>
      <c r="AY131" s="16" t="s">
        <v>124</v>
      </c>
      <c r="BE131" s="134">
        <f>IF(U131="základná",N131,0)</f>
        <v>0</v>
      </c>
      <c r="BF131" s="134">
        <f>IF(U131="znížená",N131,0)</f>
        <v>0</v>
      </c>
      <c r="BG131" s="134">
        <f>IF(U131="zákl. prenesená",N131,0)</f>
        <v>0</v>
      </c>
      <c r="BH131" s="134">
        <f>IF(U131="zníž. prenesená",N131,0)</f>
        <v>0</v>
      </c>
      <c r="BI131" s="134">
        <f>IF(U131="nulová",N131,0)</f>
        <v>0</v>
      </c>
      <c r="BJ131" s="16" t="s">
        <v>130</v>
      </c>
      <c r="BK131" s="134">
        <f>ROUND(L131*K131,2)</f>
        <v>0</v>
      </c>
      <c r="BL131" s="16" t="s">
        <v>129</v>
      </c>
      <c r="BM131" s="16" t="s">
        <v>1296</v>
      </c>
    </row>
    <row r="132" spans="2:65" s="1" customFormat="1" ht="22.5" customHeight="1" x14ac:dyDescent="0.3">
      <c r="B132" s="29"/>
      <c r="F132" s="399" t="s">
        <v>1297</v>
      </c>
      <c r="G132" s="357"/>
      <c r="H132" s="357"/>
      <c r="I132" s="357"/>
      <c r="R132" s="30"/>
      <c r="T132" s="64"/>
      <c r="AA132" s="65"/>
      <c r="AT132" s="16" t="s">
        <v>503</v>
      </c>
      <c r="AU132" s="16" t="s">
        <v>130</v>
      </c>
    </row>
    <row r="133" spans="2:65" s="10" customFormat="1" ht="22.5" customHeight="1" x14ac:dyDescent="0.3">
      <c r="B133" s="135"/>
      <c r="E133" s="136" t="s">
        <v>3</v>
      </c>
      <c r="F133" s="400" t="s">
        <v>1298</v>
      </c>
      <c r="G133" s="398"/>
      <c r="H133" s="398"/>
      <c r="I133" s="398"/>
      <c r="K133" s="137">
        <v>3.9</v>
      </c>
      <c r="R133" s="138"/>
      <c r="T133" s="139"/>
      <c r="AA133" s="140"/>
      <c r="AT133" s="136" t="s">
        <v>137</v>
      </c>
      <c r="AU133" s="136" t="s">
        <v>130</v>
      </c>
      <c r="AV133" s="10" t="s">
        <v>130</v>
      </c>
      <c r="AW133" s="10" t="s">
        <v>27</v>
      </c>
      <c r="AX133" s="10" t="s">
        <v>75</v>
      </c>
      <c r="AY133" s="136" t="s">
        <v>124</v>
      </c>
    </row>
    <row r="134" spans="2:65" s="9" customFormat="1" ht="29.85" customHeight="1" x14ac:dyDescent="0.3">
      <c r="B134" s="115"/>
      <c r="D134" s="124" t="s">
        <v>1286</v>
      </c>
      <c r="E134" s="124"/>
      <c r="F134" s="124"/>
      <c r="G134" s="124"/>
      <c r="H134" s="124"/>
      <c r="I134" s="124"/>
      <c r="J134" s="124"/>
      <c r="K134" s="124"/>
      <c r="L134" s="124"/>
      <c r="M134" s="124"/>
      <c r="N134" s="410"/>
      <c r="O134" s="411"/>
      <c r="P134" s="411"/>
      <c r="Q134" s="411"/>
      <c r="R134" s="117"/>
      <c r="T134" s="118"/>
      <c r="W134" s="119">
        <f>SUM(W135:W136)</f>
        <v>4.8593999999999999</v>
      </c>
      <c r="Y134" s="119">
        <f>SUM(Y135:Y136)</f>
        <v>7.3740030000000001</v>
      </c>
      <c r="AA134" s="120">
        <f>SUM(AA135:AA136)</f>
        <v>0</v>
      </c>
      <c r="AR134" s="121" t="s">
        <v>75</v>
      </c>
      <c r="AT134" s="122" t="s">
        <v>68</v>
      </c>
      <c r="AU134" s="122" t="s">
        <v>75</v>
      </c>
      <c r="AY134" s="121" t="s">
        <v>124</v>
      </c>
      <c r="BK134" s="123">
        <f>SUM(BK135:BK136)</f>
        <v>0</v>
      </c>
    </row>
    <row r="135" spans="2:65" s="1" customFormat="1" ht="44.25" customHeight="1" x14ac:dyDescent="0.3">
      <c r="B135" s="125"/>
      <c r="C135" s="126" t="s">
        <v>129</v>
      </c>
      <c r="D135" s="126" t="s">
        <v>125</v>
      </c>
      <c r="E135" s="127" t="s">
        <v>1299</v>
      </c>
      <c r="F135" s="394" t="s">
        <v>1300</v>
      </c>
      <c r="G135" s="395"/>
      <c r="H135" s="395"/>
      <c r="I135" s="395"/>
      <c r="J135" s="128" t="s">
        <v>500</v>
      </c>
      <c r="K135" s="129">
        <v>3.9</v>
      </c>
      <c r="L135" s="396"/>
      <c r="M135" s="395"/>
      <c r="N135" s="396"/>
      <c r="O135" s="395"/>
      <c r="P135" s="395"/>
      <c r="Q135" s="395"/>
      <c r="R135" s="130"/>
      <c r="T135" s="131" t="s">
        <v>3</v>
      </c>
      <c r="U135" s="36" t="s">
        <v>36</v>
      </c>
      <c r="V135" s="132">
        <v>1.246</v>
      </c>
      <c r="W135" s="132">
        <f>V135*K135</f>
        <v>4.8593999999999999</v>
      </c>
      <c r="X135" s="132">
        <v>1.8907700000000001</v>
      </c>
      <c r="Y135" s="132">
        <f>X135*K135</f>
        <v>7.3740030000000001</v>
      </c>
      <c r="Z135" s="132">
        <v>0</v>
      </c>
      <c r="AA135" s="133">
        <f>Z135*K135</f>
        <v>0</v>
      </c>
      <c r="AR135" s="16" t="s">
        <v>129</v>
      </c>
      <c r="AT135" s="16" t="s">
        <v>125</v>
      </c>
      <c r="AU135" s="16" t="s">
        <v>130</v>
      </c>
      <c r="AY135" s="16" t="s">
        <v>124</v>
      </c>
      <c r="BE135" s="134">
        <f>IF(U135="základná",N135,0)</f>
        <v>0</v>
      </c>
      <c r="BF135" s="134">
        <f>IF(U135="znížená",N135,0)</f>
        <v>0</v>
      </c>
      <c r="BG135" s="134">
        <f>IF(U135="zákl. prenesená",N135,0)</f>
        <v>0</v>
      </c>
      <c r="BH135" s="134">
        <f>IF(U135="zníž. prenesená",N135,0)</f>
        <v>0</v>
      </c>
      <c r="BI135" s="134">
        <f>IF(U135="nulová",N135,0)</f>
        <v>0</v>
      </c>
      <c r="BJ135" s="16" t="s">
        <v>130</v>
      </c>
      <c r="BK135" s="134">
        <f>ROUND(L135*K135,2)</f>
        <v>0</v>
      </c>
      <c r="BL135" s="16" t="s">
        <v>129</v>
      </c>
      <c r="BM135" s="16" t="s">
        <v>1301</v>
      </c>
    </row>
    <row r="136" spans="2:65" s="10" customFormat="1" ht="22.5" customHeight="1" x14ac:dyDescent="0.3">
      <c r="B136" s="135"/>
      <c r="E136" s="136" t="s">
        <v>3</v>
      </c>
      <c r="F136" s="397" t="s">
        <v>1302</v>
      </c>
      <c r="G136" s="398"/>
      <c r="H136" s="398"/>
      <c r="I136" s="398"/>
      <c r="K136" s="137">
        <v>3.9</v>
      </c>
      <c r="R136" s="138"/>
      <c r="T136" s="139"/>
      <c r="AA136" s="140"/>
      <c r="AT136" s="136" t="s">
        <v>137</v>
      </c>
      <c r="AU136" s="136" t="s">
        <v>130</v>
      </c>
      <c r="AV136" s="10" t="s">
        <v>130</v>
      </c>
      <c r="AW136" s="10" t="s">
        <v>27</v>
      </c>
      <c r="AX136" s="10" t="s">
        <v>75</v>
      </c>
      <c r="AY136" s="136" t="s">
        <v>124</v>
      </c>
    </row>
    <row r="137" spans="2:65" s="9" customFormat="1" ht="29.85" customHeight="1" x14ac:dyDescent="0.3">
      <c r="B137" s="115"/>
      <c r="D137" s="124" t="s">
        <v>104</v>
      </c>
      <c r="E137" s="124"/>
      <c r="F137" s="124"/>
      <c r="G137" s="124"/>
      <c r="H137" s="124"/>
      <c r="I137" s="124"/>
      <c r="J137" s="124"/>
      <c r="K137" s="124"/>
      <c r="L137" s="124"/>
      <c r="M137" s="124"/>
      <c r="N137" s="410"/>
      <c r="O137" s="411"/>
      <c r="P137" s="411"/>
      <c r="Q137" s="411"/>
      <c r="R137" s="117"/>
      <c r="T137" s="118"/>
      <c r="W137" s="119">
        <f>SUM(W138:W146)</f>
        <v>11.6022</v>
      </c>
      <c r="Y137" s="119">
        <f>SUM(Y138:Y146)</f>
        <v>0.44578600000000002</v>
      </c>
      <c r="AA137" s="120">
        <f>SUM(AA138:AA146)</f>
        <v>0</v>
      </c>
      <c r="AR137" s="121" t="s">
        <v>75</v>
      </c>
      <c r="AT137" s="122" t="s">
        <v>68</v>
      </c>
      <c r="AU137" s="122" t="s">
        <v>75</v>
      </c>
      <c r="AY137" s="121" t="s">
        <v>124</v>
      </c>
      <c r="BK137" s="123">
        <f>SUM(BK138:BK146)</f>
        <v>0</v>
      </c>
    </row>
    <row r="138" spans="2:65" s="1" customFormat="1" ht="31.5" customHeight="1" x14ac:dyDescent="0.3">
      <c r="B138" s="125"/>
      <c r="C138" s="126" t="s">
        <v>146</v>
      </c>
      <c r="D138" s="126" t="s">
        <v>125</v>
      </c>
      <c r="E138" s="127" t="s">
        <v>1303</v>
      </c>
      <c r="F138" s="394" t="s">
        <v>1304</v>
      </c>
      <c r="G138" s="395"/>
      <c r="H138" s="395"/>
      <c r="I138" s="395"/>
      <c r="J138" s="128" t="s">
        <v>128</v>
      </c>
      <c r="K138" s="129">
        <v>5.0599999999999996</v>
      </c>
      <c r="L138" s="396"/>
      <c r="M138" s="395"/>
      <c r="N138" s="396"/>
      <c r="O138" s="395"/>
      <c r="P138" s="395"/>
      <c r="Q138" s="395"/>
      <c r="R138" s="130"/>
      <c r="T138" s="131" t="s">
        <v>3</v>
      </c>
      <c r="U138" s="36" t="s">
        <v>36</v>
      </c>
      <c r="V138" s="132">
        <v>0.61739999999999995</v>
      </c>
      <c r="W138" s="132">
        <f>V138*K138</f>
        <v>3.1240439999999996</v>
      </c>
      <c r="X138" s="132">
        <v>3.5999999999999997E-2</v>
      </c>
      <c r="Y138" s="132">
        <f>X138*K138</f>
        <v>0.18215999999999996</v>
      </c>
      <c r="Z138" s="132">
        <v>0</v>
      </c>
      <c r="AA138" s="133">
        <f>Z138*K138</f>
        <v>0</v>
      </c>
      <c r="AR138" s="16" t="s">
        <v>129</v>
      </c>
      <c r="AT138" s="16" t="s">
        <v>125</v>
      </c>
      <c r="AU138" s="16" t="s">
        <v>130</v>
      </c>
      <c r="AY138" s="16" t="s">
        <v>124</v>
      </c>
      <c r="BE138" s="134">
        <f>IF(U138="základná",N138,0)</f>
        <v>0</v>
      </c>
      <c r="BF138" s="134">
        <f>IF(U138="znížená",N138,0)</f>
        <v>0</v>
      </c>
      <c r="BG138" s="134">
        <f>IF(U138="zákl. prenesená",N138,0)</f>
        <v>0</v>
      </c>
      <c r="BH138" s="134">
        <f>IF(U138="zníž. prenesená",N138,0)</f>
        <v>0</v>
      </c>
      <c r="BI138" s="134">
        <f>IF(U138="nulová",N138,0)</f>
        <v>0</v>
      </c>
      <c r="BJ138" s="16" t="s">
        <v>130</v>
      </c>
      <c r="BK138" s="134">
        <f>ROUND(L138*K138,2)</f>
        <v>0</v>
      </c>
      <c r="BL138" s="16" t="s">
        <v>129</v>
      </c>
      <c r="BM138" s="16" t="s">
        <v>1305</v>
      </c>
    </row>
    <row r="139" spans="2:65" s="10" customFormat="1" ht="22.5" customHeight="1" x14ac:dyDescent="0.3">
      <c r="B139" s="135"/>
      <c r="E139" s="136" t="s">
        <v>3</v>
      </c>
      <c r="F139" s="397" t="s">
        <v>1306</v>
      </c>
      <c r="G139" s="398"/>
      <c r="H139" s="398"/>
      <c r="I139" s="398"/>
      <c r="K139" s="137">
        <v>5.0599999999999996</v>
      </c>
      <c r="R139" s="138"/>
      <c r="T139" s="139"/>
      <c r="AA139" s="140"/>
      <c r="AT139" s="136" t="s">
        <v>137</v>
      </c>
      <c r="AU139" s="136" t="s">
        <v>130</v>
      </c>
      <c r="AV139" s="10" t="s">
        <v>130</v>
      </c>
      <c r="AW139" s="10" t="s">
        <v>27</v>
      </c>
      <c r="AX139" s="10" t="s">
        <v>75</v>
      </c>
      <c r="AY139" s="136" t="s">
        <v>124</v>
      </c>
    </row>
    <row r="140" spans="2:65" s="1" customFormat="1" ht="31.5" customHeight="1" x14ac:dyDescent="0.3">
      <c r="B140" s="125"/>
      <c r="C140" s="126" t="s">
        <v>150</v>
      </c>
      <c r="D140" s="126" t="s">
        <v>125</v>
      </c>
      <c r="E140" s="127" t="s">
        <v>1307</v>
      </c>
      <c r="F140" s="394" t="s">
        <v>1308</v>
      </c>
      <c r="G140" s="395"/>
      <c r="H140" s="395"/>
      <c r="I140" s="395"/>
      <c r="J140" s="128" t="s">
        <v>128</v>
      </c>
      <c r="K140" s="129">
        <v>7.8</v>
      </c>
      <c r="L140" s="396"/>
      <c r="M140" s="395"/>
      <c r="N140" s="396"/>
      <c r="O140" s="395"/>
      <c r="P140" s="395"/>
      <c r="Q140" s="395"/>
      <c r="R140" s="130"/>
      <c r="T140" s="131" t="s">
        <v>3</v>
      </c>
      <c r="U140" s="36" t="s">
        <v>36</v>
      </c>
      <c r="V140" s="132">
        <v>0.16059999999999999</v>
      </c>
      <c r="W140" s="132">
        <f>V140*K140</f>
        <v>1.25268</v>
      </c>
      <c r="X140" s="132">
        <v>2.81E-3</v>
      </c>
      <c r="Y140" s="132">
        <f>X140*K140</f>
        <v>2.1918E-2</v>
      </c>
      <c r="Z140" s="132">
        <v>0</v>
      </c>
      <c r="AA140" s="133">
        <f>Z140*K140</f>
        <v>0</v>
      </c>
      <c r="AR140" s="16" t="s">
        <v>129</v>
      </c>
      <c r="AT140" s="16" t="s">
        <v>125</v>
      </c>
      <c r="AU140" s="16" t="s">
        <v>130</v>
      </c>
      <c r="AY140" s="16" t="s">
        <v>124</v>
      </c>
      <c r="BE140" s="134">
        <f>IF(U140="základná",N140,0)</f>
        <v>0</v>
      </c>
      <c r="BF140" s="134">
        <f>IF(U140="znížená",N140,0)</f>
        <v>0</v>
      </c>
      <c r="BG140" s="134">
        <f>IF(U140="zákl. prenesená",N140,0)</f>
        <v>0</v>
      </c>
      <c r="BH140" s="134">
        <f>IF(U140="zníž. prenesená",N140,0)</f>
        <v>0</v>
      </c>
      <c r="BI140" s="134">
        <f>IF(U140="nulová",N140,0)</f>
        <v>0</v>
      </c>
      <c r="BJ140" s="16" t="s">
        <v>130</v>
      </c>
      <c r="BK140" s="134">
        <f>ROUND(L140*K140,2)</f>
        <v>0</v>
      </c>
      <c r="BL140" s="16" t="s">
        <v>129</v>
      </c>
      <c r="BM140" s="16" t="s">
        <v>1309</v>
      </c>
    </row>
    <row r="141" spans="2:65" s="10" customFormat="1" ht="22.5" customHeight="1" x14ac:dyDescent="0.3">
      <c r="B141" s="135"/>
      <c r="E141" s="136" t="s">
        <v>3</v>
      </c>
      <c r="F141" s="397" t="s">
        <v>1310</v>
      </c>
      <c r="G141" s="398"/>
      <c r="H141" s="398"/>
      <c r="I141" s="398"/>
      <c r="K141" s="137">
        <v>7.8</v>
      </c>
      <c r="R141" s="138"/>
      <c r="T141" s="139"/>
      <c r="AA141" s="140"/>
      <c r="AT141" s="136" t="s">
        <v>137</v>
      </c>
      <c r="AU141" s="136" t="s">
        <v>130</v>
      </c>
      <c r="AV141" s="10" t="s">
        <v>130</v>
      </c>
      <c r="AW141" s="10" t="s">
        <v>27</v>
      </c>
      <c r="AX141" s="10" t="s">
        <v>75</v>
      </c>
      <c r="AY141" s="136" t="s">
        <v>124</v>
      </c>
    </row>
    <row r="142" spans="2:65" s="1" customFormat="1" ht="31.5" customHeight="1" x14ac:dyDescent="0.3">
      <c r="B142" s="125"/>
      <c r="C142" s="126" t="s">
        <v>155</v>
      </c>
      <c r="D142" s="126" t="s">
        <v>125</v>
      </c>
      <c r="E142" s="127" t="s">
        <v>1311</v>
      </c>
      <c r="F142" s="394" t="s">
        <v>1312</v>
      </c>
      <c r="G142" s="395"/>
      <c r="H142" s="395"/>
      <c r="I142" s="395"/>
      <c r="J142" s="128" t="s">
        <v>128</v>
      </c>
      <c r="K142" s="129">
        <v>1.32</v>
      </c>
      <c r="L142" s="396"/>
      <c r="M142" s="395"/>
      <c r="N142" s="396"/>
      <c r="O142" s="395"/>
      <c r="P142" s="395"/>
      <c r="Q142" s="395"/>
      <c r="R142" s="130"/>
      <c r="T142" s="131" t="s">
        <v>3</v>
      </c>
      <c r="U142" s="36" t="s">
        <v>36</v>
      </c>
      <c r="V142" s="132">
        <v>0.46929999999999999</v>
      </c>
      <c r="W142" s="132">
        <f>V142*K142</f>
        <v>0.61947600000000003</v>
      </c>
      <c r="X142" s="132">
        <v>0.1079</v>
      </c>
      <c r="Y142" s="132">
        <f>X142*K142</f>
        <v>0.142428</v>
      </c>
      <c r="Z142" s="132">
        <v>0</v>
      </c>
      <c r="AA142" s="133">
        <f>Z142*K142</f>
        <v>0</v>
      </c>
      <c r="AR142" s="16" t="s">
        <v>129</v>
      </c>
      <c r="AT142" s="16" t="s">
        <v>125</v>
      </c>
      <c r="AU142" s="16" t="s">
        <v>130</v>
      </c>
      <c r="AY142" s="16" t="s">
        <v>124</v>
      </c>
      <c r="BE142" s="134">
        <f>IF(U142="základná",N142,0)</f>
        <v>0</v>
      </c>
      <c r="BF142" s="134">
        <f>IF(U142="znížená",N142,0)</f>
        <v>0</v>
      </c>
      <c r="BG142" s="134">
        <f>IF(U142="zákl. prenesená",N142,0)</f>
        <v>0</v>
      </c>
      <c r="BH142" s="134">
        <f>IF(U142="zníž. prenesená",N142,0)</f>
        <v>0</v>
      </c>
      <c r="BI142" s="134">
        <f>IF(U142="nulová",N142,0)</f>
        <v>0</v>
      </c>
      <c r="BJ142" s="16" t="s">
        <v>130</v>
      </c>
      <c r="BK142" s="134">
        <f>ROUND(L142*K142,2)</f>
        <v>0</v>
      </c>
      <c r="BL142" s="16" t="s">
        <v>129</v>
      </c>
      <c r="BM142" s="16" t="s">
        <v>1313</v>
      </c>
    </row>
    <row r="143" spans="2:65" s="10" customFormat="1" ht="22.5" customHeight="1" x14ac:dyDescent="0.3">
      <c r="B143" s="135"/>
      <c r="E143" s="136" t="s">
        <v>3</v>
      </c>
      <c r="F143" s="397" t="s">
        <v>1314</v>
      </c>
      <c r="G143" s="398"/>
      <c r="H143" s="398"/>
      <c r="I143" s="398"/>
      <c r="K143" s="137">
        <v>1.32</v>
      </c>
      <c r="R143" s="138"/>
      <c r="T143" s="139"/>
      <c r="AA143" s="140"/>
      <c r="AT143" s="136" t="s">
        <v>137</v>
      </c>
      <c r="AU143" s="136" t="s">
        <v>130</v>
      </c>
      <c r="AV143" s="10" t="s">
        <v>130</v>
      </c>
      <c r="AW143" s="10" t="s">
        <v>27</v>
      </c>
      <c r="AX143" s="10" t="s">
        <v>75</v>
      </c>
      <c r="AY143" s="136" t="s">
        <v>124</v>
      </c>
    </row>
    <row r="144" spans="2:65" s="1" customFormat="1" ht="31.5" customHeight="1" x14ac:dyDescent="0.3">
      <c r="B144" s="125"/>
      <c r="C144" s="126" t="s">
        <v>153</v>
      </c>
      <c r="D144" s="126" t="s">
        <v>125</v>
      </c>
      <c r="E144" s="127" t="s">
        <v>1315</v>
      </c>
      <c r="F144" s="394" t="s">
        <v>1316</v>
      </c>
      <c r="G144" s="395"/>
      <c r="H144" s="395"/>
      <c r="I144" s="395"/>
      <c r="J144" s="128" t="s">
        <v>187</v>
      </c>
      <c r="K144" s="129">
        <v>2</v>
      </c>
      <c r="L144" s="396"/>
      <c r="M144" s="395"/>
      <c r="N144" s="396"/>
      <c r="O144" s="395"/>
      <c r="P144" s="395"/>
      <c r="Q144" s="395"/>
      <c r="R144" s="130"/>
      <c r="T144" s="131" t="s">
        <v>3</v>
      </c>
      <c r="U144" s="36" t="s">
        <v>36</v>
      </c>
      <c r="V144" s="132">
        <v>3.3029999999999999</v>
      </c>
      <c r="W144" s="132">
        <f>V144*K144</f>
        <v>6.6059999999999999</v>
      </c>
      <c r="X144" s="132">
        <v>3.9640000000000002E-2</v>
      </c>
      <c r="Y144" s="132">
        <f>X144*K144</f>
        <v>7.9280000000000003E-2</v>
      </c>
      <c r="Z144" s="132">
        <v>0</v>
      </c>
      <c r="AA144" s="133">
        <f>Z144*K144</f>
        <v>0</v>
      </c>
      <c r="AR144" s="16" t="s">
        <v>129</v>
      </c>
      <c r="AT144" s="16" t="s">
        <v>125</v>
      </c>
      <c r="AU144" s="16" t="s">
        <v>130</v>
      </c>
      <c r="AY144" s="16" t="s">
        <v>124</v>
      </c>
      <c r="BE144" s="134">
        <f>IF(U144="základná",N144,0)</f>
        <v>0</v>
      </c>
      <c r="BF144" s="134">
        <f>IF(U144="znížená",N144,0)</f>
        <v>0</v>
      </c>
      <c r="BG144" s="134">
        <f>IF(U144="zákl. prenesená",N144,0)</f>
        <v>0</v>
      </c>
      <c r="BH144" s="134">
        <f>IF(U144="zníž. prenesená",N144,0)</f>
        <v>0</v>
      </c>
      <c r="BI144" s="134">
        <f>IF(U144="nulová",N144,0)</f>
        <v>0</v>
      </c>
      <c r="BJ144" s="16" t="s">
        <v>130</v>
      </c>
      <c r="BK144" s="134">
        <f>ROUND(L144*K144,2)</f>
        <v>0</v>
      </c>
      <c r="BL144" s="16" t="s">
        <v>129</v>
      </c>
      <c r="BM144" s="16" t="s">
        <v>1317</v>
      </c>
    </row>
    <row r="145" spans="2:65" s="1" customFormat="1" ht="22.5" customHeight="1" x14ac:dyDescent="0.3">
      <c r="B145" s="29"/>
      <c r="F145" s="399" t="s">
        <v>1318</v>
      </c>
      <c r="G145" s="357"/>
      <c r="H145" s="357"/>
      <c r="I145" s="357"/>
      <c r="R145" s="30"/>
      <c r="T145" s="64"/>
      <c r="AA145" s="65"/>
      <c r="AT145" s="16" t="s">
        <v>503</v>
      </c>
      <c r="AU145" s="16" t="s">
        <v>130</v>
      </c>
    </row>
    <row r="146" spans="2:65" s="1" customFormat="1" ht="31.5" customHeight="1" x14ac:dyDescent="0.3">
      <c r="B146" s="125"/>
      <c r="C146" s="141" t="s">
        <v>162</v>
      </c>
      <c r="D146" s="141" t="s">
        <v>151</v>
      </c>
      <c r="E146" s="142" t="s">
        <v>1319</v>
      </c>
      <c r="F146" s="403" t="s">
        <v>1320</v>
      </c>
      <c r="G146" s="404"/>
      <c r="H146" s="404"/>
      <c r="I146" s="404"/>
      <c r="J146" s="143" t="s">
        <v>187</v>
      </c>
      <c r="K146" s="144">
        <v>2</v>
      </c>
      <c r="L146" s="405"/>
      <c r="M146" s="404"/>
      <c r="N146" s="405"/>
      <c r="O146" s="395"/>
      <c r="P146" s="395"/>
      <c r="Q146" s="395"/>
      <c r="R146" s="130"/>
      <c r="T146" s="131" t="s">
        <v>3</v>
      </c>
      <c r="U146" s="36" t="s">
        <v>36</v>
      </c>
      <c r="V146" s="132">
        <v>0</v>
      </c>
      <c r="W146" s="132">
        <f>V146*K146</f>
        <v>0</v>
      </c>
      <c r="X146" s="132">
        <v>0.01</v>
      </c>
      <c r="Y146" s="132">
        <f>X146*K146</f>
        <v>0.02</v>
      </c>
      <c r="Z146" s="132">
        <v>0</v>
      </c>
      <c r="AA146" s="133">
        <f>Z146*K146</f>
        <v>0</v>
      </c>
      <c r="AR146" s="16" t="s">
        <v>153</v>
      </c>
      <c r="AT146" s="16" t="s">
        <v>151</v>
      </c>
      <c r="AU146" s="16" t="s">
        <v>130</v>
      </c>
      <c r="AY146" s="16" t="s">
        <v>124</v>
      </c>
      <c r="BE146" s="134">
        <f>IF(U146="základná",N146,0)</f>
        <v>0</v>
      </c>
      <c r="BF146" s="134">
        <f>IF(U146="znížená",N146,0)</f>
        <v>0</v>
      </c>
      <c r="BG146" s="134">
        <f>IF(U146="zákl. prenesená",N146,0)</f>
        <v>0</v>
      </c>
      <c r="BH146" s="134">
        <f>IF(U146="zníž. prenesená",N146,0)</f>
        <v>0</v>
      </c>
      <c r="BI146" s="134">
        <f>IF(U146="nulová",N146,0)</f>
        <v>0</v>
      </c>
      <c r="BJ146" s="16" t="s">
        <v>130</v>
      </c>
      <c r="BK146" s="134">
        <f>ROUND(L146*K146,2)</f>
        <v>0</v>
      </c>
      <c r="BL146" s="16" t="s">
        <v>129</v>
      </c>
      <c r="BM146" s="16" t="s">
        <v>1321</v>
      </c>
    </row>
    <row r="147" spans="2:65" s="9" customFormat="1" ht="29.85" customHeight="1" x14ac:dyDescent="0.3">
      <c r="B147" s="115"/>
      <c r="D147" s="124" t="s">
        <v>1287</v>
      </c>
      <c r="E147" s="124"/>
      <c r="F147" s="124"/>
      <c r="G147" s="124"/>
      <c r="H147" s="124"/>
      <c r="I147" s="124"/>
      <c r="J147" s="124"/>
      <c r="K147" s="124"/>
      <c r="L147" s="124"/>
      <c r="M147" s="124"/>
      <c r="N147" s="412"/>
      <c r="O147" s="413"/>
      <c r="P147" s="413"/>
      <c r="Q147" s="413"/>
      <c r="R147" s="117"/>
      <c r="T147" s="118"/>
      <c r="W147" s="119">
        <f>SUM(W148:W150)</f>
        <v>6.0790499999999996</v>
      </c>
      <c r="Y147" s="119">
        <f>SUM(Y148:Y150)</f>
        <v>0.24840000000000001</v>
      </c>
      <c r="AA147" s="120">
        <f>SUM(AA148:AA150)</f>
        <v>0</v>
      </c>
      <c r="AR147" s="121" t="s">
        <v>75</v>
      </c>
      <c r="AT147" s="122" t="s">
        <v>68</v>
      </c>
      <c r="AU147" s="122" t="s">
        <v>75</v>
      </c>
      <c r="AY147" s="121" t="s">
        <v>124</v>
      </c>
      <c r="BK147" s="123">
        <f>SUM(BK148:BK150)</f>
        <v>0</v>
      </c>
    </row>
    <row r="148" spans="2:65" s="1" customFormat="1" ht="44.25" customHeight="1" x14ac:dyDescent="0.3">
      <c r="B148" s="125"/>
      <c r="C148" s="126" t="s">
        <v>167</v>
      </c>
      <c r="D148" s="126" t="s">
        <v>125</v>
      </c>
      <c r="E148" s="127" t="s">
        <v>1322</v>
      </c>
      <c r="F148" s="394" t="s">
        <v>1323</v>
      </c>
      <c r="G148" s="395"/>
      <c r="H148" s="395"/>
      <c r="I148" s="395"/>
      <c r="J148" s="128" t="s">
        <v>134</v>
      </c>
      <c r="K148" s="129">
        <v>27</v>
      </c>
      <c r="L148" s="396"/>
      <c r="M148" s="395"/>
      <c r="N148" s="396"/>
      <c r="O148" s="395"/>
      <c r="P148" s="395"/>
      <c r="Q148" s="395"/>
      <c r="R148" s="130"/>
      <c r="T148" s="131" t="s">
        <v>3</v>
      </c>
      <c r="U148" s="36" t="s">
        <v>36</v>
      </c>
      <c r="V148" s="132">
        <v>0.22514999999999999</v>
      </c>
      <c r="W148" s="132">
        <f>V148*K148</f>
        <v>6.0790499999999996</v>
      </c>
      <c r="X148" s="132">
        <v>5.0000000000000001E-4</v>
      </c>
      <c r="Y148" s="132">
        <f>X148*K148</f>
        <v>1.35E-2</v>
      </c>
      <c r="Z148" s="132">
        <v>0</v>
      </c>
      <c r="AA148" s="133">
        <f>Z148*K148</f>
        <v>0</v>
      </c>
      <c r="AR148" s="16" t="s">
        <v>129</v>
      </c>
      <c r="AT148" s="16" t="s">
        <v>125</v>
      </c>
      <c r="AU148" s="16" t="s">
        <v>130</v>
      </c>
      <c r="AY148" s="16" t="s">
        <v>124</v>
      </c>
      <c r="BE148" s="134">
        <f>IF(U148="základná",N148,0)</f>
        <v>0</v>
      </c>
      <c r="BF148" s="134">
        <f>IF(U148="znížená",N148,0)</f>
        <v>0</v>
      </c>
      <c r="BG148" s="134">
        <f>IF(U148="zákl. prenesená",N148,0)</f>
        <v>0</v>
      </c>
      <c r="BH148" s="134">
        <f>IF(U148="zníž. prenesená",N148,0)</f>
        <v>0</v>
      </c>
      <c r="BI148" s="134">
        <f>IF(U148="nulová",N148,0)</f>
        <v>0</v>
      </c>
      <c r="BJ148" s="16" t="s">
        <v>130</v>
      </c>
      <c r="BK148" s="134">
        <f>ROUND(L148*K148,2)</f>
        <v>0</v>
      </c>
      <c r="BL148" s="16" t="s">
        <v>129</v>
      </c>
      <c r="BM148" s="16" t="s">
        <v>1324</v>
      </c>
    </row>
    <row r="149" spans="2:65" s="1" customFormat="1" ht="31.5" customHeight="1" x14ac:dyDescent="0.3">
      <c r="B149" s="125"/>
      <c r="C149" s="141" t="s">
        <v>171</v>
      </c>
      <c r="D149" s="141" t="s">
        <v>151</v>
      </c>
      <c r="E149" s="142" t="s">
        <v>1325</v>
      </c>
      <c r="F149" s="403" t="s">
        <v>1967</v>
      </c>
      <c r="G149" s="404"/>
      <c r="H149" s="404"/>
      <c r="I149" s="404"/>
      <c r="J149" s="143" t="s">
        <v>134</v>
      </c>
      <c r="K149" s="144">
        <v>27</v>
      </c>
      <c r="L149" s="405"/>
      <c r="M149" s="404"/>
      <c r="N149" s="405"/>
      <c r="O149" s="395"/>
      <c r="P149" s="395"/>
      <c r="Q149" s="395"/>
      <c r="R149" s="130"/>
      <c r="T149" s="131" t="s">
        <v>3</v>
      </c>
      <c r="U149" s="36" t="s">
        <v>36</v>
      </c>
      <c r="V149" s="132">
        <v>0</v>
      </c>
      <c r="W149" s="132">
        <f>V149*K149</f>
        <v>0</v>
      </c>
      <c r="X149" s="132">
        <v>8.6999999999999994E-3</v>
      </c>
      <c r="Y149" s="132">
        <f>X149*K149</f>
        <v>0.2349</v>
      </c>
      <c r="Z149" s="132">
        <v>0</v>
      </c>
      <c r="AA149" s="133">
        <f>Z149*K149</f>
        <v>0</v>
      </c>
      <c r="AR149" s="16" t="s">
        <v>153</v>
      </c>
      <c r="AT149" s="16" t="s">
        <v>151</v>
      </c>
      <c r="AU149" s="16" t="s">
        <v>130</v>
      </c>
      <c r="AY149" s="16" t="s">
        <v>124</v>
      </c>
      <c r="BE149" s="134">
        <f>IF(U149="základná",N149,0)</f>
        <v>0</v>
      </c>
      <c r="BF149" s="134">
        <f>IF(U149="znížená",N149,0)</f>
        <v>0</v>
      </c>
      <c r="BG149" s="134">
        <f>IF(U149="zákl. prenesená",N149,0)</f>
        <v>0</v>
      </c>
      <c r="BH149" s="134">
        <f>IF(U149="zníž. prenesená",N149,0)</f>
        <v>0</v>
      </c>
      <c r="BI149" s="134">
        <f>IF(U149="nulová",N149,0)</f>
        <v>0</v>
      </c>
      <c r="BJ149" s="16" t="s">
        <v>130</v>
      </c>
      <c r="BK149" s="134">
        <f>ROUND(L149*K149,2)</f>
        <v>0</v>
      </c>
      <c r="BL149" s="16" t="s">
        <v>129</v>
      </c>
      <c r="BM149" s="16" t="s">
        <v>1326</v>
      </c>
    </row>
    <row r="150" spans="2:65" s="1" customFormat="1" ht="22.5" customHeight="1" x14ac:dyDescent="0.3">
      <c r="B150" s="29"/>
      <c r="F150" s="399" t="s">
        <v>1327</v>
      </c>
      <c r="G150" s="357"/>
      <c r="H150" s="357"/>
      <c r="I150" s="357"/>
      <c r="R150" s="30"/>
      <c r="T150" s="64"/>
      <c r="AA150" s="65"/>
      <c r="AT150" s="16" t="s">
        <v>503</v>
      </c>
      <c r="AU150" s="16" t="s">
        <v>130</v>
      </c>
    </row>
    <row r="151" spans="2:65" s="9" customFormat="1" ht="29.85" customHeight="1" x14ac:dyDescent="0.3">
      <c r="B151" s="115"/>
      <c r="D151" s="124" t="s">
        <v>105</v>
      </c>
      <c r="E151" s="124"/>
      <c r="F151" s="124"/>
      <c r="G151" s="124"/>
      <c r="H151" s="124"/>
      <c r="I151" s="124"/>
      <c r="J151" s="124"/>
      <c r="K151" s="124"/>
      <c r="L151" s="124"/>
      <c r="M151" s="124"/>
      <c r="N151" s="410"/>
      <c r="O151" s="411"/>
      <c r="P151" s="411"/>
      <c r="Q151" s="411"/>
      <c r="R151" s="117"/>
      <c r="T151" s="118"/>
      <c r="W151" s="119">
        <f>SUM(W152:W167)</f>
        <v>11.411329999999998</v>
      </c>
      <c r="Y151" s="119">
        <f>SUM(Y152:Y167)</f>
        <v>0</v>
      </c>
      <c r="AA151" s="120">
        <f>SUM(AA152:AA167)</f>
        <v>1.2498400000000001</v>
      </c>
      <c r="AR151" s="121" t="s">
        <v>75</v>
      </c>
      <c r="AT151" s="122" t="s">
        <v>68</v>
      </c>
      <c r="AU151" s="122" t="s">
        <v>75</v>
      </c>
      <c r="AY151" s="121" t="s">
        <v>124</v>
      </c>
      <c r="BK151" s="123">
        <f>SUM(BK152:BK167)</f>
        <v>0</v>
      </c>
    </row>
    <row r="152" spans="2:65" s="1" customFormat="1" ht="31.5" customHeight="1" x14ac:dyDescent="0.3">
      <c r="B152" s="125"/>
      <c r="C152" s="126" t="s">
        <v>176</v>
      </c>
      <c r="D152" s="126" t="s">
        <v>125</v>
      </c>
      <c r="E152" s="127" t="s">
        <v>598</v>
      </c>
      <c r="F152" s="394" t="s">
        <v>1328</v>
      </c>
      <c r="G152" s="395"/>
      <c r="H152" s="395"/>
      <c r="I152" s="395"/>
      <c r="J152" s="128" t="s">
        <v>500</v>
      </c>
      <c r="K152" s="129">
        <v>0.34</v>
      </c>
      <c r="L152" s="396"/>
      <c r="M152" s="395"/>
      <c r="N152" s="396"/>
      <c r="O152" s="395"/>
      <c r="P152" s="395"/>
      <c r="Q152" s="395"/>
      <c r="R152" s="130"/>
      <c r="T152" s="131" t="s">
        <v>3</v>
      </c>
      <c r="U152" s="36" t="s">
        <v>36</v>
      </c>
      <c r="V152" s="132">
        <v>7.9290000000000003</v>
      </c>
      <c r="W152" s="132">
        <f>V152*K152</f>
        <v>2.6958600000000001</v>
      </c>
      <c r="X152" s="132">
        <v>0</v>
      </c>
      <c r="Y152" s="132">
        <f>X152*K152</f>
        <v>0</v>
      </c>
      <c r="Z152" s="132">
        <v>2.4</v>
      </c>
      <c r="AA152" s="133">
        <f>Z152*K152</f>
        <v>0.81600000000000006</v>
      </c>
      <c r="AR152" s="16" t="s">
        <v>129</v>
      </c>
      <c r="AT152" s="16" t="s">
        <v>125</v>
      </c>
      <c r="AU152" s="16" t="s">
        <v>130</v>
      </c>
      <c r="AY152" s="16" t="s">
        <v>124</v>
      </c>
      <c r="BE152" s="134">
        <f>IF(U152="základná",N152,0)</f>
        <v>0</v>
      </c>
      <c r="BF152" s="134">
        <f>IF(U152="znížená",N152,0)</f>
        <v>0</v>
      </c>
      <c r="BG152" s="134">
        <f>IF(U152="zákl. prenesená",N152,0)</f>
        <v>0</v>
      </c>
      <c r="BH152" s="134">
        <f>IF(U152="zníž. prenesená",N152,0)</f>
        <v>0</v>
      </c>
      <c r="BI152" s="134">
        <f>IF(U152="nulová",N152,0)</f>
        <v>0</v>
      </c>
      <c r="BJ152" s="16" t="s">
        <v>130</v>
      </c>
      <c r="BK152" s="134">
        <f>ROUND(L152*K152,2)</f>
        <v>0</v>
      </c>
      <c r="BL152" s="16" t="s">
        <v>129</v>
      </c>
      <c r="BM152" s="16" t="s">
        <v>1329</v>
      </c>
    </row>
    <row r="153" spans="2:65" s="10" customFormat="1" ht="22.5" customHeight="1" x14ac:dyDescent="0.3">
      <c r="B153" s="135"/>
      <c r="E153" s="136" t="s">
        <v>3</v>
      </c>
      <c r="F153" s="397" t="s">
        <v>1330</v>
      </c>
      <c r="G153" s="398"/>
      <c r="H153" s="398"/>
      <c r="I153" s="398"/>
      <c r="K153" s="137">
        <v>0.18</v>
      </c>
      <c r="R153" s="138"/>
      <c r="T153" s="139"/>
      <c r="AA153" s="140"/>
      <c r="AT153" s="136" t="s">
        <v>137</v>
      </c>
      <c r="AU153" s="136" t="s">
        <v>130</v>
      </c>
      <c r="AV153" s="10" t="s">
        <v>130</v>
      </c>
      <c r="AW153" s="10" t="s">
        <v>27</v>
      </c>
      <c r="AX153" s="10" t="s">
        <v>69</v>
      </c>
      <c r="AY153" s="136" t="s">
        <v>124</v>
      </c>
    </row>
    <row r="154" spans="2:65" s="10" customFormat="1" ht="22.5" customHeight="1" x14ac:dyDescent="0.3">
      <c r="B154" s="135"/>
      <c r="E154" s="136" t="s">
        <v>3</v>
      </c>
      <c r="F154" s="400" t="s">
        <v>1331</v>
      </c>
      <c r="G154" s="398"/>
      <c r="H154" s="398"/>
      <c r="I154" s="398"/>
      <c r="K154" s="137">
        <v>0.16</v>
      </c>
      <c r="R154" s="138"/>
      <c r="T154" s="139"/>
      <c r="AA154" s="140"/>
      <c r="AT154" s="136" t="s">
        <v>137</v>
      </c>
      <c r="AU154" s="136" t="s">
        <v>130</v>
      </c>
      <c r="AV154" s="10" t="s">
        <v>130</v>
      </c>
      <c r="AW154" s="10" t="s">
        <v>27</v>
      </c>
      <c r="AX154" s="10" t="s">
        <v>69</v>
      </c>
      <c r="AY154" s="136" t="s">
        <v>124</v>
      </c>
    </row>
    <row r="155" spans="2:65" s="11" customFormat="1" ht="22.5" customHeight="1" x14ac:dyDescent="0.3">
      <c r="B155" s="148"/>
      <c r="E155" s="149" t="s">
        <v>3</v>
      </c>
      <c r="F155" s="401" t="s">
        <v>506</v>
      </c>
      <c r="G155" s="402"/>
      <c r="H155" s="402"/>
      <c r="I155" s="402"/>
      <c r="K155" s="150">
        <v>0.34</v>
      </c>
      <c r="R155" s="151"/>
      <c r="T155" s="152"/>
      <c r="AA155" s="153"/>
      <c r="AT155" s="154" t="s">
        <v>137</v>
      </c>
      <c r="AU155" s="154" t="s">
        <v>130</v>
      </c>
      <c r="AV155" s="11" t="s">
        <v>129</v>
      </c>
      <c r="AW155" s="11" t="s">
        <v>27</v>
      </c>
      <c r="AX155" s="11" t="s">
        <v>75</v>
      </c>
      <c r="AY155" s="154" t="s">
        <v>124</v>
      </c>
    </row>
    <row r="156" spans="2:65" s="1" customFormat="1" ht="31.5" customHeight="1" x14ac:dyDescent="0.3">
      <c r="B156" s="125"/>
      <c r="C156" s="126" t="s">
        <v>180</v>
      </c>
      <c r="D156" s="126" t="s">
        <v>125</v>
      </c>
      <c r="E156" s="127" t="s">
        <v>1332</v>
      </c>
      <c r="F156" s="394" t="s">
        <v>1333</v>
      </c>
      <c r="G156" s="395"/>
      <c r="H156" s="395"/>
      <c r="I156" s="395"/>
      <c r="J156" s="128" t="s">
        <v>128</v>
      </c>
      <c r="K156" s="129">
        <v>6.38</v>
      </c>
      <c r="L156" s="396"/>
      <c r="M156" s="395"/>
      <c r="N156" s="396"/>
      <c r="O156" s="395"/>
      <c r="P156" s="395"/>
      <c r="Q156" s="395"/>
      <c r="R156" s="130"/>
      <c r="T156" s="131" t="s">
        <v>3</v>
      </c>
      <c r="U156" s="36" t="s">
        <v>36</v>
      </c>
      <c r="V156" s="132">
        <v>0.28399999999999997</v>
      </c>
      <c r="W156" s="132">
        <f>V156*K156</f>
        <v>1.8119199999999998</v>
      </c>
      <c r="X156" s="132">
        <v>0</v>
      </c>
      <c r="Y156" s="132">
        <f>X156*K156</f>
        <v>0</v>
      </c>
      <c r="Z156" s="132">
        <v>6.8000000000000005E-2</v>
      </c>
      <c r="AA156" s="133">
        <f>Z156*K156</f>
        <v>0.43384</v>
      </c>
      <c r="AR156" s="16" t="s">
        <v>129</v>
      </c>
      <c r="AT156" s="16" t="s">
        <v>125</v>
      </c>
      <c r="AU156" s="16" t="s">
        <v>130</v>
      </c>
      <c r="AY156" s="16" t="s">
        <v>124</v>
      </c>
      <c r="BE156" s="134">
        <f>IF(U156="základná",N156,0)</f>
        <v>0</v>
      </c>
      <c r="BF156" s="134">
        <f>IF(U156="znížená",N156,0)</f>
        <v>0</v>
      </c>
      <c r="BG156" s="134">
        <f>IF(U156="zákl. prenesená",N156,0)</f>
        <v>0</v>
      </c>
      <c r="BH156" s="134">
        <f>IF(U156="zníž. prenesená",N156,0)</f>
        <v>0</v>
      </c>
      <c r="BI156" s="134">
        <f>IF(U156="nulová",N156,0)</f>
        <v>0</v>
      </c>
      <c r="BJ156" s="16" t="s">
        <v>130</v>
      </c>
      <c r="BK156" s="134">
        <f>ROUND(L156*K156,2)</f>
        <v>0</v>
      </c>
      <c r="BL156" s="16" t="s">
        <v>129</v>
      </c>
      <c r="BM156" s="16" t="s">
        <v>1334</v>
      </c>
    </row>
    <row r="157" spans="2:65" s="10" customFormat="1" ht="22.5" customHeight="1" x14ac:dyDescent="0.3">
      <c r="B157" s="135"/>
      <c r="E157" s="136" t="s">
        <v>3</v>
      </c>
      <c r="F157" s="397" t="s">
        <v>1335</v>
      </c>
      <c r="G157" s="398"/>
      <c r="H157" s="398"/>
      <c r="I157" s="398"/>
      <c r="K157" s="137">
        <v>6.38</v>
      </c>
      <c r="R157" s="138"/>
      <c r="T157" s="139"/>
      <c r="AA157" s="140"/>
      <c r="AT157" s="136" t="s">
        <v>137</v>
      </c>
      <c r="AU157" s="136" t="s">
        <v>130</v>
      </c>
      <c r="AV157" s="10" t="s">
        <v>130</v>
      </c>
      <c r="AW157" s="10" t="s">
        <v>27</v>
      </c>
      <c r="AX157" s="10" t="s">
        <v>75</v>
      </c>
      <c r="AY157" s="136" t="s">
        <v>124</v>
      </c>
    </row>
    <row r="158" spans="2:65" s="1" customFormat="1" ht="31.5" customHeight="1" x14ac:dyDescent="0.3">
      <c r="B158" s="125"/>
      <c r="C158" s="126" t="s">
        <v>184</v>
      </c>
      <c r="D158" s="126" t="s">
        <v>125</v>
      </c>
      <c r="E158" s="127" t="s">
        <v>607</v>
      </c>
      <c r="F158" s="394" t="s">
        <v>608</v>
      </c>
      <c r="G158" s="395"/>
      <c r="H158" s="395"/>
      <c r="I158" s="395"/>
      <c r="J158" s="128" t="s">
        <v>216</v>
      </c>
      <c r="K158" s="129">
        <v>1.29</v>
      </c>
      <c r="L158" s="396"/>
      <c r="M158" s="395"/>
      <c r="N158" s="396"/>
      <c r="O158" s="395"/>
      <c r="P158" s="395"/>
      <c r="Q158" s="395"/>
      <c r="R158" s="130"/>
      <c r="T158" s="131" t="s">
        <v>3</v>
      </c>
      <c r="U158" s="36" t="s">
        <v>36</v>
      </c>
      <c r="V158" s="132">
        <v>0.88200000000000001</v>
      </c>
      <c r="W158" s="132">
        <f>V158*K158</f>
        <v>1.13778</v>
      </c>
      <c r="X158" s="132">
        <v>0</v>
      </c>
      <c r="Y158" s="132">
        <f>X158*K158</f>
        <v>0</v>
      </c>
      <c r="Z158" s="132">
        <v>0</v>
      </c>
      <c r="AA158" s="133">
        <f>Z158*K158</f>
        <v>0</v>
      </c>
      <c r="AR158" s="16" t="s">
        <v>129</v>
      </c>
      <c r="AT158" s="16" t="s">
        <v>125</v>
      </c>
      <c r="AU158" s="16" t="s">
        <v>130</v>
      </c>
      <c r="AY158" s="16" t="s">
        <v>124</v>
      </c>
      <c r="BE158" s="134">
        <f>IF(U158="základná",N158,0)</f>
        <v>0</v>
      </c>
      <c r="BF158" s="134">
        <f>IF(U158="znížená",N158,0)</f>
        <v>0</v>
      </c>
      <c r="BG158" s="134">
        <f>IF(U158="zákl. prenesená",N158,0)</f>
        <v>0</v>
      </c>
      <c r="BH158" s="134">
        <f>IF(U158="zníž. prenesená",N158,0)</f>
        <v>0</v>
      </c>
      <c r="BI158" s="134">
        <f>IF(U158="nulová",N158,0)</f>
        <v>0</v>
      </c>
      <c r="BJ158" s="16" t="s">
        <v>130</v>
      </c>
      <c r="BK158" s="134">
        <f>ROUND(L158*K158,2)</f>
        <v>0</v>
      </c>
      <c r="BL158" s="16" t="s">
        <v>129</v>
      </c>
      <c r="BM158" s="16" t="s">
        <v>1336</v>
      </c>
    </row>
    <row r="159" spans="2:65" s="1" customFormat="1" ht="31.5" customHeight="1" x14ac:dyDescent="0.3">
      <c r="B159" s="125"/>
      <c r="C159" s="126" t="s">
        <v>189</v>
      </c>
      <c r="D159" s="126" t="s">
        <v>125</v>
      </c>
      <c r="E159" s="127" t="s">
        <v>610</v>
      </c>
      <c r="F159" s="394" t="s">
        <v>611</v>
      </c>
      <c r="G159" s="395"/>
      <c r="H159" s="395"/>
      <c r="I159" s="395"/>
      <c r="J159" s="128" t="s">
        <v>216</v>
      </c>
      <c r="K159" s="129">
        <v>5</v>
      </c>
      <c r="L159" s="396"/>
      <c r="M159" s="395"/>
      <c r="N159" s="396"/>
      <c r="O159" s="395"/>
      <c r="P159" s="395"/>
      <c r="Q159" s="395"/>
      <c r="R159" s="130"/>
      <c r="T159" s="131" t="s">
        <v>3</v>
      </c>
      <c r="U159" s="36" t="s">
        <v>36</v>
      </c>
      <c r="V159" s="132">
        <v>0.61799999999999999</v>
      </c>
      <c r="W159" s="132">
        <f>V159*K159</f>
        <v>3.09</v>
      </c>
      <c r="X159" s="132">
        <v>0</v>
      </c>
      <c r="Y159" s="132">
        <f>X159*K159</f>
        <v>0</v>
      </c>
      <c r="Z159" s="132">
        <v>0</v>
      </c>
      <c r="AA159" s="133">
        <f>Z159*K159</f>
        <v>0</v>
      </c>
      <c r="AR159" s="16" t="s">
        <v>129</v>
      </c>
      <c r="AT159" s="16" t="s">
        <v>125</v>
      </c>
      <c r="AU159" s="16" t="s">
        <v>130</v>
      </c>
      <c r="AY159" s="16" t="s">
        <v>124</v>
      </c>
      <c r="BE159" s="134">
        <f>IF(U159="základná",N159,0)</f>
        <v>0</v>
      </c>
      <c r="BF159" s="134">
        <f>IF(U159="znížená",N159,0)</f>
        <v>0</v>
      </c>
      <c r="BG159" s="134">
        <f>IF(U159="zákl. prenesená",N159,0)</f>
        <v>0</v>
      </c>
      <c r="BH159" s="134">
        <f>IF(U159="zníž. prenesená",N159,0)</f>
        <v>0</v>
      </c>
      <c r="BI159" s="134">
        <f>IF(U159="nulová",N159,0)</f>
        <v>0</v>
      </c>
      <c r="BJ159" s="16" t="s">
        <v>130</v>
      </c>
      <c r="BK159" s="134">
        <f>ROUND(L159*K159,2)</f>
        <v>0</v>
      </c>
      <c r="BL159" s="16" t="s">
        <v>129</v>
      </c>
      <c r="BM159" s="16" t="s">
        <v>1337</v>
      </c>
    </row>
    <row r="160" spans="2:65" s="10" customFormat="1" ht="22.5" customHeight="1" x14ac:dyDescent="0.3">
      <c r="B160" s="135"/>
      <c r="E160" s="136" t="s">
        <v>3</v>
      </c>
      <c r="F160" s="397" t="s">
        <v>1338</v>
      </c>
      <c r="G160" s="398"/>
      <c r="H160" s="398"/>
      <c r="I160" s="398"/>
      <c r="K160" s="137">
        <v>5</v>
      </c>
      <c r="R160" s="138"/>
      <c r="T160" s="139"/>
      <c r="AA160" s="140"/>
      <c r="AT160" s="136" t="s">
        <v>137</v>
      </c>
      <c r="AU160" s="136" t="s">
        <v>130</v>
      </c>
      <c r="AV160" s="10" t="s">
        <v>130</v>
      </c>
      <c r="AW160" s="10" t="s">
        <v>27</v>
      </c>
      <c r="AX160" s="10" t="s">
        <v>75</v>
      </c>
      <c r="AY160" s="136" t="s">
        <v>124</v>
      </c>
    </row>
    <row r="161" spans="2:65" s="1" customFormat="1" ht="31.5" customHeight="1" x14ac:dyDescent="0.3">
      <c r="B161" s="125"/>
      <c r="C161" s="126" t="s">
        <v>193</v>
      </c>
      <c r="D161" s="126" t="s">
        <v>125</v>
      </c>
      <c r="E161" s="127" t="s">
        <v>214</v>
      </c>
      <c r="F161" s="394" t="s">
        <v>215</v>
      </c>
      <c r="G161" s="395"/>
      <c r="H161" s="395"/>
      <c r="I161" s="395"/>
      <c r="J161" s="128" t="s">
        <v>216</v>
      </c>
      <c r="K161" s="129">
        <v>1.29</v>
      </c>
      <c r="L161" s="396"/>
      <c r="M161" s="395"/>
      <c r="N161" s="396"/>
      <c r="O161" s="395"/>
      <c r="P161" s="395"/>
      <c r="Q161" s="395"/>
      <c r="R161" s="130"/>
      <c r="T161" s="131" t="s">
        <v>3</v>
      </c>
      <c r="U161" s="36" t="s">
        <v>36</v>
      </c>
      <c r="V161" s="132">
        <v>0.59799999999999998</v>
      </c>
      <c r="W161" s="132">
        <f>V161*K161</f>
        <v>0.77141999999999999</v>
      </c>
      <c r="X161" s="132">
        <v>0</v>
      </c>
      <c r="Y161" s="132">
        <f>X161*K161</f>
        <v>0</v>
      </c>
      <c r="Z161" s="132">
        <v>0</v>
      </c>
      <c r="AA161" s="133">
        <f>Z161*K161</f>
        <v>0</v>
      </c>
      <c r="AR161" s="16" t="s">
        <v>129</v>
      </c>
      <c r="AT161" s="16" t="s">
        <v>125</v>
      </c>
      <c r="AU161" s="16" t="s">
        <v>130</v>
      </c>
      <c r="AY161" s="16" t="s">
        <v>124</v>
      </c>
      <c r="BE161" s="134">
        <f>IF(U161="základná",N161,0)</f>
        <v>0</v>
      </c>
      <c r="BF161" s="134">
        <f>IF(U161="znížená",N161,0)</f>
        <v>0</v>
      </c>
      <c r="BG161" s="134">
        <f>IF(U161="zákl. prenesená",N161,0)</f>
        <v>0</v>
      </c>
      <c r="BH161" s="134">
        <f>IF(U161="zníž. prenesená",N161,0)</f>
        <v>0</v>
      </c>
      <c r="BI161" s="134">
        <f>IF(U161="nulová",N161,0)</f>
        <v>0</v>
      </c>
      <c r="BJ161" s="16" t="s">
        <v>130</v>
      </c>
      <c r="BK161" s="134">
        <f>ROUND(L161*K161,2)</f>
        <v>0</v>
      </c>
      <c r="BL161" s="16" t="s">
        <v>129</v>
      </c>
      <c r="BM161" s="16" t="s">
        <v>1339</v>
      </c>
    </row>
    <row r="162" spans="2:65" s="1" customFormat="1" ht="31.5" customHeight="1" x14ac:dyDescent="0.3">
      <c r="B162" s="125"/>
      <c r="C162" s="126" t="s">
        <v>197</v>
      </c>
      <c r="D162" s="126" t="s">
        <v>125</v>
      </c>
      <c r="E162" s="127" t="s">
        <v>219</v>
      </c>
      <c r="F162" s="394" t="s">
        <v>220</v>
      </c>
      <c r="G162" s="395"/>
      <c r="H162" s="395"/>
      <c r="I162" s="395"/>
      <c r="J162" s="128" t="s">
        <v>216</v>
      </c>
      <c r="K162" s="129">
        <v>18.75</v>
      </c>
      <c r="L162" s="396"/>
      <c r="M162" s="395"/>
      <c r="N162" s="396"/>
      <c r="O162" s="395"/>
      <c r="P162" s="395"/>
      <c r="Q162" s="395"/>
      <c r="R162" s="130"/>
      <c r="T162" s="131" t="s">
        <v>3</v>
      </c>
      <c r="U162" s="36" t="s">
        <v>36</v>
      </c>
      <c r="V162" s="132">
        <v>7.0000000000000001E-3</v>
      </c>
      <c r="W162" s="132">
        <f>V162*K162</f>
        <v>0.13125000000000001</v>
      </c>
      <c r="X162" s="132">
        <v>0</v>
      </c>
      <c r="Y162" s="132">
        <f>X162*K162</f>
        <v>0</v>
      </c>
      <c r="Z162" s="132">
        <v>0</v>
      </c>
      <c r="AA162" s="133">
        <f>Z162*K162</f>
        <v>0</v>
      </c>
      <c r="AR162" s="16" t="s">
        <v>129</v>
      </c>
      <c r="AT162" s="16" t="s">
        <v>125</v>
      </c>
      <c r="AU162" s="16" t="s">
        <v>130</v>
      </c>
      <c r="AY162" s="16" t="s">
        <v>124</v>
      </c>
      <c r="BE162" s="134">
        <f>IF(U162="základná",N162,0)</f>
        <v>0</v>
      </c>
      <c r="BF162" s="134">
        <f>IF(U162="znížená",N162,0)</f>
        <v>0</v>
      </c>
      <c r="BG162" s="134">
        <f>IF(U162="zákl. prenesená",N162,0)</f>
        <v>0</v>
      </c>
      <c r="BH162" s="134">
        <f>IF(U162="zníž. prenesená",N162,0)</f>
        <v>0</v>
      </c>
      <c r="BI162" s="134">
        <f>IF(U162="nulová",N162,0)</f>
        <v>0</v>
      </c>
      <c r="BJ162" s="16" t="s">
        <v>130</v>
      </c>
      <c r="BK162" s="134">
        <f>ROUND(L162*K162,2)</f>
        <v>0</v>
      </c>
      <c r="BL162" s="16" t="s">
        <v>129</v>
      </c>
      <c r="BM162" s="16" t="s">
        <v>1340</v>
      </c>
    </row>
    <row r="163" spans="2:65" s="10" customFormat="1" ht="22.5" customHeight="1" x14ac:dyDescent="0.3">
      <c r="B163" s="135"/>
      <c r="E163" s="136" t="s">
        <v>3</v>
      </c>
      <c r="F163" s="397" t="s">
        <v>1341</v>
      </c>
      <c r="G163" s="398"/>
      <c r="H163" s="398"/>
      <c r="I163" s="398"/>
      <c r="K163" s="137">
        <v>18.75</v>
      </c>
      <c r="R163" s="138"/>
      <c r="T163" s="139"/>
      <c r="AA163" s="140"/>
      <c r="AT163" s="136" t="s">
        <v>137</v>
      </c>
      <c r="AU163" s="136" t="s">
        <v>130</v>
      </c>
      <c r="AV163" s="10" t="s">
        <v>130</v>
      </c>
      <c r="AW163" s="10" t="s">
        <v>27</v>
      </c>
      <c r="AX163" s="10" t="s">
        <v>75</v>
      </c>
      <c r="AY163" s="136" t="s">
        <v>124</v>
      </c>
    </row>
    <row r="164" spans="2:65" s="1" customFormat="1" ht="31.5" customHeight="1" x14ac:dyDescent="0.3">
      <c r="B164" s="125"/>
      <c r="C164" s="126" t="s">
        <v>201</v>
      </c>
      <c r="D164" s="126" t="s">
        <v>125</v>
      </c>
      <c r="E164" s="127" t="s">
        <v>224</v>
      </c>
      <c r="F164" s="394" t="s">
        <v>225</v>
      </c>
      <c r="G164" s="395"/>
      <c r="H164" s="395"/>
      <c r="I164" s="395"/>
      <c r="J164" s="128" t="s">
        <v>216</v>
      </c>
      <c r="K164" s="129">
        <v>1.29</v>
      </c>
      <c r="L164" s="396"/>
      <c r="M164" s="395"/>
      <c r="N164" s="396"/>
      <c r="O164" s="395"/>
      <c r="P164" s="395"/>
      <c r="Q164" s="395"/>
      <c r="R164" s="130"/>
      <c r="T164" s="131" t="s">
        <v>3</v>
      </c>
      <c r="U164" s="36" t="s">
        <v>36</v>
      </c>
      <c r="V164" s="132">
        <v>0.89</v>
      </c>
      <c r="W164" s="132">
        <f>V164*K164</f>
        <v>1.1481000000000001</v>
      </c>
      <c r="X164" s="132">
        <v>0</v>
      </c>
      <c r="Y164" s="132">
        <f>X164*K164</f>
        <v>0</v>
      </c>
      <c r="Z164" s="132">
        <v>0</v>
      </c>
      <c r="AA164" s="133">
        <f>Z164*K164</f>
        <v>0</v>
      </c>
      <c r="AR164" s="16" t="s">
        <v>129</v>
      </c>
      <c r="AT164" s="16" t="s">
        <v>125</v>
      </c>
      <c r="AU164" s="16" t="s">
        <v>130</v>
      </c>
      <c r="AY164" s="16" t="s">
        <v>124</v>
      </c>
      <c r="BE164" s="134">
        <f>IF(U164="základná",N164,0)</f>
        <v>0</v>
      </c>
      <c r="BF164" s="134">
        <f>IF(U164="znížená",N164,0)</f>
        <v>0</v>
      </c>
      <c r="BG164" s="134">
        <f>IF(U164="zákl. prenesená",N164,0)</f>
        <v>0</v>
      </c>
      <c r="BH164" s="134">
        <f>IF(U164="zníž. prenesená",N164,0)</f>
        <v>0</v>
      </c>
      <c r="BI164" s="134">
        <f>IF(U164="nulová",N164,0)</f>
        <v>0</v>
      </c>
      <c r="BJ164" s="16" t="s">
        <v>130</v>
      </c>
      <c r="BK164" s="134">
        <f>ROUND(L164*K164,2)</f>
        <v>0</v>
      </c>
      <c r="BL164" s="16" t="s">
        <v>129</v>
      </c>
      <c r="BM164" s="16" t="s">
        <v>1342</v>
      </c>
    </row>
    <row r="165" spans="2:65" s="1" customFormat="1" ht="31.5" customHeight="1" x14ac:dyDescent="0.3">
      <c r="B165" s="125"/>
      <c r="C165" s="126" t="s">
        <v>205</v>
      </c>
      <c r="D165" s="126" t="s">
        <v>125</v>
      </c>
      <c r="E165" s="127" t="s">
        <v>228</v>
      </c>
      <c r="F165" s="394" t="s">
        <v>229</v>
      </c>
      <c r="G165" s="395"/>
      <c r="H165" s="395"/>
      <c r="I165" s="395"/>
      <c r="J165" s="128" t="s">
        <v>216</v>
      </c>
      <c r="K165" s="129">
        <v>6.25</v>
      </c>
      <c r="L165" s="396"/>
      <c r="M165" s="395"/>
      <c r="N165" s="396"/>
      <c r="O165" s="395"/>
      <c r="P165" s="395"/>
      <c r="Q165" s="395"/>
      <c r="R165" s="130"/>
      <c r="T165" s="131" t="s">
        <v>3</v>
      </c>
      <c r="U165" s="36" t="s">
        <v>36</v>
      </c>
      <c r="V165" s="132">
        <v>0.1</v>
      </c>
      <c r="W165" s="132">
        <f>V165*K165</f>
        <v>0.625</v>
      </c>
      <c r="X165" s="132">
        <v>0</v>
      </c>
      <c r="Y165" s="132">
        <f>X165*K165</f>
        <v>0</v>
      </c>
      <c r="Z165" s="132">
        <v>0</v>
      </c>
      <c r="AA165" s="133">
        <f>Z165*K165</f>
        <v>0</v>
      </c>
      <c r="AR165" s="16" t="s">
        <v>129</v>
      </c>
      <c r="AT165" s="16" t="s">
        <v>125</v>
      </c>
      <c r="AU165" s="16" t="s">
        <v>130</v>
      </c>
      <c r="AY165" s="16" t="s">
        <v>124</v>
      </c>
      <c r="BE165" s="134">
        <f>IF(U165="základná",N165,0)</f>
        <v>0</v>
      </c>
      <c r="BF165" s="134">
        <f>IF(U165="znížená",N165,0)</f>
        <v>0</v>
      </c>
      <c r="BG165" s="134">
        <f>IF(U165="zákl. prenesená",N165,0)</f>
        <v>0</v>
      </c>
      <c r="BH165" s="134">
        <f>IF(U165="zníž. prenesená",N165,0)</f>
        <v>0</v>
      </c>
      <c r="BI165" s="134">
        <f>IF(U165="nulová",N165,0)</f>
        <v>0</v>
      </c>
      <c r="BJ165" s="16" t="s">
        <v>130</v>
      </c>
      <c r="BK165" s="134">
        <f>ROUND(L165*K165,2)</f>
        <v>0</v>
      </c>
      <c r="BL165" s="16" t="s">
        <v>129</v>
      </c>
      <c r="BM165" s="16" t="s">
        <v>1343</v>
      </c>
    </row>
    <row r="166" spans="2:65" s="10" customFormat="1" ht="22.5" customHeight="1" x14ac:dyDescent="0.3">
      <c r="B166" s="135"/>
      <c r="E166" s="136" t="s">
        <v>3</v>
      </c>
      <c r="F166" s="397" t="s">
        <v>1344</v>
      </c>
      <c r="G166" s="398"/>
      <c r="H166" s="398"/>
      <c r="I166" s="398"/>
      <c r="K166" s="137">
        <v>6.25</v>
      </c>
      <c r="R166" s="138"/>
      <c r="T166" s="139"/>
      <c r="AA166" s="140"/>
      <c r="AT166" s="136" t="s">
        <v>137</v>
      </c>
      <c r="AU166" s="136" t="s">
        <v>130</v>
      </c>
      <c r="AV166" s="10" t="s">
        <v>130</v>
      </c>
      <c r="AW166" s="10" t="s">
        <v>27</v>
      </c>
      <c r="AX166" s="10" t="s">
        <v>75</v>
      </c>
      <c r="AY166" s="136" t="s">
        <v>124</v>
      </c>
    </row>
    <row r="167" spans="2:65" s="1" customFormat="1" ht="31.5" customHeight="1" x14ac:dyDescent="0.3">
      <c r="B167" s="125"/>
      <c r="C167" s="126" t="s">
        <v>8</v>
      </c>
      <c r="D167" s="126" t="s">
        <v>125</v>
      </c>
      <c r="E167" s="127" t="s">
        <v>233</v>
      </c>
      <c r="F167" s="394" t="s">
        <v>234</v>
      </c>
      <c r="G167" s="395"/>
      <c r="H167" s="395"/>
      <c r="I167" s="395"/>
      <c r="J167" s="128" t="s">
        <v>216</v>
      </c>
      <c r="K167" s="129">
        <v>1.29</v>
      </c>
      <c r="L167" s="396"/>
      <c r="M167" s="395"/>
      <c r="N167" s="396"/>
      <c r="O167" s="395"/>
      <c r="P167" s="395"/>
      <c r="Q167" s="395"/>
      <c r="R167" s="130"/>
      <c r="T167" s="131" t="s">
        <v>3</v>
      </c>
      <c r="U167" s="36" t="s">
        <v>36</v>
      </c>
      <c r="V167" s="132">
        <v>0</v>
      </c>
      <c r="W167" s="132">
        <f>V167*K167</f>
        <v>0</v>
      </c>
      <c r="X167" s="132">
        <v>0</v>
      </c>
      <c r="Y167" s="132">
        <f>X167*K167</f>
        <v>0</v>
      </c>
      <c r="Z167" s="132">
        <v>0</v>
      </c>
      <c r="AA167" s="133">
        <f>Z167*K167</f>
        <v>0</v>
      </c>
      <c r="AR167" s="16" t="s">
        <v>129</v>
      </c>
      <c r="AT167" s="16" t="s">
        <v>125</v>
      </c>
      <c r="AU167" s="16" t="s">
        <v>130</v>
      </c>
      <c r="AY167" s="16" t="s">
        <v>124</v>
      </c>
      <c r="BE167" s="134">
        <f>IF(U167="základná",N167,0)</f>
        <v>0</v>
      </c>
      <c r="BF167" s="134">
        <f>IF(U167="znížená",N167,0)</f>
        <v>0</v>
      </c>
      <c r="BG167" s="134">
        <f>IF(U167="zákl. prenesená",N167,0)</f>
        <v>0</v>
      </c>
      <c r="BH167" s="134">
        <f>IF(U167="zníž. prenesená",N167,0)</f>
        <v>0</v>
      </c>
      <c r="BI167" s="134">
        <f>IF(U167="nulová",N167,0)</f>
        <v>0</v>
      </c>
      <c r="BJ167" s="16" t="s">
        <v>130</v>
      </c>
      <c r="BK167" s="134">
        <f>ROUND(L167*K167,2)</f>
        <v>0</v>
      </c>
      <c r="BL167" s="16" t="s">
        <v>129</v>
      </c>
      <c r="BM167" s="16" t="s">
        <v>1345</v>
      </c>
    </row>
    <row r="168" spans="2:65" s="9" customFormat="1" ht="29.85" customHeight="1" x14ac:dyDescent="0.3">
      <c r="B168" s="115"/>
      <c r="D168" s="124" t="s">
        <v>106</v>
      </c>
      <c r="E168" s="124"/>
      <c r="F168" s="124"/>
      <c r="G168" s="124"/>
      <c r="H168" s="124"/>
      <c r="I168" s="124"/>
      <c r="J168" s="124"/>
      <c r="K168" s="124"/>
      <c r="L168" s="124"/>
      <c r="M168" s="124"/>
      <c r="N168" s="412"/>
      <c r="O168" s="413"/>
      <c r="P168" s="413"/>
      <c r="Q168" s="413"/>
      <c r="R168" s="117"/>
      <c r="T168" s="118"/>
      <c r="W168" s="119">
        <f>W169</f>
        <v>3.1348000000000003</v>
      </c>
      <c r="Y168" s="119">
        <f>Y169</f>
        <v>0</v>
      </c>
      <c r="AA168" s="120">
        <f>AA169</f>
        <v>0</v>
      </c>
      <c r="AR168" s="121" t="s">
        <v>75</v>
      </c>
      <c r="AT168" s="122" t="s">
        <v>68</v>
      </c>
      <c r="AU168" s="122" t="s">
        <v>75</v>
      </c>
      <c r="AY168" s="121" t="s">
        <v>124</v>
      </c>
      <c r="BK168" s="123">
        <f>BK169</f>
        <v>0</v>
      </c>
    </row>
    <row r="169" spans="2:65" s="1" customFormat="1" ht="31.5" customHeight="1" x14ac:dyDescent="0.3">
      <c r="B169" s="125"/>
      <c r="C169" s="126" t="s">
        <v>213</v>
      </c>
      <c r="D169" s="126" t="s">
        <v>125</v>
      </c>
      <c r="E169" s="127" t="s">
        <v>631</v>
      </c>
      <c r="F169" s="394" t="s">
        <v>632</v>
      </c>
      <c r="G169" s="395"/>
      <c r="H169" s="395"/>
      <c r="I169" s="395"/>
      <c r="J169" s="128" t="s">
        <v>216</v>
      </c>
      <c r="K169" s="129">
        <v>9.2200000000000006</v>
      </c>
      <c r="L169" s="396"/>
      <c r="M169" s="395"/>
      <c r="N169" s="396"/>
      <c r="O169" s="395"/>
      <c r="P169" s="395"/>
      <c r="Q169" s="395"/>
      <c r="R169" s="130"/>
      <c r="T169" s="131" t="s">
        <v>3</v>
      </c>
      <c r="U169" s="36" t="s">
        <v>36</v>
      </c>
      <c r="V169" s="132">
        <v>0.34</v>
      </c>
      <c r="W169" s="132">
        <f>V169*K169</f>
        <v>3.1348000000000003</v>
      </c>
      <c r="X169" s="132">
        <v>0</v>
      </c>
      <c r="Y169" s="132">
        <f>X169*K169</f>
        <v>0</v>
      </c>
      <c r="Z169" s="132">
        <v>0</v>
      </c>
      <c r="AA169" s="133">
        <f>Z169*K169</f>
        <v>0</v>
      </c>
      <c r="AR169" s="16" t="s">
        <v>129</v>
      </c>
      <c r="AT169" s="16" t="s">
        <v>125</v>
      </c>
      <c r="AU169" s="16" t="s">
        <v>130</v>
      </c>
      <c r="AY169" s="16" t="s">
        <v>124</v>
      </c>
      <c r="BE169" s="134">
        <f>IF(U169="základná",N169,0)</f>
        <v>0</v>
      </c>
      <c r="BF169" s="134">
        <f>IF(U169="znížená",N169,0)</f>
        <v>0</v>
      </c>
      <c r="BG169" s="134">
        <f>IF(U169="zákl. prenesená",N169,0)</f>
        <v>0</v>
      </c>
      <c r="BH169" s="134">
        <f>IF(U169="zníž. prenesená",N169,0)</f>
        <v>0</v>
      </c>
      <c r="BI169" s="134">
        <f>IF(U169="nulová",N169,0)</f>
        <v>0</v>
      </c>
      <c r="BJ169" s="16" t="s">
        <v>130</v>
      </c>
      <c r="BK169" s="134">
        <f>ROUND(L169*K169,2)</f>
        <v>0</v>
      </c>
      <c r="BL169" s="16" t="s">
        <v>129</v>
      </c>
      <c r="BM169" s="16" t="s">
        <v>1346</v>
      </c>
    </row>
    <row r="170" spans="2:65" s="9" customFormat="1" ht="37.35" customHeight="1" x14ac:dyDescent="0.35">
      <c r="B170" s="115"/>
      <c r="D170" s="116" t="s">
        <v>107</v>
      </c>
      <c r="E170" s="116"/>
      <c r="F170" s="116"/>
      <c r="G170" s="116"/>
      <c r="H170" s="116"/>
      <c r="I170" s="116"/>
      <c r="J170" s="116"/>
      <c r="K170" s="116"/>
      <c r="L170" s="116"/>
      <c r="M170" s="116"/>
      <c r="N170" s="414"/>
      <c r="O170" s="415"/>
      <c r="P170" s="415"/>
      <c r="Q170" s="415"/>
      <c r="R170" s="117"/>
      <c r="T170" s="118"/>
      <c r="W170" s="119">
        <f>W171+W175+W193+W197+W202+W212+W217</f>
        <v>70.307733200000015</v>
      </c>
      <c r="Y170" s="119">
        <f>Y171+Y175+Y193+Y197+Y202+Y212+Y217</f>
        <v>0.72498780000000007</v>
      </c>
      <c r="AA170" s="120">
        <f>AA171+AA175+AA193+AA197+AA202+AA212+AA217</f>
        <v>3.7999999999999999E-2</v>
      </c>
      <c r="AR170" s="121" t="s">
        <v>130</v>
      </c>
      <c r="AT170" s="122" t="s">
        <v>68</v>
      </c>
      <c r="AU170" s="122" t="s">
        <v>69</v>
      </c>
      <c r="AY170" s="121" t="s">
        <v>124</v>
      </c>
      <c r="BK170" s="123">
        <f>BK171+BK175+BK193+BK197+BK202+BK212+BK217</f>
        <v>0</v>
      </c>
    </row>
    <row r="171" spans="2:65" s="9" customFormat="1" ht="19.899999999999999" customHeight="1" x14ac:dyDescent="0.3">
      <c r="B171" s="115"/>
      <c r="D171" s="124" t="s">
        <v>108</v>
      </c>
      <c r="E171" s="124"/>
      <c r="F171" s="124"/>
      <c r="G171" s="124"/>
      <c r="H171" s="124"/>
      <c r="I171" s="124"/>
      <c r="J171" s="124"/>
      <c r="K171" s="124"/>
      <c r="L171" s="124"/>
      <c r="M171" s="124"/>
      <c r="N171" s="410"/>
      <c r="O171" s="411"/>
      <c r="P171" s="411"/>
      <c r="Q171" s="411"/>
      <c r="R171" s="117"/>
      <c r="T171" s="118"/>
      <c r="W171" s="119">
        <f>SUM(W172:W174)</f>
        <v>0.64070000000000005</v>
      </c>
      <c r="Y171" s="119">
        <f>SUM(Y172:Y174)</f>
        <v>8.6450000000000016E-3</v>
      </c>
      <c r="AA171" s="120">
        <f>SUM(AA172:AA174)</f>
        <v>0</v>
      </c>
      <c r="AR171" s="121" t="s">
        <v>130</v>
      </c>
      <c r="AT171" s="122" t="s">
        <v>68</v>
      </c>
      <c r="AU171" s="122" t="s">
        <v>75</v>
      </c>
      <c r="AY171" s="121" t="s">
        <v>124</v>
      </c>
      <c r="BK171" s="123">
        <f>SUM(BK172:BK174)</f>
        <v>0</v>
      </c>
    </row>
    <row r="172" spans="2:65" s="1" customFormat="1" ht="31.5" customHeight="1" x14ac:dyDescent="0.3">
      <c r="B172" s="125"/>
      <c r="C172" s="126" t="s">
        <v>218</v>
      </c>
      <c r="D172" s="126" t="s">
        <v>125</v>
      </c>
      <c r="E172" s="127" t="s">
        <v>1347</v>
      </c>
      <c r="F172" s="394" t="s">
        <v>1932</v>
      </c>
      <c r="G172" s="395"/>
      <c r="H172" s="395"/>
      <c r="I172" s="395"/>
      <c r="J172" s="128" t="s">
        <v>128</v>
      </c>
      <c r="K172" s="129">
        <v>2.4700000000000002</v>
      </c>
      <c r="L172" s="396"/>
      <c r="M172" s="395"/>
      <c r="N172" s="396"/>
      <c r="O172" s="395"/>
      <c r="P172" s="395"/>
      <c r="Q172" s="395"/>
      <c r="R172" s="130"/>
      <c r="T172" s="131" t="s">
        <v>3</v>
      </c>
      <c r="U172" s="36" t="s">
        <v>36</v>
      </c>
      <c r="V172" s="132">
        <v>0.253</v>
      </c>
      <c r="W172" s="132">
        <f>V172*K172</f>
        <v>0.62491000000000008</v>
      </c>
      <c r="X172" s="132">
        <v>3.5000000000000001E-3</v>
      </c>
      <c r="Y172" s="132">
        <f>X172*K172</f>
        <v>8.6450000000000016E-3</v>
      </c>
      <c r="Z172" s="132">
        <v>0</v>
      </c>
      <c r="AA172" s="133">
        <f>Z172*K172</f>
        <v>0</v>
      </c>
      <c r="AR172" s="16" t="s">
        <v>193</v>
      </c>
      <c r="AT172" s="16" t="s">
        <v>125</v>
      </c>
      <c r="AU172" s="16" t="s">
        <v>130</v>
      </c>
      <c r="AY172" s="16" t="s">
        <v>124</v>
      </c>
      <c r="BE172" s="134">
        <f>IF(U172="základná",N172,0)</f>
        <v>0</v>
      </c>
      <c r="BF172" s="134">
        <f>IF(U172="znížená",N172,0)</f>
        <v>0</v>
      </c>
      <c r="BG172" s="134">
        <f>IF(U172="zákl. prenesená",N172,0)</f>
        <v>0</v>
      </c>
      <c r="BH172" s="134">
        <f>IF(U172="zníž. prenesená",N172,0)</f>
        <v>0</v>
      </c>
      <c r="BI172" s="134">
        <f>IF(U172="nulová",N172,0)</f>
        <v>0</v>
      </c>
      <c r="BJ172" s="16" t="s">
        <v>130</v>
      </c>
      <c r="BK172" s="134">
        <f>ROUND(L172*K172,2)</f>
        <v>0</v>
      </c>
      <c r="BL172" s="16" t="s">
        <v>193</v>
      </c>
      <c r="BM172" s="16" t="s">
        <v>1348</v>
      </c>
    </row>
    <row r="173" spans="2:65" s="10" customFormat="1" ht="22.5" customHeight="1" x14ac:dyDescent="0.3">
      <c r="B173" s="135"/>
      <c r="E173" s="136" t="s">
        <v>3</v>
      </c>
      <c r="F173" s="397" t="s">
        <v>1349</v>
      </c>
      <c r="G173" s="398"/>
      <c r="H173" s="398"/>
      <c r="I173" s="398"/>
      <c r="K173" s="137">
        <v>2.4700000000000002</v>
      </c>
      <c r="R173" s="138"/>
      <c r="T173" s="139"/>
      <c r="AA173" s="140"/>
      <c r="AT173" s="136" t="s">
        <v>137</v>
      </c>
      <c r="AU173" s="136" t="s">
        <v>130</v>
      </c>
      <c r="AV173" s="10" t="s">
        <v>130</v>
      </c>
      <c r="AW173" s="10" t="s">
        <v>27</v>
      </c>
      <c r="AX173" s="10" t="s">
        <v>75</v>
      </c>
      <c r="AY173" s="136" t="s">
        <v>124</v>
      </c>
    </row>
    <row r="174" spans="2:65" s="1" customFormat="1" ht="31.5" customHeight="1" x14ac:dyDescent="0.3">
      <c r="B174" s="125"/>
      <c r="C174" s="126" t="s">
        <v>223</v>
      </c>
      <c r="D174" s="126" t="s">
        <v>125</v>
      </c>
      <c r="E174" s="127" t="s">
        <v>258</v>
      </c>
      <c r="F174" s="394" t="s">
        <v>259</v>
      </c>
      <c r="G174" s="395"/>
      <c r="H174" s="395"/>
      <c r="I174" s="395"/>
      <c r="J174" s="128" t="s">
        <v>216</v>
      </c>
      <c r="K174" s="129">
        <v>0.01</v>
      </c>
      <c r="L174" s="396"/>
      <c r="M174" s="395"/>
      <c r="N174" s="396"/>
      <c r="O174" s="395"/>
      <c r="P174" s="395"/>
      <c r="Q174" s="395"/>
      <c r="R174" s="130"/>
      <c r="T174" s="131" t="s">
        <v>3</v>
      </c>
      <c r="U174" s="36" t="s">
        <v>36</v>
      </c>
      <c r="V174" s="132">
        <v>1.579</v>
      </c>
      <c r="W174" s="132">
        <f>V174*K174</f>
        <v>1.5789999999999998E-2</v>
      </c>
      <c r="X174" s="132">
        <v>0</v>
      </c>
      <c r="Y174" s="132">
        <f>X174*K174</f>
        <v>0</v>
      </c>
      <c r="Z174" s="132">
        <v>0</v>
      </c>
      <c r="AA174" s="133">
        <f>Z174*K174</f>
        <v>0</v>
      </c>
      <c r="AR174" s="16" t="s">
        <v>193</v>
      </c>
      <c r="AT174" s="16" t="s">
        <v>125</v>
      </c>
      <c r="AU174" s="16" t="s">
        <v>130</v>
      </c>
      <c r="AY174" s="16" t="s">
        <v>124</v>
      </c>
      <c r="BE174" s="134">
        <f>IF(U174="základná",N174,0)</f>
        <v>0</v>
      </c>
      <c r="BF174" s="134">
        <f>IF(U174="znížená",N174,0)</f>
        <v>0</v>
      </c>
      <c r="BG174" s="134">
        <f>IF(U174="zákl. prenesená",N174,0)</f>
        <v>0</v>
      </c>
      <c r="BH174" s="134">
        <f>IF(U174="zníž. prenesená",N174,0)</f>
        <v>0</v>
      </c>
      <c r="BI174" s="134">
        <f>IF(U174="nulová",N174,0)</f>
        <v>0</v>
      </c>
      <c r="BJ174" s="16" t="s">
        <v>130</v>
      </c>
      <c r="BK174" s="134">
        <f>ROUND(L174*K174,2)</f>
        <v>0</v>
      </c>
      <c r="BL174" s="16" t="s">
        <v>193</v>
      </c>
      <c r="BM174" s="16" t="s">
        <v>1350</v>
      </c>
    </row>
    <row r="175" spans="2:65" s="9" customFormat="1" ht="29.85" customHeight="1" x14ac:dyDescent="0.3">
      <c r="B175" s="115"/>
      <c r="D175" s="124" t="s">
        <v>1288</v>
      </c>
      <c r="E175" s="124"/>
      <c r="F175" s="124"/>
      <c r="G175" s="124"/>
      <c r="H175" s="124"/>
      <c r="I175" s="124"/>
      <c r="J175" s="124"/>
      <c r="K175" s="124"/>
      <c r="L175" s="124"/>
      <c r="M175" s="124"/>
      <c r="N175" s="412"/>
      <c r="O175" s="413"/>
      <c r="P175" s="413"/>
      <c r="Q175" s="413"/>
      <c r="R175" s="117"/>
      <c r="T175" s="118"/>
      <c r="W175" s="119">
        <f>SUM(W176:W192)</f>
        <v>7.8947300000000009</v>
      </c>
      <c r="Y175" s="119">
        <f>SUM(Y176:Y192)</f>
        <v>5.0270000000000002E-2</v>
      </c>
      <c r="AA175" s="120">
        <f>SUM(AA176:AA192)</f>
        <v>3.7999999999999999E-2</v>
      </c>
      <c r="AR175" s="121" t="s">
        <v>130</v>
      </c>
      <c r="AT175" s="122" t="s">
        <v>68</v>
      </c>
      <c r="AU175" s="122" t="s">
        <v>75</v>
      </c>
      <c r="AY175" s="121" t="s">
        <v>124</v>
      </c>
      <c r="BK175" s="123">
        <f>SUM(BK176:BK192)</f>
        <v>0</v>
      </c>
    </row>
    <row r="176" spans="2:65" s="1" customFormat="1" ht="31.5" customHeight="1" x14ac:dyDescent="0.3">
      <c r="B176" s="125"/>
      <c r="C176" s="126" t="s">
        <v>227</v>
      </c>
      <c r="D176" s="126" t="s">
        <v>125</v>
      </c>
      <c r="E176" s="127" t="s">
        <v>1351</v>
      </c>
      <c r="F176" s="394" t="s">
        <v>1352</v>
      </c>
      <c r="G176" s="395"/>
      <c r="H176" s="395"/>
      <c r="I176" s="395"/>
      <c r="J176" s="128" t="s">
        <v>1353</v>
      </c>
      <c r="K176" s="129">
        <v>1</v>
      </c>
      <c r="L176" s="396"/>
      <c r="M176" s="395"/>
      <c r="N176" s="396"/>
      <c r="O176" s="395"/>
      <c r="P176" s="395"/>
      <c r="Q176" s="395"/>
      <c r="R176" s="130"/>
      <c r="T176" s="131" t="s">
        <v>3</v>
      </c>
      <c r="U176" s="36" t="s">
        <v>36</v>
      </c>
      <c r="V176" s="132">
        <v>0.56444000000000005</v>
      </c>
      <c r="W176" s="132">
        <f t="shared" ref="W176:W192" si="0">V176*K176</f>
        <v>0.56444000000000005</v>
      </c>
      <c r="X176" s="132">
        <v>0</v>
      </c>
      <c r="Y176" s="132">
        <f t="shared" ref="Y176:Y192" si="1">X176*K176</f>
        <v>0</v>
      </c>
      <c r="Z176" s="132">
        <v>1.9E-2</v>
      </c>
      <c r="AA176" s="133">
        <f t="shared" ref="AA176:AA192" si="2">Z176*K176</f>
        <v>1.9E-2</v>
      </c>
      <c r="AR176" s="16" t="s">
        <v>193</v>
      </c>
      <c r="AT176" s="16" t="s">
        <v>125</v>
      </c>
      <c r="AU176" s="16" t="s">
        <v>130</v>
      </c>
      <c r="AY176" s="16" t="s">
        <v>124</v>
      </c>
      <c r="BE176" s="134">
        <f t="shared" ref="BE176:BE192" si="3">IF(U176="základná",N176,0)</f>
        <v>0</v>
      </c>
      <c r="BF176" s="134">
        <f t="shared" ref="BF176:BF192" si="4">IF(U176="znížená",N176,0)</f>
        <v>0</v>
      </c>
      <c r="BG176" s="134">
        <f t="shared" ref="BG176:BG192" si="5">IF(U176="zákl. prenesená",N176,0)</f>
        <v>0</v>
      </c>
      <c r="BH176" s="134">
        <f t="shared" ref="BH176:BH192" si="6">IF(U176="zníž. prenesená",N176,0)</f>
        <v>0</v>
      </c>
      <c r="BI176" s="134">
        <f t="shared" ref="BI176:BI192" si="7">IF(U176="nulová",N176,0)</f>
        <v>0</v>
      </c>
      <c r="BJ176" s="16" t="s">
        <v>130</v>
      </c>
      <c r="BK176" s="134">
        <f t="shared" ref="BK176:BK192" si="8">ROUND(L176*K176,2)</f>
        <v>0</v>
      </c>
      <c r="BL176" s="16" t="s">
        <v>193</v>
      </c>
      <c r="BM176" s="16" t="s">
        <v>1354</v>
      </c>
    </row>
    <row r="177" spans="2:65" s="1" customFormat="1" ht="31.5" customHeight="1" x14ac:dyDescent="0.3">
      <c r="B177" s="125"/>
      <c r="C177" s="126" t="s">
        <v>232</v>
      </c>
      <c r="D177" s="126" t="s">
        <v>125</v>
      </c>
      <c r="E177" s="127" t="s">
        <v>1355</v>
      </c>
      <c r="F177" s="394" t="s">
        <v>1356</v>
      </c>
      <c r="G177" s="395"/>
      <c r="H177" s="395"/>
      <c r="I177" s="395"/>
      <c r="J177" s="128" t="s">
        <v>1353</v>
      </c>
      <c r="K177" s="129">
        <v>1</v>
      </c>
      <c r="L177" s="396"/>
      <c r="M177" s="395"/>
      <c r="N177" s="396"/>
      <c r="O177" s="395"/>
      <c r="P177" s="395"/>
      <c r="Q177" s="395"/>
      <c r="R177" s="130"/>
      <c r="T177" s="131" t="s">
        <v>3</v>
      </c>
      <c r="U177" s="36" t="s">
        <v>36</v>
      </c>
      <c r="V177" s="132">
        <v>1.2929999999999999</v>
      </c>
      <c r="W177" s="132">
        <f t="shared" si="0"/>
        <v>1.2929999999999999</v>
      </c>
      <c r="X177" s="132">
        <v>2.0400000000000001E-3</v>
      </c>
      <c r="Y177" s="132">
        <f t="shared" si="1"/>
        <v>2.0400000000000001E-3</v>
      </c>
      <c r="Z177" s="132">
        <v>0</v>
      </c>
      <c r="AA177" s="133">
        <f t="shared" si="2"/>
        <v>0</v>
      </c>
      <c r="AR177" s="16" t="s">
        <v>193</v>
      </c>
      <c r="AT177" s="16" t="s">
        <v>125</v>
      </c>
      <c r="AU177" s="16" t="s">
        <v>130</v>
      </c>
      <c r="AY177" s="16" t="s">
        <v>124</v>
      </c>
      <c r="BE177" s="134">
        <f t="shared" si="3"/>
        <v>0</v>
      </c>
      <c r="BF177" s="134">
        <f t="shared" si="4"/>
        <v>0</v>
      </c>
      <c r="BG177" s="134">
        <f t="shared" si="5"/>
        <v>0</v>
      </c>
      <c r="BH177" s="134">
        <f t="shared" si="6"/>
        <v>0</v>
      </c>
      <c r="BI177" s="134">
        <f t="shared" si="7"/>
        <v>0</v>
      </c>
      <c r="BJ177" s="16" t="s">
        <v>130</v>
      </c>
      <c r="BK177" s="134">
        <f t="shared" si="8"/>
        <v>0</v>
      </c>
      <c r="BL177" s="16" t="s">
        <v>193</v>
      </c>
      <c r="BM177" s="16" t="s">
        <v>1357</v>
      </c>
    </row>
    <row r="178" spans="2:65" s="1" customFormat="1" ht="31.5" customHeight="1" x14ac:dyDescent="0.3">
      <c r="B178" s="125"/>
      <c r="C178" s="126" t="s">
        <v>236</v>
      </c>
      <c r="D178" s="126" t="s">
        <v>125</v>
      </c>
      <c r="E178" s="127" t="s">
        <v>1358</v>
      </c>
      <c r="F178" s="394" t="s">
        <v>1359</v>
      </c>
      <c r="G178" s="395"/>
      <c r="H178" s="395"/>
      <c r="I178" s="395"/>
      <c r="J178" s="128" t="s">
        <v>1353</v>
      </c>
      <c r="K178" s="129">
        <v>1</v>
      </c>
      <c r="L178" s="396"/>
      <c r="M178" s="395"/>
      <c r="N178" s="396"/>
      <c r="O178" s="395"/>
      <c r="P178" s="395"/>
      <c r="Q178" s="395"/>
      <c r="R178" s="130"/>
      <c r="T178" s="131" t="s">
        <v>3</v>
      </c>
      <c r="U178" s="36" t="s">
        <v>36</v>
      </c>
      <c r="V178" s="132">
        <v>0.37286000000000002</v>
      </c>
      <c r="W178" s="132">
        <f t="shared" si="0"/>
        <v>0.37286000000000002</v>
      </c>
      <c r="X178" s="132">
        <v>0</v>
      </c>
      <c r="Y178" s="132">
        <f t="shared" si="1"/>
        <v>0</v>
      </c>
      <c r="Z178" s="132">
        <v>1.9E-2</v>
      </c>
      <c r="AA178" s="133">
        <f t="shared" si="2"/>
        <v>1.9E-2</v>
      </c>
      <c r="AR178" s="16" t="s">
        <v>193</v>
      </c>
      <c r="AT178" s="16" t="s">
        <v>125</v>
      </c>
      <c r="AU178" s="16" t="s">
        <v>130</v>
      </c>
      <c r="AY178" s="16" t="s">
        <v>124</v>
      </c>
      <c r="BE178" s="134">
        <f t="shared" si="3"/>
        <v>0</v>
      </c>
      <c r="BF178" s="134">
        <f t="shared" si="4"/>
        <v>0</v>
      </c>
      <c r="BG178" s="134">
        <f t="shared" si="5"/>
        <v>0</v>
      </c>
      <c r="BH178" s="134">
        <f t="shared" si="6"/>
        <v>0</v>
      </c>
      <c r="BI178" s="134">
        <f t="shared" si="7"/>
        <v>0</v>
      </c>
      <c r="BJ178" s="16" t="s">
        <v>130</v>
      </c>
      <c r="BK178" s="134">
        <f t="shared" si="8"/>
        <v>0</v>
      </c>
      <c r="BL178" s="16" t="s">
        <v>193</v>
      </c>
      <c r="BM178" s="16" t="s">
        <v>1360</v>
      </c>
    </row>
    <row r="179" spans="2:65" s="1" customFormat="1" ht="44.25" customHeight="1" x14ac:dyDescent="0.3">
      <c r="B179" s="125"/>
      <c r="C179" s="126" t="s">
        <v>240</v>
      </c>
      <c r="D179" s="126" t="s">
        <v>125</v>
      </c>
      <c r="E179" s="127" t="s">
        <v>1361</v>
      </c>
      <c r="F179" s="426" t="s">
        <v>1968</v>
      </c>
      <c r="G179" s="427"/>
      <c r="H179" s="427"/>
      <c r="I179" s="427"/>
      <c r="J179" s="128" t="s">
        <v>1353</v>
      </c>
      <c r="K179" s="129">
        <v>1</v>
      </c>
      <c r="L179" s="396"/>
      <c r="M179" s="395"/>
      <c r="N179" s="396"/>
      <c r="O179" s="395"/>
      <c r="P179" s="395"/>
      <c r="Q179" s="395"/>
      <c r="R179" s="130"/>
      <c r="T179" s="131" t="s">
        <v>3</v>
      </c>
      <c r="U179" s="36" t="s">
        <v>36</v>
      </c>
      <c r="V179" s="132">
        <v>1.5269999999999999</v>
      </c>
      <c r="W179" s="132">
        <f t="shared" si="0"/>
        <v>1.5269999999999999</v>
      </c>
      <c r="X179" s="132">
        <v>1.39E-3</v>
      </c>
      <c r="Y179" s="132">
        <f t="shared" si="1"/>
        <v>1.39E-3</v>
      </c>
      <c r="Z179" s="132">
        <v>0</v>
      </c>
      <c r="AA179" s="133">
        <f t="shared" si="2"/>
        <v>0</v>
      </c>
      <c r="AR179" s="16" t="s">
        <v>193</v>
      </c>
      <c r="AT179" s="16" t="s">
        <v>125</v>
      </c>
      <c r="AU179" s="16" t="s">
        <v>130</v>
      </c>
      <c r="AY179" s="16" t="s">
        <v>124</v>
      </c>
      <c r="BE179" s="134">
        <f t="shared" si="3"/>
        <v>0</v>
      </c>
      <c r="BF179" s="134">
        <f t="shared" si="4"/>
        <v>0</v>
      </c>
      <c r="BG179" s="134">
        <f t="shared" si="5"/>
        <v>0</v>
      </c>
      <c r="BH179" s="134">
        <f t="shared" si="6"/>
        <v>0</v>
      </c>
      <c r="BI179" s="134">
        <f t="shared" si="7"/>
        <v>0</v>
      </c>
      <c r="BJ179" s="16" t="s">
        <v>130</v>
      </c>
      <c r="BK179" s="134">
        <f t="shared" si="8"/>
        <v>0</v>
      </c>
      <c r="BL179" s="16" t="s">
        <v>193</v>
      </c>
      <c r="BM179" s="16" t="s">
        <v>1362</v>
      </c>
    </row>
    <row r="180" spans="2:65" s="1" customFormat="1" ht="22.5" customHeight="1" x14ac:dyDescent="0.3">
      <c r="B180" s="125"/>
      <c r="C180" s="141" t="s">
        <v>244</v>
      </c>
      <c r="D180" s="141" t="s">
        <v>151</v>
      </c>
      <c r="E180" s="142" t="s">
        <v>1363</v>
      </c>
      <c r="F180" s="424" t="s">
        <v>1973</v>
      </c>
      <c r="G180" s="425"/>
      <c r="H180" s="425"/>
      <c r="I180" s="425"/>
      <c r="J180" s="143" t="s">
        <v>424</v>
      </c>
      <c r="K180" s="144">
        <v>1</v>
      </c>
      <c r="L180" s="405"/>
      <c r="M180" s="404"/>
      <c r="N180" s="405"/>
      <c r="O180" s="395"/>
      <c r="P180" s="395"/>
      <c r="Q180" s="395"/>
      <c r="R180" s="130"/>
      <c r="T180" s="131" t="s">
        <v>3</v>
      </c>
      <c r="U180" s="36" t="s">
        <v>36</v>
      </c>
      <c r="V180" s="132">
        <v>0</v>
      </c>
      <c r="W180" s="132">
        <f t="shared" si="0"/>
        <v>0</v>
      </c>
      <c r="X180" s="132">
        <v>0</v>
      </c>
      <c r="Y180" s="132">
        <f t="shared" si="1"/>
        <v>0</v>
      </c>
      <c r="Z180" s="132">
        <v>0</v>
      </c>
      <c r="AA180" s="133">
        <f t="shared" si="2"/>
        <v>0</v>
      </c>
      <c r="AR180" s="16" t="s">
        <v>251</v>
      </c>
      <c r="AT180" s="16" t="s">
        <v>151</v>
      </c>
      <c r="AU180" s="16" t="s">
        <v>130</v>
      </c>
      <c r="AY180" s="16" t="s">
        <v>124</v>
      </c>
      <c r="BE180" s="134">
        <f t="shared" si="3"/>
        <v>0</v>
      </c>
      <c r="BF180" s="134">
        <f t="shared" si="4"/>
        <v>0</v>
      </c>
      <c r="BG180" s="134">
        <f t="shared" si="5"/>
        <v>0</v>
      </c>
      <c r="BH180" s="134">
        <f t="shared" si="6"/>
        <v>0</v>
      </c>
      <c r="BI180" s="134">
        <f t="shared" si="7"/>
        <v>0</v>
      </c>
      <c r="BJ180" s="16" t="s">
        <v>130</v>
      </c>
      <c r="BK180" s="134">
        <f t="shared" si="8"/>
        <v>0</v>
      </c>
      <c r="BL180" s="16" t="s">
        <v>193</v>
      </c>
      <c r="BM180" s="16" t="s">
        <v>1364</v>
      </c>
    </row>
    <row r="181" spans="2:65" s="1" customFormat="1" ht="37.5" customHeight="1" x14ac:dyDescent="0.3">
      <c r="B181" s="125"/>
      <c r="C181" s="126" t="s">
        <v>248</v>
      </c>
      <c r="D181" s="126" t="s">
        <v>125</v>
      </c>
      <c r="E181" s="127" t="s">
        <v>1365</v>
      </c>
      <c r="F181" s="394" t="s">
        <v>1972</v>
      </c>
      <c r="G181" s="395"/>
      <c r="H181" s="395"/>
      <c r="I181" s="395"/>
      <c r="J181" s="128" t="s">
        <v>1366</v>
      </c>
      <c r="K181" s="129">
        <v>1</v>
      </c>
      <c r="L181" s="396"/>
      <c r="M181" s="395"/>
      <c r="N181" s="396"/>
      <c r="O181" s="395"/>
      <c r="P181" s="395"/>
      <c r="Q181" s="395"/>
      <c r="R181" s="130"/>
      <c r="T181" s="131" t="s">
        <v>3</v>
      </c>
      <c r="U181" s="36" t="s">
        <v>36</v>
      </c>
      <c r="V181" s="132">
        <v>2.3977300000000001</v>
      </c>
      <c r="W181" s="132">
        <f t="shared" si="0"/>
        <v>2.3977300000000001</v>
      </c>
      <c r="X181" s="132">
        <v>3.4000000000000002E-4</v>
      </c>
      <c r="Y181" s="132">
        <f t="shared" si="1"/>
        <v>3.4000000000000002E-4</v>
      </c>
      <c r="Z181" s="132">
        <v>0</v>
      </c>
      <c r="AA181" s="133">
        <f t="shared" si="2"/>
        <v>0</v>
      </c>
      <c r="AR181" s="16" t="s">
        <v>193</v>
      </c>
      <c r="AT181" s="16" t="s">
        <v>125</v>
      </c>
      <c r="AU181" s="16" t="s">
        <v>130</v>
      </c>
      <c r="AY181" s="16" t="s">
        <v>124</v>
      </c>
      <c r="BE181" s="134">
        <f t="shared" si="3"/>
        <v>0</v>
      </c>
      <c r="BF181" s="134">
        <f t="shared" si="4"/>
        <v>0</v>
      </c>
      <c r="BG181" s="134">
        <f t="shared" si="5"/>
        <v>0</v>
      </c>
      <c r="BH181" s="134">
        <f t="shared" si="6"/>
        <v>0</v>
      </c>
      <c r="BI181" s="134">
        <f t="shared" si="7"/>
        <v>0</v>
      </c>
      <c r="BJ181" s="16" t="s">
        <v>130</v>
      </c>
      <c r="BK181" s="134">
        <f t="shared" si="8"/>
        <v>0</v>
      </c>
      <c r="BL181" s="16" t="s">
        <v>193</v>
      </c>
      <c r="BM181" s="16" t="s">
        <v>1367</v>
      </c>
    </row>
    <row r="182" spans="2:65" s="1" customFormat="1" ht="37.5" customHeight="1" x14ac:dyDescent="0.3">
      <c r="B182" s="125"/>
      <c r="C182" s="141" t="s">
        <v>253</v>
      </c>
      <c r="D182" s="141" t="s">
        <v>151</v>
      </c>
      <c r="E182" s="142" t="s">
        <v>1368</v>
      </c>
      <c r="F182" s="403" t="s">
        <v>1971</v>
      </c>
      <c r="G182" s="404"/>
      <c r="H182" s="404"/>
      <c r="I182" s="404"/>
      <c r="J182" s="143" t="s">
        <v>187</v>
      </c>
      <c r="K182" s="144">
        <v>1</v>
      </c>
      <c r="L182" s="405"/>
      <c r="M182" s="404"/>
      <c r="N182" s="405"/>
      <c r="O182" s="395"/>
      <c r="P182" s="395"/>
      <c r="Q182" s="395"/>
      <c r="R182" s="130"/>
      <c r="T182" s="131" t="s">
        <v>3</v>
      </c>
      <c r="U182" s="36" t="s">
        <v>36</v>
      </c>
      <c r="V182" s="132">
        <v>0</v>
      </c>
      <c r="W182" s="132">
        <f t="shared" si="0"/>
        <v>0</v>
      </c>
      <c r="X182" s="132">
        <v>1.0999999999999999E-2</v>
      </c>
      <c r="Y182" s="132">
        <f t="shared" si="1"/>
        <v>1.0999999999999999E-2</v>
      </c>
      <c r="Z182" s="132">
        <v>0</v>
      </c>
      <c r="AA182" s="133">
        <f t="shared" si="2"/>
        <v>0</v>
      </c>
      <c r="AR182" s="16" t="s">
        <v>251</v>
      </c>
      <c r="AT182" s="16" t="s">
        <v>151</v>
      </c>
      <c r="AU182" s="16" t="s">
        <v>130</v>
      </c>
      <c r="AY182" s="16" t="s">
        <v>124</v>
      </c>
      <c r="BE182" s="134">
        <f t="shared" si="3"/>
        <v>0</v>
      </c>
      <c r="BF182" s="134">
        <f t="shared" si="4"/>
        <v>0</v>
      </c>
      <c r="BG182" s="134">
        <f t="shared" si="5"/>
        <v>0</v>
      </c>
      <c r="BH182" s="134">
        <f t="shared" si="6"/>
        <v>0</v>
      </c>
      <c r="BI182" s="134">
        <f t="shared" si="7"/>
        <v>0</v>
      </c>
      <c r="BJ182" s="16" t="s">
        <v>130</v>
      </c>
      <c r="BK182" s="134">
        <f t="shared" si="8"/>
        <v>0</v>
      </c>
      <c r="BL182" s="16" t="s">
        <v>193</v>
      </c>
      <c r="BM182" s="16" t="s">
        <v>1369</v>
      </c>
    </row>
    <row r="183" spans="2:65" s="1" customFormat="1" ht="31.5" customHeight="1" x14ac:dyDescent="0.3">
      <c r="B183" s="125"/>
      <c r="C183" s="126" t="s">
        <v>257</v>
      </c>
      <c r="D183" s="126" t="s">
        <v>125</v>
      </c>
      <c r="E183" s="127" t="s">
        <v>1370</v>
      </c>
      <c r="F183" s="394" t="s">
        <v>1371</v>
      </c>
      <c r="G183" s="395"/>
      <c r="H183" s="395"/>
      <c r="I183" s="395"/>
      <c r="J183" s="128" t="s">
        <v>187</v>
      </c>
      <c r="K183" s="129">
        <v>1</v>
      </c>
      <c r="L183" s="396"/>
      <c r="M183" s="395"/>
      <c r="N183" s="396"/>
      <c r="O183" s="395"/>
      <c r="P183" s="395"/>
      <c r="Q183" s="395"/>
      <c r="R183" s="130"/>
      <c r="T183" s="131" t="s">
        <v>3</v>
      </c>
      <c r="U183" s="36" t="s">
        <v>36</v>
      </c>
      <c r="V183" s="132">
        <v>0.95103000000000004</v>
      </c>
      <c r="W183" s="132">
        <f t="shared" si="0"/>
        <v>0.95103000000000004</v>
      </c>
      <c r="X183" s="132">
        <v>3.5380000000000002E-2</v>
      </c>
      <c r="Y183" s="132">
        <f t="shared" si="1"/>
        <v>3.5380000000000002E-2</v>
      </c>
      <c r="Z183" s="132">
        <v>0</v>
      </c>
      <c r="AA183" s="133">
        <f t="shared" si="2"/>
        <v>0</v>
      </c>
      <c r="AR183" s="16" t="s">
        <v>193</v>
      </c>
      <c r="AT183" s="16" t="s">
        <v>125</v>
      </c>
      <c r="AU183" s="16" t="s">
        <v>130</v>
      </c>
      <c r="AY183" s="16" t="s">
        <v>124</v>
      </c>
      <c r="BE183" s="134">
        <f t="shared" si="3"/>
        <v>0</v>
      </c>
      <c r="BF183" s="134">
        <f t="shared" si="4"/>
        <v>0</v>
      </c>
      <c r="BG183" s="134">
        <f t="shared" si="5"/>
        <v>0</v>
      </c>
      <c r="BH183" s="134">
        <f t="shared" si="6"/>
        <v>0</v>
      </c>
      <c r="BI183" s="134">
        <f t="shared" si="7"/>
        <v>0</v>
      </c>
      <c r="BJ183" s="16" t="s">
        <v>130</v>
      </c>
      <c r="BK183" s="134">
        <f t="shared" si="8"/>
        <v>0</v>
      </c>
      <c r="BL183" s="16" t="s">
        <v>193</v>
      </c>
      <c r="BM183" s="16" t="s">
        <v>1372</v>
      </c>
    </row>
    <row r="184" spans="2:65" s="1" customFormat="1" ht="31.5" customHeight="1" x14ac:dyDescent="0.3">
      <c r="B184" s="125"/>
      <c r="C184" s="126" t="s">
        <v>251</v>
      </c>
      <c r="D184" s="126" t="s">
        <v>125</v>
      </c>
      <c r="E184" s="127" t="s">
        <v>1373</v>
      </c>
      <c r="F184" s="394" t="s">
        <v>1374</v>
      </c>
      <c r="G184" s="395"/>
      <c r="H184" s="395"/>
      <c r="I184" s="395"/>
      <c r="J184" s="128" t="s">
        <v>320</v>
      </c>
      <c r="K184" s="129">
        <v>1</v>
      </c>
      <c r="L184" s="396"/>
      <c r="M184" s="395"/>
      <c r="N184" s="396"/>
      <c r="O184" s="395"/>
      <c r="P184" s="395"/>
      <c r="Q184" s="395"/>
      <c r="R184" s="130"/>
      <c r="T184" s="131" t="s">
        <v>3</v>
      </c>
      <c r="U184" s="36" t="s">
        <v>36</v>
      </c>
      <c r="V184" s="132">
        <v>0.42642000000000002</v>
      </c>
      <c r="W184" s="132">
        <f t="shared" si="0"/>
        <v>0.42642000000000002</v>
      </c>
      <c r="X184" s="132">
        <v>1.2E-4</v>
      </c>
      <c r="Y184" s="132">
        <f t="shared" si="1"/>
        <v>1.2E-4</v>
      </c>
      <c r="Z184" s="132">
        <v>0</v>
      </c>
      <c r="AA184" s="133">
        <f t="shared" si="2"/>
        <v>0</v>
      </c>
      <c r="AR184" s="16" t="s">
        <v>193</v>
      </c>
      <c r="AT184" s="16" t="s">
        <v>125</v>
      </c>
      <c r="AU184" s="16" t="s">
        <v>130</v>
      </c>
      <c r="AY184" s="16" t="s">
        <v>124</v>
      </c>
      <c r="BE184" s="134">
        <f t="shared" si="3"/>
        <v>0</v>
      </c>
      <c r="BF184" s="134">
        <f t="shared" si="4"/>
        <v>0</v>
      </c>
      <c r="BG184" s="134">
        <f t="shared" si="5"/>
        <v>0</v>
      </c>
      <c r="BH184" s="134">
        <f t="shared" si="6"/>
        <v>0</v>
      </c>
      <c r="BI184" s="134">
        <f t="shared" si="7"/>
        <v>0</v>
      </c>
      <c r="BJ184" s="16" t="s">
        <v>130</v>
      </c>
      <c r="BK184" s="134">
        <f t="shared" si="8"/>
        <v>0</v>
      </c>
      <c r="BL184" s="16" t="s">
        <v>193</v>
      </c>
      <c r="BM184" s="16" t="s">
        <v>1375</v>
      </c>
    </row>
    <row r="185" spans="2:65" s="1" customFormat="1" ht="31.5" customHeight="1" x14ac:dyDescent="0.3">
      <c r="B185" s="125"/>
      <c r="C185" s="141" t="s">
        <v>349</v>
      </c>
      <c r="D185" s="141" t="s">
        <v>151</v>
      </c>
      <c r="E185" s="142" t="s">
        <v>1376</v>
      </c>
      <c r="F185" s="403" t="s">
        <v>1377</v>
      </c>
      <c r="G185" s="404"/>
      <c r="H185" s="404"/>
      <c r="I185" s="404"/>
      <c r="J185" s="143" t="s">
        <v>424</v>
      </c>
      <c r="K185" s="144">
        <v>2</v>
      </c>
      <c r="L185" s="405"/>
      <c r="M185" s="404"/>
      <c r="N185" s="405"/>
      <c r="O185" s="395"/>
      <c r="P185" s="395"/>
      <c r="Q185" s="395"/>
      <c r="R185" s="130"/>
      <c r="T185" s="131" t="s">
        <v>3</v>
      </c>
      <c r="U185" s="36" t="s">
        <v>36</v>
      </c>
      <c r="V185" s="132">
        <v>0</v>
      </c>
      <c r="W185" s="132">
        <f t="shared" si="0"/>
        <v>0</v>
      </c>
      <c r="X185" s="132">
        <v>0</v>
      </c>
      <c r="Y185" s="132">
        <f t="shared" si="1"/>
        <v>0</v>
      </c>
      <c r="Z185" s="132">
        <v>0</v>
      </c>
      <c r="AA185" s="133">
        <f t="shared" si="2"/>
        <v>0</v>
      </c>
      <c r="AR185" s="16" t="s">
        <v>251</v>
      </c>
      <c r="AT185" s="16" t="s">
        <v>151</v>
      </c>
      <c r="AU185" s="16" t="s">
        <v>130</v>
      </c>
      <c r="AY185" s="16" t="s">
        <v>124</v>
      </c>
      <c r="BE185" s="134">
        <f t="shared" si="3"/>
        <v>0</v>
      </c>
      <c r="BF185" s="134">
        <f t="shared" si="4"/>
        <v>0</v>
      </c>
      <c r="BG185" s="134">
        <f t="shared" si="5"/>
        <v>0</v>
      </c>
      <c r="BH185" s="134">
        <f t="shared" si="6"/>
        <v>0</v>
      </c>
      <c r="BI185" s="134">
        <f t="shared" si="7"/>
        <v>0</v>
      </c>
      <c r="BJ185" s="16" t="s">
        <v>130</v>
      </c>
      <c r="BK185" s="134">
        <f t="shared" si="8"/>
        <v>0</v>
      </c>
      <c r="BL185" s="16" t="s">
        <v>193</v>
      </c>
      <c r="BM185" s="16" t="s">
        <v>1378</v>
      </c>
    </row>
    <row r="186" spans="2:65" s="1" customFormat="1" ht="22.5" customHeight="1" x14ac:dyDescent="0.3">
      <c r="B186" s="125"/>
      <c r="C186" s="141" t="s">
        <v>352</v>
      </c>
      <c r="D186" s="141" t="s">
        <v>151</v>
      </c>
      <c r="E186" s="142" t="s">
        <v>1379</v>
      </c>
      <c r="F186" s="403" t="s">
        <v>1380</v>
      </c>
      <c r="G186" s="404"/>
      <c r="H186" s="404"/>
      <c r="I186" s="404"/>
      <c r="J186" s="143" t="s">
        <v>424</v>
      </c>
      <c r="K186" s="144">
        <v>2</v>
      </c>
      <c r="L186" s="405"/>
      <c r="M186" s="404"/>
      <c r="N186" s="405"/>
      <c r="O186" s="395"/>
      <c r="P186" s="395"/>
      <c r="Q186" s="395"/>
      <c r="R186" s="130"/>
      <c r="T186" s="131" t="s">
        <v>3</v>
      </c>
      <c r="U186" s="36" t="s">
        <v>36</v>
      </c>
      <c r="V186" s="132">
        <v>0</v>
      </c>
      <c r="W186" s="132">
        <f t="shared" si="0"/>
        <v>0</v>
      </c>
      <c r="X186" s="132">
        <v>0</v>
      </c>
      <c r="Y186" s="132">
        <f t="shared" si="1"/>
        <v>0</v>
      </c>
      <c r="Z186" s="132">
        <v>0</v>
      </c>
      <c r="AA186" s="133">
        <f t="shared" si="2"/>
        <v>0</v>
      </c>
      <c r="AR186" s="16" t="s">
        <v>251</v>
      </c>
      <c r="AT186" s="16" t="s">
        <v>151</v>
      </c>
      <c r="AU186" s="16" t="s">
        <v>130</v>
      </c>
      <c r="AY186" s="16" t="s">
        <v>124</v>
      </c>
      <c r="BE186" s="134">
        <f t="shared" si="3"/>
        <v>0</v>
      </c>
      <c r="BF186" s="134">
        <f t="shared" si="4"/>
        <v>0</v>
      </c>
      <c r="BG186" s="134">
        <f t="shared" si="5"/>
        <v>0</v>
      </c>
      <c r="BH186" s="134">
        <f t="shared" si="6"/>
        <v>0</v>
      </c>
      <c r="BI186" s="134">
        <f t="shared" si="7"/>
        <v>0</v>
      </c>
      <c r="BJ186" s="16" t="s">
        <v>130</v>
      </c>
      <c r="BK186" s="134">
        <f t="shared" si="8"/>
        <v>0</v>
      </c>
      <c r="BL186" s="16" t="s">
        <v>193</v>
      </c>
      <c r="BM186" s="16" t="s">
        <v>1381</v>
      </c>
    </row>
    <row r="187" spans="2:65" s="1" customFormat="1" ht="22.5" customHeight="1" x14ac:dyDescent="0.3">
      <c r="B187" s="125"/>
      <c r="C187" s="141" t="s">
        <v>354</v>
      </c>
      <c r="D187" s="141" t="s">
        <v>151</v>
      </c>
      <c r="E187" s="142" t="s">
        <v>1382</v>
      </c>
      <c r="F187" s="403" t="s">
        <v>1383</v>
      </c>
      <c r="G187" s="404"/>
      <c r="H187" s="404"/>
      <c r="I187" s="404"/>
      <c r="J187" s="143" t="s">
        <v>424</v>
      </c>
      <c r="K187" s="144">
        <v>1</v>
      </c>
      <c r="L187" s="405"/>
      <c r="M187" s="404"/>
      <c r="N187" s="405"/>
      <c r="O187" s="395"/>
      <c r="P187" s="395"/>
      <c r="Q187" s="395"/>
      <c r="R187" s="130"/>
      <c r="T187" s="131" t="s">
        <v>3</v>
      </c>
      <c r="U187" s="36" t="s">
        <v>36</v>
      </c>
      <c r="V187" s="132">
        <v>0</v>
      </c>
      <c r="W187" s="132">
        <f t="shared" si="0"/>
        <v>0</v>
      </c>
      <c r="X187" s="132">
        <v>0</v>
      </c>
      <c r="Y187" s="132">
        <f t="shared" si="1"/>
        <v>0</v>
      </c>
      <c r="Z187" s="132">
        <v>0</v>
      </c>
      <c r="AA187" s="133">
        <f t="shared" si="2"/>
        <v>0</v>
      </c>
      <c r="AR187" s="16" t="s">
        <v>251</v>
      </c>
      <c r="AT187" s="16" t="s">
        <v>151</v>
      </c>
      <c r="AU187" s="16" t="s">
        <v>130</v>
      </c>
      <c r="AY187" s="16" t="s">
        <v>124</v>
      </c>
      <c r="BE187" s="134">
        <f t="shared" si="3"/>
        <v>0</v>
      </c>
      <c r="BF187" s="134">
        <f t="shared" si="4"/>
        <v>0</v>
      </c>
      <c r="BG187" s="134">
        <f t="shared" si="5"/>
        <v>0</v>
      </c>
      <c r="BH187" s="134">
        <f t="shared" si="6"/>
        <v>0</v>
      </c>
      <c r="BI187" s="134">
        <f t="shared" si="7"/>
        <v>0</v>
      </c>
      <c r="BJ187" s="16" t="s">
        <v>130</v>
      </c>
      <c r="BK187" s="134">
        <f t="shared" si="8"/>
        <v>0</v>
      </c>
      <c r="BL187" s="16" t="s">
        <v>193</v>
      </c>
      <c r="BM187" s="16" t="s">
        <v>1384</v>
      </c>
    </row>
    <row r="188" spans="2:65" s="1" customFormat="1" ht="31.5" customHeight="1" x14ac:dyDescent="0.3">
      <c r="B188" s="125"/>
      <c r="C188" s="141" t="s">
        <v>357</v>
      </c>
      <c r="D188" s="141" t="s">
        <v>151</v>
      </c>
      <c r="E188" s="142" t="s">
        <v>1385</v>
      </c>
      <c r="F188" s="403" t="s">
        <v>1832</v>
      </c>
      <c r="G188" s="404"/>
      <c r="H188" s="404"/>
      <c r="I188" s="404"/>
      <c r="J188" s="143" t="s">
        <v>424</v>
      </c>
      <c r="K188" s="144">
        <v>1</v>
      </c>
      <c r="L188" s="405"/>
      <c r="M188" s="404"/>
      <c r="N188" s="405"/>
      <c r="O188" s="395"/>
      <c r="P188" s="395"/>
      <c r="Q188" s="395"/>
      <c r="R188" s="130"/>
      <c r="T188" s="131" t="s">
        <v>3</v>
      </c>
      <c r="U188" s="36" t="s">
        <v>36</v>
      </c>
      <c r="V188" s="132">
        <v>0</v>
      </c>
      <c r="W188" s="132">
        <f t="shared" si="0"/>
        <v>0</v>
      </c>
      <c r="X188" s="132">
        <v>0</v>
      </c>
      <c r="Y188" s="132">
        <f t="shared" si="1"/>
        <v>0</v>
      </c>
      <c r="Z188" s="132">
        <v>0</v>
      </c>
      <c r="AA188" s="133">
        <f t="shared" si="2"/>
        <v>0</v>
      </c>
      <c r="AR188" s="16" t="s">
        <v>251</v>
      </c>
      <c r="AT188" s="16" t="s">
        <v>151</v>
      </c>
      <c r="AU188" s="16" t="s">
        <v>130</v>
      </c>
      <c r="AY188" s="16" t="s">
        <v>124</v>
      </c>
      <c r="BE188" s="134">
        <f t="shared" si="3"/>
        <v>0</v>
      </c>
      <c r="BF188" s="134">
        <f t="shared" si="4"/>
        <v>0</v>
      </c>
      <c r="BG188" s="134">
        <f t="shared" si="5"/>
        <v>0</v>
      </c>
      <c r="BH188" s="134">
        <f t="shared" si="6"/>
        <v>0</v>
      </c>
      <c r="BI188" s="134">
        <f t="shared" si="7"/>
        <v>0</v>
      </c>
      <c r="BJ188" s="16" t="s">
        <v>130</v>
      </c>
      <c r="BK188" s="134">
        <f t="shared" si="8"/>
        <v>0</v>
      </c>
      <c r="BL188" s="16" t="s">
        <v>193</v>
      </c>
      <c r="BM188" s="16" t="s">
        <v>1386</v>
      </c>
    </row>
    <row r="189" spans="2:65" s="1" customFormat="1" ht="36.75" customHeight="1" x14ac:dyDescent="0.3">
      <c r="B189" s="125"/>
      <c r="C189" s="141" t="s">
        <v>360</v>
      </c>
      <c r="D189" s="141" t="s">
        <v>151</v>
      </c>
      <c r="E189" s="142" t="s">
        <v>1387</v>
      </c>
      <c r="F189" s="403" t="s">
        <v>1969</v>
      </c>
      <c r="G189" s="404"/>
      <c r="H189" s="404"/>
      <c r="I189" s="404"/>
      <c r="J189" s="143" t="s">
        <v>424</v>
      </c>
      <c r="K189" s="144">
        <v>1</v>
      </c>
      <c r="L189" s="405"/>
      <c r="M189" s="404"/>
      <c r="N189" s="405"/>
      <c r="O189" s="395"/>
      <c r="P189" s="395"/>
      <c r="Q189" s="395"/>
      <c r="R189" s="130"/>
      <c r="T189" s="131" t="s">
        <v>3</v>
      </c>
      <c r="U189" s="36" t="s">
        <v>36</v>
      </c>
      <c r="V189" s="132">
        <v>0</v>
      </c>
      <c r="W189" s="132">
        <f t="shared" si="0"/>
        <v>0</v>
      </c>
      <c r="X189" s="132">
        <v>0</v>
      </c>
      <c r="Y189" s="132">
        <f t="shared" si="1"/>
        <v>0</v>
      </c>
      <c r="Z189" s="132">
        <v>0</v>
      </c>
      <c r="AA189" s="133">
        <f t="shared" si="2"/>
        <v>0</v>
      </c>
      <c r="AR189" s="16" t="s">
        <v>251</v>
      </c>
      <c r="AT189" s="16" t="s">
        <v>151</v>
      </c>
      <c r="AU189" s="16" t="s">
        <v>130</v>
      </c>
      <c r="AY189" s="16" t="s">
        <v>124</v>
      </c>
      <c r="BE189" s="134">
        <f t="shared" si="3"/>
        <v>0</v>
      </c>
      <c r="BF189" s="134">
        <f t="shared" si="4"/>
        <v>0</v>
      </c>
      <c r="BG189" s="134">
        <f t="shared" si="5"/>
        <v>0</v>
      </c>
      <c r="BH189" s="134">
        <f t="shared" si="6"/>
        <v>0</v>
      </c>
      <c r="BI189" s="134">
        <f t="shared" si="7"/>
        <v>0</v>
      </c>
      <c r="BJ189" s="16" t="s">
        <v>130</v>
      </c>
      <c r="BK189" s="134">
        <f t="shared" si="8"/>
        <v>0</v>
      </c>
      <c r="BL189" s="16" t="s">
        <v>193</v>
      </c>
      <c r="BM189" s="16" t="s">
        <v>1388</v>
      </c>
    </row>
    <row r="190" spans="2:65" s="1" customFormat="1" ht="22.5" customHeight="1" x14ac:dyDescent="0.3">
      <c r="B190" s="125"/>
      <c r="C190" s="141" t="s">
        <v>363</v>
      </c>
      <c r="D190" s="141" t="s">
        <v>151</v>
      </c>
      <c r="E190" s="142" t="s">
        <v>1389</v>
      </c>
      <c r="F190" s="403" t="s">
        <v>1390</v>
      </c>
      <c r="G190" s="404"/>
      <c r="H190" s="404"/>
      <c r="I190" s="404"/>
      <c r="J190" s="143" t="s">
        <v>424</v>
      </c>
      <c r="K190" s="144">
        <v>1</v>
      </c>
      <c r="L190" s="405"/>
      <c r="M190" s="404"/>
      <c r="N190" s="405"/>
      <c r="O190" s="395"/>
      <c r="P190" s="395"/>
      <c r="Q190" s="395"/>
      <c r="R190" s="130"/>
      <c r="T190" s="131" t="s">
        <v>3</v>
      </c>
      <c r="U190" s="36" t="s">
        <v>36</v>
      </c>
      <c r="V190" s="132">
        <v>0</v>
      </c>
      <c r="W190" s="132">
        <f t="shared" si="0"/>
        <v>0</v>
      </c>
      <c r="X190" s="132">
        <v>0</v>
      </c>
      <c r="Y190" s="132">
        <f t="shared" si="1"/>
        <v>0</v>
      </c>
      <c r="Z190" s="132">
        <v>0</v>
      </c>
      <c r="AA190" s="133">
        <f t="shared" si="2"/>
        <v>0</v>
      </c>
      <c r="AR190" s="16" t="s">
        <v>251</v>
      </c>
      <c r="AT190" s="16" t="s">
        <v>151</v>
      </c>
      <c r="AU190" s="16" t="s">
        <v>130</v>
      </c>
      <c r="AY190" s="16" t="s">
        <v>124</v>
      </c>
      <c r="BE190" s="134">
        <f t="shared" si="3"/>
        <v>0</v>
      </c>
      <c r="BF190" s="134">
        <f t="shared" si="4"/>
        <v>0</v>
      </c>
      <c r="BG190" s="134">
        <f t="shared" si="5"/>
        <v>0</v>
      </c>
      <c r="BH190" s="134">
        <f t="shared" si="6"/>
        <v>0</v>
      </c>
      <c r="BI190" s="134">
        <f t="shared" si="7"/>
        <v>0</v>
      </c>
      <c r="BJ190" s="16" t="s">
        <v>130</v>
      </c>
      <c r="BK190" s="134">
        <f t="shared" si="8"/>
        <v>0</v>
      </c>
      <c r="BL190" s="16" t="s">
        <v>193</v>
      </c>
      <c r="BM190" s="16" t="s">
        <v>1391</v>
      </c>
    </row>
    <row r="191" spans="2:65" s="1" customFormat="1" ht="22.5" customHeight="1" x14ac:dyDescent="0.3">
      <c r="B191" s="125"/>
      <c r="C191" s="126" t="s">
        <v>366</v>
      </c>
      <c r="D191" s="126" t="s">
        <v>125</v>
      </c>
      <c r="E191" s="127" t="s">
        <v>1392</v>
      </c>
      <c r="F191" s="394" t="s">
        <v>1393</v>
      </c>
      <c r="G191" s="395"/>
      <c r="H191" s="395"/>
      <c r="I191" s="395"/>
      <c r="J191" s="128" t="s">
        <v>1394</v>
      </c>
      <c r="K191" s="129">
        <v>5</v>
      </c>
      <c r="L191" s="396"/>
      <c r="M191" s="395"/>
      <c r="N191" s="396"/>
      <c r="O191" s="395"/>
      <c r="P191" s="395"/>
      <c r="Q191" s="395"/>
      <c r="R191" s="130"/>
      <c r="T191" s="131" t="s">
        <v>3</v>
      </c>
      <c r="U191" s="36" t="s">
        <v>36</v>
      </c>
      <c r="V191" s="132">
        <v>0</v>
      </c>
      <c r="W191" s="132">
        <f t="shared" si="0"/>
        <v>0</v>
      </c>
      <c r="X191" s="132">
        <v>0</v>
      </c>
      <c r="Y191" s="132">
        <f t="shared" si="1"/>
        <v>0</v>
      </c>
      <c r="Z191" s="132">
        <v>0</v>
      </c>
      <c r="AA191" s="133">
        <f t="shared" si="2"/>
        <v>0</v>
      </c>
      <c r="AR191" s="16" t="s">
        <v>1395</v>
      </c>
      <c r="AT191" s="16" t="s">
        <v>125</v>
      </c>
      <c r="AU191" s="16" t="s">
        <v>130</v>
      </c>
      <c r="AY191" s="16" t="s">
        <v>124</v>
      </c>
      <c r="BE191" s="134">
        <f t="shared" si="3"/>
        <v>0</v>
      </c>
      <c r="BF191" s="134">
        <f t="shared" si="4"/>
        <v>0</v>
      </c>
      <c r="BG191" s="134">
        <f t="shared" si="5"/>
        <v>0</v>
      </c>
      <c r="BH191" s="134">
        <f t="shared" si="6"/>
        <v>0</v>
      </c>
      <c r="BI191" s="134">
        <f t="shared" si="7"/>
        <v>0</v>
      </c>
      <c r="BJ191" s="16" t="s">
        <v>130</v>
      </c>
      <c r="BK191" s="134">
        <f t="shared" si="8"/>
        <v>0</v>
      </c>
      <c r="BL191" s="16" t="s">
        <v>1395</v>
      </c>
      <c r="BM191" s="16" t="s">
        <v>1396</v>
      </c>
    </row>
    <row r="192" spans="2:65" s="1" customFormat="1" ht="31.5" customHeight="1" x14ac:dyDescent="0.3">
      <c r="B192" s="125"/>
      <c r="C192" s="126" t="s">
        <v>369</v>
      </c>
      <c r="D192" s="126" t="s">
        <v>125</v>
      </c>
      <c r="E192" s="127" t="s">
        <v>1397</v>
      </c>
      <c r="F192" s="394" t="s">
        <v>1398</v>
      </c>
      <c r="G192" s="395"/>
      <c r="H192" s="395"/>
      <c r="I192" s="395"/>
      <c r="J192" s="128" t="s">
        <v>216</v>
      </c>
      <c r="K192" s="129">
        <v>0.25</v>
      </c>
      <c r="L192" s="396"/>
      <c r="M192" s="395"/>
      <c r="N192" s="396"/>
      <c r="O192" s="395"/>
      <c r="P192" s="395"/>
      <c r="Q192" s="395"/>
      <c r="R192" s="130"/>
      <c r="T192" s="131" t="s">
        <v>3</v>
      </c>
      <c r="U192" s="36" t="s">
        <v>36</v>
      </c>
      <c r="V192" s="132">
        <v>1.4490000000000001</v>
      </c>
      <c r="W192" s="132">
        <f t="shared" si="0"/>
        <v>0.36225000000000002</v>
      </c>
      <c r="X192" s="132">
        <v>0</v>
      </c>
      <c r="Y192" s="132">
        <f t="shared" si="1"/>
        <v>0</v>
      </c>
      <c r="Z192" s="132">
        <v>0</v>
      </c>
      <c r="AA192" s="133">
        <f t="shared" si="2"/>
        <v>0</v>
      </c>
      <c r="AR192" s="16" t="s">
        <v>193</v>
      </c>
      <c r="AT192" s="16" t="s">
        <v>125</v>
      </c>
      <c r="AU192" s="16" t="s">
        <v>130</v>
      </c>
      <c r="AY192" s="16" t="s">
        <v>124</v>
      </c>
      <c r="BE192" s="134">
        <f t="shared" si="3"/>
        <v>0</v>
      </c>
      <c r="BF192" s="134">
        <f t="shared" si="4"/>
        <v>0</v>
      </c>
      <c r="BG192" s="134">
        <f t="shared" si="5"/>
        <v>0</v>
      </c>
      <c r="BH192" s="134">
        <f t="shared" si="6"/>
        <v>0</v>
      </c>
      <c r="BI192" s="134">
        <f t="shared" si="7"/>
        <v>0</v>
      </c>
      <c r="BJ192" s="16" t="s">
        <v>130</v>
      </c>
      <c r="BK192" s="134">
        <f t="shared" si="8"/>
        <v>0</v>
      </c>
      <c r="BL192" s="16" t="s">
        <v>193</v>
      </c>
      <c r="BM192" s="16" t="s">
        <v>1399</v>
      </c>
    </row>
    <row r="193" spans="2:65" s="9" customFormat="1" ht="29.85" customHeight="1" x14ac:dyDescent="0.3">
      <c r="B193" s="115"/>
      <c r="D193" s="124" t="s">
        <v>479</v>
      </c>
      <c r="E193" s="124"/>
      <c r="F193" s="124"/>
      <c r="G193" s="124"/>
      <c r="H193" s="124"/>
      <c r="I193" s="124"/>
      <c r="J193" s="124"/>
      <c r="K193" s="124"/>
      <c r="L193" s="124"/>
      <c r="M193" s="124"/>
      <c r="N193" s="412"/>
      <c r="O193" s="413"/>
      <c r="P193" s="413"/>
      <c r="Q193" s="413"/>
      <c r="R193" s="117"/>
      <c r="T193" s="118"/>
      <c r="W193" s="119">
        <f>SUM(W194:W196)</f>
        <v>10.264210000000002</v>
      </c>
      <c r="Y193" s="119">
        <f>SUM(Y194:Y196)</f>
        <v>0.109184</v>
      </c>
      <c r="AA193" s="120">
        <f>SUM(AA194:AA196)</f>
        <v>0</v>
      </c>
      <c r="AR193" s="121" t="s">
        <v>130</v>
      </c>
      <c r="AT193" s="122" t="s">
        <v>68</v>
      </c>
      <c r="AU193" s="122" t="s">
        <v>75</v>
      </c>
      <c r="AY193" s="121" t="s">
        <v>124</v>
      </c>
      <c r="BK193" s="123">
        <f>SUM(BK194:BK196)</f>
        <v>0</v>
      </c>
    </row>
    <row r="194" spans="2:65" s="1" customFormat="1" ht="31.5" customHeight="1" x14ac:dyDescent="0.3">
      <c r="B194" s="125"/>
      <c r="C194" s="126" t="s">
        <v>373</v>
      </c>
      <c r="D194" s="126" t="s">
        <v>125</v>
      </c>
      <c r="E194" s="127" t="s">
        <v>1400</v>
      </c>
      <c r="F194" s="394" t="s">
        <v>1401</v>
      </c>
      <c r="G194" s="395"/>
      <c r="H194" s="395"/>
      <c r="I194" s="395"/>
      <c r="J194" s="128" t="s">
        <v>128</v>
      </c>
      <c r="K194" s="129">
        <v>12.8</v>
      </c>
      <c r="L194" s="396"/>
      <c r="M194" s="395"/>
      <c r="N194" s="396"/>
      <c r="O194" s="395"/>
      <c r="P194" s="395"/>
      <c r="Q194" s="395"/>
      <c r="R194" s="130"/>
      <c r="T194" s="131" t="s">
        <v>3</v>
      </c>
      <c r="U194" s="36" t="s">
        <v>36</v>
      </c>
      <c r="V194" s="132">
        <v>0.77</v>
      </c>
      <c r="W194" s="132">
        <f>V194*K194</f>
        <v>9.8560000000000016</v>
      </c>
      <c r="X194" s="132">
        <v>8.5299999999999994E-3</v>
      </c>
      <c r="Y194" s="132">
        <f>X194*K194</f>
        <v>0.109184</v>
      </c>
      <c r="Z194" s="132">
        <v>0</v>
      </c>
      <c r="AA194" s="133">
        <f>Z194*K194</f>
        <v>0</v>
      </c>
      <c r="AR194" s="16" t="s">
        <v>193</v>
      </c>
      <c r="AT194" s="16" t="s">
        <v>125</v>
      </c>
      <c r="AU194" s="16" t="s">
        <v>130</v>
      </c>
      <c r="AY194" s="16" t="s">
        <v>124</v>
      </c>
      <c r="BE194" s="134">
        <f>IF(U194="základná",N194,0)</f>
        <v>0</v>
      </c>
      <c r="BF194" s="134">
        <f>IF(U194="znížená",N194,0)</f>
        <v>0</v>
      </c>
      <c r="BG194" s="134">
        <f>IF(U194="zákl. prenesená",N194,0)</f>
        <v>0</v>
      </c>
      <c r="BH194" s="134">
        <f>IF(U194="zníž. prenesená",N194,0)</f>
        <v>0</v>
      </c>
      <c r="BI194" s="134">
        <f>IF(U194="nulová",N194,0)</f>
        <v>0</v>
      </c>
      <c r="BJ194" s="16" t="s">
        <v>130</v>
      </c>
      <c r="BK194" s="134">
        <f>ROUND(L194*K194,2)</f>
        <v>0</v>
      </c>
      <c r="BL194" s="16" t="s">
        <v>193</v>
      </c>
      <c r="BM194" s="16" t="s">
        <v>1402</v>
      </c>
    </row>
    <row r="195" spans="2:65" s="1" customFormat="1" ht="22.5" customHeight="1" x14ac:dyDescent="0.3">
      <c r="B195" s="29"/>
      <c r="F195" s="399" t="s">
        <v>1403</v>
      </c>
      <c r="G195" s="357"/>
      <c r="H195" s="357"/>
      <c r="I195" s="357"/>
      <c r="R195" s="30"/>
      <c r="T195" s="64"/>
      <c r="AA195" s="65"/>
      <c r="AT195" s="16" t="s">
        <v>503</v>
      </c>
      <c r="AU195" s="16" t="s">
        <v>130</v>
      </c>
    </row>
    <row r="196" spans="2:65" s="1" customFormat="1" ht="31.5" customHeight="1" x14ac:dyDescent="0.3">
      <c r="B196" s="125"/>
      <c r="C196" s="126" t="s">
        <v>377</v>
      </c>
      <c r="D196" s="126" t="s">
        <v>125</v>
      </c>
      <c r="E196" s="127" t="s">
        <v>1404</v>
      </c>
      <c r="F196" s="394" t="s">
        <v>1405</v>
      </c>
      <c r="G196" s="395"/>
      <c r="H196" s="395"/>
      <c r="I196" s="395"/>
      <c r="J196" s="128" t="s">
        <v>216</v>
      </c>
      <c r="K196" s="129">
        <v>0.11</v>
      </c>
      <c r="L196" s="396"/>
      <c r="M196" s="395"/>
      <c r="N196" s="396"/>
      <c r="O196" s="395"/>
      <c r="P196" s="395"/>
      <c r="Q196" s="395"/>
      <c r="R196" s="130"/>
      <c r="T196" s="131" t="s">
        <v>3</v>
      </c>
      <c r="U196" s="36" t="s">
        <v>36</v>
      </c>
      <c r="V196" s="132">
        <v>3.7109999999999999</v>
      </c>
      <c r="W196" s="132">
        <f>V196*K196</f>
        <v>0.40820999999999996</v>
      </c>
      <c r="X196" s="132">
        <v>0</v>
      </c>
      <c r="Y196" s="132">
        <f>X196*K196</f>
        <v>0</v>
      </c>
      <c r="Z196" s="132">
        <v>0</v>
      </c>
      <c r="AA196" s="133">
        <f>Z196*K196</f>
        <v>0</v>
      </c>
      <c r="AR196" s="16" t="s">
        <v>193</v>
      </c>
      <c r="AT196" s="16" t="s">
        <v>125</v>
      </c>
      <c r="AU196" s="16" t="s">
        <v>130</v>
      </c>
      <c r="AY196" s="16" t="s">
        <v>124</v>
      </c>
      <c r="BE196" s="134">
        <f>IF(U196="základná",N196,0)</f>
        <v>0</v>
      </c>
      <c r="BF196" s="134">
        <f>IF(U196="znížená",N196,0)</f>
        <v>0</v>
      </c>
      <c r="BG196" s="134">
        <f>IF(U196="zákl. prenesená",N196,0)</f>
        <v>0</v>
      </c>
      <c r="BH196" s="134">
        <f>IF(U196="zníž. prenesená",N196,0)</f>
        <v>0</v>
      </c>
      <c r="BI196" s="134">
        <f>IF(U196="nulová",N196,0)</f>
        <v>0</v>
      </c>
      <c r="BJ196" s="16" t="s">
        <v>130</v>
      </c>
      <c r="BK196" s="134">
        <f>ROUND(L196*K196,2)</f>
        <v>0</v>
      </c>
      <c r="BL196" s="16" t="s">
        <v>193</v>
      </c>
      <c r="BM196" s="16" t="s">
        <v>1406</v>
      </c>
    </row>
    <row r="197" spans="2:65" s="9" customFormat="1" ht="29.85" customHeight="1" x14ac:dyDescent="0.3">
      <c r="B197" s="115"/>
      <c r="D197" s="124" t="s">
        <v>481</v>
      </c>
      <c r="E197" s="124"/>
      <c r="F197" s="124"/>
      <c r="G197" s="124"/>
      <c r="H197" s="124"/>
      <c r="I197" s="124"/>
      <c r="J197" s="124"/>
      <c r="K197" s="124"/>
      <c r="L197" s="124"/>
      <c r="M197" s="124"/>
      <c r="N197" s="412"/>
      <c r="O197" s="413"/>
      <c r="P197" s="413"/>
      <c r="Q197" s="413"/>
      <c r="R197" s="117"/>
      <c r="T197" s="118"/>
      <c r="W197" s="119">
        <f>SUM(W198:W201)</f>
        <v>2.55667</v>
      </c>
      <c r="Y197" s="119">
        <f>SUM(Y198:Y201)</f>
        <v>5.2000000000000005E-2</v>
      </c>
      <c r="AA197" s="120">
        <f>SUM(AA198:AA201)</f>
        <v>0</v>
      </c>
      <c r="AR197" s="121" t="s">
        <v>130</v>
      </c>
      <c r="AT197" s="122" t="s">
        <v>68</v>
      </c>
      <c r="AU197" s="122" t="s">
        <v>75</v>
      </c>
      <c r="AY197" s="121" t="s">
        <v>124</v>
      </c>
      <c r="BK197" s="123">
        <f>SUM(BK198:BK201)</f>
        <v>0</v>
      </c>
    </row>
    <row r="198" spans="2:65" s="1" customFormat="1" ht="44.25" customHeight="1" x14ac:dyDescent="0.3">
      <c r="B198" s="125"/>
      <c r="C198" s="126" t="s">
        <v>381</v>
      </c>
      <c r="D198" s="126" t="s">
        <v>125</v>
      </c>
      <c r="E198" s="127" t="s">
        <v>1407</v>
      </c>
      <c r="F198" s="394" t="s">
        <v>1408</v>
      </c>
      <c r="G198" s="395"/>
      <c r="H198" s="395"/>
      <c r="I198" s="395"/>
      <c r="J198" s="128" t="s">
        <v>187</v>
      </c>
      <c r="K198" s="129">
        <v>2</v>
      </c>
      <c r="L198" s="396"/>
      <c r="M198" s="395"/>
      <c r="N198" s="396"/>
      <c r="O198" s="395"/>
      <c r="P198" s="395"/>
      <c r="Q198" s="395"/>
      <c r="R198" s="130"/>
      <c r="T198" s="131" t="s">
        <v>3</v>
      </c>
      <c r="U198" s="36" t="s">
        <v>36</v>
      </c>
      <c r="V198" s="132">
        <v>1.2250099999999999</v>
      </c>
      <c r="W198" s="132">
        <f>V198*K198</f>
        <v>2.4500199999999999</v>
      </c>
      <c r="X198" s="132">
        <v>0</v>
      </c>
      <c r="Y198" s="132">
        <f>X198*K198</f>
        <v>0</v>
      </c>
      <c r="Z198" s="132">
        <v>0</v>
      </c>
      <c r="AA198" s="133">
        <f>Z198*K198</f>
        <v>0</v>
      </c>
      <c r="AR198" s="16" t="s">
        <v>193</v>
      </c>
      <c r="AT198" s="16" t="s">
        <v>125</v>
      </c>
      <c r="AU198" s="16" t="s">
        <v>130</v>
      </c>
      <c r="AY198" s="16" t="s">
        <v>124</v>
      </c>
      <c r="BE198" s="134">
        <f>IF(U198="základná",N198,0)</f>
        <v>0</v>
      </c>
      <c r="BF198" s="134">
        <f>IF(U198="znížená",N198,0)</f>
        <v>0</v>
      </c>
      <c r="BG198" s="134">
        <f>IF(U198="zákl. prenesená",N198,0)</f>
        <v>0</v>
      </c>
      <c r="BH198" s="134">
        <f>IF(U198="zníž. prenesená",N198,0)</f>
        <v>0</v>
      </c>
      <c r="BI198" s="134">
        <f>IF(U198="nulová",N198,0)</f>
        <v>0</v>
      </c>
      <c r="BJ198" s="16" t="s">
        <v>130</v>
      </c>
      <c r="BK198" s="134">
        <f>ROUND(L198*K198,2)</f>
        <v>0</v>
      </c>
      <c r="BL198" s="16" t="s">
        <v>193</v>
      </c>
      <c r="BM198" s="16" t="s">
        <v>1409</v>
      </c>
    </row>
    <row r="199" spans="2:65" s="1" customFormat="1" ht="31.5" customHeight="1" x14ac:dyDescent="0.3">
      <c r="B199" s="125"/>
      <c r="C199" s="141" t="s">
        <v>385</v>
      </c>
      <c r="D199" s="141" t="s">
        <v>151</v>
      </c>
      <c r="E199" s="142" t="s">
        <v>1410</v>
      </c>
      <c r="F199" s="403" t="s">
        <v>1411</v>
      </c>
      <c r="G199" s="404"/>
      <c r="H199" s="404"/>
      <c r="I199" s="404"/>
      <c r="J199" s="143" t="s">
        <v>187</v>
      </c>
      <c r="K199" s="144">
        <v>2</v>
      </c>
      <c r="L199" s="405"/>
      <c r="M199" s="404"/>
      <c r="N199" s="405"/>
      <c r="O199" s="395"/>
      <c r="P199" s="395"/>
      <c r="Q199" s="395"/>
      <c r="R199" s="130"/>
      <c r="T199" s="131" t="s">
        <v>3</v>
      </c>
      <c r="U199" s="36" t="s">
        <v>36</v>
      </c>
      <c r="V199" s="132">
        <v>0</v>
      </c>
      <c r="W199" s="132">
        <f>V199*K199</f>
        <v>0</v>
      </c>
      <c r="X199" s="132">
        <v>1E-3</v>
      </c>
      <c r="Y199" s="132">
        <f>X199*K199</f>
        <v>2E-3</v>
      </c>
      <c r="Z199" s="132">
        <v>0</v>
      </c>
      <c r="AA199" s="133">
        <f>Z199*K199</f>
        <v>0</v>
      </c>
      <c r="AR199" s="16" t="s">
        <v>251</v>
      </c>
      <c r="AT199" s="16" t="s">
        <v>151</v>
      </c>
      <c r="AU199" s="16" t="s">
        <v>130</v>
      </c>
      <c r="AY199" s="16" t="s">
        <v>124</v>
      </c>
      <c r="BE199" s="134">
        <f>IF(U199="základná",N199,0)</f>
        <v>0</v>
      </c>
      <c r="BF199" s="134">
        <f>IF(U199="znížená",N199,0)</f>
        <v>0</v>
      </c>
      <c r="BG199" s="134">
        <f>IF(U199="zákl. prenesená",N199,0)</f>
        <v>0</v>
      </c>
      <c r="BH199" s="134">
        <f>IF(U199="zníž. prenesená",N199,0)</f>
        <v>0</v>
      </c>
      <c r="BI199" s="134">
        <f>IF(U199="nulová",N199,0)</f>
        <v>0</v>
      </c>
      <c r="BJ199" s="16" t="s">
        <v>130</v>
      </c>
      <c r="BK199" s="134">
        <f>ROUND(L199*K199,2)</f>
        <v>0</v>
      </c>
      <c r="BL199" s="16" t="s">
        <v>193</v>
      </c>
      <c r="BM199" s="16" t="s">
        <v>1412</v>
      </c>
    </row>
    <row r="200" spans="2:65" s="1" customFormat="1" ht="31.5" customHeight="1" x14ac:dyDescent="0.3">
      <c r="B200" s="125"/>
      <c r="C200" s="141" t="s">
        <v>388</v>
      </c>
      <c r="D200" s="141" t="s">
        <v>151</v>
      </c>
      <c r="E200" s="142" t="s">
        <v>1413</v>
      </c>
      <c r="F200" s="403" t="s">
        <v>1414</v>
      </c>
      <c r="G200" s="404"/>
      <c r="H200" s="404"/>
      <c r="I200" s="404"/>
      <c r="J200" s="143" t="s">
        <v>187</v>
      </c>
      <c r="K200" s="144">
        <v>2</v>
      </c>
      <c r="L200" s="405"/>
      <c r="M200" s="404"/>
      <c r="N200" s="405"/>
      <c r="O200" s="395"/>
      <c r="P200" s="395"/>
      <c r="Q200" s="395"/>
      <c r="R200" s="130"/>
      <c r="T200" s="131" t="s">
        <v>3</v>
      </c>
      <c r="U200" s="36" t="s">
        <v>36</v>
      </c>
      <c r="V200" s="132">
        <v>0</v>
      </c>
      <c r="W200" s="132">
        <f>V200*K200</f>
        <v>0</v>
      </c>
      <c r="X200" s="132">
        <v>2.5000000000000001E-2</v>
      </c>
      <c r="Y200" s="132">
        <f>X200*K200</f>
        <v>0.05</v>
      </c>
      <c r="Z200" s="132">
        <v>0</v>
      </c>
      <c r="AA200" s="133">
        <f>Z200*K200</f>
        <v>0</v>
      </c>
      <c r="AR200" s="16" t="s">
        <v>251</v>
      </c>
      <c r="AT200" s="16" t="s">
        <v>151</v>
      </c>
      <c r="AU200" s="16" t="s">
        <v>130</v>
      </c>
      <c r="AY200" s="16" t="s">
        <v>124</v>
      </c>
      <c r="BE200" s="134">
        <f>IF(U200="základná",N200,0)</f>
        <v>0</v>
      </c>
      <c r="BF200" s="134">
        <f>IF(U200="znížená",N200,0)</f>
        <v>0</v>
      </c>
      <c r="BG200" s="134">
        <f>IF(U200="zákl. prenesená",N200,0)</f>
        <v>0</v>
      </c>
      <c r="BH200" s="134">
        <f>IF(U200="zníž. prenesená",N200,0)</f>
        <v>0</v>
      </c>
      <c r="BI200" s="134">
        <f>IF(U200="nulová",N200,0)</f>
        <v>0</v>
      </c>
      <c r="BJ200" s="16" t="s">
        <v>130</v>
      </c>
      <c r="BK200" s="134">
        <f>ROUND(L200*K200,2)</f>
        <v>0</v>
      </c>
      <c r="BL200" s="16" t="s">
        <v>193</v>
      </c>
      <c r="BM200" s="16" t="s">
        <v>1415</v>
      </c>
    </row>
    <row r="201" spans="2:65" s="1" customFormat="1" ht="31.5" customHeight="1" x14ac:dyDescent="0.3">
      <c r="B201" s="125"/>
      <c r="C201" s="126" t="s">
        <v>391</v>
      </c>
      <c r="D201" s="126" t="s">
        <v>125</v>
      </c>
      <c r="E201" s="127" t="s">
        <v>1416</v>
      </c>
      <c r="F201" s="394" t="s">
        <v>1417</v>
      </c>
      <c r="G201" s="395"/>
      <c r="H201" s="395"/>
      <c r="I201" s="395"/>
      <c r="J201" s="128" t="s">
        <v>216</v>
      </c>
      <c r="K201" s="129">
        <v>0.05</v>
      </c>
      <c r="L201" s="396"/>
      <c r="M201" s="395"/>
      <c r="N201" s="396"/>
      <c r="O201" s="395"/>
      <c r="P201" s="395"/>
      <c r="Q201" s="395"/>
      <c r="R201" s="130"/>
      <c r="T201" s="131" t="s">
        <v>3</v>
      </c>
      <c r="U201" s="36" t="s">
        <v>36</v>
      </c>
      <c r="V201" s="132">
        <v>2.133</v>
      </c>
      <c r="W201" s="132">
        <f>V201*K201</f>
        <v>0.10665000000000001</v>
      </c>
      <c r="X201" s="132">
        <v>0</v>
      </c>
      <c r="Y201" s="132">
        <f>X201*K201</f>
        <v>0</v>
      </c>
      <c r="Z201" s="132">
        <v>0</v>
      </c>
      <c r="AA201" s="133">
        <f>Z201*K201</f>
        <v>0</v>
      </c>
      <c r="AR201" s="16" t="s">
        <v>193</v>
      </c>
      <c r="AT201" s="16" t="s">
        <v>125</v>
      </c>
      <c r="AU201" s="16" t="s">
        <v>130</v>
      </c>
      <c r="AY201" s="16" t="s">
        <v>124</v>
      </c>
      <c r="BE201" s="134">
        <f>IF(U201="základná",N201,0)</f>
        <v>0</v>
      </c>
      <c r="BF201" s="134">
        <f>IF(U201="znížená",N201,0)</f>
        <v>0</v>
      </c>
      <c r="BG201" s="134">
        <f>IF(U201="zákl. prenesená",N201,0)</f>
        <v>0</v>
      </c>
      <c r="BH201" s="134">
        <f>IF(U201="zníž. prenesená",N201,0)</f>
        <v>0</v>
      </c>
      <c r="BI201" s="134">
        <f>IF(U201="nulová",N201,0)</f>
        <v>0</v>
      </c>
      <c r="BJ201" s="16" t="s">
        <v>130</v>
      </c>
      <c r="BK201" s="134">
        <f>ROUND(L201*K201,2)</f>
        <v>0</v>
      </c>
      <c r="BL201" s="16" t="s">
        <v>193</v>
      </c>
      <c r="BM201" s="16" t="s">
        <v>1418</v>
      </c>
    </row>
    <row r="202" spans="2:65" s="9" customFormat="1" ht="29.85" customHeight="1" x14ac:dyDescent="0.3">
      <c r="B202" s="115"/>
      <c r="D202" s="124" t="s">
        <v>482</v>
      </c>
      <c r="E202" s="124"/>
      <c r="F202" s="124"/>
      <c r="G202" s="124"/>
      <c r="H202" s="124"/>
      <c r="I202" s="124"/>
      <c r="J202" s="124"/>
      <c r="K202" s="124"/>
      <c r="L202" s="124"/>
      <c r="M202" s="124"/>
      <c r="N202" s="412"/>
      <c r="O202" s="413"/>
      <c r="P202" s="413"/>
      <c r="Q202" s="413"/>
      <c r="R202" s="117"/>
      <c r="T202" s="118"/>
      <c r="W202" s="119">
        <f>SUM(W203:W211)</f>
        <v>42.61639000000001</v>
      </c>
      <c r="Y202" s="119">
        <f>SUM(Y203:Y211)</f>
        <v>0.42829900000000004</v>
      </c>
      <c r="AA202" s="120">
        <f>SUM(AA203:AA211)</f>
        <v>0</v>
      </c>
      <c r="AR202" s="121" t="s">
        <v>130</v>
      </c>
      <c r="AT202" s="122" t="s">
        <v>68</v>
      </c>
      <c r="AU202" s="122" t="s">
        <v>75</v>
      </c>
      <c r="AY202" s="121" t="s">
        <v>124</v>
      </c>
      <c r="BK202" s="123">
        <f>SUM(BK203:BK211)</f>
        <v>0</v>
      </c>
    </row>
    <row r="203" spans="2:65" s="1" customFormat="1" ht="22.5" customHeight="1" x14ac:dyDescent="0.3">
      <c r="B203" s="125"/>
      <c r="C203" s="126" t="s">
        <v>394</v>
      </c>
      <c r="D203" s="126" t="s">
        <v>125</v>
      </c>
      <c r="E203" s="127" t="s">
        <v>1419</v>
      </c>
      <c r="F203" s="394" t="s">
        <v>1420</v>
      </c>
      <c r="G203" s="395"/>
      <c r="H203" s="395"/>
      <c r="I203" s="395"/>
      <c r="J203" s="128" t="s">
        <v>187</v>
      </c>
      <c r="K203" s="129">
        <v>1</v>
      </c>
      <c r="L203" s="396"/>
      <c r="M203" s="395"/>
      <c r="N203" s="396"/>
      <c r="O203" s="395"/>
      <c r="P203" s="395"/>
      <c r="Q203" s="395"/>
      <c r="R203" s="130"/>
      <c r="T203" s="131" t="s">
        <v>3</v>
      </c>
      <c r="U203" s="36" t="s">
        <v>36</v>
      </c>
      <c r="V203" s="132">
        <v>1.534</v>
      </c>
      <c r="W203" s="132">
        <f>V203*K203</f>
        <v>1.534</v>
      </c>
      <c r="X203" s="132">
        <v>0</v>
      </c>
      <c r="Y203" s="132">
        <f>X203*K203</f>
        <v>0</v>
      </c>
      <c r="Z203" s="132">
        <v>0</v>
      </c>
      <c r="AA203" s="133">
        <f>Z203*K203</f>
        <v>0</v>
      </c>
      <c r="AR203" s="16" t="s">
        <v>193</v>
      </c>
      <c r="AT203" s="16" t="s">
        <v>125</v>
      </c>
      <c r="AU203" s="16" t="s">
        <v>130</v>
      </c>
      <c r="AY203" s="16" t="s">
        <v>124</v>
      </c>
      <c r="BE203" s="134">
        <f>IF(U203="základná",N203,0)</f>
        <v>0</v>
      </c>
      <c r="BF203" s="134">
        <f>IF(U203="znížená",N203,0)</f>
        <v>0</v>
      </c>
      <c r="BG203" s="134">
        <f>IF(U203="zákl. prenesená",N203,0)</f>
        <v>0</v>
      </c>
      <c r="BH203" s="134">
        <f>IF(U203="zníž. prenesená",N203,0)</f>
        <v>0</v>
      </c>
      <c r="BI203" s="134">
        <f>IF(U203="nulová",N203,0)</f>
        <v>0</v>
      </c>
      <c r="BJ203" s="16" t="s">
        <v>130</v>
      </c>
      <c r="BK203" s="134">
        <f>ROUND(L203*K203,2)</f>
        <v>0</v>
      </c>
      <c r="BL203" s="16" t="s">
        <v>193</v>
      </c>
      <c r="BM203" s="16" t="s">
        <v>1421</v>
      </c>
    </row>
    <row r="204" spans="2:65" s="1" customFormat="1" ht="22.5" customHeight="1" x14ac:dyDescent="0.3">
      <c r="B204" s="125"/>
      <c r="C204" s="141" t="s">
        <v>397</v>
      </c>
      <c r="D204" s="141" t="s">
        <v>151</v>
      </c>
      <c r="E204" s="142" t="s">
        <v>1422</v>
      </c>
      <c r="F204" s="403" t="s">
        <v>1423</v>
      </c>
      <c r="G204" s="404"/>
      <c r="H204" s="404"/>
      <c r="I204" s="404"/>
      <c r="J204" s="143" t="s">
        <v>187</v>
      </c>
      <c r="K204" s="144">
        <v>1</v>
      </c>
      <c r="L204" s="405"/>
      <c r="M204" s="404"/>
      <c r="N204" s="405"/>
      <c r="O204" s="395"/>
      <c r="P204" s="395"/>
      <c r="Q204" s="395"/>
      <c r="R204" s="130"/>
      <c r="T204" s="131" t="s">
        <v>3</v>
      </c>
      <c r="U204" s="36" t="s">
        <v>36</v>
      </c>
      <c r="V204" s="132">
        <v>0</v>
      </c>
      <c r="W204" s="132">
        <f>V204*K204</f>
        <v>0</v>
      </c>
      <c r="X204" s="132">
        <v>0</v>
      </c>
      <c r="Y204" s="132">
        <f>X204*K204</f>
        <v>0</v>
      </c>
      <c r="Z204" s="132">
        <v>0</v>
      </c>
      <c r="AA204" s="133">
        <f>Z204*K204</f>
        <v>0</v>
      </c>
      <c r="AR204" s="16" t="s">
        <v>251</v>
      </c>
      <c r="AT204" s="16" t="s">
        <v>151</v>
      </c>
      <c r="AU204" s="16" t="s">
        <v>130</v>
      </c>
      <c r="AY204" s="16" t="s">
        <v>124</v>
      </c>
      <c r="BE204" s="134">
        <f>IF(U204="základná",N204,0)</f>
        <v>0</v>
      </c>
      <c r="BF204" s="134">
        <f>IF(U204="znížená",N204,0)</f>
        <v>0</v>
      </c>
      <c r="BG204" s="134">
        <f>IF(U204="zákl. prenesená",N204,0)</f>
        <v>0</v>
      </c>
      <c r="BH204" s="134">
        <f>IF(U204="zníž. prenesená",N204,0)</f>
        <v>0</v>
      </c>
      <c r="BI204" s="134">
        <f>IF(U204="nulová",N204,0)</f>
        <v>0</v>
      </c>
      <c r="BJ204" s="16" t="s">
        <v>130</v>
      </c>
      <c r="BK204" s="134">
        <f>ROUND(L204*K204,2)</f>
        <v>0</v>
      </c>
      <c r="BL204" s="16" t="s">
        <v>193</v>
      </c>
      <c r="BM204" s="16" t="s">
        <v>1424</v>
      </c>
    </row>
    <row r="205" spans="2:65" s="1" customFormat="1" ht="22.5" customHeight="1" x14ac:dyDescent="0.3">
      <c r="B205" s="29"/>
      <c r="F205" s="399" t="s">
        <v>1425</v>
      </c>
      <c r="G205" s="357"/>
      <c r="H205" s="357"/>
      <c r="I205" s="357"/>
      <c r="R205" s="30"/>
      <c r="T205" s="64"/>
      <c r="AA205" s="65"/>
      <c r="AT205" s="16" t="s">
        <v>503</v>
      </c>
      <c r="AU205" s="16" t="s">
        <v>130</v>
      </c>
    </row>
    <row r="206" spans="2:65" s="1" customFormat="1" ht="22.5" customHeight="1" x14ac:dyDescent="0.3">
      <c r="B206" s="125"/>
      <c r="C206" s="126" t="s">
        <v>400</v>
      </c>
      <c r="D206" s="126" t="s">
        <v>125</v>
      </c>
      <c r="E206" s="127" t="s">
        <v>1426</v>
      </c>
      <c r="F206" s="394" t="s">
        <v>1427</v>
      </c>
      <c r="G206" s="395"/>
      <c r="H206" s="395"/>
      <c r="I206" s="395"/>
      <c r="J206" s="128" t="s">
        <v>128</v>
      </c>
      <c r="K206" s="129">
        <v>188.55</v>
      </c>
      <c r="L206" s="396"/>
      <c r="M206" s="395"/>
      <c r="N206" s="396"/>
      <c r="O206" s="395"/>
      <c r="P206" s="395"/>
      <c r="Q206" s="395"/>
      <c r="R206" s="130"/>
      <c r="T206" s="131" t="s">
        <v>3</v>
      </c>
      <c r="U206" s="36" t="s">
        <v>36</v>
      </c>
      <c r="V206" s="132">
        <v>0.20100000000000001</v>
      </c>
      <c r="W206" s="132">
        <f>V206*K206</f>
        <v>37.898550000000007</v>
      </c>
      <c r="X206" s="132">
        <v>1E-4</v>
      </c>
      <c r="Y206" s="132">
        <f>X206*K206</f>
        <v>1.8855000000000004E-2</v>
      </c>
      <c r="Z206" s="132">
        <v>0</v>
      </c>
      <c r="AA206" s="133">
        <f>Z206*K206</f>
        <v>0</v>
      </c>
      <c r="AR206" s="16" t="s">
        <v>193</v>
      </c>
      <c r="AT206" s="16" t="s">
        <v>125</v>
      </c>
      <c r="AU206" s="16" t="s">
        <v>130</v>
      </c>
      <c r="AY206" s="16" t="s">
        <v>124</v>
      </c>
      <c r="BE206" s="134">
        <f>IF(U206="základná",N206,0)</f>
        <v>0</v>
      </c>
      <c r="BF206" s="134">
        <f>IF(U206="znížená",N206,0)</f>
        <v>0</v>
      </c>
      <c r="BG206" s="134">
        <f>IF(U206="zákl. prenesená",N206,0)</f>
        <v>0</v>
      </c>
      <c r="BH206" s="134">
        <f>IF(U206="zníž. prenesená",N206,0)</f>
        <v>0</v>
      </c>
      <c r="BI206" s="134">
        <f>IF(U206="nulová",N206,0)</f>
        <v>0</v>
      </c>
      <c r="BJ206" s="16" t="s">
        <v>130</v>
      </c>
      <c r="BK206" s="134">
        <f>ROUND(L206*K206,2)</f>
        <v>0</v>
      </c>
      <c r="BL206" s="16" t="s">
        <v>193</v>
      </c>
      <c r="BM206" s="16" t="s">
        <v>1428</v>
      </c>
    </row>
    <row r="207" spans="2:65" s="10" customFormat="1" ht="31.5" customHeight="1" x14ac:dyDescent="0.3">
      <c r="B207" s="135"/>
      <c r="E207" s="136" t="s">
        <v>3</v>
      </c>
      <c r="F207" s="397" t="s">
        <v>807</v>
      </c>
      <c r="G207" s="398"/>
      <c r="H207" s="398"/>
      <c r="I207" s="398"/>
      <c r="K207" s="137">
        <v>188.55</v>
      </c>
      <c r="R207" s="138"/>
      <c r="T207" s="139"/>
      <c r="AA207" s="140"/>
      <c r="AT207" s="136" t="s">
        <v>137</v>
      </c>
      <c r="AU207" s="136" t="s">
        <v>130</v>
      </c>
      <c r="AV207" s="10" t="s">
        <v>130</v>
      </c>
      <c r="AW207" s="10" t="s">
        <v>27</v>
      </c>
      <c r="AX207" s="10" t="s">
        <v>75</v>
      </c>
      <c r="AY207" s="136" t="s">
        <v>124</v>
      </c>
    </row>
    <row r="208" spans="2:65" s="1" customFormat="1" ht="22.5" customHeight="1" x14ac:dyDescent="0.3">
      <c r="B208" s="125"/>
      <c r="C208" s="141" t="s">
        <v>403</v>
      </c>
      <c r="D208" s="141" t="s">
        <v>151</v>
      </c>
      <c r="E208" s="142" t="s">
        <v>1429</v>
      </c>
      <c r="F208" s="403" t="s">
        <v>1430</v>
      </c>
      <c r="G208" s="404"/>
      <c r="H208" s="404"/>
      <c r="I208" s="404"/>
      <c r="J208" s="143" t="s">
        <v>128</v>
      </c>
      <c r="K208" s="144">
        <v>188.55</v>
      </c>
      <c r="L208" s="405"/>
      <c r="M208" s="404"/>
      <c r="N208" s="405"/>
      <c r="O208" s="395"/>
      <c r="P208" s="395"/>
      <c r="Q208" s="395"/>
      <c r="R208" s="130"/>
      <c r="T208" s="131" t="s">
        <v>3</v>
      </c>
      <c r="U208" s="36" t="s">
        <v>36</v>
      </c>
      <c r="V208" s="132">
        <v>0</v>
      </c>
      <c r="W208" s="132">
        <f>V208*K208</f>
        <v>0</v>
      </c>
      <c r="X208" s="132">
        <v>2E-3</v>
      </c>
      <c r="Y208" s="132">
        <f>X208*K208</f>
        <v>0.37710000000000005</v>
      </c>
      <c r="Z208" s="132">
        <v>0</v>
      </c>
      <c r="AA208" s="133">
        <f>Z208*K208</f>
        <v>0</v>
      </c>
      <c r="AR208" s="16" t="s">
        <v>251</v>
      </c>
      <c r="AT208" s="16" t="s">
        <v>151</v>
      </c>
      <c r="AU208" s="16" t="s">
        <v>130</v>
      </c>
      <c r="AY208" s="16" t="s">
        <v>124</v>
      </c>
      <c r="BE208" s="134">
        <f>IF(U208="základná",N208,0)</f>
        <v>0</v>
      </c>
      <c r="BF208" s="134">
        <f>IF(U208="znížená",N208,0)</f>
        <v>0</v>
      </c>
      <c r="BG208" s="134">
        <f>IF(U208="zákl. prenesená",N208,0)</f>
        <v>0</v>
      </c>
      <c r="BH208" s="134">
        <f>IF(U208="zníž. prenesená",N208,0)</f>
        <v>0</v>
      </c>
      <c r="BI208" s="134">
        <f>IF(U208="nulová",N208,0)</f>
        <v>0</v>
      </c>
      <c r="BJ208" s="16" t="s">
        <v>130</v>
      </c>
      <c r="BK208" s="134">
        <f>ROUND(L208*K208,2)</f>
        <v>0</v>
      </c>
      <c r="BL208" s="16" t="s">
        <v>193</v>
      </c>
      <c r="BM208" s="16" t="s">
        <v>1431</v>
      </c>
    </row>
    <row r="209" spans="2:65" s="1" customFormat="1" ht="22.5" customHeight="1" x14ac:dyDescent="0.3">
      <c r="B209" s="125"/>
      <c r="C209" s="126" t="s">
        <v>406</v>
      </c>
      <c r="D209" s="126" t="s">
        <v>125</v>
      </c>
      <c r="E209" s="127" t="s">
        <v>1432</v>
      </c>
      <c r="F209" s="394" t="s">
        <v>1433</v>
      </c>
      <c r="G209" s="395"/>
      <c r="H209" s="395"/>
      <c r="I209" s="395"/>
      <c r="J209" s="128" t="s">
        <v>128</v>
      </c>
      <c r="K209" s="129">
        <v>15.84</v>
      </c>
      <c r="L209" s="396"/>
      <c r="M209" s="395"/>
      <c r="N209" s="396"/>
      <c r="O209" s="395"/>
      <c r="P209" s="395"/>
      <c r="Q209" s="395"/>
      <c r="R209" s="130"/>
      <c r="T209" s="131" t="s">
        <v>3</v>
      </c>
      <c r="U209" s="36" t="s">
        <v>36</v>
      </c>
      <c r="V209" s="132">
        <v>0.20100000000000001</v>
      </c>
      <c r="W209" s="132">
        <f>V209*K209</f>
        <v>3.18384</v>
      </c>
      <c r="X209" s="132">
        <v>1E-4</v>
      </c>
      <c r="Y209" s="132">
        <f>X209*K209</f>
        <v>1.5840000000000001E-3</v>
      </c>
      <c r="Z209" s="132">
        <v>0</v>
      </c>
      <c r="AA209" s="133">
        <f>Z209*K209</f>
        <v>0</v>
      </c>
      <c r="AR209" s="16" t="s">
        <v>193</v>
      </c>
      <c r="AT209" s="16" t="s">
        <v>125</v>
      </c>
      <c r="AU209" s="16" t="s">
        <v>130</v>
      </c>
      <c r="AY209" s="16" t="s">
        <v>124</v>
      </c>
      <c r="BE209" s="134">
        <f>IF(U209="základná",N209,0)</f>
        <v>0</v>
      </c>
      <c r="BF209" s="134">
        <f>IF(U209="znížená",N209,0)</f>
        <v>0</v>
      </c>
      <c r="BG209" s="134">
        <f>IF(U209="zákl. prenesená",N209,0)</f>
        <v>0</v>
      </c>
      <c r="BH209" s="134">
        <f>IF(U209="zníž. prenesená",N209,0)</f>
        <v>0</v>
      </c>
      <c r="BI209" s="134">
        <f>IF(U209="nulová",N209,0)</f>
        <v>0</v>
      </c>
      <c r="BJ209" s="16" t="s">
        <v>130</v>
      </c>
      <c r="BK209" s="134">
        <f>ROUND(L209*K209,2)</f>
        <v>0</v>
      </c>
      <c r="BL209" s="16" t="s">
        <v>193</v>
      </c>
      <c r="BM209" s="16" t="s">
        <v>1434</v>
      </c>
    </row>
    <row r="210" spans="2:65" s="10" customFormat="1" ht="31.5" customHeight="1" x14ac:dyDescent="0.3">
      <c r="B210" s="135"/>
      <c r="E210" s="136" t="s">
        <v>3</v>
      </c>
      <c r="F210" s="397" t="s">
        <v>1435</v>
      </c>
      <c r="G210" s="398"/>
      <c r="H210" s="398"/>
      <c r="I210" s="398"/>
      <c r="K210" s="137">
        <v>15.84</v>
      </c>
      <c r="R210" s="138"/>
      <c r="T210" s="139"/>
      <c r="AA210" s="140"/>
      <c r="AT210" s="136" t="s">
        <v>137</v>
      </c>
      <c r="AU210" s="136" t="s">
        <v>130</v>
      </c>
      <c r="AV210" s="10" t="s">
        <v>130</v>
      </c>
      <c r="AW210" s="10" t="s">
        <v>27</v>
      </c>
      <c r="AX210" s="10" t="s">
        <v>75</v>
      </c>
      <c r="AY210" s="136" t="s">
        <v>124</v>
      </c>
    </row>
    <row r="211" spans="2:65" s="1" customFormat="1" ht="22.5" customHeight="1" x14ac:dyDescent="0.3">
      <c r="B211" s="125"/>
      <c r="C211" s="141" t="s">
        <v>409</v>
      </c>
      <c r="D211" s="141" t="s">
        <v>151</v>
      </c>
      <c r="E211" s="142" t="s">
        <v>1436</v>
      </c>
      <c r="F211" s="403" t="s">
        <v>1433</v>
      </c>
      <c r="G211" s="404"/>
      <c r="H211" s="404"/>
      <c r="I211" s="404"/>
      <c r="J211" s="143" t="s">
        <v>128</v>
      </c>
      <c r="K211" s="144">
        <v>15.38</v>
      </c>
      <c r="L211" s="405"/>
      <c r="M211" s="404"/>
      <c r="N211" s="405"/>
      <c r="O211" s="395"/>
      <c r="P211" s="395"/>
      <c r="Q211" s="395"/>
      <c r="R211" s="130"/>
      <c r="T211" s="131" t="s">
        <v>3</v>
      </c>
      <c r="U211" s="36" t="s">
        <v>36</v>
      </c>
      <c r="V211" s="132">
        <v>0</v>
      </c>
      <c r="W211" s="132">
        <f>V211*K211</f>
        <v>0</v>
      </c>
      <c r="X211" s="132">
        <v>2E-3</v>
      </c>
      <c r="Y211" s="132">
        <f>X211*K211</f>
        <v>3.0760000000000003E-2</v>
      </c>
      <c r="Z211" s="132">
        <v>0</v>
      </c>
      <c r="AA211" s="133">
        <f>Z211*K211</f>
        <v>0</v>
      </c>
      <c r="AR211" s="16" t="s">
        <v>251</v>
      </c>
      <c r="AT211" s="16" t="s">
        <v>151</v>
      </c>
      <c r="AU211" s="16" t="s">
        <v>130</v>
      </c>
      <c r="AY211" s="16" t="s">
        <v>124</v>
      </c>
      <c r="BE211" s="134">
        <f>IF(U211="základná",N211,0)</f>
        <v>0</v>
      </c>
      <c r="BF211" s="134">
        <f>IF(U211="znížená",N211,0)</f>
        <v>0</v>
      </c>
      <c r="BG211" s="134">
        <f>IF(U211="zákl. prenesená",N211,0)</f>
        <v>0</v>
      </c>
      <c r="BH211" s="134">
        <f>IF(U211="zníž. prenesená",N211,0)</f>
        <v>0</v>
      </c>
      <c r="BI211" s="134">
        <f>IF(U211="nulová",N211,0)</f>
        <v>0</v>
      </c>
      <c r="BJ211" s="16" t="s">
        <v>130</v>
      </c>
      <c r="BK211" s="134">
        <f>ROUND(L211*K211,2)</f>
        <v>0</v>
      </c>
      <c r="BL211" s="16" t="s">
        <v>193</v>
      </c>
      <c r="BM211" s="16" t="s">
        <v>1437</v>
      </c>
    </row>
    <row r="212" spans="2:65" s="9" customFormat="1" ht="29.85" customHeight="1" x14ac:dyDescent="0.3">
      <c r="B212" s="115"/>
      <c r="D212" s="124" t="s">
        <v>1289</v>
      </c>
      <c r="E212" s="124"/>
      <c r="F212" s="124"/>
      <c r="G212" s="124"/>
      <c r="H212" s="124"/>
      <c r="I212" s="124"/>
      <c r="J212" s="124"/>
      <c r="K212" s="124"/>
      <c r="L212" s="124"/>
      <c r="M212" s="124"/>
      <c r="N212" s="412"/>
      <c r="O212" s="413"/>
      <c r="P212" s="413"/>
      <c r="Q212" s="413"/>
      <c r="R212" s="117"/>
      <c r="T212" s="118"/>
      <c r="W212" s="119">
        <f>SUM(W213:W216)</f>
        <v>0.61135320000000004</v>
      </c>
      <c r="Y212" s="119">
        <f>SUM(Y213:Y216)</f>
        <v>9.0007999999999998E-3</v>
      </c>
      <c r="AA212" s="120">
        <f>SUM(AA213:AA216)</f>
        <v>0</v>
      </c>
      <c r="AR212" s="121" t="s">
        <v>130</v>
      </c>
      <c r="AT212" s="122" t="s">
        <v>68</v>
      </c>
      <c r="AU212" s="122" t="s">
        <v>75</v>
      </c>
      <c r="AY212" s="121" t="s">
        <v>124</v>
      </c>
      <c r="BK212" s="123">
        <f>SUM(BK213:BK216)</f>
        <v>0</v>
      </c>
    </row>
    <row r="213" spans="2:65" s="1" customFormat="1" ht="31.5" customHeight="1" x14ac:dyDescent="0.3">
      <c r="B213" s="125"/>
      <c r="C213" s="126" t="s">
        <v>412</v>
      </c>
      <c r="D213" s="126" t="s">
        <v>125</v>
      </c>
      <c r="E213" s="127" t="s">
        <v>1438</v>
      </c>
      <c r="F213" s="394" t="s">
        <v>1439</v>
      </c>
      <c r="G213" s="395"/>
      <c r="H213" s="395"/>
      <c r="I213" s="395"/>
      <c r="J213" s="128" t="s">
        <v>128</v>
      </c>
      <c r="K213" s="129">
        <v>0.44</v>
      </c>
      <c r="L213" s="396"/>
      <c r="M213" s="395"/>
      <c r="N213" s="396"/>
      <c r="O213" s="395"/>
      <c r="P213" s="395"/>
      <c r="Q213" s="395"/>
      <c r="R213" s="130"/>
      <c r="T213" s="131" t="s">
        <v>3</v>
      </c>
      <c r="U213" s="36" t="s">
        <v>36</v>
      </c>
      <c r="V213" s="132">
        <v>1.35303</v>
      </c>
      <c r="W213" s="132">
        <f>V213*K213</f>
        <v>0.59533320000000001</v>
      </c>
      <c r="X213" s="132">
        <v>3.0699999999999998E-3</v>
      </c>
      <c r="Y213" s="132">
        <f>X213*K213</f>
        <v>1.3507999999999999E-3</v>
      </c>
      <c r="Z213" s="132">
        <v>0</v>
      </c>
      <c r="AA213" s="133">
        <f>Z213*K213</f>
        <v>0</v>
      </c>
      <c r="AR213" s="16" t="s">
        <v>193</v>
      </c>
      <c r="AT213" s="16" t="s">
        <v>125</v>
      </c>
      <c r="AU213" s="16" t="s">
        <v>130</v>
      </c>
      <c r="AY213" s="16" t="s">
        <v>124</v>
      </c>
      <c r="BE213" s="134">
        <f>IF(U213="základná",N213,0)</f>
        <v>0</v>
      </c>
      <c r="BF213" s="134">
        <f>IF(U213="znížená",N213,0)</f>
        <v>0</v>
      </c>
      <c r="BG213" s="134">
        <f>IF(U213="zákl. prenesená",N213,0)</f>
        <v>0</v>
      </c>
      <c r="BH213" s="134">
        <f>IF(U213="zníž. prenesená",N213,0)</f>
        <v>0</v>
      </c>
      <c r="BI213" s="134">
        <f>IF(U213="nulová",N213,0)</f>
        <v>0</v>
      </c>
      <c r="BJ213" s="16" t="s">
        <v>130</v>
      </c>
      <c r="BK213" s="134">
        <f>ROUND(L213*K213,2)</f>
        <v>0</v>
      </c>
      <c r="BL213" s="16" t="s">
        <v>193</v>
      </c>
      <c r="BM213" s="16" t="s">
        <v>1440</v>
      </c>
    </row>
    <row r="214" spans="2:65" s="10" customFormat="1" ht="22.5" customHeight="1" x14ac:dyDescent="0.3">
      <c r="B214" s="135"/>
      <c r="E214" s="136" t="s">
        <v>3</v>
      </c>
      <c r="F214" s="397" t="s">
        <v>1441</v>
      </c>
      <c r="G214" s="398"/>
      <c r="H214" s="398"/>
      <c r="I214" s="398"/>
      <c r="K214" s="137">
        <v>0.44</v>
      </c>
      <c r="R214" s="138"/>
      <c r="T214" s="139"/>
      <c r="AA214" s="140"/>
      <c r="AT214" s="136" t="s">
        <v>137</v>
      </c>
      <c r="AU214" s="136" t="s">
        <v>130</v>
      </c>
      <c r="AV214" s="10" t="s">
        <v>130</v>
      </c>
      <c r="AW214" s="10" t="s">
        <v>27</v>
      </c>
      <c r="AX214" s="10" t="s">
        <v>75</v>
      </c>
      <c r="AY214" s="136" t="s">
        <v>124</v>
      </c>
    </row>
    <row r="215" spans="2:65" s="1" customFormat="1" ht="31.5" customHeight="1" x14ac:dyDescent="0.3">
      <c r="B215" s="125"/>
      <c r="C215" s="141" t="s">
        <v>416</v>
      </c>
      <c r="D215" s="141" t="s">
        <v>151</v>
      </c>
      <c r="E215" s="142" t="s">
        <v>1442</v>
      </c>
      <c r="F215" s="424" t="s">
        <v>1970</v>
      </c>
      <c r="G215" s="425"/>
      <c r="H215" s="425"/>
      <c r="I215" s="425"/>
      <c r="J215" s="143" t="s">
        <v>128</v>
      </c>
      <c r="K215" s="144">
        <v>0.45</v>
      </c>
      <c r="L215" s="405"/>
      <c r="M215" s="404"/>
      <c r="N215" s="405"/>
      <c r="O215" s="395"/>
      <c r="P215" s="395"/>
      <c r="Q215" s="395"/>
      <c r="R215" s="130"/>
      <c r="T215" s="131" t="s">
        <v>3</v>
      </c>
      <c r="U215" s="36" t="s">
        <v>36</v>
      </c>
      <c r="V215" s="132">
        <v>0</v>
      </c>
      <c r="W215" s="132">
        <f>V215*K215</f>
        <v>0</v>
      </c>
      <c r="X215" s="132">
        <v>1.7000000000000001E-2</v>
      </c>
      <c r="Y215" s="132">
        <f>X215*K215</f>
        <v>7.6500000000000005E-3</v>
      </c>
      <c r="Z215" s="132">
        <v>0</v>
      </c>
      <c r="AA215" s="133">
        <f>Z215*K215</f>
        <v>0</v>
      </c>
      <c r="AR215" s="16" t="s">
        <v>251</v>
      </c>
      <c r="AT215" s="16" t="s">
        <v>151</v>
      </c>
      <c r="AU215" s="16" t="s">
        <v>130</v>
      </c>
      <c r="AY215" s="16" t="s">
        <v>124</v>
      </c>
      <c r="BE215" s="134">
        <f>IF(U215="základná",N215,0)</f>
        <v>0</v>
      </c>
      <c r="BF215" s="134">
        <f>IF(U215="znížená",N215,0)</f>
        <v>0</v>
      </c>
      <c r="BG215" s="134">
        <f>IF(U215="zákl. prenesená",N215,0)</f>
        <v>0</v>
      </c>
      <c r="BH215" s="134">
        <f>IF(U215="zníž. prenesená",N215,0)</f>
        <v>0</v>
      </c>
      <c r="BI215" s="134">
        <f>IF(U215="nulová",N215,0)</f>
        <v>0</v>
      </c>
      <c r="BJ215" s="16" t="s">
        <v>130</v>
      </c>
      <c r="BK215" s="134">
        <f>ROUND(L215*K215,2)</f>
        <v>0</v>
      </c>
      <c r="BL215" s="16" t="s">
        <v>193</v>
      </c>
      <c r="BM215" s="16" t="s">
        <v>1443</v>
      </c>
    </row>
    <row r="216" spans="2:65" s="1" customFormat="1" ht="31.5" customHeight="1" x14ac:dyDescent="0.3">
      <c r="B216" s="125"/>
      <c r="C216" s="126" t="s">
        <v>419</v>
      </c>
      <c r="D216" s="126" t="s">
        <v>125</v>
      </c>
      <c r="E216" s="127" t="s">
        <v>1444</v>
      </c>
      <c r="F216" s="394" t="s">
        <v>1445</v>
      </c>
      <c r="G216" s="395"/>
      <c r="H216" s="395"/>
      <c r="I216" s="395"/>
      <c r="J216" s="128" t="s">
        <v>216</v>
      </c>
      <c r="K216" s="129">
        <v>0.01</v>
      </c>
      <c r="L216" s="396"/>
      <c r="M216" s="395"/>
      <c r="N216" s="396"/>
      <c r="O216" s="395"/>
      <c r="P216" s="395"/>
      <c r="Q216" s="395"/>
      <c r="R216" s="130"/>
      <c r="T216" s="131" t="s">
        <v>3</v>
      </c>
      <c r="U216" s="36" t="s">
        <v>36</v>
      </c>
      <c r="V216" s="132">
        <v>1.6020000000000001</v>
      </c>
      <c r="W216" s="132">
        <f>V216*K216</f>
        <v>1.602E-2</v>
      </c>
      <c r="X216" s="132">
        <v>0</v>
      </c>
      <c r="Y216" s="132">
        <f>X216*K216</f>
        <v>0</v>
      </c>
      <c r="Z216" s="132">
        <v>0</v>
      </c>
      <c r="AA216" s="133">
        <f>Z216*K216</f>
        <v>0</v>
      </c>
      <c r="AR216" s="16" t="s">
        <v>193</v>
      </c>
      <c r="AT216" s="16" t="s">
        <v>125</v>
      </c>
      <c r="AU216" s="16" t="s">
        <v>130</v>
      </c>
      <c r="AY216" s="16" t="s">
        <v>124</v>
      </c>
      <c r="BE216" s="134">
        <f>IF(U216="základná",N216,0)</f>
        <v>0</v>
      </c>
      <c r="BF216" s="134">
        <f>IF(U216="znížená",N216,0)</f>
        <v>0</v>
      </c>
      <c r="BG216" s="134">
        <f>IF(U216="zákl. prenesená",N216,0)</f>
        <v>0</v>
      </c>
      <c r="BH216" s="134">
        <f>IF(U216="zníž. prenesená",N216,0)</f>
        <v>0</v>
      </c>
      <c r="BI216" s="134">
        <f>IF(U216="nulová",N216,0)</f>
        <v>0</v>
      </c>
      <c r="BJ216" s="16" t="s">
        <v>130</v>
      </c>
      <c r="BK216" s="134">
        <f>ROUND(L216*K216,2)</f>
        <v>0</v>
      </c>
      <c r="BL216" s="16" t="s">
        <v>193</v>
      </c>
      <c r="BM216" s="16" t="s">
        <v>1446</v>
      </c>
    </row>
    <row r="217" spans="2:65" s="9" customFormat="1" ht="29.85" customHeight="1" x14ac:dyDescent="0.3">
      <c r="B217" s="115"/>
      <c r="D217" s="124" t="s">
        <v>894</v>
      </c>
      <c r="E217" s="124"/>
      <c r="F217" s="124"/>
      <c r="G217" s="124"/>
      <c r="H217" s="124"/>
      <c r="I217" s="124"/>
      <c r="J217" s="124"/>
      <c r="K217" s="124"/>
      <c r="L217" s="124"/>
      <c r="M217" s="124"/>
      <c r="N217" s="412"/>
      <c r="O217" s="413"/>
      <c r="P217" s="413"/>
      <c r="Q217" s="413"/>
      <c r="R217" s="117"/>
      <c r="T217" s="118"/>
      <c r="W217" s="119">
        <f>SUM(W218:W221)</f>
        <v>5.7236799999999999</v>
      </c>
      <c r="Y217" s="119">
        <f>SUM(Y218:Y221)</f>
        <v>6.758900000000001E-2</v>
      </c>
      <c r="AA217" s="120">
        <f>SUM(AA218:AA221)</f>
        <v>0</v>
      </c>
      <c r="AR217" s="121" t="s">
        <v>130</v>
      </c>
      <c r="AT217" s="122" t="s">
        <v>68</v>
      </c>
      <c r="AU217" s="122" t="s">
        <v>75</v>
      </c>
      <c r="AY217" s="121" t="s">
        <v>124</v>
      </c>
      <c r="BK217" s="123">
        <f>SUM(BK218:BK221)</f>
        <v>0</v>
      </c>
    </row>
    <row r="218" spans="2:65" s="1" customFormat="1" ht="31.5" customHeight="1" x14ac:dyDescent="0.3">
      <c r="B218" s="125"/>
      <c r="C218" s="126" t="s">
        <v>422</v>
      </c>
      <c r="D218" s="126" t="s">
        <v>125</v>
      </c>
      <c r="E218" s="127" t="s">
        <v>1447</v>
      </c>
      <c r="F218" s="394" t="s">
        <v>1448</v>
      </c>
      <c r="G218" s="395"/>
      <c r="H218" s="395"/>
      <c r="I218" s="395"/>
      <c r="J218" s="128" t="s">
        <v>128</v>
      </c>
      <c r="K218" s="129">
        <v>5.0599999999999996</v>
      </c>
      <c r="L218" s="396"/>
      <c r="M218" s="395"/>
      <c r="N218" s="396"/>
      <c r="O218" s="395"/>
      <c r="P218" s="395"/>
      <c r="Q218" s="395"/>
      <c r="R218" s="130"/>
      <c r="T218" s="131" t="s">
        <v>3</v>
      </c>
      <c r="U218" s="36" t="s">
        <v>36</v>
      </c>
      <c r="V218" s="132">
        <v>1.109</v>
      </c>
      <c r="W218" s="132">
        <f>V218*K218</f>
        <v>5.6115399999999998</v>
      </c>
      <c r="X218" s="132">
        <v>2.65E-3</v>
      </c>
      <c r="Y218" s="132">
        <f>X218*K218</f>
        <v>1.3408999999999999E-2</v>
      </c>
      <c r="Z218" s="132">
        <v>0</v>
      </c>
      <c r="AA218" s="133">
        <f>Z218*K218</f>
        <v>0</v>
      </c>
      <c r="AR218" s="16" t="s">
        <v>193</v>
      </c>
      <c r="AT218" s="16" t="s">
        <v>125</v>
      </c>
      <c r="AU218" s="16" t="s">
        <v>130</v>
      </c>
      <c r="AY218" s="16" t="s">
        <v>124</v>
      </c>
      <c r="BE218" s="134">
        <f>IF(U218="základná",N218,0)</f>
        <v>0</v>
      </c>
      <c r="BF218" s="134">
        <f>IF(U218="znížená",N218,0)</f>
        <v>0</v>
      </c>
      <c r="BG218" s="134">
        <f>IF(U218="zákl. prenesená",N218,0)</f>
        <v>0</v>
      </c>
      <c r="BH218" s="134">
        <f>IF(U218="zníž. prenesená",N218,0)</f>
        <v>0</v>
      </c>
      <c r="BI218" s="134">
        <f>IF(U218="nulová",N218,0)</f>
        <v>0</v>
      </c>
      <c r="BJ218" s="16" t="s">
        <v>130</v>
      </c>
      <c r="BK218" s="134">
        <f>ROUND(L218*K218,2)</f>
        <v>0</v>
      </c>
      <c r="BL218" s="16" t="s">
        <v>193</v>
      </c>
      <c r="BM218" s="16" t="s">
        <v>1449</v>
      </c>
    </row>
    <row r="219" spans="2:65" s="10" customFormat="1" ht="22.5" customHeight="1" x14ac:dyDescent="0.3">
      <c r="B219" s="135"/>
      <c r="E219" s="136" t="s">
        <v>3</v>
      </c>
      <c r="F219" s="397" t="s">
        <v>1450</v>
      </c>
      <c r="G219" s="398"/>
      <c r="H219" s="398"/>
      <c r="I219" s="398"/>
      <c r="K219" s="137">
        <v>5.0599999999999996</v>
      </c>
      <c r="R219" s="138"/>
      <c r="T219" s="139"/>
      <c r="AA219" s="140"/>
      <c r="AT219" s="136" t="s">
        <v>137</v>
      </c>
      <c r="AU219" s="136" t="s">
        <v>130</v>
      </c>
      <c r="AV219" s="10" t="s">
        <v>130</v>
      </c>
      <c r="AW219" s="10" t="s">
        <v>27</v>
      </c>
      <c r="AX219" s="10" t="s">
        <v>75</v>
      </c>
      <c r="AY219" s="136" t="s">
        <v>124</v>
      </c>
    </row>
    <row r="220" spans="2:65" s="1" customFormat="1" ht="22.5" customHeight="1" x14ac:dyDescent="0.3">
      <c r="B220" s="125"/>
      <c r="C220" s="141" t="s">
        <v>426</v>
      </c>
      <c r="D220" s="141" t="s">
        <v>151</v>
      </c>
      <c r="E220" s="142" t="s">
        <v>1451</v>
      </c>
      <c r="F220" s="403" t="s">
        <v>1974</v>
      </c>
      <c r="G220" s="404"/>
      <c r="H220" s="404"/>
      <c r="I220" s="404"/>
      <c r="J220" s="143" t="s">
        <v>128</v>
      </c>
      <c r="K220" s="144">
        <v>5.16</v>
      </c>
      <c r="L220" s="405"/>
      <c r="M220" s="404"/>
      <c r="N220" s="405"/>
      <c r="O220" s="395"/>
      <c r="P220" s="395"/>
      <c r="Q220" s="395"/>
      <c r="R220" s="130"/>
      <c r="T220" s="131" t="s">
        <v>3</v>
      </c>
      <c r="U220" s="36" t="s">
        <v>36</v>
      </c>
      <c r="V220" s="132">
        <v>0</v>
      </c>
      <c r="W220" s="132">
        <f>V220*K220</f>
        <v>0</v>
      </c>
      <c r="X220" s="132">
        <v>1.0500000000000001E-2</v>
      </c>
      <c r="Y220" s="132">
        <f>X220*K220</f>
        <v>5.4180000000000006E-2</v>
      </c>
      <c r="Z220" s="132">
        <v>0</v>
      </c>
      <c r="AA220" s="133">
        <f>Z220*K220</f>
        <v>0</v>
      </c>
      <c r="AR220" s="16" t="s">
        <v>251</v>
      </c>
      <c r="AT220" s="16" t="s">
        <v>151</v>
      </c>
      <c r="AU220" s="16" t="s">
        <v>130</v>
      </c>
      <c r="AY220" s="16" t="s">
        <v>124</v>
      </c>
      <c r="BE220" s="134">
        <f>IF(U220="základná",N220,0)</f>
        <v>0</v>
      </c>
      <c r="BF220" s="134">
        <f>IF(U220="znížená",N220,0)</f>
        <v>0</v>
      </c>
      <c r="BG220" s="134">
        <f>IF(U220="zákl. prenesená",N220,0)</f>
        <v>0</v>
      </c>
      <c r="BH220" s="134">
        <f>IF(U220="zníž. prenesená",N220,0)</f>
        <v>0</v>
      </c>
      <c r="BI220" s="134">
        <f>IF(U220="nulová",N220,0)</f>
        <v>0</v>
      </c>
      <c r="BJ220" s="16" t="s">
        <v>130</v>
      </c>
      <c r="BK220" s="134">
        <f>ROUND(L220*K220,2)</f>
        <v>0</v>
      </c>
      <c r="BL220" s="16" t="s">
        <v>193</v>
      </c>
      <c r="BM220" s="16" t="s">
        <v>1452</v>
      </c>
    </row>
    <row r="221" spans="2:65" s="1" customFormat="1" ht="31.5" customHeight="1" x14ac:dyDescent="0.3">
      <c r="B221" s="125"/>
      <c r="C221" s="126" t="s">
        <v>430</v>
      </c>
      <c r="D221" s="126" t="s">
        <v>125</v>
      </c>
      <c r="E221" s="127" t="s">
        <v>1453</v>
      </c>
      <c r="F221" s="394" t="s">
        <v>1454</v>
      </c>
      <c r="G221" s="395"/>
      <c r="H221" s="395"/>
      <c r="I221" s="395"/>
      <c r="J221" s="128" t="s">
        <v>216</v>
      </c>
      <c r="K221" s="129">
        <v>7.0000000000000007E-2</v>
      </c>
      <c r="L221" s="396"/>
      <c r="M221" s="395"/>
      <c r="N221" s="396"/>
      <c r="O221" s="395"/>
      <c r="P221" s="395"/>
      <c r="Q221" s="395"/>
      <c r="R221" s="130"/>
      <c r="T221" s="131" t="s">
        <v>3</v>
      </c>
      <c r="U221" s="145" t="s">
        <v>36</v>
      </c>
      <c r="V221" s="146">
        <v>1.6020000000000001</v>
      </c>
      <c r="W221" s="146">
        <f>V221*K221</f>
        <v>0.11214000000000002</v>
      </c>
      <c r="X221" s="146">
        <v>0</v>
      </c>
      <c r="Y221" s="146">
        <f>X221*K221</f>
        <v>0</v>
      </c>
      <c r="Z221" s="146">
        <v>0</v>
      </c>
      <c r="AA221" s="147">
        <f>Z221*K221</f>
        <v>0</v>
      </c>
      <c r="AR221" s="16" t="s">
        <v>193</v>
      </c>
      <c r="AT221" s="16" t="s">
        <v>125</v>
      </c>
      <c r="AU221" s="16" t="s">
        <v>130</v>
      </c>
      <c r="AY221" s="16" t="s">
        <v>124</v>
      </c>
      <c r="BE221" s="134">
        <f>IF(U221="základná",N221,0)</f>
        <v>0</v>
      </c>
      <c r="BF221" s="134">
        <f>IF(U221="znížená",N221,0)</f>
        <v>0</v>
      </c>
      <c r="BG221" s="134">
        <f>IF(U221="zákl. prenesená",N221,0)</f>
        <v>0</v>
      </c>
      <c r="BH221" s="134">
        <f>IF(U221="zníž. prenesená",N221,0)</f>
        <v>0</v>
      </c>
      <c r="BI221" s="134">
        <f>IF(U221="nulová",N221,0)</f>
        <v>0</v>
      </c>
      <c r="BJ221" s="16" t="s">
        <v>130</v>
      </c>
      <c r="BK221" s="134">
        <f>ROUND(L221*K221,2)</f>
        <v>0</v>
      </c>
      <c r="BL221" s="16" t="s">
        <v>193</v>
      </c>
      <c r="BM221" s="16" t="s">
        <v>1455</v>
      </c>
    </row>
    <row r="222" spans="2:65" s="1" customFormat="1" ht="6.95" customHeight="1" x14ac:dyDescent="0.3">
      <c r="B222" s="51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3"/>
    </row>
  </sheetData>
  <mergeCells count="279">
    <mergeCell ref="H1:K1"/>
    <mergeCell ref="S2:AC2"/>
    <mergeCell ref="F221:I221"/>
    <mergeCell ref="L221:M221"/>
    <mergeCell ref="N221:Q221"/>
    <mergeCell ref="N125:Q125"/>
    <mergeCell ref="N126:Q126"/>
    <mergeCell ref="N127:Q127"/>
    <mergeCell ref="N129:Q129"/>
    <mergeCell ref="N134:Q134"/>
    <mergeCell ref="N137:Q137"/>
    <mergeCell ref="N147:Q147"/>
    <mergeCell ref="N151:Q151"/>
    <mergeCell ref="N168:Q168"/>
    <mergeCell ref="N170:Q170"/>
    <mergeCell ref="N171:Q171"/>
    <mergeCell ref="N175:Q175"/>
    <mergeCell ref="N193:Q193"/>
    <mergeCell ref="N197:Q197"/>
    <mergeCell ref="N202:Q202"/>
    <mergeCell ref="N212:Q212"/>
    <mergeCell ref="N217:Q217"/>
    <mergeCell ref="F216:I216"/>
    <mergeCell ref="L216:M216"/>
    <mergeCell ref="N216:Q216"/>
    <mergeCell ref="F218:I218"/>
    <mergeCell ref="L218:M218"/>
    <mergeCell ref="N218:Q218"/>
    <mergeCell ref="F219:I219"/>
    <mergeCell ref="F220:I220"/>
    <mergeCell ref="L220:M220"/>
    <mergeCell ref="N220:Q220"/>
    <mergeCell ref="F210:I210"/>
    <mergeCell ref="F211:I211"/>
    <mergeCell ref="L211:M211"/>
    <mergeCell ref="N211:Q211"/>
    <mergeCell ref="F213:I213"/>
    <mergeCell ref="L213:M213"/>
    <mergeCell ref="N213:Q213"/>
    <mergeCell ref="F214:I214"/>
    <mergeCell ref="F215:I215"/>
    <mergeCell ref="L215:M215"/>
    <mergeCell ref="N215:Q215"/>
    <mergeCell ref="F205:I205"/>
    <mergeCell ref="F206:I206"/>
    <mergeCell ref="L206:M206"/>
    <mergeCell ref="N206:Q206"/>
    <mergeCell ref="F207:I207"/>
    <mergeCell ref="F208:I208"/>
    <mergeCell ref="L208:M208"/>
    <mergeCell ref="N208:Q208"/>
    <mergeCell ref="F209:I209"/>
    <mergeCell ref="L209:M209"/>
    <mergeCell ref="N209:Q209"/>
    <mergeCell ref="F201:I201"/>
    <mergeCell ref="L201:M201"/>
    <mergeCell ref="N201:Q201"/>
    <mergeCell ref="F203:I203"/>
    <mergeCell ref="L203:M203"/>
    <mergeCell ref="N203:Q203"/>
    <mergeCell ref="F204:I204"/>
    <mergeCell ref="L204:M204"/>
    <mergeCell ref="N204:Q204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192:I192"/>
    <mergeCell ref="L192:M192"/>
    <mergeCell ref="N192:Q192"/>
    <mergeCell ref="F194:I194"/>
    <mergeCell ref="L194:M194"/>
    <mergeCell ref="N194:Q194"/>
    <mergeCell ref="F195:I195"/>
    <mergeCell ref="F196:I196"/>
    <mergeCell ref="L196:M196"/>
    <mergeCell ref="N196:Q196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72:I172"/>
    <mergeCell ref="L172:M172"/>
    <mergeCell ref="N172:Q172"/>
    <mergeCell ref="F173:I173"/>
    <mergeCell ref="F174:I174"/>
    <mergeCell ref="L174:M174"/>
    <mergeCell ref="N174:Q174"/>
    <mergeCell ref="F176:I176"/>
    <mergeCell ref="L176:M176"/>
    <mergeCell ref="N176:Q176"/>
    <mergeCell ref="F165:I165"/>
    <mergeCell ref="L165:M165"/>
    <mergeCell ref="N165:Q165"/>
    <mergeCell ref="F166:I166"/>
    <mergeCell ref="F167:I167"/>
    <mergeCell ref="L167:M167"/>
    <mergeCell ref="N167:Q167"/>
    <mergeCell ref="F169:I169"/>
    <mergeCell ref="L169:M169"/>
    <mergeCell ref="N169:Q169"/>
    <mergeCell ref="F160:I160"/>
    <mergeCell ref="F161:I161"/>
    <mergeCell ref="L161:M161"/>
    <mergeCell ref="N161:Q161"/>
    <mergeCell ref="F162:I162"/>
    <mergeCell ref="L162:M162"/>
    <mergeCell ref="N162:Q162"/>
    <mergeCell ref="F163:I163"/>
    <mergeCell ref="F164:I164"/>
    <mergeCell ref="L164:M164"/>
    <mergeCell ref="N164:Q164"/>
    <mergeCell ref="F155:I155"/>
    <mergeCell ref="F156:I156"/>
    <mergeCell ref="L156:M156"/>
    <mergeCell ref="N156:Q156"/>
    <mergeCell ref="F157:I157"/>
    <mergeCell ref="F158:I158"/>
    <mergeCell ref="L158:M158"/>
    <mergeCell ref="N158:Q158"/>
    <mergeCell ref="F159:I159"/>
    <mergeCell ref="L159:M159"/>
    <mergeCell ref="N159:Q159"/>
    <mergeCell ref="F149:I149"/>
    <mergeCell ref="L149:M149"/>
    <mergeCell ref="N149:Q149"/>
    <mergeCell ref="F150:I150"/>
    <mergeCell ref="F152:I152"/>
    <mergeCell ref="L152:M152"/>
    <mergeCell ref="N152:Q152"/>
    <mergeCell ref="F153:I153"/>
    <mergeCell ref="F154:I154"/>
    <mergeCell ref="F144:I144"/>
    <mergeCell ref="L144:M144"/>
    <mergeCell ref="N144:Q144"/>
    <mergeCell ref="F145:I145"/>
    <mergeCell ref="F146:I146"/>
    <mergeCell ref="L146:M146"/>
    <mergeCell ref="N146:Q146"/>
    <mergeCell ref="F148:I148"/>
    <mergeCell ref="L148:M148"/>
    <mergeCell ref="N148:Q148"/>
    <mergeCell ref="F139:I139"/>
    <mergeCell ref="F140:I140"/>
    <mergeCell ref="L140:M140"/>
    <mergeCell ref="N140:Q140"/>
    <mergeCell ref="F141:I141"/>
    <mergeCell ref="F142:I142"/>
    <mergeCell ref="L142:M142"/>
    <mergeCell ref="N142:Q142"/>
    <mergeCell ref="F143:I143"/>
    <mergeCell ref="F132:I132"/>
    <mergeCell ref="F133:I133"/>
    <mergeCell ref="F135:I135"/>
    <mergeCell ref="L135:M135"/>
    <mergeCell ref="N135:Q135"/>
    <mergeCell ref="F136:I136"/>
    <mergeCell ref="F138:I138"/>
    <mergeCell ref="L138:M138"/>
    <mergeCell ref="N138:Q138"/>
    <mergeCell ref="F128:I128"/>
    <mergeCell ref="L128:M128"/>
    <mergeCell ref="N128:Q128"/>
    <mergeCell ref="F130:I130"/>
    <mergeCell ref="L130:M130"/>
    <mergeCell ref="N130:Q130"/>
    <mergeCell ref="F131:I131"/>
    <mergeCell ref="L131:M131"/>
    <mergeCell ref="N131:Q131"/>
    <mergeCell ref="C114:Q114"/>
    <mergeCell ref="F116:P116"/>
    <mergeCell ref="F117:P117"/>
    <mergeCell ref="M119:P119"/>
    <mergeCell ref="M121:Q121"/>
    <mergeCell ref="M122:Q122"/>
    <mergeCell ref="F124:I124"/>
    <mergeCell ref="L124:M124"/>
    <mergeCell ref="N124:Q124"/>
    <mergeCell ref="N98:Q98"/>
    <mergeCell ref="N99:Q99"/>
    <mergeCell ref="N100:Q100"/>
    <mergeCell ref="N101:Q101"/>
    <mergeCell ref="N102:Q102"/>
    <mergeCell ref="N103:Q103"/>
    <mergeCell ref="N104:Q104"/>
    <mergeCell ref="N106:Q106"/>
    <mergeCell ref="L108:Q10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5:P15"/>
  </mergeCells>
  <pageMargins left="0.58333330000000005" right="0.58333330000000005" top="0.5" bottom="0.46666669999999999" header="0" footer="0"/>
  <pageSetup scale="84" orientation="portrait" blackAndWhite="1" r:id="rId1"/>
  <rowBreaks count="2" manualBreakCount="2">
    <brk id="73" max="16383" man="1"/>
    <brk id="111" max="16383" man="1"/>
  </rowBreaks>
  <colBreaks count="1" manualBreakCount="1">
    <brk id="1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95"/>
  <sheetViews>
    <sheetView showGridLines="0" topLeftCell="A154" zoomScaleNormal="100" workbookViewId="0">
      <selection activeCell="R54" sqref="R54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3"/>
      <c r="B1" s="13"/>
      <c r="C1" s="13"/>
      <c r="D1" s="14" t="s">
        <v>1</v>
      </c>
      <c r="E1" s="13"/>
      <c r="F1" s="13"/>
      <c r="G1" s="13"/>
      <c r="H1" s="406"/>
      <c r="I1" s="406"/>
      <c r="J1" s="406"/>
      <c r="K1" s="406"/>
      <c r="L1" s="13"/>
      <c r="M1" s="13"/>
      <c r="N1" s="13"/>
      <c r="O1" s="14" t="s">
        <v>90</v>
      </c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ht="36.950000000000003" customHeight="1" x14ac:dyDescent="0.3">
      <c r="C2" s="337" t="s">
        <v>5</v>
      </c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S2" s="368" t="s">
        <v>6</v>
      </c>
      <c r="T2" s="338"/>
      <c r="U2" s="338"/>
      <c r="V2" s="338"/>
      <c r="W2" s="338"/>
      <c r="X2" s="338"/>
      <c r="Y2" s="338"/>
      <c r="Z2" s="338"/>
      <c r="AA2" s="338"/>
      <c r="AB2" s="338"/>
      <c r="AC2" s="338"/>
      <c r="AT2" s="16" t="s">
        <v>80</v>
      </c>
    </row>
    <row r="3" spans="1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69</v>
      </c>
    </row>
    <row r="4" spans="1:66" ht="36.950000000000003" customHeight="1" x14ac:dyDescent="0.3">
      <c r="B4" s="20"/>
      <c r="C4" s="339" t="s">
        <v>91</v>
      </c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21"/>
      <c r="T4" s="22" t="s">
        <v>10</v>
      </c>
      <c r="AT4" s="16" t="s">
        <v>4</v>
      </c>
    </row>
    <row r="5" spans="1:66" ht="6.95" customHeight="1" x14ac:dyDescent="0.3">
      <c r="B5" s="20"/>
      <c r="R5" s="21"/>
    </row>
    <row r="6" spans="1:66" ht="25.35" customHeight="1" x14ac:dyDescent="0.3">
      <c r="B6" s="20"/>
      <c r="D6" s="26" t="s">
        <v>13</v>
      </c>
      <c r="F6" s="377" t="str">
        <f>'Rekapitulácia stavby'!K6</f>
        <v>Starý Smokovec OO PZ, rekonštrukcia a modernizácia objektu</v>
      </c>
      <c r="G6" s="338"/>
      <c r="H6" s="338"/>
      <c r="I6" s="338"/>
      <c r="J6" s="338"/>
      <c r="K6" s="338"/>
      <c r="L6" s="338"/>
      <c r="M6" s="338"/>
      <c r="N6" s="338"/>
      <c r="O6" s="338"/>
      <c r="P6" s="338"/>
      <c r="R6" s="21"/>
    </row>
    <row r="7" spans="1:66" s="1" customFormat="1" ht="32.85" customHeight="1" x14ac:dyDescent="0.3">
      <c r="B7" s="29"/>
      <c r="D7" s="25" t="s">
        <v>92</v>
      </c>
      <c r="F7" s="378" t="s">
        <v>1900</v>
      </c>
      <c r="G7" s="357"/>
      <c r="H7" s="357"/>
      <c r="I7" s="357"/>
      <c r="J7" s="357"/>
      <c r="K7" s="357"/>
      <c r="L7" s="357"/>
      <c r="M7" s="357"/>
      <c r="N7" s="357"/>
      <c r="O7" s="357"/>
      <c r="P7" s="357"/>
      <c r="R7" s="30"/>
    </row>
    <row r="8" spans="1:66" s="1" customFormat="1" ht="14.45" customHeight="1" x14ac:dyDescent="0.3">
      <c r="B8" s="29"/>
      <c r="D8" s="26" t="s">
        <v>15</v>
      </c>
      <c r="F8" s="326"/>
      <c r="M8" s="26" t="s">
        <v>16</v>
      </c>
      <c r="O8" s="24" t="s">
        <v>3</v>
      </c>
      <c r="R8" s="30"/>
    </row>
    <row r="9" spans="1:66" s="1" customFormat="1" ht="14.45" customHeight="1" x14ac:dyDescent="0.3">
      <c r="B9" s="29"/>
      <c r="D9" s="26" t="s">
        <v>17</v>
      </c>
      <c r="F9" s="24" t="s">
        <v>18</v>
      </c>
      <c r="M9" s="26" t="s">
        <v>19</v>
      </c>
      <c r="O9" s="379">
        <f>'Rekapitulácia stavby'!AN8</f>
        <v>45055</v>
      </c>
      <c r="P9" s="357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20</v>
      </c>
      <c r="M11" s="26" t="s">
        <v>21</v>
      </c>
      <c r="O11" s="340" t="s">
        <v>3</v>
      </c>
      <c r="P11" s="357"/>
      <c r="R11" s="30"/>
    </row>
    <row r="12" spans="1:66" s="1" customFormat="1" ht="18" customHeight="1" x14ac:dyDescent="0.3">
      <c r="B12" s="29"/>
      <c r="E12" s="24" t="s">
        <v>22</v>
      </c>
      <c r="M12" s="26" t="s">
        <v>23</v>
      </c>
      <c r="O12" s="340" t="s">
        <v>3</v>
      </c>
      <c r="P12" s="357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24</v>
      </c>
      <c r="M14" s="26" t="s">
        <v>21</v>
      </c>
      <c r="O14" s="340" t="str">
        <f>IF('Rekapitulácia stavby'!AN13="","",'Rekapitulácia stavby'!AN13)</f>
        <v/>
      </c>
      <c r="P14" s="357"/>
      <c r="R14" s="30"/>
    </row>
    <row r="15" spans="1:66" s="1" customFormat="1" ht="18" customHeight="1" x14ac:dyDescent="0.3">
      <c r="B15" s="29"/>
      <c r="E15" s="24" t="str">
        <f>IF('Rekapitulácia stavby'!E14="","",'Rekapitulácia stavby'!E14)</f>
        <v xml:space="preserve"> </v>
      </c>
      <c r="M15" s="26" t="s">
        <v>23</v>
      </c>
      <c r="O15" s="340" t="str">
        <f>IF('Rekapitulácia stavby'!AN14="","",'Rekapitulácia stavby'!AN14)</f>
        <v/>
      </c>
      <c r="P15" s="357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26</v>
      </c>
      <c r="M17" s="26" t="s">
        <v>21</v>
      </c>
      <c r="O17" s="340" t="str">
        <f>IF('Rekapitulácia stavby'!AN16="","",'Rekapitulácia stavby'!AN16)</f>
        <v/>
      </c>
      <c r="P17" s="357"/>
      <c r="R17" s="30"/>
    </row>
    <row r="18" spans="2:18" s="1" customFormat="1" ht="18" customHeight="1" x14ac:dyDescent="0.3">
      <c r="B18" s="29"/>
      <c r="E18" s="24" t="str">
        <f>IF('Rekapitulácia stavby'!E17="","",'Rekapitulácia stavby'!E17)</f>
        <v xml:space="preserve"> </v>
      </c>
      <c r="M18" s="26" t="s">
        <v>23</v>
      </c>
      <c r="O18" s="340" t="str">
        <f>IF('Rekapitulácia stavby'!AN17="","",'Rekapitulácia stavby'!AN17)</f>
        <v/>
      </c>
      <c r="P18" s="357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28</v>
      </c>
      <c r="M20" s="26" t="s">
        <v>21</v>
      </c>
      <c r="O20" s="340" t="str">
        <f>IF('Rekapitulácia stavby'!AN19="","",'Rekapitulácia stavby'!AN19)</f>
        <v/>
      </c>
      <c r="P20" s="357"/>
      <c r="R20" s="30"/>
    </row>
    <row r="21" spans="2:18" s="1" customFormat="1" ht="18" customHeight="1" x14ac:dyDescent="0.3">
      <c r="B21" s="29"/>
      <c r="E21" s="24" t="str">
        <f>IF('Rekapitulácia stavby'!E20="","",'Rekapitulácia stavby'!E20)</f>
        <v xml:space="preserve"> </v>
      </c>
      <c r="M21" s="26" t="s">
        <v>23</v>
      </c>
      <c r="O21" s="340" t="str">
        <f>IF('Rekapitulácia stavby'!AN20="","",'Rekapitulácia stavby'!AN20)</f>
        <v/>
      </c>
      <c r="P21" s="357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29</v>
      </c>
      <c r="R23" s="30"/>
    </row>
    <row r="24" spans="2:18" s="1" customFormat="1" ht="22.5" customHeight="1" x14ac:dyDescent="0.3">
      <c r="B24" s="29"/>
      <c r="E24" s="342" t="s">
        <v>3</v>
      </c>
      <c r="F24" s="357"/>
      <c r="G24" s="357"/>
      <c r="H24" s="357"/>
      <c r="I24" s="357"/>
      <c r="J24" s="357"/>
      <c r="K24" s="357"/>
      <c r="L24" s="357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3" t="s">
        <v>93</v>
      </c>
      <c r="M27" s="343"/>
      <c r="N27" s="357"/>
      <c r="O27" s="357"/>
      <c r="P27" s="357"/>
      <c r="R27" s="30"/>
    </row>
    <row r="28" spans="2:18" s="1" customFormat="1" ht="14.45" customHeight="1" x14ac:dyDescent="0.3">
      <c r="B28" s="29"/>
      <c r="D28" s="28" t="s">
        <v>94</v>
      </c>
      <c r="M28" s="343"/>
      <c r="N28" s="357"/>
      <c r="O28" s="357"/>
      <c r="P28" s="357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4" t="s">
        <v>32</v>
      </c>
      <c r="M30" s="380"/>
      <c r="N30" s="357"/>
      <c r="O30" s="357"/>
      <c r="P30" s="357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33</v>
      </c>
      <c r="E32" s="34" t="s">
        <v>34</v>
      </c>
      <c r="F32" s="35">
        <v>0.2</v>
      </c>
      <c r="G32" s="95" t="s">
        <v>35</v>
      </c>
      <c r="H32" s="381"/>
      <c r="I32" s="357"/>
      <c r="J32" s="357"/>
      <c r="M32" s="381"/>
      <c r="N32" s="357"/>
      <c r="O32" s="357"/>
      <c r="P32" s="357"/>
      <c r="R32" s="30"/>
    </row>
    <row r="33" spans="2:18" s="1" customFormat="1" ht="14.45" customHeight="1" x14ac:dyDescent="0.3">
      <c r="B33" s="29"/>
      <c r="E33" s="34" t="s">
        <v>36</v>
      </c>
      <c r="F33" s="35">
        <v>0.2</v>
      </c>
      <c r="G33" s="95" t="s">
        <v>35</v>
      </c>
      <c r="H33" s="381"/>
      <c r="I33" s="357"/>
      <c r="J33" s="357"/>
      <c r="M33" s="381"/>
      <c r="N33" s="357"/>
      <c r="O33" s="357"/>
      <c r="P33" s="357"/>
      <c r="R33" s="30"/>
    </row>
    <row r="34" spans="2:18" s="1" customFormat="1" ht="14.45" hidden="1" customHeight="1" x14ac:dyDescent="0.3">
      <c r="B34" s="29"/>
      <c r="E34" s="34" t="s">
        <v>37</v>
      </c>
      <c r="F34" s="35">
        <v>0.2</v>
      </c>
      <c r="G34" s="95" t="s">
        <v>35</v>
      </c>
      <c r="H34" s="381"/>
      <c r="I34" s="357"/>
      <c r="J34" s="357"/>
      <c r="M34" s="381"/>
      <c r="N34" s="357"/>
      <c r="O34" s="357"/>
      <c r="P34" s="357"/>
      <c r="R34" s="30"/>
    </row>
    <row r="35" spans="2:18" s="1" customFormat="1" ht="14.45" hidden="1" customHeight="1" x14ac:dyDescent="0.3">
      <c r="B35" s="29"/>
      <c r="E35" s="34" t="s">
        <v>38</v>
      </c>
      <c r="F35" s="35">
        <v>0.2</v>
      </c>
      <c r="G35" s="95" t="s">
        <v>35</v>
      </c>
      <c r="H35" s="381"/>
      <c r="I35" s="357"/>
      <c r="J35" s="357"/>
      <c r="M35" s="381"/>
      <c r="N35" s="357"/>
      <c r="O35" s="357"/>
      <c r="P35" s="357"/>
      <c r="R35" s="30"/>
    </row>
    <row r="36" spans="2:18" s="1" customFormat="1" ht="14.45" hidden="1" customHeight="1" x14ac:dyDescent="0.3">
      <c r="B36" s="29"/>
      <c r="E36" s="34" t="s">
        <v>39</v>
      </c>
      <c r="F36" s="35">
        <v>0</v>
      </c>
      <c r="G36" s="95" t="s">
        <v>35</v>
      </c>
      <c r="H36" s="381"/>
      <c r="I36" s="357"/>
      <c r="J36" s="357"/>
      <c r="M36" s="381"/>
      <c r="N36" s="357"/>
      <c r="O36" s="357"/>
      <c r="P36" s="357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2"/>
      <c r="D38" s="96" t="s">
        <v>40</v>
      </c>
      <c r="E38" s="66"/>
      <c r="F38" s="66"/>
      <c r="G38" s="97" t="s">
        <v>41</v>
      </c>
      <c r="H38" s="98" t="s">
        <v>42</v>
      </c>
      <c r="I38" s="66"/>
      <c r="J38" s="66"/>
      <c r="K38" s="66"/>
      <c r="L38" s="382"/>
      <c r="M38" s="360"/>
      <c r="N38" s="360"/>
      <c r="O38" s="360"/>
      <c r="P38" s="362"/>
      <c r="Q38" s="92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0"/>
      <c r="R41" s="21"/>
    </row>
    <row r="42" spans="2:18" x14ac:dyDescent="0.3">
      <c r="B42" s="20"/>
      <c r="R42" s="21"/>
    </row>
    <row r="43" spans="2:18" x14ac:dyDescent="0.3">
      <c r="B43" s="20"/>
      <c r="R43" s="21"/>
    </row>
    <row r="44" spans="2:18" x14ac:dyDescent="0.3">
      <c r="B44" s="20"/>
      <c r="R44" s="21"/>
    </row>
    <row r="45" spans="2:18" x14ac:dyDescent="0.3">
      <c r="B45" s="20"/>
      <c r="R45" s="21"/>
    </row>
    <row r="46" spans="2:18" x14ac:dyDescent="0.3">
      <c r="B46" s="20"/>
      <c r="R46" s="21"/>
    </row>
    <row r="47" spans="2:18" x14ac:dyDescent="0.3">
      <c r="B47" s="20"/>
      <c r="R47" s="21"/>
    </row>
    <row r="48" spans="2:18" x14ac:dyDescent="0.3">
      <c r="B48" s="20"/>
      <c r="R48" s="21"/>
    </row>
    <row r="49" spans="2:18" x14ac:dyDescent="0.3">
      <c r="B49" s="20"/>
      <c r="R49" s="21"/>
    </row>
    <row r="50" spans="2:18" s="1" customFormat="1" ht="15" x14ac:dyDescent="0.3">
      <c r="B50" s="29"/>
      <c r="D50" s="42" t="s">
        <v>43</v>
      </c>
      <c r="E50" s="43"/>
      <c r="F50" s="43"/>
      <c r="G50" s="43"/>
      <c r="H50" s="44"/>
      <c r="J50" s="42" t="s">
        <v>44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0"/>
      <c r="D51" s="45"/>
      <c r="H51" s="46"/>
      <c r="J51" s="45"/>
      <c r="P51" s="46"/>
      <c r="R51" s="21"/>
    </row>
    <row r="52" spans="2:18" x14ac:dyDescent="0.3">
      <c r="B52" s="20"/>
      <c r="D52" s="45"/>
      <c r="H52" s="46"/>
      <c r="J52" s="45"/>
      <c r="P52" s="46"/>
      <c r="R52" s="21"/>
    </row>
    <row r="53" spans="2:18" x14ac:dyDescent="0.3">
      <c r="B53" s="20"/>
      <c r="D53" s="45"/>
      <c r="H53" s="46"/>
      <c r="J53" s="45"/>
      <c r="P53" s="46"/>
      <c r="R53" s="21"/>
    </row>
    <row r="54" spans="2:18" x14ac:dyDescent="0.3">
      <c r="B54" s="20"/>
      <c r="D54" s="45"/>
      <c r="H54" s="46"/>
      <c r="J54" s="45"/>
      <c r="P54" s="46"/>
      <c r="R54" s="21"/>
    </row>
    <row r="55" spans="2:18" x14ac:dyDescent="0.3">
      <c r="B55" s="20"/>
      <c r="D55" s="45"/>
      <c r="H55" s="46"/>
      <c r="J55" s="45"/>
      <c r="P55" s="46"/>
      <c r="R55" s="21"/>
    </row>
    <row r="56" spans="2:18" x14ac:dyDescent="0.3">
      <c r="B56" s="20"/>
      <c r="D56" s="45"/>
      <c r="H56" s="46"/>
      <c r="J56" s="45"/>
      <c r="P56" s="46"/>
      <c r="R56" s="21"/>
    </row>
    <row r="57" spans="2:18" x14ac:dyDescent="0.3">
      <c r="B57" s="20"/>
      <c r="D57" s="45"/>
      <c r="H57" s="46"/>
      <c r="J57" s="45"/>
      <c r="P57" s="46"/>
      <c r="R57" s="21"/>
    </row>
    <row r="58" spans="2:18" x14ac:dyDescent="0.3">
      <c r="B58" s="20"/>
      <c r="D58" s="45"/>
      <c r="H58" s="46"/>
      <c r="J58" s="45"/>
      <c r="P58" s="46"/>
      <c r="R58" s="21"/>
    </row>
    <row r="59" spans="2:18" s="1" customFormat="1" ht="15" x14ac:dyDescent="0.3">
      <c r="B59" s="29"/>
      <c r="D59" s="47" t="s">
        <v>45</v>
      </c>
      <c r="E59" s="48"/>
      <c r="F59" s="48"/>
      <c r="G59" s="49" t="s">
        <v>46</v>
      </c>
      <c r="H59" s="50"/>
      <c r="J59" s="47" t="s">
        <v>45</v>
      </c>
      <c r="K59" s="48"/>
      <c r="L59" s="48"/>
      <c r="M59" s="48"/>
      <c r="N59" s="49" t="s">
        <v>46</v>
      </c>
      <c r="O59" s="48"/>
      <c r="P59" s="50"/>
      <c r="R59" s="30"/>
    </row>
    <row r="60" spans="2:18" x14ac:dyDescent="0.3">
      <c r="B60" s="20"/>
      <c r="R60" s="21"/>
    </row>
    <row r="61" spans="2:18" s="1" customFormat="1" ht="15" x14ac:dyDescent="0.3">
      <c r="B61" s="29"/>
      <c r="D61" s="42" t="s">
        <v>47</v>
      </c>
      <c r="E61" s="43"/>
      <c r="F61" s="43"/>
      <c r="G61" s="43"/>
      <c r="H61" s="44"/>
      <c r="J61" s="42" t="s">
        <v>48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0"/>
      <c r="D62" s="45"/>
      <c r="H62" s="46"/>
      <c r="J62" s="45"/>
      <c r="P62" s="46"/>
      <c r="R62" s="21"/>
    </row>
    <row r="63" spans="2:18" x14ac:dyDescent="0.3">
      <c r="B63" s="20"/>
      <c r="D63" s="45"/>
      <c r="H63" s="46"/>
      <c r="J63" s="45"/>
      <c r="P63" s="46"/>
      <c r="R63" s="21"/>
    </row>
    <row r="64" spans="2:18" x14ac:dyDescent="0.3">
      <c r="B64" s="20"/>
      <c r="D64" s="45"/>
      <c r="H64" s="46"/>
      <c r="J64" s="45"/>
      <c r="P64" s="46"/>
      <c r="R64" s="21"/>
    </row>
    <row r="65" spans="2:18" x14ac:dyDescent="0.3">
      <c r="B65" s="20"/>
      <c r="D65" s="45"/>
      <c r="H65" s="46"/>
      <c r="J65" s="45"/>
      <c r="P65" s="46"/>
      <c r="R65" s="21"/>
    </row>
    <row r="66" spans="2:18" x14ac:dyDescent="0.3">
      <c r="B66" s="20"/>
      <c r="D66" s="45"/>
      <c r="H66" s="46"/>
      <c r="J66" s="45"/>
      <c r="P66" s="46"/>
      <c r="R66" s="21"/>
    </row>
    <row r="67" spans="2:18" x14ac:dyDescent="0.3">
      <c r="B67" s="20"/>
      <c r="D67" s="45"/>
      <c r="H67" s="46"/>
      <c r="J67" s="45"/>
      <c r="P67" s="46"/>
      <c r="R67" s="21"/>
    </row>
    <row r="68" spans="2:18" x14ac:dyDescent="0.3">
      <c r="B68" s="20"/>
      <c r="D68" s="45"/>
      <c r="H68" s="46"/>
      <c r="J68" s="45"/>
      <c r="P68" s="46"/>
      <c r="R68" s="21"/>
    </row>
    <row r="69" spans="2:18" x14ac:dyDescent="0.3">
      <c r="B69" s="20"/>
      <c r="D69" s="45"/>
      <c r="H69" s="46"/>
      <c r="J69" s="45"/>
      <c r="P69" s="46"/>
      <c r="R69" s="21"/>
    </row>
    <row r="70" spans="2:18" s="1" customFormat="1" ht="15" x14ac:dyDescent="0.3">
      <c r="B70" s="29"/>
      <c r="D70" s="47" t="s">
        <v>45</v>
      </c>
      <c r="E70" s="48"/>
      <c r="F70" s="48"/>
      <c r="G70" s="49" t="s">
        <v>46</v>
      </c>
      <c r="H70" s="50"/>
      <c r="J70" s="47" t="s">
        <v>45</v>
      </c>
      <c r="K70" s="48"/>
      <c r="L70" s="48"/>
      <c r="M70" s="48"/>
      <c r="N70" s="49" t="s">
        <v>46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339" t="s">
        <v>95</v>
      </c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13</v>
      </c>
      <c r="F78" s="377" t="str">
        <f>F6</f>
        <v>Starý Smokovec OO PZ, rekonštrukcia a modernizácia objektu</v>
      </c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R78" s="30"/>
    </row>
    <row r="79" spans="2:18" s="1" customFormat="1" ht="36.950000000000003" customHeight="1" x14ac:dyDescent="0.3">
      <c r="B79" s="29"/>
      <c r="C79" s="60" t="s">
        <v>92</v>
      </c>
      <c r="F79" s="374" t="str">
        <f>F7</f>
        <v xml:space="preserve">E1.1 a) Zateplenie obvodových stien </v>
      </c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R79" s="30"/>
    </row>
    <row r="80" spans="2:18" s="1" customFormat="1" ht="6.95" customHeight="1" x14ac:dyDescent="0.3">
      <c r="B80" s="29"/>
      <c r="R80" s="30"/>
    </row>
    <row r="81" spans="2:47" s="1" customFormat="1" ht="18" customHeight="1" x14ac:dyDescent="0.3">
      <c r="B81" s="29"/>
      <c r="C81" s="26" t="s">
        <v>17</v>
      </c>
      <c r="F81" s="24" t="str">
        <f>F9</f>
        <v>Vysoké Tatry</v>
      </c>
      <c r="K81" s="26" t="s">
        <v>19</v>
      </c>
      <c r="M81" s="379">
        <f>IF(O9="","",O9)</f>
        <v>45055</v>
      </c>
      <c r="N81" s="357"/>
      <c r="O81" s="357"/>
      <c r="P81" s="357"/>
      <c r="R81" s="30"/>
    </row>
    <row r="82" spans="2:47" s="1" customFormat="1" ht="6.95" customHeight="1" x14ac:dyDescent="0.3">
      <c r="B82" s="29"/>
      <c r="R82" s="30"/>
    </row>
    <row r="83" spans="2:47" s="1" customFormat="1" ht="15" x14ac:dyDescent="0.3">
      <c r="B83" s="29"/>
      <c r="C83" s="26" t="s">
        <v>20</v>
      </c>
      <c r="F83" s="24" t="str">
        <f>E12</f>
        <v>Ministerstvo vnútra Slovenskej republiky</v>
      </c>
      <c r="K83" s="26" t="s">
        <v>26</v>
      </c>
      <c r="M83" s="340" t="str">
        <f>E18</f>
        <v xml:space="preserve"> </v>
      </c>
      <c r="N83" s="357"/>
      <c r="O83" s="357"/>
      <c r="P83" s="357"/>
      <c r="Q83" s="357"/>
      <c r="R83" s="30"/>
    </row>
    <row r="84" spans="2:47" s="1" customFormat="1" ht="14.45" customHeight="1" x14ac:dyDescent="0.3">
      <c r="B84" s="29"/>
      <c r="C84" s="26" t="s">
        <v>24</v>
      </c>
      <c r="F84" s="24" t="str">
        <f>IF(E15="","",E15)</f>
        <v xml:space="preserve"> </v>
      </c>
      <c r="K84" s="26" t="s">
        <v>28</v>
      </c>
      <c r="M84" s="340" t="str">
        <f>E21</f>
        <v xml:space="preserve"> </v>
      </c>
      <c r="N84" s="357"/>
      <c r="O84" s="357"/>
      <c r="P84" s="357"/>
      <c r="Q84" s="357"/>
      <c r="R84" s="30"/>
    </row>
    <row r="85" spans="2:47" s="1" customFormat="1" ht="10.35" customHeight="1" x14ac:dyDescent="0.3">
      <c r="B85" s="29"/>
      <c r="R85" s="30"/>
    </row>
    <row r="86" spans="2:47" s="1" customFormat="1" ht="29.25" customHeight="1" x14ac:dyDescent="0.3">
      <c r="B86" s="29"/>
      <c r="C86" s="383" t="s">
        <v>96</v>
      </c>
      <c r="D86" s="384"/>
      <c r="E86" s="384"/>
      <c r="F86" s="384"/>
      <c r="G86" s="384"/>
      <c r="H86" s="92"/>
      <c r="I86" s="92"/>
      <c r="J86" s="92"/>
      <c r="K86" s="92"/>
      <c r="L86" s="92"/>
      <c r="M86" s="92"/>
      <c r="N86" s="383" t="s">
        <v>97</v>
      </c>
      <c r="O86" s="357"/>
      <c r="P86" s="357"/>
      <c r="Q86" s="357"/>
      <c r="R86" s="30"/>
    </row>
    <row r="87" spans="2:47" s="1" customFormat="1" ht="10.35" customHeight="1" x14ac:dyDescent="0.3">
      <c r="B87" s="29"/>
      <c r="R87" s="30"/>
    </row>
    <row r="88" spans="2:47" s="1" customFormat="1" ht="29.25" customHeight="1" x14ac:dyDescent="0.3">
      <c r="B88" s="29"/>
      <c r="C88" s="99" t="s">
        <v>98</v>
      </c>
      <c r="N88" s="367"/>
      <c r="O88" s="357"/>
      <c r="P88" s="357"/>
      <c r="Q88" s="357"/>
      <c r="R88" s="30"/>
      <c r="AU88" s="16" t="s">
        <v>99</v>
      </c>
    </row>
    <row r="89" spans="2:47" s="6" customFormat="1" ht="24.95" customHeight="1" x14ac:dyDescent="0.3">
      <c r="B89" s="100"/>
      <c r="D89" s="101" t="s">
        <v>100</v>
      </c>
      <c r="N89" s="385"/>
      <c r="O89" s="386"/>
      <c r="P89" s="386"/>
      <c r="Q89" s="386"/>
      <c r="R89" s="102"/>
    </row>
    <row r="90" spans="2:47" s="7" customFormat="1" ht="19.899999999999999" customHeight="1" x14ac:dyDescent="0.3">
      <c r="B90" s="103"/>
      <c r="D90" s="104" t="s">
        <v>104</v>
      </c>
      <c r="N90" s="387"/>
      <c r="O90" s="388"/>
      <c r="P90" s="388"/>
      <c r="Q90" s="388"/>
      <c r="R90" s="105"/>
    </row>
    <row r="91" spans="2:47" s="7" customFormat="1" ht="19.899999999999999" customHeight="1" x14ac:dyDescent="0.3">
      <c r="B91" s="103"/>
      <c r="D91" s="104" t="s">
        <v>105</v>
      </c>
      <c r="N91" s="387"/>
      <c r="O91" s="388"/>
      <c r="P91" s="388"/>
      <c r="Q91" s="388"/>
      <c r="R91" s="105"/>
    </row>
    <row r="92" spans="2:47" s="7" customFormat="1" ht="19.899999999999999" customHeight="1" x14ac:dyDescent="0.3">
      <c r="B92" s="103"/>
      <c r="D92" s="104" t="s">
        <v>106</v>
      </c>
      <c r="N92" s="387"/>
      <c r="O92" s="388"/>
      <c r="P92" s="388"/>
      <c r="Q92" s="388"/>
      <c r="R92" s="105"/>
    </row>
    <row r="93" spans="2:47" s="6" customFormat="1" ht="24.95" customHeight="1" x14ac:dyDescent="0.3">
      <c r="B93" s="100"/>
      <c r="D93" s="101" t="s">
        <v>107</v>
      </c>
      <c r="N93" s="385"/>
      <c r="O93" s="386"/>
      <c r="P93" s="386"/>
      <c r="Q93" s="386"/>
      <c r="R93" s="102"/>
    </row>
    <row r="94" spans="2:47" s="7" customFormat="1" ht="19.899999999999999" customHeight="1" x14ac:dyDescent="0.3">
      <c r="B94" s="103"/>
      <c r="D94" s="104" t="s">
        <v>481</v>
      </c>
      <c r="N94" s="387"/>
      <c r="O94" s="388"/>
      <c r="P94" s="388"/>
      <c r="Q94" s="388"/>
      <c r="R94" s="105"/>
    </row>
    <row r="95" spans="2:47" s="7" customFormat="1" ht="19.899999999999999" customHeight="1" x14ac:dyDescent="0.3">
      <c r="B95" s="103"/>
      <c r="D95" s="104" t="s">
        <v>894</v>
      </c>
      <c r="N95" s="387"/>
      <c r="O95" s="388"/>
      <c r="P95" s="388"/>
      <c r="Q95" s="388"/>
      <c r="R95" s="105"/>
    </row>
    <row r="96" spans="2:47" s="7" customFormat="1" ht="19.899999999999999" customHeight="1" x14ac:dyDescent="0.3">
      <c r="B96" s="103"/>
      <c r="D96" s="104" t="s">
        <v>483</v>
      </c>
      <c r="N96" s="387"/>
      <c r="O96" s="388"/>
      <c r="P96" s="388"/>
      <c r="Q96" s="388"/>
      <c r="R96" s="105"/>
    </row>
    <row r="97" spans="2:21" s="1" customFormat="1" ht="21.75" customHeight="1" x14ac:dyDescent="0.3">
      <c r="B97" s="29"/>
      <c r="R97" s="30"/>
    </row>
    <row r="98" spans="2:21" s="1" customFormat="1" ht="29.25" customHeight="1" x14ac:dyDescent="0.3">
      <c r="B98" s="29"/>
      <c r="C98" s="99" t="s">
        <v>109</v>
      </c>
      <c r="N98" s="389"/>
      <c r="O98" s="357"/>
      <c r="P98" s="357"/>
      <c r="Q98" s="357"/>
      <c r="R98" s="30"/>
      <c r="T98" s="106"/>
      <c r="U98" s="107" t="s">
        <v>33</v>
      </c>
    </row>
    <row r="99" spans="2:21" s="1" customFormat="1" ht="18" customHeight="1" x14ac:dyDescent="0.3">
      <c r="B99" s="29"/>
      <c r="R99" s="30"/>
    </row>
    <row r="100" spans="2:21" s="1" customFormat="1" ht="29.25" customHeight="1" x14ac:dyDescent="0.3">
      <c r="B100" s="29"/>
      <c r="C100" s="91" t="s">
        <v>89</v>
      </c>
      <c r="D100" s="92"/>
      <c r="E100" s="92"/>
      <c r="F100" s="92"/>
      <c r="G100" s="92"/>
      <c r="H100" s="92"/>
      <c r="I100" s="92"/>
      <c r="J100" s="92"/>
      <c r="K100" s="92"/>
      <c r="L100" s="363"/>
      <c r="M100" s="384"/>
      <c r="N100" s="384"/>
      <c r="O100" s="384"/>
      <c r="P100" s="384"/>
      <c r="Q100" s="384"/>
      <c r="R100" s="30"/>
    </row>
    <row r="101" spans="2:21" s="1" customFormat="1" ht="6.95" customHeight="1" x14ac:dyDescent="0.3">
      <c r="B101" s="51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3"/>
    </row>
    <row r="105" spans="2:21" s="1" customFormat="1" ht="6.95" customHeight="1" x14ac:dyDescent="0.3"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6"/>
    </row>
    <row r="106" spans="2:21" s="1" customFormat="1" ht="36.950000000000003" customHeight="1" x14ac:dyDescent="0.3">
      <c r="B106" s="29"/>
      <c r="C106" s="339" t="s">
        <v>110</v>
      </c>
      <c r="D106" s="357"/>
      <c r="E106" s="357"/>
      <c r="F106" s="357"/>
      <c r="G106" s="357"/>
      <c r="H106" s="357"/>
      <c r="I106" s="357"/>
      <c r="J106" s="357"/>
      <c r="K106" s="357"/>
      <c r="L106" s="357"/>
      <c r="M106" s="357"/>
      <c r="N106" s="357"/>
      <c r="O106" s="357"/>
      <c r="P106" s="357"/>
      <c r="Q106" s="357"/>
      <c r="R106" s="30"/>
    </row>
    <row r="107" spans="2:21" s="1" customFormat="1" ht="6.95" customHeight="1" x14ac:dyDescent="0.3">
      <c r="B107" s="29"/>
      <c r="R107" s="30"/>
    </row>
    <row r="108" spans="2:21" s="1" customFormat="1" ht="30" customHeight="1" x14ac:dyDescent="0.3">
      <c r="B108" s="29"/>
      <c r="C108" s="26" t="s">
        <v>13</v>
      </c>
      <c r="F108" s="377" t="str">
        <f>F6</f>
        <v>Starý Smokovec OO PZ, rekonštrukcia a modernizácia objektu</v>
      </c>
      <c r="G108" s="357"/>
      <c r="H108" s="357"/>
      <c r="I108" s="357"/>
      <c r="J108" s="357"/>
      <c r="K108" s="357"/>
      <c r="L108" s="357"/>
      <c r="M108" s="357"/>
      <c r="N108" s="357"/>
      <c r="O108" s="357"/>
      <c r="P108" s="357"/>
      <c r="R108" s="30"/>
    </row>
    <row r="109" spans="2:21" s="1" customFormat="1" ht="36.950000000000003" customHeight="1" x14ac:dyDescent="0.3">
      <c r="B109" s="29"/>
      <c r="C109" s="60" t="s">
        <v>92</v>
      </c>
      <c r="F109" s="374" t="str">
        <f>F7</f>
        <v xml:space="preserve">E1.1 a) Zateplenie obvodových stien </v>
      </c>
      <c r="G109" s="357"/>
      <c r="H109" s="357"/>
      <c r="I109" s="357"/>
      <c r="J109" s="357"/>
      <c r="K109" s="357"/>
      <c r="L109" s="357"/>
      <c r="M109" s="357"/>
      <c r="N109" s="357"/>
      <c r="O109" s="357"/>
      <c r="P109" s="357"/>
      <c r="R109" s="30"/>
    </row>
    <row r="110" spans="2:21" s="1" customFormat="1" ht="6.95" customHeight="1" x14ac:dyDescent="0.3">
      <c r="B110" s="29"/>
      <c r="R110" s="30"/>
    </row>
    <row r="111" spans="2:21" s="1" customFormat="1" ht="18" customHeight="1" x14ac:dyDescent="0.3">
      <c r="B111" s="29"/>
      <c r="C111" s="26" t="s">
        <v>17</v>
      </c>
      <c r="F111" s="24" t="str">
        <f>F9</f>
        <v>Vysoké Tatry</v>
      </c>
      <c r="K111" s="26" t="s">
        <v>19</v>
      </c>
      <c r="M111" s="379">
        <f>IF(O9="","",O9)</f>
        <v>45055</v>
      </c>
      <c r="N111" s="357"/>
      <c r="O111" s="357"/>
      <c r="P111" s="357"/>
      <c r="R111" s="30"/>
    </row>
    <row r="112" spans="2:21" s="1" customFormat="1" ht="6.95" customHeight="1" x14ac:dyDescent="0.3">
      <c r="B112" s="29"/>
      <c r="R112" s="30"/>
    </row>
    <row r="113" spans="2:65" s="1" customFormat="1" ht="15" x14ac:dyDescent="0.3">
      <c r="B113" s="29"/>
      <c r="C113" s="26" t="s">
        <v>20</v>
      </c>
      <c r="F113" s="24" t="str">
        <f>E12</f>
        <v>Ministerstvo vnútra Slovenskej republiky</v>
      </c>
      <c r="K113" s="26" t="s">
        <v>26</v>
      </c>
      <c r="M113" s="340" t="str">
        <f>E18</f>
        <v xml:space="preserve"> </v>
      </c>
      <c r="N113" s="357"/>
      <c r="O113" s="357"/>
      <c r="P113" s="357"/>
      <c r="Q113" s="357"/>
      <c r="R113" s="30"/>
    </row>
    <row r="114" spans="2:65" s="1" customFormat="1" ht="14.45" customHeight="1" x14ac:dyDescent="0.3">
      <c r="B114" s="29"/>
      <c r="C114" s="26" t="s">
        <v>24</v>
      </c>
      <c r="F114" s="24" t="str">
        <f>IF(E15="","",E15)</f>
        <v xml:space="preserve"> </v>
      </c>
      <c r="K114" s="26" t="s">
        <v>28</v>
      </c>
      <c r="M114" s="340" t="str">
        <f>E21</f>
        <v xml:space="preserve"> </v>
      </c>
      <c r="N114" s="357"/>
      <c r="O114" s="357"/>
      <c r="P114" s="357"/>
      <c r="Q114" s="357"/>
      <c r="R114" s="30"/>
    </row>
    <row r="115" spans="2:65" s="1" customFormat="1" ht="10.35" customHeight="1" x14ac:dyDescent="0.3">
      <c r="B115" s="29"/>
      <c r="R115" s="30"/>
    </row>
    <row r="116" spans="2:65" s="8" customFormat="1" ht="29.25" customHeight="1" x14ac:dyDescent="0.3">
      <c r="B116" s="108"/>
      <c r="C116" s="109" t="s">
        <v>111</v>
      </c>
      <c r="D116" s="110" t="s">
        <v>112</v>
      </c>
      <c r="E116" s="110" t="s">
        <v>51</v>
      </c>
      <c r="F116" s="390" t="s">
        <v>113</v>
      </c>
      <c r="G116" s="391"/>
      <c r="H116" s="391"/>
      <c r="I116" s="391"/>
      <c r="J116" s="110" t="s">
        <v>114</v>
      </c>
      <c r="K116" s="110" t="s">
        <v>115</v>
      </c>
      <c r="L116" s="392" t="s">
        <v>116</v>
      </c>
      <c r="M116" s="391"/>
      <c r="N116" s="390" t="s">
        <v>97</v>
      </c>
      <c r="O116" s="391"/>
      <c r="P116" s="391"/>
      <c r="Q116" s="393"/>
      <c r="R116" s="111"/>
      <c r="T116" s="67" t="s">
        <v>117</v>
      </c>
      <c r="U116" s="68" t="s">
        <v>33</v>
      </c>
      <c r="V116" s="68" t="s">
        <v>118</v>
      </c>
      <c r="W116" s="68" t="s">
        <v>119</v>
      </c>
      <c r="X116" s="68" t="s">
        <v>120</v>
      </c>
      <c r="Y116" s="68" t="s">
        <v>121</v>
      </c>
      <c r="Z116" s="68" t="s">
        <v>122</v>
      </c>
      <c r="AA116" s="69" t="s">
        <v>123</v>
      </c>
    </row>
    <row r="117" spans="2:65" s="1" customFormat="1" ht="29.25" customHeight="1" x14ac:dyDescent="0.35">
      <c r="B117" s="29"/>
      <c r="C117" s="71" t="s">
        <v>93</v>
      </c>
      <c r="N117" s="407"/>
      <c r="O117" s="408"/>
      <c r="P117" s="408"/>
      <c r="Q117" s="408"/>
      <c r="R117" s="30"/>
      <c r="T117" s="70"/>
      <c r="U117" s="43"/>
      <c r="V117" s="43"/>
      <c r="W117" s="112">
        <f>W118+W179</f>
        <v>4478.7995407999997</v>
      </c>
      <c r="X117" s="43"/>
      <c r="Y117" s="112">
        <f>Y118+Y179</f>
        <v>194.461668</v>
      </c>
      <c r="Z117" s="43"/>
      <c r="AA117" s="113">
        <f>AA118+AA179</f>
        <v>57.343282000000009</v>
      </c>
      <c r="AT117" s="16" t="s">
        <v>68</v>
      </c>
      <c r="AU117" s="16" t="s">
        <v>99</v>
      </c>
      <c r="BK117" s="114">
        <f>BK118+BK179</f>
        <v>0</v>
      </c>
    </row>
    <row r="118" spans="2:65" s="9" customFormat="1" ht="37.35" customHeight="1" x14ac:dyDescent="0.35">
      <c r="B118" s="115"/>
      <c r="D118" s="116" t="s">
        <v>100</v>
      </c>
      <c r="E118" s="116"/>
      <c r="F118" s="116"/>
      <c r="G118" s="116"/>
      <c r="H118" s="116"/>
      <c r="I118" s="116"/>
      <c r="J118" s="116"/>
      <c r="K118" s="116"/>
      <c r="L118" s="116"/>
      <c r="M118" s="116"/>
      <c r="N118" s="409"/>
      <c r="O118" s="385"/>
      <c r="P118" s="385"/>
      <c r="Q118" s="385"/>
      <c r="R118" s="117"/>
      <c r="T118" s="118"/>
      <c r="W118" s="119">
        <f>W119+W160+W177</f>
        <v>3562.9079007999999</v>
      </c>
      <c r="Y118" s="119">
        <f>Y119+Y160+Y177</f>
        <v>172.6854175</v>
      </c>
      <c r="AA118" s="120">
        <f>AA119+AA160+AA177</f>
        <v>54.879370000000009</v>
      </c>
      <c r="AR118" s="121" t="s">
        <v>75</v>
      </c>
      <c r="AT118" s="122" t="s">
        <v>68</v>
      </c>
      <c r="AU118" s="122" t="s">
        <v>69</v>
      </c>
      <c r="AY118" s="121" t="s">
        <v>124</v>
      </c>
      <c r="BK118" s="123">
        <f>BK119+BK160+BK177</f>
        <v>0</v>
      </c>
    </row>
    <row r="119" spans="2:65" s="9" customFormat="1" ht="19.899999999999999" customHeight="1" x14ac:dyDescent="0.3">
      <c r="B119" s="115"/>
      <c r="D119" s="124" t="s">
        <v>104</v>
      </c>
      <c r="E119" s="124"/>
      <c r="F119" s="124"/>
      <c r="G119" s="124"/>
      <c r="H119" s="124"/>
      <c r="I119" s="124"/>
      <c r="J119" s="124"/>
      <c r="K119" s="124"/>
      <c r="L119" s="124"/>
      <c r="M119" s="124"/>
      <c r="N119" s="410"/>
      <c r="O119" s="411"/>
      <c r="P119" s="411"/>
      <c r="Q119" s="411"/>
      <c r="R119" s="117"/>
      <c r="T119" s="118"/>
      <c r="W119" s="119">
        <f>SUM(W120:W159)</f>
        <v>2267.7070908000001</v>
      </c>
      <c r="Y119" s="119">
        <f>SUM(Y120:Y159)</f>
        <v>102.1354575</v>
      </c>
      <c r="AA119" s="120">
        <f>SUM(AA120:AA159)</f>
        <v>0</v>
      </c>
      <c r="AR119" s="121" t="s">
        <v>75</v>
      </c>
      <c r="AT119" s="122" t="s">
        <v>68</v>
      </c>
      <c r="AU119" s="122" t="s">
        <v>75</v>
      </c>
      <c r="AY119" s="121" t="s">
        <v>124</v>
      </c>
      <c r="BK119" s="123">
        <f>SUM(BK120:BK159)</f>
        <v>0</v>
      </c>
    </row>
    <row r="120" spans="2:65" s="1" customFormat="1" ht="44.25" customHeight="1" x14ac:dyDescent="0.3">
      <c r="B120" s="125"/>
      <c r="C120" s="126">
        <v>1</v>
      </c>
      <c r="D120" s="126" t="s">
        <v>125</v>
      </c>
      <c r="E120" s="127" t="s">
        <v>895</v>
      </c>
      <c r="F120" s="394" t="s">
        <v>896</v>
      </c>
      <c r="G120" s="395"/>
      <c r="H120" s="395"/>
      <c r="I120" s="395"/>
      <c r="J120" s="128" t="s">
        <v>128</v>
      </c>
      <c r="K120" s="129">
        <v>1443.03</v>
      </c>
      <c r="L120" s="396"/>
      <c r="M120" s="395"/>
      <c r="N120" s="396"/>
      <c r="O120" s="395"/>
      <c r="P120" s="395"/>
      <c r="Q120" s="395"/>
      <c r="R120" s="130"/>
      <c r="T120" s="131" t="s">
        <v>3</v>
      </c>
      <c r="U120" s="36" t="s">
        <v>36</v>
      </c>
      <c r="V120" s="132">
        <v>0.41299999999999998</v>
      </c>
      <c r="W120" s="132">
        <f>V120*K120</f>
        <v>595.97138999999993</v>
      </c>
      <c r="X120" s="132">
        <v>4.1009999999999998E-2</v>
      </c>
      <c r="Y120" s="132">
        <f>X120*K120</f>
        <v>59.178660299999997</v>
      </c>
      <c r="Z120" s="132">
        <v>0</v>
      </c>
      <c r="AA120" s="133">
        <f>Z120*K120</f>
        <v>0</v>
      </c>
      <c r="AR120" s="16" t="s">
        <v>129</v>
      </c>
      <c r="AT120" s="16" t="s">
        <v>125</v>
      </c>
      <c r="AU120" s="16" t="s">
        <v>130</v>
      </c>
      <c r="AY120" s="16" t="s">
        <v>124</v>
      </c>
      <c r="BE120" s="134">
        <f>IF(U120="základná",N120,0)</f>
        <v>0</v>
      </c>
      <c r="BF120" s="134">
        <f>IF(U120="znížená",N120,0)</f>
        <v>0</v>
      </c>
      <c r="BG120" s="134">
        <f>IF(U120="zákl. prenesená",N120,0)</f>
        <v>0</v>
      </c>
      <c r="BH120" s="134">
        <f>IF(U120="zníž. prenesená",N120,0)</f>
        <v>0</v>
      </c>
      <c r="BI120" s="134">
        <f>IF(U120="nulová",N120,0)</f>
        <v>0</v>
      </c>
      <c r="BJ120" s="16" t="s">
        <v>130</v>
      </c>
      <c r="BK120" s="134">
        <f>ROUND(L120*K120,2)</f>
        <v>0</v>
      </c>
      <c r="BL120" s="16" t="s">
        <v>129</v>
      </c>
      <c r="BM120" s="16" t="s">
        <v>897</v>
      </c>
    </row>
    <row r="121" spans="2:65" s="10" customFormat="1" ht="22.5" customHeight="1" x14ac:dyDescent="0.3">
      <c r="B121" s="135"/>
      <c r="E121" s="136" t="s">
        <v>3</v>
      </c>
      <c r="F121" s="397" t="s">
        <v>898</v>
      </c>
      <c r="G121" s="398"/>
      <c r="H121" s="398"/>
      <c r="I121" s="398"/>
      <c r="K121" s="137">
        <v>1443.03</v>
      </c>
      <c r="R121" s="138"/>
      <c r="T121" s="139"/>
      <c r="AA121" s="140"/>
      <c r="AT121" s="136" t="s">
        <v>137</v>
      </c>
      <c r="AU121" s="136" t="s">
        <v>130</v>
      </c>
      <c r="AV121" s="10" t="s">
        <v>130</v>
      </c>
      <c r="AW121" s="10" t="s">
        <v>27</v>
      </c>
      <c r="AX121" s="10" t="s">
        <v>75</v>
      </c>
      <c r="AY121" s="136" t="s">
        <v>124</v>
      </c>
    </row>
    <row r="122" spans="2:65" s="1" customFormat="1" ht="31.5" customHeight="1" x14ac:dyDescent="0.3">
      <c r="B122" s="125"/>
      <c r="C122" s="126" t="s">
        <v>130</v>
      </c>
      <c r="D122" s="126" t="s">
        <v>125</v>
      </c>
      <c r="E122" s="127" t="s">
        <v>899</v>
      </c>
      <c r="F122" s="394" t="s">
        <v>900</v>
      </c>
      <c r="G122" s="395"/>
      <c r="H122" s="395"/>
      <c r="I122" s="395"/>
      <c r="J122" s="128" t="s">
        <v>128</v>
      </c>
      <c r="K122" s="129">
        <v>796.98</v>
      </c>
      <c r="L122" s="396"/>
      <c r="M122" s="395"/>
      <c r="N122" s="396"/>
      <c r="O122" s="395"/>
      <c r="P122" s="395"/>
      <c r="Q122" s="395"/>
      <c r="R122" s="130"/>
      <c r="T122" s="131" t="s">
        <v>3</v>
      </c>
      <c r="U122" s="36" t="s">
        <v>36</v>
      </c>
      <c r="V122" s="132">
        <v>0.378</v>
      </c>
      <c r="W122" s="132">
        <f>V122*K122</f>
        <v>301.25844000000001</v>
      </c>
      <c r="X122" s="132">
        <v>3.7799999999999999E-3</v>
      </c>
      <c r="Y122" s="132">
        <f>X122*K122</f>
        <v>3.0125844000000002</v>
      </c>
      <c r="Z122" s="132">
        <v>0</v>
      </c>
      <c r="AA122" s="133">
        <f>Z122*K122</f>
        <v>0</v>
      </c>
      <c r="AR122" s="16" t="s">
        <v>129</v>
      </c>
      <c r="AT122" s="16" t="s">
        <v>125</v>
      </c>
      <c r="AU122" s="16" t="s">
        <v>130</v>
      </c>
      <c r="AY122" s="16" t="s">
        <v>124</v>
      </c>
      <c r="BE122" s="134">
        <f>IF(U122="základná",N122,0)</f>
        <v>0</v>
      </c>
      <c r="BF122" s="134">
        <f>IF(U122="znížená",N122,0)</f>
        <v>0</v>
      </c>
      <c r="BG122" s="134">
        <f>IF(U122="zákl. prenesená",N122,0)</f>
        <v>0</v>
      </c>
      <c r="BH122" s="134">
        <f>IF(U122="zníž. prenesená",N122,0)</f>
        <v>0</v>
      </c>
      <c r="BI122" s="134">
        <f>IF(U122="nulová",N122,0)</f>
        <v>0</v>
      </c>
      <c r="BJ122" s="16" t="s">
        <v>130</v>
      </c>
      <c r="BK122" s="134">
        <f>ROUND(L122*K122,2)</f>
        <v>0</v>
      </c>
      <c r="BL122" s="16" t="s">
        <v>129</v>
      </c>
      <c r="BM122" s="16" t="s">
        <v>901</v>
      </c>
    </row>
    <row r="123" spans="2:65" s="10" customFormat="1" ht="22.5" customHeight="1" x14ac:dyDescent="0.3">
      <c r="B123" s="135"/>
      <c r="E123" s="136" t="s">
        <v>3</v>
      </c>
      <c r="F123" s="397" t="s">
        <v>902</v>
      </c>
      <c r="G123" s="398"/>
      <c r="H123" s="398"/>
      <c r="I123" s="398"/>
      <c r="K123" s="137">
        <v>796.98</v>
      </c>
      <c r="R123" s="138"/>
      <c r="T123" s="139"/>
      <c r="AA123" s="140"/>
      <c r="AT123" s="136" t="s">
        <v>137</v>
      </c>
      <c r="AU123" s="136" t="s">
        <v>130</v>
      </c>
      <c r="AV123" s="10" t="s">
        <v>130</v>
      </c>
      <c r="AW123" s="10" t="s">
        <v>27</v>
      </c>
      <c r="AX123" s="10" t="s">
        <v>75</v>
      </c>
      <c r="AY123" s="136" t="s">
        <v>124</v>
      </c>
    </row>
    <row r="124" spans="2:65" s="1" customFormat="1" ht="31.5" customHeight="1" x14ac:dyDescent="0.3">
      <c r="B124" s="125"/>
      <c r="C124" s="126">
        <v>3</v>
      </c>
      <c r="D124" s="126" t="s">
        <v>125</v>
      </c>
      <c r="E124" s="127" t="s">
        <v>903</v>
      </c>
      <c r="F124" s="394" t="s">
        <v>1833</v>
      </c>
      <c r="G124" s="395"/>
      <c r="H124" s="395"/>
      <c r="I124" s="395"/>
      <c r="J124" s="128" t="s">
        <v>128</v>
      </c>
      <c r="K124" s="129">
        <v>794.95</v>
      </c>
      <c r="L124" s="396"/>
      <c r="M124" s="395"/>
      <c r="N124" s="396"/>
      <c r="O124" s="395"/>
      <c r="P124" s="395"/>
      <c r="Q124" s="395"/>
      <c r="R124" s="130"/>
      <c r="T124" s="131" t="s">
        <v>3</v>
      </c>
      <c r="U124" s="36" t="s">
        <v>36</v>
      </c>
      <c r="V124" s="132">
        <v>0.92300000000000004</v>
      </c>
      <c r="W124" s="132">
        <f>V124*K124</f>
        <v>733.73885000000007</v>
      </c>
      <c r="X124" s="132">
        <v>3.7379999999999997E-2</v>
      </c>
      <c r="Y124" s="132">
        <f>X124*K124</f>
        <v>29.715230999999999</v>
      </c>
      <c r="Z124" s="132">
        <v>0</v>
      </c>
      <c r="AA124" s="133">
        <f>Z124*K124</f>
        <v>0</v>
      </c>
      <c r="AR124" s="16" t="s">
        <v>129</v>
      </c>
      <c r="AT124" s="16" t="s">
        <v>125</v>
      </c>
      <c r="AU124" s="16" t="s">
        <v>130</v>
      </c>
      <c r="AY124" s="16" t="s">
        <v>124</v>
      </c>
      <c r="BE124" s="134">
        <f>IF(U124="základná",N124,0)</f>
        <v>0</v>
      </c>
      <c r="BF124" s="134">
        <f>IF(U124="znížená",N124,0)</f>
        <v>0</v>
      </c>
      <c r="BG124" s="134">
        <f>IF(U124="zákl. prenesená",N124,0)</f>
        <v>0</v>
      </c>
      <c r="BH124" s="134">
        <f>IF(U124="zníž. prenesená",N124,0)</f>
        <v>0</v>
      </c>
      <c r="BI124" s="134">
        <f>IF(U124="nulová",N124,0)</f>
        <v>0</v>
      </c>
      <c r="BJ124" s="16" t="s">
        <v>130</v>
      </c>
      <c r="BK124" s="134">
        <f>ROUND(L124*K124,2)</f>
        <v>0</v>
      </c>
      <c r="BL124" s="16" t="s">
        <v>129</v>
      </c>
      <c r="BM124" s="16" t="s">
        <v>904</v>
      </c>
    </row>
    <row r="125" spans="2:65" s="1" customFormat="1" ht="42" customHeight="1" x14ac:dyDescent="0.3">
      <c r="B125" s="29"/>
      <c r="F125" s="399" t="s">
        <v>905</v>
      </c>
      <c r="G125" s="357"/>
      <c r="H125" s="357"/>
      <c r="I125" s="357"/>
      <c r="R125" s="30"/>
      <c r="T125" s="64"/>
      <c r="AA125" s="65"/>
      <c r="AT125" s="16" t="s">
        <v>503</v>
      </c>
      <c r="AU125" s="16" t="s">
        <v>130</v>
      </c>
    </row>
    <row r="126" spans="2:65" s="10" customFormat="1" ht="22.5" customHeight="1" x14ac:dyDescent="0.3">
      <c r="B126" s="135"/>
      <c r="E126" s="136" t="s">
        <v>3</v>
      </c>
      <c r="F126" s="400" t="s">
        <v>906</v>
      </c>
      <c r="G126" s="398"/>
      <c r="H126" s="398"/>
      <c r="I126" s="398"/>
      <c r="K126" s="137">
        <v>153.30000000000001</v>
      </c>
      <c r="R126" s="138"/>
      <c r="T126" s="139"/>
      <c r="AA126" s="140"/>
      <c r="AT126" s="136" t="s">
        <v>137</v>
      </c>
      <c r="AU126" s="136" t="s">
        <v>130</v>
      </c>
      <c r="AV126" s="10" t="s">
        <v>130</v>
      </c>
      <c r="AW126" s="10" t="s">
        <v>27</v>
      </c>
      <c r="AX126" s="10" t="s">
        <v>69</v>
      </c>
      <c r="AY126" s="136" t="s">
        <v>124</v>
      </c>
    </row>
    <row r="127" spans="2:65" s="10" customFormat="1" ht="22.5" customHeight="1" x14ac:dyDescent="0.3">
      <c r="B127" s="135"/>
      <c r="E127" s="136" t="s">
        <v>3</v>
      </c>
      <c r="F127" s="400" t="s">
        <v>907</v>
      </c>
      <c r="G127" s="398"/>
      <c r="H127" s="398"/>
      <c r="I127" s="398"/>
      <c r="K127" s="137">
        <v>308.60000000000002</v>
      </c>
      <c r="R127" s="138"/>
      <c r="T127" s="139"/>
      <c r="AA127" s="140"/>
      <c r="AT127" s="136" t="s">
        <v>137</v>
      </c>
      <c r="AU127" s="136" t="s">
        <v>130</v>
      </c>
      <c r="AV127" s="10" t="s">
        <v>130</v>
      </c>
      <c r="AW127" s="10" t="s">
        <v>27</v>
      </c>
      <c r="AX127" s="10" t="s">
        <v>69</v>
      </c>
      <c r="AY127" s="136" t="s">
        <v>124</v>
      </c>
    </row>
    <row r="128" spans="2:65" s="10" customFormat="1" ht="22.5" customHeight="1" x14ac:dyDescent="0.3">
      <c r="B128" s="135"/>
      <c r="E128" s="136" t="s">
        <v>3</v>
      </c>
      <c r="F128" s="400" t="s">
        <v>908</v>
      </c>
      <c r="G128" s="398"/>
      <c r="H128" s="398"/>
      <c r="I128" s="398"/>
      <c r="K128" s="137">
        <v>285.2</v>
      </c>
      <c r="R128" s="138"/>
      <c r="T128" s="139"/>
      <c r="AA128" s="140"/>
      <c r="AT128" s="136" t="s">
        <v>137</v>
      </c>
      <c r="AU128" s="136" t="s">
        <v>130</v>
      </c>
      <c r="AV128" s="10" t="s">
        <v>130</v>
      </c>
      <c r="AW128" s="10" t="s">
        <v>27</v>
      </c>
      <c r="AX128" s="10" t="s">
        <v>69</v>
      </c>
      <c r="AY128" s="136" t="s">
        <v>124</v>
      </c>
    </row>
    <row r="129" spans="2:65" s="10" customFormat="1" ht="22.5" customHeight="1" x14ac:dyDescent="0.3">
      <c r="B129" s="135"/>
      <c r="E129" s="136" t="s">
        <v>3</v>
      </c>
      <c r="F129" s="400" t="s">
        <v>909</v>
      </c>
      <c r="G129" s="398"/>
      <c r="H129" s="398"/>
      <c r="I129" s="398"/>
      <c r="K129" s="137">
        <v>247.4</v>
      </c>
      <c r="R129" s="138"/>
      <c r="T129" s="139"/>
      <c r="AA129" s="140"/>
      <c r="AT129" s="136" t="s">
        <v>137</v>
      </c>
      <c r="AU129" s="136" t="s">
        <v>130</v>
      </c>
      <c r="AV129" s="10" t="s">
        <v>130</v>
      </c>
      <c r="AW129" s="10" t="s">
        <v>27</v>
      </c>
      <c r="AX129" s="10" t="s">
        <v>69</v>
      </c>
      <c r="AY129" s="136" t="s">
        <v>124</v>
      </c>
    </row>
    <row r="130" spans="2:65" s="10" customFormat="1" ht="22.5" customHeight="1" x14ac:dyDescent="0.3">
      <c r="B130" s="135"/>
      <c r="E130" s="136" t="s">
        <v>3</v>
      </c>
      <c r="F130" s="400" t="s">
        <v>910</v>
      </c>
      <c r="G130" s="398"/>
      <c r="H130" s="398"/>
      <c r="I130" s="398"/>
      <c r="K130" s="137">
        <v>-31.3</v>
      </c>
      <c r="R130" s="138"/>
      <c r="T130" s="139"/>
      <c r="AA130" s="140"/>
      <c r="AT130" s="136" t="s">
        <v>137</v>
      </c>
      <c r="AU130" s="136" t="s">
        <v>130</v>
      </c>
      <c r="AV130" s="10" t="s">
        <v>130</v>
      </c>
      <c r="AW130" s="10" t="s">
        <v>27</v>
      </c>
      <c r="AX130" s="10" t="s">
        <v>69</v>
      </c>
      <c r="AY130" s="136" t="s">
        <v>124</v>
      </c>
    </row>
    <row r="131" spans="2:65" s="10" customFormat="1" ht="31.5" customHeight="1" x14ac:dyDescent="0.3">
      <c r="B131" s="135"/>
      <c r="E131" s="136" t="s">
        <v>3</v>
      </c>
      <c r="F131" s="400" t="s">
        <v>911</v>
      </c>
      <c r="G131" s="398"/>
      <c r="H131" s="398"/>
      <c r="I131" s="398"/>
      <c r="K131" s="137">
        <v>-66.150000000000006</v>
      </c>
      <c r="R131" s="138"/>
      <c r="T131" s="139"/>
      <c r="AA131" s="140"/>
      <c r="AT131" s="136" t="s">
        <v>137</v>
      </c>
      <c r="AU131" s="136" t="s">
        <v>130</v>
      </c>
      <c r="AV131" s="10" t="s">
        <v>130</v>
      </c>
      <c r="AW131" s="10" t="s">
        <v>27</v>
      </c>
      <c r="AX131" s="10" t="s">
        <v>69</v>
      </c>
      <c r="AY131" s="136" t="s">
        <v>124</v>
      </c>
    </row>
    <row r="132" spans="2:65" s="10" customFormat="1" ht="22.5" customHeight="1" x14ac:dyDescent="0.3">
      <c r="B132" s="135"/>
      <c r="E132" s="136" t="s">
        <v>3</v>
      </c>
      <c r="F132" s="400" t="s">
        <v>912</v>
      </c>
      <c r="G132" s="398"/>
      <c r="H132" s="398"/>
      <c r="I132" s="398"/>
      <c r="K132" s="137">
        <v>-84.96</v>
      </c>
      <c r="R132" s="138"/>
      <c r="T132" s="139"/>
      <c r="AA132" s="140"/>
      <c r="AT132" s="136" t="s">
        <v>137</v>
      </c>
      <c r="AU132" s="136" t="s">
        <v>130</v>
      </c>
      <c r="AV132" s="10" t="s">
        <v>130</v>
      </c>
      <c r="AW132" s="10" t="s">
        <v>27</v>
      </c>
      <c r="AX132" s="10" t="s">
        <v>69</v>
      </c>
      <c r="AY132" s="136" t="s">
        <v>124</v>
      </c>
    </row>
    <row r="133" spans="2:65" s="10" customFormat="1" ht="22.5" customHeight="1" x14ac:dyDescent="0.3">
      <c r="B133" s="135"/>
      <c r="E133" s="136" t="s">
        <v>3</v>
      </c>
      <c r="F133" s="400" t="s">
        <v>913</v>
      </c>
      <c r="G133" s="398"/>
      <c r="H133" s="398"/>
      <c r="I133" s="398"/>
      <c r="K133" s="137">
        <v>-55.44</v>
      </c>
      <c r="R133" s="138"/>
      <c r="T133" s="139"/>
      <c r="AA133" s="140"/>
      <c r="AT133" s="136" t="s">
        <v>137</v>
      </c>
      <c r="AU133" s="136" t="s">
        <v>130</v>
      </c>
      <c r="AV133" s="10" t="s">
        <v>130</v>
      </c>
      <c r="AW133" s="10" t="s">
        <v>27</v>
      </c>
      <c r="AX133" s="10" t="s">
        <v>69</v>
      </c>
      <c r="AY133" s="136" t="s">
        <v>124</v>
      </c>
    </row>
    <row r="134" spans="2:65" s="10" customFormat="1" ht="22.5" customHeight="1" x14ac:dyDescent="0.3">
      <c r="B134" s="135"/>
      <c r="E134" s="136" t="s">
        <v>3</v>
      </c>
      <c r="F134" s="400" t="s">
        <v>914</v>
      </c>
      <c r="G134" s="398"/>
      <c r="H134" s="398"/>
      <c r="I134" s="398"/>
      <c r="K134" s="137">
        <v>38.299999999999997</v>
      </c>
      <c r="R134" s="138"/>
      <c r="T134" s="139"/>
      <c r="AA134" s="140"/>
      <c r="AT134" s="136" t="s">
        <v>137</v>
      </c>
      <c r="AU134" s="136" t="s">
        <v>130</v>
      </c>
      <c r="AV134" s="10" t="s">
        <v>130</v>
      </c>
      <c r="AW134" s="10" t="s">
        <v>27</v>
      </c>
      <c r="AX134" s="10" t="s">
        <v>69</v>
      </c>
      <c r="AY134" s="136" t="s">
        <v>124</v>
      </c>
    </row>
    <row r="135" spans="2:65" s="11" customFormat="1" ht="22.5" customHeight="1" x14ac:dyDescent="0.3">
      <c r="B135" s="148"/>
      <c r="E135" s="149" t="s">
        <v>3</v>
      </c>
      <c r="F135" s="401" t="s">
        <v>506</v>
      </c>
      <c r="G135" s="402"/>
      <c r="H135" s="402"/>
      <c r="I135" s="402"/>
      <c r="K135" s="150">
        <v>794.95</v>
      </c>
      <c r="R135" s="151"/>
      <c r="T135" s="152"/>
      <c r="AA135" s="153"/>
      <c r="AT135" s="154" t="s">
        <v>137</v>
      </c>
      <c r="AU135" s="154" t="s">
        <v>130</v>
      </c>
      <c r="AV135" s="11" t="s">
        <v>129</v>
      </c>
      <c r="AW135" s="11" t="s">
        <v>27</v>
      </c>
      <c r="AX135" s="11" t="s">
        <v>75</v>
      </c>
      <c r="AY135" s="154" t="s">
        <v>124</v>
      </c>
    </row>
    <row r="136" spans="2:65" s="1" customFormat="1" ht="44.25" customHeight="1" x14ac:dyDescent="0.3">
      <c r="B136" s="125"/>
      <c r="C136" s="126">
        <v>4</v>
      </c>
      <c r="D136" s="126" t="s">
        <v>125</v>
      </c>
      <c r="E136" s="127" t="s">
        <v>915</v>
      </c>
      <c r="F136" s="394" t="s">
        <v>1834</v>
      </c>
      <c r="G136" s="395"/>
      <c r="H136" s="395"/>
      <c r="I136" s="395"/>
      <c r="J136" s="128" t="s">
        <v>128</v>
      </c>
      <c r="K136" s="129">
        <v>226.43</v>
      </c>
      <c r="L136" s="396"/>
      <c r="M136" s="395"/>
      <c r="N136" s="396"/>
      <c r="O136" s="395"/>
      <c r="P136" s="395"/>
      <c r="Q136" s="395"/>
      <c r="R136" s="130"/>
      <c r="T136" s="131" t="s">
        <v>3</v>
      </c>
      <c r="U136" s="36" t="s">
        <v>36</v>
      </c>
      <c r="V136" s="132">
        <v>1.329</v>
      </c>
      <c r="W136" s="132">
        <f>V136*K136</f>
        <v>300.92547000000002</v>
      </c>
      <c r="X136" s="132">
        <v>1.864E-2</v>
      </c>
      <c r="Y136" s="132">
        <f>X136*K136</f>
        <v>4.2206552000000004</v>
      </c>
      <c r="Z136" s="132">
        <v>0</v>
      </c>
      <c r="AA136" s="133">
        <f>Z136*K136</f>
        <v>0</v>
      </c>
      <c r="AR136" s="16" t="s">
        <v>129</v>
      </c>
      <c r="AT136" s="16" t="s">
        <v>125</v>
      </c>
      <c r="AU136" s="16" t="s">
        <v>130</v>
      </c>
      <c r="AY136" s="16" t="s">
        <v>124</v>
      </c>
      <c r="BE136" s="134">
        <f>IF(U136="základná",N136,0)</f>
        <v>0</v>
      </c>
      <c r="BF136" s="134">
        <f>IF(U136="znížená",N136,0)</f>
        <v>0</v>
      </c>
      <c r="BG136" s="134">
        <f>IF(U136="zákl. prenesená",N136,0)</f>
        <v>0</v>
      </c>
      <c r="BH136" s="134">
        <f>IF(U136="zníž. prenesená",N136,0)</f>
        <v>0</v>
      </c>
      <c r="BI136" s="134">
        <f>IF(U136="nulová",N136,0)</f>
        <v>0</v>
      </c>
      <c r="BJ136" s="16" t="s">
        <v>130</v>
      </c>
      <c r="BK136" s="134">
        <f>ROUND(L136*K136,2)</f>
        <v>0</v>
      </c>
      <c r="BL136" s="16" t="s">
        <v>129</v>
      </c>
      <c r="BM136" s="16" t="s">
        <v>916</v>
      </c>
    </row>
    <row r="137" spans="2:65" s="1" customFormat="1" ht="61.5" customHeight="1" x14ac:dyDescent="0.3">
      <c r="B137" s="29"/>
      <c r="F137" s="399" t="s">
        <v>917</v>
      </c>
      <c r="G137" s="357"/>
      <c r="H137" s="357"/>
      <c r="I137" s="357"/>
      <c r="R137" s="30"/>
      <c r="T137" s="64"/>
      <c r="AA137" s="65"/>
      <c r="AT137" s="16" t="s">
        <v>503</v>
      </c>
      <c r="AU137" s="16" t="s">
        <v>130</v>
      </c>
    </row>
    <row r="138" spans="2:65" s="10" customFormat="1" ht="44.25" customHeight="1" x14ac:dyDescent="0.3">
      <c r="B138" s="135"/>
      <c r="E138" s="136" t="s">
        <v>3</v>
      </c>
      <c r="F138" s="400" t="s">
        <v>918</v>
      </c>
      <c r="G138" s="398"/>
      <c r="H138" s="398"/>
      <c r="I138" s="398"/>
      <c r="K138" s="137">
        <v>104.22</v>
      </c>
      <c r="R138" s="138"/>
      <c r="T138" s="139"/>
      <c r="AA138" s="140"/>
      <c r="AT138" s="136" t="s">
        <v>137</v>
      </c>
      <c r="AU138" s="136" t="s">
        <v>130</v>
      </c>
      <c r="AV138" s="10" t="s">
        <v>130</v>
      </c>
      <c r="AW138" s="10" t="s">
        <v>27</v>
      </c>
      <c r="AX138" s="10" t="s">
        <v>69</v>
      </c>
      <c r="AY138" s="136" t="s">
        <v>124</v>
      </c>
    </row>
    <row r="139" spans="2:65" s="10" customFormat="1" ht="22.5" customHeight="1" x14ac:dyDescent="0.3">
      <c r="B139" s="135"/>
      <c r="E139" s="136" t="s">
        <v>3</v>
      </c>
      <c r="F139" s="400" t="s">
        <v>919</v>
      </c>
      <c r="G139" s="398"/>
      <c r="H139" s="398"/>
      <c r="I139" s="398"/>
      <c r="K139" s="137">
        <v>91.01</v>
      </c>
      <c r="R139" s="138"/>
      <c r="T139" s="139"/>
      <c r="AA139" s="140"/>
      <c r="AT139" s="136" t="s">
        <v>137</v>
      </c>
      <c r="AU139" s="136" t="s">
        <v>130</v>
      </c>
      <c r="AV139" s="10" t="s">
        <v>130</v>
      </c>
      <c r="AW139" s="10" t="s">
        <v>27</v>
      </c>
      <c r="AX139" s="10" t="s">
        <v>69</v>
      </c>
      <c r="AY139" s="136" t="s">
        <v>124</v>
      </c>
    </row>
    <row r="140" spans="2:65" s="10" customFormat="1" ht="22.5" customHeight="1" x14ac:dyDescent="0.3">
      <c r="B140" s="135"/>
      <c r="E140" s="136" t="s">
        <v>3</v>
      </c>
      <c r="F140" s="400" t="s">
        <v>920</v>
      </c>
      <c r="G140" s="398"/>
      <c r="H140" s="398"/>
      <c r="I140" s="398"/>
      <c r="K140" s="137">
        <v>31.2</v>
      </c>
      <c r="R140" s="138"/>
      <c r="T140" s="139"/>
      <c r="AA140" s="140"/>
      <c r="AT140" s="136" t="s">
        <v>137</v>
      </c>
      <c r="AU140" s="136" t="s">
        <v>130</v>
      </c>
      <c r="AV140" s="10" t="s">
        <v>130</v>
      </c>
      <c r="AW140" s="10" t="s">
        <v>27</v>
      </c>
      <c r="AX140" s="10" t="s">
        <v>69</v>
      </c>
      <c r="AY140" s="136" t="s">
        <v>124</v>
      </c>
    </row>
    <row r="141" spans="2:65" s="11" customFormat="1" ht="22.5" customHeight="1" x14ac:dyDescent="0.3">
      <c r="B141" s="148"/>
      <c r="E141" s="149" t="s">
        <v>3</v>
      </c>
      <c r="F141" s="401" t="s">
        <v>506</v>
      </c>
      <c r="G141" s="402"/>
      <c r="H141" s="402"/>
      <c r="I141" s="402"/>
      <c r="K141" s="150">
        <v>226.43</v>
      </c>
      <c r="R141" s="151"/>
      <c r="T141" s="152"/>
      <c r="AA141" s="153"/>
      <c r="AT141" s="154" t="s">
        <v>137</v>
      </c>
      <c r="AU141" s="154" t="s">
        <v>130</v>
      </c>
      <c r="AV141" s="11" t="s">
        <v>129</v>
      </c>
      <c r="AW141" s="11" t="s">
        <v>27</v>
      </c>
      <c r="AX141" s="11" t="s">
        <v>75</v>
      </c>
      <c r="AY141" s="154" t="s">
        <v>124</v>
      </c>
    </row>
    <row r="142" spans="2:65" s="1" customFormat="1" ht="42.75" customHeight="1" x14ac:dyDescent="0.3">
      <c r="B142" s="125"/>
      <c r="C142" s="126">
        <v>5</v>
      </c>
      <c r="D142" s="126" t="s">
        <v>125</v>
      </c>
      <c r="E142" s="127" t="s">
        <v>921</v>
      </c>
      <c r="F142" s="394" t="s">
        <v>1835</v>
      </c>
      <c r="G142" s="395"/>
      <c r="H142" s="395"/>
      <c r="I142" s="395"/>
      <c r="J142" s="128" t="s">
        <v>128</v>
      </c>
      <c r="K142" s="129">
        <v>349.25</v>
      </c>
      <c r="L142" s="396"/>
      <c r="M142" s="395"/>
      <c r="N142" s="396"/>
      <c r="O142" s="395"/>
      <c r="P142" s="395"/>
      <c r="Q142" s="395"/>
      <c r="R142" s="130"/>
      <c r="T142" s="131" t="s">
        <v>3</v>
      </c>
      <c r="U142" s="36" t="s">
        <v>36</v>
      </c>
      <c r="V142" s="132">
        <v>0.74399999999999999</v>
      </c>
      <c r="W142" s="132">
        <f>V142*K142</f>
        <v>259.84199999999998</v>
      </c>
      <c r="X142" s="132">
        <v>1.306E-2</v>
      </c>
      <c r="Y142" s="132">
        <f>X142*K142</f>
        <v>4.5612050000000002</v>
      </c>
      <c r="Z142" s="132">
        <v>0</v>
      </c>
      <c r="AA142" s="133">
        <f>Z142*K142</f>
        <v>0</v>
      </c>
      <c r="AR142" s="16" t="s">
        <v>129</v>
      </c>
      <c r="AT142" s="16" t="s">
        <v>125</v>
      </c>
      <c r="AU142" s="16" t="s">
        <v>130</v>
      </c>
      <c r="AY142" s="16" t="s">
        <v>124</v>
      </c>
      <c r="BE142" s="134">
        <f>IF(U142="základná",N142,0)</f>
        <v>0</v>
      </c>
      <c r="BF142" s="134">
        <f>IF(U142="znížená",N142,0)</f>
        <v>0</v>
      </c>
      <c r="BG142" s="134">
        <f>IF(U142="zákl. prenesená",N142,0)</f>
        <v>0</v>
      </c>
      <c r="BH142" s="134">
        <f>IF(U142="zníž. prenesená",N142,0)</f>
        <v>0</v>
      </c>
      <c r="BI142" s="134">
        <f>IF(U142="nulová",N142,0)</f>
        <v>0</v>
      </c>
      <c r="BJ142" s="16" t="s">
        <v>130</v>
      </c>
      <c r="BK142" s="134">
        <f>ROUND(L142*K142,2)</f>
        <v>0</v>
      </c>
      <c r="BL142" s="16" t="s">
        <v>129</v>
      </c>
      <c r="BM142" s="16" t="s">
        <v>922</v>
      </c>
    </row>
    <row r="143" spans="2:65" s="1" customFormat="1" ht="102" customHeight="1" x14ac:dyDescent="0.3">
      <c r="B143" s="29"/>
      <c r="F143" s="399" t="s">
        <v>923</v>
      </c>
      <c r="G143" s="357"/>
      <c r="H143" s="357"/>
      <c r="I143" s="357"/>
      <c r="R143" s="30"/>
      <c r="T143" s="64"/>
      <c r="AA143" s="65"/>
      <c r="AT143" s="16" t="s">
        <v>503</v>
      </c>
      <c r="AU143" s="16" t="s">
        <v>130</v>
      </c>
    </row>
    <row r="144" spans="2:65" s="10" customFormat="1" ht="22.5" customHeight="1" x14ac:dyDescent="0.3">
      <c r="B144" s="135"/>
      <c r="E144" s="136" t="s">
        <v>3</v>
      </c>
      <c r="F144" s="400" t="s">
        <v>924</v>
      </c>
      <c r="G144" s="398"/>
      <c r="H144" s="398"/>
      <c r="I144" s="398"/>
      <c r="K144" s="137">
        <v>142.5</v>
      </c>
      <c r="R144" s="138"/>
      <c r="T144" s="139"/>
      <c r="AA144" s="140"/>
      <c r="AT144" s="136" t="s">
        <v>137</v>
      </c>
      <c r="AU144" s="136" t="s">
        <v>130</v>
      </c>
      <c r="AV144" s="10" t="s">
        <v>130</v>
      </c>
      <c r="AW144" s="10" t="s">
        <v>27</v>
      </c>
      <c r="AX144" s="10" t="s">
        <v>69</v>
      </c>
      <c r="AY144" s="136" t="s">
        <v>124</v>
      </c>
    </row>
    <row r="145" spans="2:65" s="10" customFormat="1" ht="22.5" customHeight="1" x14ac:dyDescent="0.3">
      <c r="B145" s="135"/>
      <c r="E145" s="136" t="s">
        <v>3</v>
      </c>
      <c r="F145" s="400" t="s">
        <v>925</v>
      </c>
      <c r="G145" s="398"/>
      <c r="H145" s="398"/>
      <c r="I145" s="398"/>
      <c r="K145" s="137">
        <v>135.19999999999999</v>
      </c>
      <c r="R145" s="138"/>
      <c r="T145" s="139"/>
      <c r="AA145" s="140"/>
      <c r="AT145" s="136" t="s">
        <v>137</v>
      </c>
      <c r="AU145" s="136" t="s">
        <v>130</v>
      </c>
      <c r="AV145" s="10" t="s">
        <v>130</v>
      </c>
      <c r="AW145" s="10" t="s">
        <v>27</v>
      </c>
      <c r="AX145" s="10" t="s">
        <v>69</v>
      </c>
      <c r="AY145" s="136" t="s">
        <v>124</v>
      </c>
    </row>
    <row r="146" spans="2:65" s="10" customFormat="1" ht="22.5" customHeight="1" x14ac:dyDescent="0.3">
      <c r="B146" s="135"/>
      <c r="E146" s="136" t="s">
        <v>3</v>
      </c>
      <c r="F146" s="400" t="s">
        <v>926</v>
      </c>
      <c r="G146" s="398"/>
      <c r="H146" s="398"/>
      <c r="I146" s="398"/>
      <c r="K146" s="137">
        <v>81.7</v>
      </c>
      <c r="R146" s="138"/>
      <c r="T146" s="139"/>
      <c r="AA146" s="140"/>
      <c r="AT146" s="136" t="s">
        <v>137</v>
      </c>
      <c r="AU146" s="136" t="s">
        <v>130</v>
      </c>
      <c r="AV146" s="10" t="s">
        <v>130</v>
      </c>
      <c r="AW146" s="10" t="s">
        <v>27</v>
      </c>
      <c r="AX146" s="10" t="s">
        <v>69</v>
      </c>
      <c r="AY146" s="136" t="s">
        <v>124</v>
      </c>
    </row>
    <row r="147" spans="2:65" s="10" customFormat="1" ht="22.5" customHeight="1" x14ac:dyDescent="0.3">
      <c r="B147" s="135"/>
      <c r="E147" s="136" t="s">
        <v>3</v>
      </c>
      <c r="F147" s="400" t="s">
        <v>927</v>
      </c>
      <c r="G147" s="398"/>
      <c r="H147" s="398"/>
      <c r="I147" s="398"/>
      <c r="K147" s="137">
        <v>83.6</v>
      </c>
      <c r="R147" s="138"/>
      <c r="T147" s="139"/>
      <c r="AA147" s="140"/>
      <c r="AT147" s="136" t="s">
        <v>137</v>
      </c>
      <c r="AU147" s="136" t="s">
        <v>130</v>
      </c>
      <c r="AV147" s="10" t="s">
        <v>130</v>
      </c>
      <c r="AW147" s="10" t="s">
        <v>27</v>
      </c>
      <c r="AX147" s="10" t="s">
        <v>69</v>
      </c>
      <c r="AY147" s="136" t="s">
        <v>124</v>
      </c>
    </row>
    <row r="148" spans="2:65" s="10" customFormat="1" ht="31.5" customHeight="1" x14ac:dyDescent="0.3">
      <c r="B148" s="135"/>
      <c r="E148" s="136" t="s">
        <v>3</v>
      </c>
      <c r="F148" s="400" t="s">
        <v>928</v>
      </c>
      <c r="G148" s="398"/>
      <c r="H148" s="398"/>
      <c r="I148" s="398"/>
      <c r="K148" s="137">
        <v>-40.619999999999997</v>
      </c>
      <c r="R148" s="138"/>
      <c r="T148" s="139"/>
      <c r="AA148" s="140"/>
      <c r="AT148" s="136" t="s">
        <v>137</v>
      </c>
      <c r="AU148" s="136" t="s">
        <v>130</v>
      </c>
      <c r="AV148" s="10" t="s">
        <v>130</v>
      </c>
      <c r="AW148" s="10" t="s">
        <v>27</v>
      </c>
      <c r="AX148" s="10" t="s">
        <v>69</v>
      </c>
      <c r="AY148" s="136" t="s">
        <v>124</v>
      </c>
    </row>
    <row r="149" spans="2:65" s="10" customFormat="1" ht="31.5" customHeight="1" x14ac:dyDescent="0.3">
      <c r="B149" s="135"/>
      <c r="E149" s="136" t="s">
        <v>3</v>
      </c>
      <c r="F149" s="400" t="s">
        <v>929</v>
      </c>
      <c r="G149" s="398"/>
      <c r="H149" s="398"/>
      <c r="I149" s="398"/>
      <c r="K149" s="137">
        <v>-18.66</v>
      </c>
      <c r="R149" s="138"/>
      <c r="T149" s="139"/>
      <c r="AA149" s="140"/>
      <c r="AT149" s="136" t="s">
        <v>137</v>
      </c>
      <c r="AU149" s="136" t="s">
        <v>130</v>
      </c>
      <c r="AV149" s="10" t="s">
        <v>130</v>
      </c>
      <c r="AW149" s="10" t="s">
        <v>27</v>
      </c>
      <c r="AX149" s="10" t="s">
        <v>69</v>
      </c>
      <c r="AY149" s="136" t="s">
        <v>124</v>
      </c>
    </row>
    <row r="150" spans="2:65" s="10" customFormat="1" ht="22.5" customHeight="1" x14ac:dyDescent="0.3">
      <c r="B150" s="135"/>
      <c r="E150" s="136" t="s">
        <v>3</v>
      </c>
      <c r="F150" s="400" t="s">
        <v>930</v>
      </c>
      <c r="G150" s="398"/>
      <c r="H150" s="398"/>
      <c r="I150" s="398"/>
      <c r="K150" s="137">
        <v>-2.16</v>
      </c>
      <c r="R150" s="138"/>
      <c r="T150" s="139"/>
      <c r="AA150" s="140"/>
      <c r="AT150" s="136" t="s">
        <v>137</v>
      </c>
      <c r="AU150" s="136" t="s">
        <v>130</v>
      </c>
      <c r="AV150" s="10" t="s">
        <v>130</v>
      </c>
      <c r="AW150" s="10" t="s">
        <v>27</v>
      </c>
      <c r="AX150" s="10" t="s">
        <v>69</v>
      </c>
      <c r="AY150" s="136" t="s">
        <v>124</v>
      </c>
    </row>
    <row r="151" spans="2:65" s="10" customFormat="1" ht="22.5" customHeight="1" x14ac:dyDescent="0.3">
      <c r="B151" s="135"/>
      <c r="E151" s="136" t="s">
        <v>3</v>
      </c>
      <c r="F151" s="400" t="s">
        <v>931</v>
      </c>
      <c r="G151" s="398"/>
      <c r="H151" s="398"/>
      <c r="I151" s="398"/>
      <c r="K151" s="137">
        <v>-32.31</v>
      </c>
      <c r="R151" s="138"/>
      <c r="T151" s="139"/>
      <c r="AA151" s="140"/>
      <c r="AT151" s="136" t="s">
        <v>137</v>
      </c>
      <c r="AU151" s="136" t="s">
        <v>130</v>
      </c>
      <c r="AV151" s="10" t="s">
        <v>130</v>
      </c>
      <c r="AW151" s="10" t="s">
        <v>27</v>
      </c>
      <c r="AX151" s="10" t="s">
        <v>69</v>
      </c>
      <c r="AY151" s="136" t="s">
        <v>124</v>
      </c>
    </row>
    <row r="152" spans="2:65" s="11" customFormat="1" ht="22.5" customHeight="1" x14ac:dyDescent="0.3">
      <c r="B152" s="148"/>
      <c r="E152" s="149" t="s">
        <v>3</v>
      </c>
      <c r="F152" s="401" t="s">
        <v>506</v>
      </c>
      <c r="G152" s="402"/>
      <c r="H152" s="402"/>
      <c r="I152" s="402"/>
      <c r="K152" s="150">
        <v>349.25</v>
      </c>
      <c r="R152" s="151"/>
      <c r="T152" s="152"/>
      <c r="AA152" s="153"/>
      <c r="AT152" s="154" t="s">
        <v>137</v>
      </c>
      <c r="AU152" s="154" t="s">
        <v>130</v>
      </c>
      <c r="AV152" s="11" t="s">
        <v>129</v>
      </c>
      <c r="AW152" s="11" t="s">
        <v>27</v>
      </c>
      <c r="AX152" s="11" t="s">
        <v>75</v>
      </c>
      <c r="AY152" s="154" t="s">
        <v>124</v>
      </c>
    </row>
    <row r="153" spans="2:65" s="1" customFormat="1" ht="31.5" customHeight="1" x14ac:dyDescent="0.3">
      <c r="B153" s="125"/>
      <c r="C153" s="126">
        <v>6</v>
      </c>
      <c r="D153" s="126" t="s">
        <v>125</v>
      </c>
      <c r="E153" s="127" t="s">
        <v>932</v>
      </c>
      <c r="F153" s="394" t="s">
        <v>933</v>
      </c>
      <c r="G153" s="395"/>
      <c r="H153" s="395"/>
      <c r="I153" s="395"/>
      <c r="J153" s="128" t="s">
        <v>128</v>
      </c>
      <c r="K153" s="129">
        <v>32.31</v>
      </c>
      <c r="L153" s="396"/>
      <c r="M153" s="395"/>
      <c r="N153" s="396"/>
      <c r="O153" s="395"/>
      <c r="P153" s="395"/>
      <c r="Q153" s="395"/>
      <c r="R153" s="130"/>
      <c r="T153" s="131" t="s">
        <v>3</v>
      </c>
      <c r="U153" s="36" t="s">
        <v>36</v>
      </c>
      <c r="V153" s="132">
        <v>0.92068000000000005</v>
      </c>
      <c r="W153" s="132">
        <f>V153*K153</f>
        <v>29.747170800000003</v>
      </c>
      <c r="X153" s="132">
        <v>3.2480000000000002E-2</v>
      </c>
      <c r="Y153" s="132">
        <f>X153*K153</f>
        <v>1.0494288000000001</v>
      </c>
      <c r="Z153" s="132">
        <v>0</v>
      </c>
      <c r="AA153" s="133">
        <f>Z153*K153</f>
        <v>0</v>
      </c>
      <c r="AR153" s="16" t="s">
        <v>129</v>
      </c>
      <c r="AT153" s="16" t="s">
        <v>125</v>
      </c>
      <c r="AU153" s="16" t="s">
        <v>130</v>
      </c>
      <c r="AY153" s="16" t="s">
        <v>124</v>
      </c>
      <c r="BE153" s="134">
        <f>IF(U153="základná",N153,0)</f>
        <v>0</v>
      </c>
      <c r="BF153" s="134">
        <f>IF(U153="znížená",N153,0)</f>
        <v>0</v>
      </c>
      <c r="BG153" s="134">
        <f>IF(U153="zákl. prenesená",N153,0)</f>
        <v>0</v>
      </c>
      <c r="BH153" s="134">
        <f>IF(U153="zníž. prenesená",N153,0)</f>
        <v>0</v>
      </c>
      <c r="BI153" s="134">
        <f>IF(U153="nulová",N153,0)</f>
        <v>0</v>
      </c>
      <c r="BJ153" s="16" t="s">
        <v>130</v>
      </c>
      <c r="BK153" s="134">
        <f>ROUND(L153*K153,2)</f>
        <v>0</v>
      </c>
      <c r="BL153" s="16" t="s">
        <v>129</v>
      </c>
      <c r="BM153" s="16" t="s">
        <v>934</v>
      </c>
    </row>
    <row r="154" spans="2:65" s="10" customFormat="1" ht="31.5" customHeight="1" x14ac:dyDescent="0.3">
      <c r="B154" s="135"/>
      <c r="E154" s="136" t="s">
        <v>3</v>
      </c>
      <c r="F154" s="397" t="s">
        <v>935</v>
      </c>
      <c r="G154" s="398"/>
      <c r="H154" s="398"/>
      <c r="I154" s="398"/>
      <c r="K154" s="137">
        <v>32.31</v>
      </c>
      <c r="R154" s="138"/>
      <c r="T154" s="139"/>
      <c r="AA154" s="140"/>
      <c r="AT154" s="136" t="s">
        <v>137</v>
      </c>
      <c r="AU154" s="136" t="s">
        <v>130</v>
      </c>
      <c r="AV154" s="10" t="s">
        <v>130</v>
      </c>
      <c r="AW154" s="10" t="s">
        <v>27</v>
      </c>
      <c r="AX154" s="10" t="s">
        <v>75</v>
      </c>
      <c r="AY154" s="136" t="s">
        <v>124</v>
      </c>
    </row>
    <row r="155" spans="2:65" s="1" customFormat="1" ht="44.25" customHeight="1" x14ac:dyDescent="0.3">
      <c r="B155" s="125"/>
      <c r="C155" s="126" t="s">
        <v>155</v>
      </c>
      <c r="D155" s="126" t="s">
        <v>125</v>
      </c>
      <c r="E155" s="127" t="s">
        <v>936</v>
      </c>
      <c r="F155" s="394" t="s">
        <v>1816</v>
      </c>
      <c r="G155" s="395"/>
      <c r="H155" s="395"/>
      <c r="I155" s="395"/>
      <c r="J155" s="128" t="s">
        <v>128</v>
      </c>
      <c r="K155" s="129">
        <v>40.090000000000003</v>
      </c>
      <c r="L155" s="396"/>
      <c r="M155" s="395"/>
      <c r="N155" s="396"/>
      <c r="O155" s="395"/>
      <c r="P155" s="395"/>
      <c r="Q155" s="395"/>
      <c r="R155" s="130"/>
      <c r="T155" s="131" t="s">
        <v>3</v>
      </c>
      <c r="U155" s="36" t="s">
        <v>36</v>
      </c>
      <c r="V155" s="132">
        <v>1.153</v>
      </c>
      <c r="W155" s="132">
        <f>V155*K155</f>
        <v>46.223770000000002</v>
      </c>
      <c r="X155" s="132">
        <v>9.92E-3</v>
      </c>
      <c r="Y155" s="132">
        <f>X155*K155</f>
        <v>0.39769280000000001</v>
      </c>
      <c r="Z155" s="132">
        <v>0</v>
      </c>
      <c r="AA155" s="133">
        <f>Z155*K155</f>
        <v>0</v>
      </c>
      <c r="AR155" s="16" t="s">
        <v>129</v>
      </c>
      <c r="AT155" s="16" t="s">
        <v>125</v>
      </c>
      <c r="AU155" s="16" t="s">
        <v>130</v>
      </c>
      <c r="AY155" s="16" t="s">
        <v>124</v>
      </c>
      <c r="BE155" s="134">
        <f>IF(U155="základná",N155,0)</f>
        <v>0</v>
      </c>
      <c r="BF155" s="134">
        <f>IF(U155="znížená",N155,0)</f>
        <v>0</v>
      </c>
      <c r="BG155" s="134">
        <f>IF(U155="zákl. prenesená",N155,0)</f>
        <v>0</v>
      </c>
      <c r="BH155" s="134">
        <f>IF(U155="zníž. prenesená",N155,0)</f>
        <v>0</v>
      </c>
      <c r="BI155" s="134">
        <f>IF(U155="nulová",N155,0)</f>
        <v>0</v>
      </c>
      <c r="BJ155" s="16" t="s">
        <v>130</v>
      </c>
      <c r="BK155" s="134">
        <f>ROUND(L155*K155,2)</f>
        <v>0</v>
      </c>
      <c r="BL155" s="16" t="s">
        <v>129</v>
      </c>
      <c r="BM155" s="16" t="s">
        <v>937</v>
      </c>
    </row>
    <row r="156" spans="2:65" s="1" customFormat="1" ht="90" customHeight="1" x14ac:dyDescent="0.3">
      <c r="B156" s="29"/>
      <c r="F156" s="399" t="s">
        <v>938</v>
      </c>
      <c r="G156" s="357"/>
      <c r="H156" s="357"/>
      <c r="I156" s="357"/>
      <c r="R156" s="30"/>
      <c r="T156" s="64"/>
      <c r="AA156" s="65"/>
      <c r="AT156" s="16" t="s">
        <v>503</v>
      </c>
      <c r="AU156" s="16" t="s">
        <v>130</v>
      </c>
    </row>
    <row r="157" spans="2:65" s="10" customFormat="1" ht="44.25" customHeight="1" x14ac:dyDescent="0.3">
      <c r="B157" s="135"/>
      <c r="E157" s="136" t="s">
        <v>3</v>
      </c>
      <c r="F157" s="400" t="s">
        <v>939</v>
      </c>
      <c r="G157" s="398"/>
      <c r="H157" s="398"/>
      <c r="I157" s="398"/>
      <c r="K157" s="137">
        <v>23.46</v>
      </c>
      <c r="R157" s="138"/>
      <c r="T157" s="139"/>
      <c r="AA157" s="140"/>
      <c r="AT157" s="136" t="s">
        <v>137</v>
      </c>
      <c r="AU157" s="136" t="s">
        <v>130</v>
      </c>
      <c r="AV157" s="10" t="s">
        <v>130</v>
      </c>
      <c r="AW157" s="10" t="s">
        <v>27</v>
      </c>
      <c r="AX157" s="10" t="s">
        <v>69</v>
      </c>
      <c r="AY157" s="136" t="s">
        <v>124</v>
      </c>
    </row>
    <row r="158" spans="2:65" s="10" customFormat="1" ht="22.5" customHeight="1" x14ac:dyDescent="0.3">
      <c r="B158" s="135"/>
      <c r="E158" s="136" t="s">
        <v>3</v>
      </c>
      <c r="F158" s="400" t="s">
        <v>940</v>
      </c>
      <c r="G158" s="398"/>
      <c r="H158" s="398"/>
      <c r="I158" s="398"/>
      <c r="K158" s="137">
        <v>16.63</v>
      </c>
      <c r="R158" s="138"/>
      <c r="T158" s="139"/>
      <c r="AA158" s="140"/>
      <c r="AT158" s="136" t="s">
        <v>137</v>
      </c>
      <c r="AU158" s="136" t="s">
        <v>130</v>
      </c>
      <c r="AV158" s="10" t="s">
        <v>130</v>
      </c>
      <c r="AW158" s="10" t="s">
        <v>27</v>
      </c>
      <c r="AX158" s="10" t="s">
        <v>69</v>
      </c>
      <c r="AY158" s="136" t="s">
        <v>124</v>
      </c>
    </row>
    <row r="159" spans="2:65" s="11" customFormat="1" ht="22.5" customHeight="1" x14ac:dyDescent="0.3">
      <c r="B159" s="148"/>
      <c r="E159" s="149" t="s">
        <v>3</v>
      </c>
      <c r="F159" s="401" t="s">
        <v>506</v>
      </c>
      <c r="G159" s="402"/>
      <c r="H159" s="402"/>
      <c r="I159" s="402"/>
      <c r="K159" s="150">
        <v>40.090000000000003</v>
      </c>
      <c r="R159" s="151"/>
      <c r="T159" s="152"/>
      <c r="AA159" s="153"/>
      <c r="AT159" s="154" t="s">
        <v>137</v>
      </c>
      <c r="AU159" s="154" t="s">
        <v>130</v>
      </c>
      <c r="AV159" s="11" t="s">
        <v>129</v>
      </c>
      <c r="AW159" s="11" t="s">
        <v>27</v>
      </c>
      <c r="AX159" s="11" t="s">
        <v>75</v>
      </c>
      <c r="AY159" s="154" t="s">
        <v>124</v>
      </c>
    </row>
    <row r="160" spans="2:65" s="9" customFormat="1" ht="29.85" customHeight="1" x14ac:dyDescent="0.3">
      <c r="B160" s="115"/>
      <c r="D160" s="124" t="s">
        <v>105</v>
      </c>
      <c r="E160" s="124"/>
      <c r="F160" s="124"/>
      <c r="G160" s="124"/>
      <c r="H160" s="124"/>
      <c r="I160" s="124"/>
      <c r="J160" s="124"/>
      <c r="K160" s="124"/>
      <c r="L160" s="124"/>
      <c r="M160" s="124"/>
      <c r="N160" s="410"/>
      <c r="O160" s="411"/>
      <c r="P160" s="411"/>
      <c r="Q160" s="411"/>
      <c r="R160" s="117"/>
      <c r="T160" s="118"/>
      <c r="W160" s="119">
        <f>SUM(W161:W176)</f>
        <v>869.86534000000006</v>
      </c>
      <c r="Y160" s="119">
        <f>SUM(Y161:Y176)</f>
        <v>70.549959999999999</v>
      </c>
      <c r="AA160" s="120">
        <f>SUM(AA161:AA176)</f>
        <v>54.879370000000009</v>
      </c>
      <c r="AR160" s="121" t="s">
        <v>75</v>
      </c>
      <c r="AT160" s="122" t="s">
        <v>68</v>
      </c>
      <c r="AU160" s="122" t="s">
        <v>75</v>
      </c>
      <c r="AY160" s="121" t="s">
        <v>124</v>
      </c>
      <c r="BK160" s="123">
        <f>SUM(BK161:BK176)</f>
        <v>0</v>
      </c>
    </row>
    <row r="161" spans="2:65" s="1" customFormat="1" ht="31.5" customHeight="1" x14ac:dyDescent="0.3">
      <c r="B161" s="125"/>
      <c r="C161" s="126">
        <v>8</v>
      </c>
      <c r="D161" s="126" t="s">
        <v>125</v>
      </c>
      <c r="E161" s="127" t="s">
        <v>941</v>
      </c>
      <c r="F161" s="394" t="s">
        <v>942</v>
      </c>
      <c r="G161" s="395"/>
      <c r="H161" s="395"/>
      <c r="I161" s="395"/>
      <c r="J161" s="128" t="s">
        <v>128</v>
      </c>
      <c r="K161" s="129">
        <v>1528</v>
      </c>
      <c r="L161" s="396"/>
      <c r="M161" s="395"/>
      <c r="N161" s="396"/>
      <c r="O161" s="395"/>
      <c r="P161" s="395"/>
      <c r="Q161" s="395"/>
      <c r="R161" s="130"/>
      <c r="T161" s="131" t="s">
        <v>3</v>
      </c>
      <c r="U161" s="36" t="s">
        <v>36</v>
      </c>
      <c r="V161" s="132">
        <v>0.13200000000000001</v>
      </c>
      <c r="W161" s="132">
        <f>V161*K161</f>
        <v>201.696</v>
      </c>
      <c r="X161" s="132">
        <v>2.572E-2</v>
      </c>
      <c r="Y161" s="132">
        <f>X161*K161</f>
        <v>39.300159999999998</v>
      </c>
      <c r="Z161" s="132">
        <v>0</v>
      </c>
      <c r="AA161" s="133">
        <f>Z161*K161</f>
        <v>0</v>
      </c>
      <c r="AR161" s="16" t="s">
        <v>129</v>
      </c>
      <c r="AT161" s="16" t="s">
        <v>125</v>
      </c>
      <c r="AU161" s="16" t="s">
        <v>130</v>
      </c>
      <c r="AY161" s="16" t="s">
        <v>124</v>
      </c>
      <c r="BE161" s="134">
        <f>IF(U161="základná",N161,0)</f>
        <v>0</v>
      </c>
      <c r="BF161" s="134">
        <f>IF(U161="znížená",N161,0)</f>
        <v>0</v>
      </c>
      <c r="BG161" s="134">
        <f>IF(U161="zákl. prenesená",N161,0)</f>
        <v>0</v>
      </c>
      <c r="BH161" s="134">
        <f>IF(U161="zníž. prenesená",N161,0)</f>
        <v>0</v>
      </c>
      <c r="BI161" s="134">
        <f>IF(U161="nulová",N161,0)</f>
        <v>0</v>
      </c>
      <c r="BJ161" s="16" t="s">
        <v>130</v>
      </c>
      <c r="BK161" s="134">
        <f>ROUND(L161*K161,2)</f>
        <v>0</v>
      </c>
      <c r="BL161" s="16" t="s">
        <v>129</v>
      </c>
      <c r="BM161" s="16" t="s">
        <v>943</v>
      </c>
    </row>
    <row r="162" spans="2:65" s="10" customFormat="1" ht="22.5" customHeight="1" x14ac:dyDescent="0.3">
      <c r="B162" s="135"/>
      <c r="E162" s="136" t="s">
        <v>3</v>
      </c>
      <c r="F162" s="397" t="s">
        <v>944</v>
      </c>
      <c r="G162" s="398"/>
      <c r="H162" s="398"/>
      <c r="I162" s="398"/>
      <c r="K162" s="137">
        <v>1528</v>
      </c>
      <c r="R162" s="138"/>
      <c r="T162" s="139"/>
      <c r="AA162" s="140"/>
      <c r="AT162" s="136" t="s">
        <v>137</v>
      </c>
      <c r="AU162" s="136" t="s">
        <v>130</v>
      </c>
      <c r="AV162" s="10" t="s">
        <v>130</v>
      </c>
      <c r="AW162" s="10" t="s">
        <v>27</v>
      </c>
      <c r="AX162" s="10" t="s">
        <v>75</v>
      </c>
      <c r="AY162" s="136" t="s">
        <v>124</v>
      </c>
    </row>
    <row r="163" spans="2:65" s="1" customFormat="1" ht="44.25" customHeight="1" x14ac:dyDescent="0.3">
      <c r="B163" s="125"/>
      <c r="C163" s="126">
        <v>9</v>
      </c>
      <c r="D163" s="126" t="s">
        <v>125</v>
      </c>
      <c r="E163" s="127" t="s">
        <v>945</v>
      </c>
      <c r="F163" s="394" t="s">
        <v>946</v>
      </c>
      <c r="G163" s="395"/>
      <c r="H163" s="395"/>
      <c r="I163" s="395"/>
      <c r="J163" s="128" t="s">
        <v>128</v>
      </c>
      <c r="K163" s="129">
        <v>4584</v>
      </c>
      <c r="L163" s="396"/>
      <c r="M163" s="395"/>
      <c r="N163" s="396"/>
      <c r="O163" s="395"/>
      <c r="P163" s="395"/>
      <c r="Q163" s="395"/>
      <c r="R163" s="130"/>
      <c r="T163" s="131" t="s">
        <v>3</v>
      </c>
      <c r="U163" s="36" t="s">
        <v>36</v>
      </c>
      <c r="V163" s="132">
        <v>6.0000000000000001E-3</v>
      </c>
      <c r="W163" s="132">
        <f>V163*K163</f>
        <v>27.504000000000001</v>
      </c>
      <c r="X163" s="132">
        <v>0</v>
      </c>
      <c r="Y163" s="132">
        <f>X163*K163</f>
        <v>0</v>
      </c>
      <c r="Z163" s="132">
        <v>0</v>
      </c>
      <c r="AA163" s="133">
        <f>Z163*K163</f>
        <v>0</v>
      </c>
      <c r="AR163" s="16" t="s">
        <v>129</v>
      </c>
      <c r="AT163" s="16" t="s">
        <v>125</v>
      </c>
      <c r="AU163" s="16" t="s">
        <v>130</v>
      </c>
      <c r="AY163" s="16" t="s">
        <v>124</v>
      </c>
      <c r="BE163" s="134">
        <f>IF(U163="základná",N163,0)</f>
        <v>0</v>
      </c>
      <c r="BF163" s="134">
        <f>IF(U163="znížená",N163,0)</f>
        <v>0</v>
      </c>
      <c r="BG163" s="134">
        <f>IF(U163="zákl. prenesená",N163,0)</f>
        <v>0</v>
      </c>
      <c r="BH163" s="134">
        <f>IF(U163="zníž. prenesená",N163,0)</f>
        <v>0</v>
      </c>
      <c r="BI163" s="134">
        <f>IF(U163="nulová",N163,0)</f>
        <v>0</v>
      </c>
      <c r="BJ163" s="16" t="s">
        <v>130</v>
      </c>
      <c r="BK163" s="134">
        <f>ROUND(L163*K163,2)</f>
        <v>0</v>
      </c>
      <c r="BL163" s="16" t="s">
        <v>129</v>
      </c>
      <c r="BM163" s="16" t="s">
        <v>947</v>
      </c>
    </row>
    <row r="164" spans="2:65" s="10" customFormat="1" ht="22.5" customHeight="1" x14ac:dyDescent="0.3">
      <c r="B164" s="135"/>
      <c r="E164" s="136" t="s">
        <v>3</v>
      </c>
      <c r="F164" s="397" t="s">
        <v>948</v>
      </c>
      <c r="G164" s="398"/>
      <c r="H164" s="398"/>
      <c r="I164" s="398"/>
      <c r="K164" s="137">
        <v>4584</v>
      </c>
      <c r="R164" s="138"/>
      <c r="T164" s="139"/>
      <c r="AA164" s="140"/>
      <c r="AT164" s="136" t="s">
        <v>137</v>
      </c>
      <c r="AU164" s="136" t="s">
        <v>130</v>
      </c>
      <c r="AV164" s="10" t="s">
        <v>130</v>
      </c>
      <c r="AW164" s="10" t="s">
        <v>27</v>
      </c>
      <c r="AX164" s="10" t="s">
        <v>75</v>
      </c>
      <c r="AY164" s="136" t="s">
        <v>124</v>
      </c>
    </row>
    <row r="165" spans="2:65" s="1" customFormat="1" ht="44.25" customHeight="1" x14ac:dyDescent="0.3">
      <c r="B165" s="125"/>
      <c r="C165" s="126">
        <v>10</v>
      </c>
      <c r="D165" s="126" t="s">
        <v>125</v>
      </c>
      <c r="E165" s="127" t="s">
        <v>949</v>
      </c>
      <c r="F165" s="394" t="s">
        <v>950</v>
      </c>
      <c r="G165" s="395"/>
      <c r="H165" s="395"/>
      <c r="I165" s="395"/>
      <c r="J165" s="128" t="s">
        <v>128</v>
      </c>
      <c r="K165" s="129">
        <v>1215</v>
      </c>
      <c r="L165" s="396"/>
      <c r="M165" s="395"/>
      <c r="N165" s="396"/>
      <c r="O165" s="395"/>
      <c r="P165" s="395"/>
      <c r="Q165" s="395"/>
      <c r="R165" s="130"/>
      <c r="T165" s="131" t="s">
        <v>3</v>
      </c>
      <c r="U165" s="36" t="s">
        <v>36</v>
      </c>
      <c r="V165" s="132">
        <v>9.1999999999999998E-2</v>
      </c>
      <c r="W165" s="132">
        <f>V165*K165</f>
        <v>111.78</v>
      </c>
      <c r="X165" s="132">
        <v>2.572E-2</v>
      </c>
      <c r="Y165" s="132">
        <f>X165*K165</f>
        <v>31.2498</v>
      </c>
      <c r="Z165" s="132">
        <v>0</v>
      </c>
      <c r="AA165" s="133">
        <f>Z165*K165</f>
        <v>0</v>
      </c>
      <c r="AR165" s="16" t="s">
        <v>129</v>
      </c>
      <c r="AT165" s="16" t="s">
        <v>125</v>
      </c>
      <c r="AU165" s="16" t="s">
        <v>130</v>
      </c>
      <c r="AY165" s="16" t="s">
        <v>124</v>
      </c>
      <c r="BE165" s="134">
        <f>IF(U165="základná",N165,0)</f>
        <v>0</v>
      </c>
      <c r="BF165" s="134">
        <f>IF(U165="znížená",N165,0)</f>
        <v>0</v>
      </c>
      <c r="BG165" s="134">
        <f>IF(U165="zákl. prenesená",N165,0)</f>
        <v>0</v>
      </c>
      <c r="BH165" s="134">
        <f>IF(U165="zníž. prenesená",N165,0)</f>
        <v>0</v>
      </c>
      <c r="BI165" s="134">
        <f>IF(U165="nulová",N165,0)</f>
        <v>0</v>
      </c>
      <c r="BJ165" s="16" t="s">
        <v>130</v>
      </c>
      <c r="BK165" s="134">
        <f>ROUND(L165*K165,2)</f>
        <v>0</v>
      </c>
      <c r="BL165" s="16" t="s">
        <v>129</v>
      </c>
      <c r="BM165" s="16" t="s">
        <v>951</v>
      </c>
    </row>
    <row r="166" spans="2:65" s="1" customFormat="1" ht="31.5" customHeight="1" x14ac:dyDescent="0.3">
      <c r="B166" s="125"/>
      <c r="C166" s="126">
        <v>11</v>
      </c>
      <c r="D166" s="126" t="s">
        <v>125</v>
      </c>
      <c r="E166" s="127" t="s">
        <v>952</v>
      </c>
      <c r="F166" s="394" t="s">
        <v>953</v>
      </c>
      <c r="G166" s="395"/>
      <c r="H166" s="395"/>
      <c r="I166" s="395"/>
      <c r="J166" s="128" t="s">
        <v>128</v>
      </c>
      <c r="K166" s="129">
        <v>324.73</v>
      </c>
      <c r="L166" s="396"/>
      <c r="M166" s="395"/>
      <c r="N166" s="396"/>
      <c r="O166" s="395"/>
      <c r="P166" s="395"/>
      <c r="Q166" s="395"/>
      <c r="R166" s="130"/>
      <c r="T166" s="131" t="s">
        <v>3</v>
      </c>
      <c r="U166" s="36" t="s">
        <v>36</v>
      </c>
      <c r="V166" s="132">
        <v>0.77600000000000002</v>
      </c>
      <c r="W166" s="132">
        <f>V166*K166</f>
        <v>251.99048000000002</v>
      </c>
      <c r="X166" s="132">
        <v>0</v>
      </c>
      <c r="Y166" s="132">
        <f>X166*K166</f>
        <v>0</v>
      </c>
      <c r="Z166" s="132">
        <v>0.16900000000000001</v>
      </c>
      <c r="AA166" s="133">
        <f>Z166*K166</f>
        <v>54.879370000000009</v>
      </c>
      <c r="AR166" s="16" t="s">
        <v>129</v>
      </c>
      <c r="AT166" s="16" t="s">
        <v>125</v>
      </c>
      <c r="AU166" s="16" t="s">
        <v>130</v>
      </c>
      <c r="AY166" s="16" t="s">
        <v>124</v>
      </c>
      <c r="BE166" s="134">
        <f>IF(U166="základná",N166,0)</f>
        <v>0</v>
      </c>
      <c r="BF166" s="134">
        <f>IF(U166="znížená",N166,0)</f>
        <v>0</v>
      </c>
      <c r="BG166" s="134">
        <f>IF(U166="zákl. prenesená",N166,0)</f>
        <v>0</v>
      </c>
      <c r="BH166" s="134">
        <f>IF(U166="zníž. prenesená",N166,0)</f>
        <v>0</v>
      </c>
      <c r="BI166" s="134">
        <f>IF(U166="nulová",N166,0)</f>
        <v>0</v>
      </c>
      <c r="BJ166" s="16" t="s">
        <v>130</v>
      </c>
      <c r="BK166" s="134">
        <f>ROUND(L166*K166,2)</f>
        <v>0</v>
      </c>
      <c r="BL166" s="16" t="s">
        <v>129</v>
      </c>
      <c r="BM166" s="16" t="s">
        <v>954</v>
      </c>
    </row>
    <row r="167" spans="2:65" s="1" customFormat="1" ht="31.5" customHeight="1" x14ac:dyDescent="0.3">
      <c r="B167" s="125"/>
      <c r="C167" s="126">
        <v>12</v>
      </c>
      <c r="D167" s="126" t="s">
        <v>125</v>
      </c>
      <c r="E167" s="127" t="s">
        <v>607</v>
      </c>
      <c r="F167" s="394" t="s">
        <v>608</v>
      </c>
      <c r="G167" s="395"/>
      <c r="H167" s="395"/>
      <c r="I167" s="395"/>
      <c r="J167" s="128" t="s">
        <v>216</v>
      </c>
      <c r="K167" s="129">
        <v>57.34</v>
      </c>
      <c r="L167" s="396"/>
      <c r="M167" s="395"/>
      <c r="N167" s="396"/>
      <c r="O167" s="395"/>
      <c r="P167" s="395"/>
      <c r="Q167" s="395"/>
      <c r="R167" s="130"/>
      <c r="T167" s="131" t="s">
        <v>3</v>
      </c>
      <c r="U167" s="36" t="s">
        <v>36</v>
      </c>
      <c r="V167" s="132">
        <v>0.88200000000000001</v>
      </c>
      <c r="W167" s="132">
        <f>V167*K167</f>
        <v>50.573880000000003</v>
      </c>
      <c r="X167" s="132">
        <v>0</v>
      </c>
      <c r="Y167" s="132">
        <f>X167*K167</f>
        <v>0</v>
      </c>
      <c r="Z167" s="132">
        <v>0</v>
      </c>
      <c r="AA167" s="133">
        <f>Z167*K167</f>
        <v>0</v>
      </c>
      <c r="AR167" s="16" t="s">
        <v>129</v>
      </c>
      <c r="AT167" s="16" t="s">
        <v>125</v>
      </c>
      <c r="AU167" s="16" t="s">
        <v>130</v>
      </c>
      <c r="AY167" s="16" t="s">
        <v>124</v>
      </c>
      <c r="BE167" s="134">
        <f>IF(U167="základná",N167,0)</f>
        <v>0</v>
      </c>
      <c r="BF167" s="134">
        <f>IF(U167="znížená",N167,0)</f>
        <v>0</v>
      </c>
      <c r="BG167" s="134">
        <f>IF(U167="zákl. prenesená",N167,0)</f>
        <v>0</v>
      </c>
      <c r="BH167" s="134">
        <f>IF(U167="zníž. prenesená",N167,0)</f>
        <v>0</v>
      </c>
      <c r="BI167" s="134">
        <f>IF(U167="nulová",N167,0)</f>
        <v>0</v>
      </c>
      <c r="BJ167" s="16" t="s">
        <v>130</v>
      </c>
      <c r="BK167" s="134">
        <f>ROUND(L167*K167,2)</f>
        <v>0</v>
      </c>
      <c r="BL167" s="16" t="s">
        <v>129</v>
      </c>
      <c r="BM167" s="16" t="s">
        <v>955</v>
      </c>
    </row>
    <row r="168" spans="2:65" s="1" customFormat="1" ht="31.5" customHeight="1" x14ac:dyDescent="0.3">
      <c r="B168" s="125"/>
      <c r="C168" s="126">
        <v>13</v>
      </c>
      <c r="D168" s="126" t="s">
        <v>125</v>
      </c>
      <c r="E168" s="127" t="s">
        <v>610</v>
      </c>
      <c r="F168" s="394" t="s">
        <v>611</v>
      </c>
      <c r="G168" s="395"/>
      <c r="H168" s="395"/>
      <c r="I168" s="395"/>
      <c r="J168" s="128" t="s">
        <v>216</v>
      </c>
      <c r="K168" s="129">
        <v>172.02</v>
      </c>
      <c r="L168" s="396"/>
      <c r="M168" s="395"/>
      <c r="N168" s="396"/>
      <c r="O168" s="395"/>
      <c r="P168" s="395"/>
      <c r="Q168" s="395"/>
      <c r="R168" s="130"/>
      <c r="T168" s="131" t="s">
        <v>3</v>
      </c>
      <c r="U168" s="36" t="s">
        <v>36</v>
      </c>
      <c r="V168" s="132">
        <v>0.61799999999999999</v>
      </c>
      <c r="W168" s="132">
        <f>V168*K168</f>
        <v>106.30836000000001</v>
      </c>
      <c r="X168" s="132">
        <v>0</v>
      </c>
      <c r="Y168" s="132">
        <f>X168*K168</f>
        <v>0</v>
      </c>
      <c r="Z168" s="132">
        <v>0</v>
      </c>
      <c r="AA168" s="133">
        <f>Z168*K168</f>
        <v>0</v>
      </c>
      <c r="AR168" s="16" t="s">
        <v>129</v>
      </c>
      <c r="AT168" s="16" t="s">
        <v>125</v>
      </c>
      <c r="AU168" s="16" t="s">
        <v>130</v>
      </c>
      <c r="AY168" s="16" t="s">
        <v>124</v>
      </c>
      <c r="BE168" s="134">
        <f>IF(U168="základná",N168,0)</f>
        <v>0</v>
      </c>
      <c r="BF168" s="134">
        <f>IF(U168="znížená",N168,0)</f>
        <v>0</v>
      </c>
      <c r="BG168" s="134">
        <f>IF(U168="zákl. prenesená",N168,0)</f>
        <v>0</v>
      </c>
      <c r="BH168" s="134">
        <f>IF(U168="zníž. prenesená",N168,0)</f>
        <v>0</v>
      </c>
      <c r="BI168" s="134">
        <f>IF(U168="nulová",N168,0)</f>
        <v>0</v>
      </c>
      <c r="BJ168" s="16" t="s">
        <v>130</v>
      </c>
      <c r="BK168" s="134">
        <f>ROUND(L168*K168,2)</f>
        <v>0</v>
      </c>
      <c r="BL168" s="16" t="s">
        <v>129</v>
      </c>
      <c r="BM168" s="16" t="s">
        <v>956</v>
      </c>
    </row>
    <row r="169" spans="2:65" s="10" customFormat="1" ht="22.5" customHeight="1" x14ac:dyDescent="0.3">
      <c r="B169" s="135"/>
      <c r="E169" s="136" t="s">
        <v>3</v>
      </c>
      <c r="F169" s="397" t="s">
        <v>957</v>
      </c>
      <c r="G169" s="398"/>
      <c r="H169" s="398"/>
      <c r="I169" s="398"/>
      <c r="K169" s="137">
        <v>172.02</v>
      </c>
      <c r="R169" s="138"/>
      <c r="T169" s="139"/>
      <c r="AA169" s="140"/>
      <c r="AT169" s="136" t="s">
        <v>137</v>
      </c>
      <c r="AU169" s="136" t="s">
        <v>130</v>
      </c>
      <c r="AV169" s="10" t="s">
        <v>130</v>
      </c>
      <c r="AW169" s="10" t="s">
        <v>27</v>
      </c>
      <c r="AX169" s="10" t="s">
        <v>75</v>
      </c>
      <c r="AY169" s="136" t="s">
        <v>124</v>
      </c>
    </row>
    <row r="170" spans="2:65" s="1" customFormat="1" ht="31.5" customHeight="1" x14ac:dyDescent="0.3">
      <c r="B170" s="125"/>
      <c r="C170" s="126">
        <v>14</v>
      </c>
      <c r="D170" s="126" t="s">
        <v>125</v>
      </c>
      <c r="E170" s="127" t="s">
        <v>214</v>
      </c>
      <c r="F170" s="394" t="s">
        <v>215</v>
      </c>
      <c r="G170" s="395"/>
      <c r="H170" s="395"/>
      <c r="I170" s="395"/>
      <c r="J170" s="128" t="s">
        <v>216</v>
      </c>
      <c r="K170" s="129">
        <v>57.34</v>
      </c>
      <c r="L170" s="396"/>
      <c r="M170" s="395"/>
      <c r="N170" s="396"/>
      <c r="O170" s="395"/>
      <c r="P170" s="395"/>
      <c r="Q170" s="395"/>
      <c r="R170" s="130"/>
      <c r="T170" s="131" t="s">
        <v>3</v>
      </c>
      <c r="U170" s="36" t="s">
        <v>36</v>
      </c>
      <c r="V170" s="132">
        <v>0.59799999999999998</v>
      </c>
      <c r="W170" s="132">
        <f>V170*K170</f>
        <v>34.289320000000004</v>
      </c>
      <c r="X170" s="132">
        <v>0</v>
      </c>
      <c r="Y170" s="132">
        <f>X170*K170</f>
        <v>0</v>
      </c>
      <c r="Z170" s="132">
        <v>0</v>
      </c>
      <c r="AA170" s="133">
        <f>Z170*K170</f>
        <v>0</v>
      </c>
      <c r="AR170" s="16" t="s">
        <v>129</v>
      </c>
      <c r="AT170" s="16" t="s">
        <v>125</v>
      </c>
      <c r="AU170" s="16" t="s">
        <v>130</v>
      </c>
      <c r="AY170" s="16" t="s">
        <v>124</v>
      </c>
      <c r="BE170" s="134">
        <f>IF(U170="základná",N170,0)</f>
        <v>0</v>
      </c>
      <c r="BF170" s="134">
        <f>IF(U170="znížená",N170,0)</f>
        <v>0</v>
      </c>
      <c r="BG170" s="134">
        <f>IF(U170="zákl. prenesená",N170,0)</f>
        <v>0</v>
      </c>
      <c r="BH170" s="134">
        <f>IF(U170="zníž. prenesená",N170,0)</f>
        <v>0</v>
      </c>
      <c r="BI170" s="134">
        <f>IF(U170="nulová",N170,0)</f>
        <v>0</v>
      </c>
      <c r="BJ170" s="16" t="s">
        <v>130</v>
      </c>
      <c r="BK170" s="134">
        <f>ROUND(L170*K170,2)</f>
        <v>0</v>
      </c>
      <c r="BL170" s="16" t="s">
        <v>129</v>
      </c>
      <c r="BM170" s="16" t="s">
        <v>958</v>
      </c>
    </row>
    <row r="171" spans="2:65" s="1" customFormat="1" ht="31.5" customHeight="1" x14ac:dyDescent="0.3">
      <c r="B171" s="125"/>
      <c r="C171" s="126">
        <v>15</v>
      </c>
      <c r="D171" s="126" t="s">
        <v>125</v>
      </c>
      <c r="E171" s="127" t="s">
        <v>219</v>
      </c>
      <c r="F171" s="394" t="s">
        <v>220</v>
      </c>
      <c r="G171" s="395"/>
      <c r="H171" s="395"/>
      <c r="I171" s="395"/>
      <c r="J171" s="128" t="s">
        <v>216</v>
      </c>
      <c r="K171" s="129">
        <v>860.1</v>
      </c>
      <c r="L171" s="396"/>
      <c r="M171" s="395"/>
      <c r="N171" s="396"/>
      <c r="O171" s="395"/>
      <c r="P171" s="395"/>
      <c r="Q171" s="395"/>
      <c r="R171" s="130"/>
      <c r="T171" s="131" t="s">
        <v>3</v>
      </c>
      <c r="U171" s="36" t="s">
        <v>36</v>
      </c>
      <c r="V171" s="132">
        <v>7.0000000000000001E-3</v>
      </c>
      <c r="W171" s="132">
        <f>V171*K171</f>
        <v>6.0207000000000006</v>
      </c>
      <c r="X171" s="132">
        <v>0</v>
      </c>
      <c r="Y171" s="132">
        <f>X171*K171</f>
        <v>0</v>
      </c>
      <c r="Z171" s="132">
        <v>0</v>
      </c>
      <c r="AA171" s="133">
        <f>Z171*K171</f>
        <v>0</v>
      </c>
      <c r="AR171" s="16" t="s">
        <v>129</v>
      </c>
      <c r="AT171" s="16" t="s">
        <v>125</v>
      </c>
      <c r="AU171" s="16" t="s">
        <v>130</v>
      </c>
      <c r="AY171" s="16" t="s">
        <v>124</v>
      </c>
      <c r="BE171" s="134">
        <f>IF(U171="základná",N171,0)</f>
        <v>0</v>
      </c>
      <c r="BF171" s="134">
        <f>IF(U171="znížená",N171,0)</f>
        <v>0</v>
      </c>
      <c r="BG171" s="134">
        <f>IF(U171="zákl. prenesená",N171,0)</f>
        <v>0</v>
      </c>
      <c r="BH171" s="134">
        <f>IF(U171="zníž. prenesená",N171,0)</f>
        <v>0</v>
      </c>
      <c r="BI171" s="134">
        <f>IF(U171="nulová",N171,0)</f>
        <v>0</v>
      </c>
      <c r="BJ171" s="16" t="s">
        <v>130</v>
      </c>
      <c r="BK171" s="134">
        <f>ROUND(L171*K171,2)</f>
        <v>0</v>
      </c>
      <c r="BL171" s="16" t="s">
        <v>129</v>
      </c>
      <c r="BM171" s="16" t="s">
        <v>959</v>
      </c>
    </row>
    <row r="172" spans="2:65" s="10" customFormat="1" ht="22.5" customHeight="1" x14ac:dyDescent="0.3">
      <c r="B172" s="135"/>
      <c r="E172" s="136" t="s">
        <v>3</v>
      </c>
      <c r="F172" s="397" t="s">
        <v>960</v>
      </c>
      <c r="G172" s="398"/>
      <c r="H172" s="398"/>
      <c r="I172" s="398"/>
      <c r="K172" s="137">
        <v>860.1</v>
      </c>
      <c r="R172" s="138"/>
      <c r="T172" s="139"/>
      <c r="AA172" s="140"/>
      <c r="AT172" s="136" t="s">
        <v>137</v>
      </c>
      <c r="AU172" s="136" t="s">
        <v>130</v>
      </c>
      <c r="AV172" s="10" t="s">
        <v>130</v>
      </c>
      <c r="AW172" s="10" t="s">
        <v>27</v>
      </c>
      <c r="AX172" s="10" t="s">
        <v>75</v>
      </c>
      <c r="AY172" s="136" t="s">
        <v>124</v>
      </c>
    </row>
    <row r="173" spans="2:65" s="1" customFormat="1" ht="31.5" customHeight="1" x14ac:dyDescent="0.3">
      <c r="B173" s="125"/>
      <c r="C173" s="126">
        <v>16</v>
      </c>
      <c r="D173" s="126" t="s">
        <v>125</v>
      </c>
      <c r="E173" s="127" t="s">
        <v>224</v>
      </c>
      <c r="F173" s="394" t="s">
        <v>225</v>
      </c>
      <c r="G173" s="395"/>
      <c r="H173" s="395"/>
      <c r="I173" s="395"/>
      <c r="J173" s="128" t="s">
        <v>216</v>
      </c>
      <c r="K173" s="129">
        <v>57.34</v>
      </c>
      <c r="L173" s="396"/>
      <c r="M173" s="395"/>
      <c r="N173" s="396"/>
      <c r="O173" s="395"/>
      <c r="P173" s="395"/>
      <c r="Q173" s="395"/>
      <c r="R173" s="130"/>
      <c r="T173" s="131" t="s">
        <v>3</v>
      </c>
      <c r="U173" s="36" t="s">
        <v>36</v>
      </c>
      <c r="V173" s="132">
        <v>0.89</v>
      </c>
      <c r="W173" s="132">
        <f>V173*K173</f>
        <v>51.032600000000002</v>
      </c>
      <c r="X173" s="132">
        <v>0</v>
      </c>
      <c r="Y173" s="132">
        <f>X173*K173</f>
        <v>0</v>
      </c>
      <c r="Z173" s="132">
        <v>0</v>
      </c>
      <c r="AA173" s="133">
        <f>Z173*K173</f>
        <v>0</v>
      </c>
      <c r="AR173" s="16" t="s">
        <v>129</v>
      </c>
      <c r="AT173" s="16" t="s">
        <v>125</v>
      </c>
      <c r="AU173" s="16" t="s">
        <v>130</v>
      </c>
      <c r="AY173" s="16" t="s">
        <v>124</v>
      </c>
      <c r="BE173" s="134">
        <f>IF(U173="základná",N173,0)</f>
        <v>0</v>
      </c>
      <c r="BF173" s="134">
        <f>IF(U173="znížená",N173,0)</f>
        <v>0</v>
      </c>
      <c r="BG173" s="134">
        <f>IF(U173="zákl. prenesená",N173,0)</f>
        <v>0</v>
      </c>
      <c r="BH173" s="134">
        <f>IF(U173="zníž. prenesená",N173,0)</f>
        <v>0</v>
      </c>
      <c r="BI173" s="134">
        <f>IF(U173="nulová",N173,0)</f>
        <v>0</v>
      </c>
      <c r="BJ173" s="16" t="s">
        <v>130</v>
      </c>
      <c r="BK173" s="134">
        <f>ROUND(L173*K173,2)</f>
        <v>0</v>
      </c>
      <c r="BL173" s="16" t="s">
        <v>129</v>
      </c>
      <c r="BM173" s="16" t="s">
        <v>961</v>
      </c>
    </row>
    <row r="174" spans="2:65" s="1" customFormat="1" ht="31.5" customHeight="1" x14ac:dyDescent="0.3">
      <c r="B174" s="125"/>
      <c r="C174" s="126">
        <v>17</v>
      </c>
      <c r="D174" s="126" t="s">
        <v>125</v>
      </c>
      <c r="E174" s="127" t="s">
        <v>228</v>
      </c>
      <c r="F174" s="394" t="s">
        <v>229</v>
      </c>
      <c r="G174" s="395"/>
      <c r="H174" s="395"/>
      <c r="I174" s="395"/>
      <c r="J174" s="128" t="s">
        <v>216</v>
      </c>
      <c r="K174" s="129">
        <v>286.7</v>
      </c>
      <c r="L174" s="396"/>
      <c r="M174" s="395"/>
      <c r="N174" s="396"/>
      <c r="O174" s="395"/>
      <c r="P174" s="395"/>
      <c r="Q174" s="395"/>
      <c r="R174" s="130"/>
      <c r="T174" s="131" t="s">
        <v>3</v>
      </c>
      <c r="U174" s="36" t="s">
        <v>36</v>
      </c>
      <c r="V174" s="132">
        <v>0.1</v>
      </c>
      <c r="W174" s="132">
        <f>V174*K174</f>
        <v>28.67</v>
      </c>
      <c r="X174" s="132">
        <v>0</v>
      </c>
      <c r="Y174" s="132">
        <f>X174*K174</f>
        <v>0</v>
      </c>
      <c r="Z174" s="132">
        <v>0</v>
      </c>
      <c r="AA174" s="133">
        <f>Z174*K174</f>
        <v>0</v>
      </c>
      <c r="AR174" s="16" t="s">
        <v>129</v>
      </c>
      <c r="AT174" s="16" t="s">
        <v>125</v>
      </c>
      <c r="AU174" s="16" t="s">
        <v>130</v>
      </c>
      <c r="AY174" s="16" t="s">
        <v>124</v>
      </c>
      <c r="BE174" s="134">
        <f>IF(U174="základná",N174,0)</f>
        <v>0</v>
      </c>
      <c r="BF174" s="134">
        <f>IF(U174="znížená",N174,0)</f>
        <v>0</v>
      </c>
      <c r="BG174" s="134">
        <f>IF(U174="zákl. prenesená",N174,0)</f>
        <v>0</v>
      </c>
      <c r="BH174" s="134">
        <f>IF(U174="zníž. prenesená",N174,0)</f>
        <v>0</v>
      </c>
      <c r="BI174" s="134">
        <f>IF(U174="nulová",N174,0)</f>
        <v>0</v>
      </c>
      <c r="BJ174" s="16" t="s">
        <v>130</v>
      </c>
      <c r="BK174" s="134">
        <f>ROUND(L174*K174,2)</f>
        <v>0</v>
      </c>
      <c r="BL174" s="16" t="s">
        <v>129</v>
      </c>
      <c r="BM174" s="16" t="s">
        <v>962</v>
      </c>
    </row>
    <row r="175" spans="2:65" s="10" customFormat="1" ht="22.5" customHeight="1" x14ac:dyDescent="0.3">
      <c r="B175" s="135"/>
      <c r="E175" s="136" t="s">
        <v>3</v>
      </c>
      <c r="F175" s="397" t="s">
        <v>963</v>
      </c>
      <c r="G175" s="398"/>
      <c r="H175" s="398"/>
      <c r="I175" s="398"/>
      <c r="K175" s="137">
        <v>286.7</v>
      </c>
      <c r="R175" s="138"/>
      <c r="T175" s="139"/>
      <c r="AA175" s="140"/>
      <c r="AT175" s="136" t="s">
        <v>137</v>
      </c>
      <c r="AU175" s="136" t="s">
        <v>130</v>
      </c>
      <c r="AV175" s="10" t="s">
        <v>130</v>
      </c>
      <c r="AW175" s="10" t="s">
        <v>27</v>
      </c>
      <c r="AX175" s="10" t="s">
        <v>75</v>
      </c>
      <c r="AY175" s="136" t="s">
        <v>124</v>
      </c>
    </row>
    <row r="176" spans="2:65" s="1" customFormat="1" ht="31.5" customHeight="1" x14ac:dyDescent="0.3">
      <c r="B176" s="125"/>
      <c r="C176" s="126">
        <v>18</v>
      </c>
      <c r="D176" s="126" t="s">
        <v>125</v>
      </c>
      <c r="E176" s="127" t="s">
        <v>233</v>
      </c>
      <c r="F176" s="394" t="s">
        <v>234</v>
      </c>
      <c r="G176" s="395"/>
      <c r="H176" s="395"/>
      <c r="I176" s="395"/>
      <c r="J176" s="128" t="s">
        <v>216</v>
      </c>
      <c r="K176" s="129">
        <v>57.34</v>
      </c>
      <c r="L176" s="396"/>
      <c r="M176" s="395"/>
      <c r="N176" s="396"/>
      <c r="O176" s="395"/>
      <c r="P176" s="395"/>
      <c r="Q176" s="395"/>
      <c r="R176" s="130"/>
      <c r="T176" s="131" t="s">
        <v>3</v>
      </c>
      <c r="U176" s="36" t="s">
        <v>36</v>
      </c>
      <c r="V176" s="132">
        <v>0</v>
      </c>
      <c r="W176" s="132">
        <f>V176*K176</f>
        <v>0</v>
      </c>
      <c r="X176" s="132">
        <v>0</v>
      </c>
      <c r="Y176" s="132">
        <f>X176*K176</f>
        <v>0</v>
      </c>
      <c r="Z176" s="132">
        <v>0</v>
      </c>
      <c r="AA176" s="133">
        <f>Z176*K176</f>
        <v>0</v>
      </c>
      <c r="AR176" s="16" t="s">
        <v>129</v>
      </c>
      <c r="AT176" s="16" t="s">
        <v>125</v>
      </c>
      <c r="AU176" s="16" t="s">
        <v>130</v>
      </c>
      <c r="AY176" s="16" t="s">
        <v>124</v>
      </c>
      <c r="BE176" s="134">
        <f>IF(U176="základná",N176,0)</f>
        <v>0</v>
      </c>
      <c r="BF176" s="134">
        <f>IF(U176="znížená",N176,0)</f>
        <v>0</v>
      </c>
      <c r="BG176" s="134">
        <f>IF(U176="zákl. prenesená",N176,0)</f>
        <v>0</v>
      </c>
      <c r="BH176" s="134">
        <f>IF(U176="zníž. prenesená",N176,0)</f>
        <v>0</v>
      </c>
      <c r="BI176" s="134">
        <f>IF(U176="nulová",N176,0)</f>
        <v>0</v>
      </c>
      <c r="BJ176" s="16" t="s">
        <v>130</v>
      </c>
      <c r="BK176" s="134">
        <f>ROUND(L176*K176,2)</f>
        <v>0</v>
      </c>
      <c r="BL176" s="16" t="s">
        <v>129</v>
      </c>
      <c r="BM176" s="16" t="s">
        <v>964</v>
      </c>
    </row>
    <row r="177" spans="2:65" s="9" customFormat="1" ht="29.85" customHeight="1" x14ac:dyDescent="0.3">
      <c r="B177" s="115"/>
      <c r="D177" s="124" t="s">
        <v>106</v>
      </c>
      <c r="E177" s="124"/>
      <c r="F177" s="124"/>
      <c r="G177" s="124"/>
      <c r="H177" s="124"/>
      <c r="I177" s="124"/>
      <c r="J177" s="124"/>
      <c r="K177" s="124"/>
      <c r="L177" s="124"/>
      <c r="M177" s="124"/>
      <c r="N177" s="412"/>
      <c r="O177" s="413"/>
      <c r="P177" s="413"/>
      <c r="Q177" s="413"/>
      <c r="R177" s="117"/>
      <c r="T177" s="118"/>
      <c r="W177" s="119">
        <f>W178</f>
        <v>425.33546999999999</v>
      </c>
      <c r="Y177" s="119">
        <f>Y178</f>
        <v>0</v>
      </c>
      <c r="AA177" s="120">
        <f>AA178</f>
        <v>0</v>
      </c>
      <c r="AR177" s="121" t="s">
        <v>75</v>
      </c>
      <c r="AT177" s="122" t="s">
        <v>68</v>
      </c>
      <c r="AU177" s="122" t="s">
        <v>75</v>
      </c>
      <c r="AY177" s="121" t="s">
        <v>124</v>
      </c>
      <c r="BK177" s="123">
        <f>BK178</f>
        <v>0</v>
      </c>
    </row>
    <row r="178" spans="2:65" s="1" customFormat="1" ht="31.5" customHeight="1" x14ac:dyDescent="0.3">
      <c r="B178" s="125"/>
      <c r="C178" s="126">
        <v>19</v>
      </c>
      <c r="D178" s="126" t="s">
        <v>125</v>
      </c>
      <c r="E178" s="127" t="s">
        <v>965</v>
      </c>
      <c r="F178" s="394" t="s">
        <v>966</v>
      </c>
      <c r="G178" s="395"/>
      <c r="H178" s="395"/>
      <c r="I178" s="395"/>
      <c r="J178" s="128" t="s">
        <v>216</v>
      </c>
      <c r="K178" s="129">
        <v>172.69</v>
      </c>
      <c r="L178" s="396"/>
      <c r="M178" s="395"/>
      <c r="N178" s="396"/>
      <c r="O178" s="395"/>
      <c r="P178" s="395"/>
      <c r="Q178" s="395"/>
      <c r="R178" s="130"/>
      <c r="T178" s="131" t="s">
        <v>3</v>
      </c>
      <c r="U178" s="36" t="s">
        <v>36</v>
      </c>
      <c r="V178" s="132">
        <v>2.4630000000000001</v>
      </c>
      <c r="W178" s="132">
        <f>V178*K178</f>
        <v>425.33546999999999</v>
      </c>
      <c r="X178" s="132">
        <v>0</v>
      </c>
      <c r="Y178" s="132">
        <f>X178*K178</f>
        <v>0</v>
      </c>
      <c r="Z178" s="132">
        <v>0</v>
      </c>
      <c r="AA178" s="133">
        <f>Z178*K178</f>
        <v>0</v>
      </c>
      <c r="AR178" s="16" t="s">
        <v>129</v>
      </c>
      <c r="AT178" s="16" t="s">
        <v>125</v>
      </c>
      <c r="AU178" s="16" t="s">
        <v>130</v>
      </c>
      <c r="AY178" s="16" t="s">
        <v>124</v>
      </c>
      <c r="BE178" s="134">
        <f>IF(U178="základná",N178,0)</f>
        <v>0</v>
      </c>
      <c r="BF178" s="134">
        <f>IF(U178="znížená",N178,0)</f>
        <v>0</v>
      </c>
      <c r="BG178" s="134">
        <f>IF(U178="zákl. prenesená",N178,0)</f>
        <v>0</v>
      </c>
      <c r="BH178" s="134">
        <f>IF(U178="zníž. prenesená",N178,0)</f>
        <v>0</v>
      </c>
      <c r="BI178" s="134">
        <f>IF(U178="nulová",N178,0)</f>
        <v>0</v>
      </c>
      <c r="BJ178" s="16" t="s">
        <v>130</v>
      </c>
      <c r="BK178" s="134">
        <f>ROUND(L178*K178,2)</f>
        <v>0</v>
      </c>
      <c r="BL178" s="16" t="s">
        <v>129</v>
      </c>
      <c r="BM178" s="16" t="s">
        <v>967</v>
      </c>
    </row>
    <row r="179" spans="2:65" s="9" customFormat="1" ht="37.35" customHeight="1" x14ac:dyDescent="0.35">
      <c r="B179" s="115"/>
      <c r="D179" s="116" t="s">
        <v>107</v>
      </c>
      <c r="E179" s="116"/>
      <c r="F179" s="116"/>
      <c r="G179" s="116"/>
      <c r="H179" s="116"/>
      <c r="I179" s="116"/>
      <c r="J179" s="116"/>
      <c r="K179" s="116"/>
      <c r="L179" s="116"/>
      <c r="M179" s="116"/>
      <c r="N179" s="414"/>
      <c r="O179" s="415"/>
      <c r="P179" s="415"/>
      <c r="Q179" s="415"/>
      <c r="R179" s="117"/>
      <c r="T179" s="118"/>
      <c r="W179" s="119">
        <f>W180+W186+W192</f>
        <v>915.89164000000005</v>
      </c>
      <c r="Y179" s="119">
        <f>Y180+Y186+Y192</f>
        <v>21.776250500000003</v>
      </c>
      <c r="AA179" s="120">
        <f>AA180+AA186+AA192</f>
        <v>2.4639120000000001</v>
      </c>
      <c r="AR179" s="121" t="s">
        <v>130</v>
      </c>
      <c r="AT179" s="122" t="s">
        <v>68</v>
      </c>
      <c r="AU179" s="122" t="s">
        <v>69</v>
      </c>
      <c r="AY179" s="121" t="s">
        <v>124</v>
      </c>
      <c r="BK179" s="123">
        <f>BK180+BK186+BK192</f>
        <v>0</v>
      </c>
    </row>
    <row r="180" spans="2:65" s="9" customFormat="1" ht="19.899999999999999" customHeight="1" x14ac:dyDescent="0.3">
      <c r="B180" s="115"/>
      <c r="D180" s="124" t="s">
        <v>481</v>
      </c>
      <c r="E180" s="124"/>
      <c r="F180" s="124"/>
      <c r="G180" s="124"/>
      <c r="H180" s="124"/>
      <c r="I180" s="124"/>
      <c r="J180" s="124"/>
      <c r="K180" s="124"/>
      <c r="L180" s="124"/>
      <c r="M180" s="124"/>
      <c r="N180" s="410"/>
      <c r="O180" s="411"/>
      <c r="P180" s="411"/>
      <c r="Q180" s="411"/>
      <c r="R180" s="117"/>
      <c r="T180" s="118"/>
      <c r="W180" s="119">
        <f>SUM(W181:W185)</f>
        <v>283.86599999999999</v>
      </c>
      <c r="Y180" s="119">
        <f>SUM(Y181:Y185)</f>
        <v>0.278256</v>
      </c>
      <c r="AA180" s="120">
        <f>SUM(AA181:AA185)</f>
        <v>2.4639120000000001</v>
      </c>
      <c r="AR180" s="121" t="s">
        <v>130</v>
      </c>
      <c r="AT180" s="122" t="s">
        <v>68</v>
      </c>
      <c r="AU180" s="122" t="s">
        <v>75</v>
      </c>
      <c r="AY180" s="121" t="s">
        <v>124</v>
      </c>
      <c r="BK180" s="123">
        <f>SUM(BK181:BK185)</f>
        <v>0</v>
      </c>
    </row>
    <row r="181" spans="2:65" s="1" customFormat="1" ht="31.5" customHeight="1" x14ac:dyDescent="0.3">
      <c r="B181" s="125"/>
      <c r="C181" s="126">
        <v>20</v>
      </c>
      <c r="D181" s="126" t="s">
        <v>125</v>
      </c>
      <c r="E181" s="127" t="s">
        <v>757</v>
      </c>
      <c r="F181" s="394" t="s">
        <v>968</v>
      </c>
      <c r="G181" s="395"/>
      <c r="H181" s="395"/>
      <c r="I181" s="395"/>
      <c r="J181" s="128" t="s">
        <v>128</v>
      </c>
      <c r="K181" s="129">
        <v>224.4</v>
      </c>
      <c r="L181" s="396"/>
      <c r="M181" s="395"/>
      <c r="N181" s="396"/>
      <c r="O181" s="395"/>
      <c r="P181" s="395"/>
      <c r="Q181" s="395"/>
      <c r="R181" s="130"/>
      <c r="T181" s="131" t="s">
        <v>3</v>
      </c>
      <c r="U181" s="36" t="s">
        <v>36</v>
      </c>
      <c r="V181" s="132">
        <v>0.38500000000000001</v>
      </c>
      <c r="W181" s="132">
        <f>V181*K181</f>
        <v>86.394000000000005</v>
      </c>
      <c r="X181" s="132">
        <v>0</v>
      </c>
      <c r="Y181" s="132">
        <f>X181*K181</f>
        <v>0</v>
      </c>
      <c r="Z181" s="132">
        <v>1.098E-2</v>
      </c>
      <c r="AA181" s="133">
        <f>Z181*K181</f>
        <v>2.4639120000000001</v>
      </c>
      <c r="AR181" s="16" t="s">
        <v>193</v>
      </c>
      <c r="AT181" s="16" t="s">
        <v>125</v>
      </c>
      <c r="AU181" s="16" t="s">
        <v>130</v>
      </c>
      <c r="AY181" s="16" t="s">
        <v>124</v>
      </c>
      <c r="BE181" s="134">
        <f>IF(U181="základná",N181,0)</f>
        <v>0</v>
      </c>
      <c r="BF181" s="134">
        <f>IF(U181="znížená",N181,0)</f>
        <v>0</v>
      </c>
      <c r="BG181" s="134">
        <f>IF(U181="zákl. prenesená",N181,0)</f>
        <v>0</v>
      </c>
      <c r="BH181" s="134">
        <f>IF(U181="zníž. prenesená",N181,0)</f>
        <v>0</v>
      </c>
      <c r="BI181" s="134">
        <f>IF(U181="nulová",N181,0)</f>
        <v>0</v>
      </c>
      <c r="BJ181" s="16" t="s">
        <v>130</v>
      </c>
      <c r="BK181" s="134">
        <f>ROUND(L181*K181,2)</f>
        <v>0</v>
      </c>
      <c r="BL181" s="16" t="s">
        <v>193</v>
      </c>
      <c r="BM181" s="16" t="s">
        <v>969</v>
      </c>
    </row>
    <row r="182" spans="2:65" s="1" customFormat="1" ht="44.25" customHeight="1" x14ac:dyDescent="0.3">
      <c r="B182" s="125"/>
      <c r="C182" s="126">
        <v>21</v>
      </c>
      <c r="D182" s="126" t="s">
        <v>125</v>
      </c>
      <c r="E182" s="127" t="s">
        <v>970</v>
      </c>
      <c r="F182" s="394" t="s">
        <v>971</v>
      </c>
      <c r="G182" s="395"/>
      <c r="H182" s="395"/>
      <c r="I182" s="395"/>
      <c r="J182" s="128" t="s">
        <v>128</v>
      </c>
      <c r="K182" s="129">
        <v>224.4</v>
      </c>
      <c r="L182" s="396"/>
      <c r="M182" s="395"/>
      <c r="N182" s="396"/>
      <c r="O182" s="395"/>
      <c r="P182" s="395"/>
      <c r="Q182" s="395"/>
      <c r="R182" s="130"/>
      <c r="T182" s="131" t="s">
        <v>3</v>
      </c>
      <c r="U182" s="36" t="s">
        <v>36</v>
      </c>
      <c r="V182" s="132">
        <v>0.88</v>
      </c>
      <c r="W182" s="132">
        <f>V182*K182</f>
        <v>197.47200000000001</v>
      </c>
      <c r="X182" s="132">
        <v>2.0000000000000002E-5</v>
      </c>
      <c r="Y182" s="132">
        <f>X182*K182</f>
        <v>4.4880000000000007E-3</v>
      </c>
      <c r="Z182" s="132">
        <v>0</v>
      </c>
      <c r="AA182" s="133">
        <f>Z182*K182</f>
        <v>0</v>
      </c>
      <c r="AR182" s="16" t="s">
        <v>193</v>
      </c>
      <c r="AT182" s="16" t="s">
        <v>125</v>
      </c>
      <c r="AU182" s="16" t="s">
        <v>130</v>
      </c>
      <c r="AY182" s="16" t="s">
        <v>124</v>
      </c>
      <c r="BE182" s="134">
        <f>IF(U182="základná",N182,0)</f>
        <v>0</v>
      </c>
      <c r="BF182" s="134">
        <f>IF(U182="znížená",N182,0)</f>
        <v>0</v>
      </c>
      <c r="BG182" s="134">
        <f>IF(U182="zákl. prenesená",N182,0)</f>
        <v>0</v>
      </c>
      <c r="BH182" s="134">
        <f>IF(U182="zníž. prenesená",N182,0)</f>
        <v>0</v>
      </c>
      <c r="BI182" s="134">
        <f>IF(U182="nulová",N182,0)</f>
        <v>0</v>
      </c>
      <c r="BJ182" s="16" t="s">
        <v>130</v>
      </c>
      <c r="BK182" s="134">
        <f>ROUND(L182*K182,2)</f>
        <v>0</v>
      </c>
      <c r="BL182" s="16" t="s">
        <v>193</v>
      </c>
      <c r="BM182" s="16" t="s">
        <v>972</v>
      </c>
    </row>
    <row r="183" spans="2:65" s="10" customFormat="1" ht="31.5" customHeight="1" x14ac:dyDescent="0.3">
      <c r="B183" s="135"/>
      <c r="E183" s="136" t="s">
        <v>3</v>
      </c>
      <c r="F183" s="397" t="s">
        <v>973</v>
      </c>
      <c r="G183" s="398"/>
      <c r="H183" s="398"/>
      <c r="I183" s="398"/>
      <c r="K183" s="137">
        <v>224.4</v>
      </c>
      <c r="R183" s="138"/>
      <c r="T183" s="139"/>
      <c r="AA183" s="140"/>
      <c r="AT183" s="136" t="s">
        <v>137</v>
      </c>
      <c r="AU183" s="136" t="s">
        <v>130</v>
      </c>
      <c r="AV183" s="10" t="s">
        <v>130</v>
      </c>
      <c r="AW183" s="10" t="s">
        <v>27</v>
      </c>
      <c r="AX183" s="10" t="s">
        <v>75</v>
      </c>
      <c r="AY183" s="136" t="s">
        <v>124</v>
      </c>
    </row>
    <row r="184" spans="2:65" s="1" customFormat="1" ht="31.5" customHeight="1" x14ac:dyDescent="0.3">
      <c r="B184" s="125"/>
      <c r="C184" s="141">
        <v>22</v>
      </c>
      <c r="D184" s="141" t="s">
        <v>151</v>
      </c>
      <c r="E184" s="142" t="s">
        <v>974</v>
      </c>
      <c r="F184" s="403" t="s">
        <v>975</v>
      </c>
      <c r="G184" s="404"/>
      <c r="H184" s="404"/>
      <c r="I184" s="404"/>
      <c r="J184" s="143" t="s">
        <v>128</v>
      </c>
      <c r="K184" s="144">
        <v>224.4</v>
      </c>
      <c r="L184" s="405"/>
      <c r="M184" s="404"/>
      <c r="N184" s="405"/>
      <c r="O184" s="395"/>
      <c r="P184" s="395"/>
      <c r="Q184" s="395"/>
      <c r="R184" s="130"/>
      <c r="T184" s="131" t="s">
        <v>3</v>
      </c>
      <c r="U184" s="36" t="s">
        <v>36</v>
      </c>
      <c r="V184" s="132">
        <v>0</v>
      </c>
      <c r="W184" s="132">
        <f>V184*K184</f>
        <v>0</v>
      </c>
      <c r="X184" s="132">
        <v>1.2199999999999999E-3</v>
      </c>
      <c r="Y184" s="132">
        <f>X184*K184</f>
        <v>0.27376800000000001</v>
      </c>
      <c r="Z184" s="132">
        <v>0</v>
      </c>
      <c r="AA184" s="133">
        <f>Z184*K184</f>
        <v>0</v>
      </c>
      <c r="AR184" s="16" t="s">
        <v>251</v>
      </c>
      <c r="AT184" s="16" t="s">
        <v>151</v>
      </c>
      <c r="AU184" s="16" t="s">
        <v>130</v>
      </c>
      <c r="AY184" s="16" t="s">
        <v>124</v>
      </c>
      <c r="BE184" s="134">
        <f>IF(U184="základná",N184,0)</f>
        <v>0</v>
      </c>
      <c r="BF184" s="134">
        <f>IF(U184="znížená",N184,0)</f>
        <v>0</v>
      </c>
      <c r="BG184" s="134">
        <f>IF(U184="zákl. prenesená",N184,0)</f>
        <v>0</v>
      </c>
      <c r="BH184" s="134">
        <f>IF(U184="zníž. prenesená",N184,0)</f>
        <v>0</v>
      </c>
      <c r="BI184" s="134">
        <f>IF(U184="nulová",N184,0)</f>
        <v>0</v>
      </c>
      <c r="BJ184" s="16" t="s">
        <v>130</v>
      </c>
      <c r="BK184" s="134">
        <f>ROUND(L184*K184,2)</f>
        <v>0</v>
      </c>
      <c r="BL184" s="16" t="s">
        <v>193</v>
      </c>
      <c r="BM184" s="16" t="s">
        <v>976</v>
      </c>
    </row>
    <row r="185" spans="2:65" s="1" customFormat="1" ht="30" customHeight="1" x14ac:dyDescent="0.3">
      <c r="B185" s="29"/>
      <c r="F185" s="399" t="s">
        <v>977</v>
      </c>
      <c r="G185" s="357"/>
      <c r="H185" s="357"/>
      <c r="I185" s="357"/>
      <c r="R185" s="30"/>
      <c r="T185" s="64"/>
      <c r="AA185" s="65"/>
      <c r="AT185" s="16" t="s">
        <v>503</v>
      </c>
      <c r="AU185" s="16" t="s">
        <v>130</v>
      </c>
    </row>
    <row r="186" spans="2:65" s="9" customFormat="1" ht="29.85" customHeight="1" x14ac:dyDescent="0.3">
      <c r="B186" s="115"/>
      <c r="D186" s="124" t="s">
        <v>894</v>
      </c>
      <c r="E186" s="124"/>
      <c r="F186" s="124"/>
      <c r="G186" s="124"/>
      <c r="H186" s="124"/>
      <c r="I186" s="124"/>
      <c r="J186" s="124"/>
      <c r="K186" s="124"/>
      <c r="L186" s="124"/>
      <c r="M186" s="124"/>
      <c r="N186" s="410"/>
      <c r="O186" s="411"/>
      <c r="P186" s="411"/>
      <c r="Q186" s="411"/>
      <c r="R186" s="117"/>
      <c r="T186" s="118"/>
      <c r="W186" s="119">
        <f>SUM(W187:W191)</f>
        <v>570.22588000000007</v>
      </c>
      <c r="Y186" s="119">
        <f>SUM(Y187:Y191)</f>
        <v>21.448626500000003</v>
      </c>
      <c r="AA186" s="120">
        <f>SUM(AA187:AA191)</f>
        <v>0</v>
      </c>
      <c r="AR186" s="121" t="s">
        <v>130</v>
      </c>
      <c r="AT186" s="122" t="s">
        <v>68</v>
      </c>
      <c r="AU186" s="122" t="s">
        <v>75</v>
      </c>
      <c r="AY186" s="121" t="s">
        <v>124</v>
      </c>
      <c r="BK186" s="123">
        <f>SUM(BK187:BK191)</f>
        <v>0</v>
      </c>
    </row>
    <row r="187" spans="2:65" s="1" customFormat="1" ht="44.25" customHeight="1" x14ac:dyDescent="0.3">
      <c r="B187" s="125"/>
      <c r="C187" s="126">
        <v>23</v>
      </c>
      <c r="D187" s="126" t="s">
        <v>125</v>
      </c>
      <c r="E187" s="127" t="s">
        <v>978</v>
      </c>
      <c r="F187" s="394" t="s">
        <v>979</v>
      </c>
      <c r="G187" s="395"/>
      <c r="H187" s="395"/>
      <c r="I187" s="395"/>
      <c r="J187" s="128" t="s">
        <v>128</v>
      </c>
      <c r="K187" s="129">
        <v>324.73</v>
      </c>
      <c r="L187" s="396"/>
      <c r="M187" s="395"/>
      <c r="N187" s="396"/>
      <c r="O187" s="395"/>
      <c r="P187" s="395"/>
      <c r="Q187" s="395"/>
      <c r="R187" s="130"/>
      <c r="T187" s="131" t="s">
        <v>3</v>
      </c>
      <c r="U187" s="36" t="s">
        <v>36</v>
      </c>
      <c r="V187" s="132">
        <v>1.756</v>
      </c>
      <c r="W187" s="132">
        <f>V187*K187</f>
        <v>570.22588000000007</v>
      </c>
      <c r="X187" s="132">
        <v>3.0500000000000002E-3</v>
      </c>
      <c r="Y187" s="132">
        <f>X187*K187</f>
        <v>0.9904265000000001</v>
      </c>
      <c r="Z187" s="132">
        <v>0</v>
      </c>
      <c r="AA187" s="133">
        <f>Z187*K187</f>
        <v>0</v>
      </c>
      <c r="AR187" s="16" t="s">
        <v>193</v>
      </c>
      <c r="AT187" s="16" t="s">
        <v>125</v>
      </c>
      <c r="AU187" s="16" t="s">
        <v>130</v>
      </c>
      <c r="AY187" s="16" t="s">
        <v>124</v>
      </c>
      <c r="BE187" s="134">
        <f>IF(U187="základná",N187,0)</f>
        <v>0</v>
      </c>
      <c r="BF187" s="134">
        <f>IF(U187="znížená",N187,0)</f>
        <v>0</v>
      </c>
      <c r="BG187" s="134">
        <f>IF(U187="zákl. prenesená",N187,0)</f>
        <v>0</v>
      </c>
      <c r="BH187" s="134">
        <f>IF(U187="zníž. prenesená",N187,0)</f>
        <v>0</v>
      </c>
      <c r="BI187" s="134">
        <f>IF(U187="nulová",N187,0)</f>
        <v>0</v>
      </c>
      <c r="BJ187" s="16" t="s">
        <v>130</v>
      </c>
      <c r="BK187" s="134">
        <f>ROUND(L187*K187,2)</f>
        <v>0</v>
      </c>
      <c r="BL187" s="16" t="s">
        <v>193</v>
      </c>
      <c r="BM187" s="16" t="s">
        <v>980</v>
      </c>
    </row>
    <row r="188" spans="2:65" s="10" customFormat="1" ht="22.5" customHeight="1" x14ac:dyDescent="0.3">
      <c r="B188" s="135"/>
      <c r="E188" s="136" t="s">
        <v>3</v>
      </c>
      <c r="F188" s="397" t="s">
        <v>981</v>
      </c>
      <c r="G188" s="398"/>
      <c r="H188" s="398"/>
      <c r="I188" s="398"/>
      <c r="K188" s="137">
        <v>421.65</v>
      </c>
      <c r="R188" s="138"/>
      <c r="T188" s="139"/>
      <c r="AA188" s="140"/>
      <c r="AT188" s="136" t="s">
        <v>137</v>
      </c>
      <c r="AU188" s="136" t="s">
        <v>130</v>
      </c>
      <c r="AV188" s="10" t="s">
        <v>130</v>
      </c>
      <c r="AW188" s="10" t="s">
        <v>27</v>
      </c>
      <c r="AX188" s="10" t="s">
        <v>69</v>
      </c>
      <c r="AY188" s="136" t="s">
        <v>124</v>
      </c>
    </row>
    <row r="189" spans="2:65" s="10" customFormat="1" ht="44.25" customHeight="1" x14ac:dyDescent="0.3">
      <c r="B189" s="135"/>
      <c r="E189" s="136" t="s">
        <v>3</v>
      </c>
      <c r="F189" s="400" t="s">
        <v>982</v>
      </c>
      <c r="G189" s="398"/>
      <c r="H189" s="398"/>
      <c r="I189" s="398"/>
      <c r="K189" s="137">
        <v>-96.92</v>
      </c>
      <c r="R189" s="138"/>
      <c r="T189" s="139"/>
      <c r="AA189" s="140"/>
      <c r="AT189" s="136" t="s">
        <v>137</v>
      </c>
      <c r="AU189" s="136" t="s">
        <v>130</v>
      </c>
      <c r="AV189" s="10" t="s">
        <v>130</v>
      </c>
      <c r="AW189" s="10" t="s">
        <v>27</v>
      </c>
      <c r="AX189" s="10" t="s">
        <v>69</v>
      </c>
      <c r="AY189" s="136" t="s">
        <v>124</v>
      </c>
    </row>
    <row r="190" spans="2:65" s="11" customFormat="1" ht="22.5" customHeight="1" x14ac:dyDescent="0.3">
      <c r="B190" s="148"/>
      <c r="E190" s="149" t="s">
        <v>3</v>
      </c>
      <c r="F190" s="401" t="s">
        <v>506</v>
      </c>
      <c r="G190" s="402"/>
      <c r="H190" s="402"/>
      <c r="I190" s="402"/>
      <c r="K190" s="150">
        <v>324.73</v>
      </c>
      <c r="R190" s="151"/>
      <c r="T190" s="152"/>
      <c r="AA190" s="153"/>
      <c r="AT190" s="154" t="s">
        <v>137</v>
      </c>
      <c r="AU190" s="154" t="s">
        <v>130</v>
      </c>
      <c r="AV190" s="11" t="s">
        <v>129</v>
      </c>
      <c r="AW190" s="11" t="s">
        <v>27</v>
      </c>
      <c r="AX190" s="11" t="s">
        <v>75</v>
      </c>
      <c r="AY190" s="154" t="s">
        <v>124</v>
      </c>
    </row>
    <row r="191" spans="2:65" s="1" customFormat="1" ht="31.5" customHeight="1" x14ac:dyDescent="0.3">
      <c r="B191" s="125"/>
      <c r="C191" s="141">
        <v>24</v>
      </c>
      <c r="D191" s="141" t="s">
        <v>151</v>
      </c>
      <c r="E191" s="142" t="s">
        <v>983</v>
      </c>
      <c r="F191" s="403" t="s">
        <v>984</v>
      </c>
      <c r="G191" s="404"/>
      <c r="H191" s="404"/>
      <c r="I191" s="404"/>
      <c r="J191" s="143" t="s">
        <v>128</v>
      </c>
      <c r="K191" s="144">
        <v>340.97</v>
      </c>
      <c r="L191" s="405"/>
      <c r="M191" s="404"/>
      <c r="N191" s="405"/>
      <c r="O191" s="395"/>
      <c r="P191" s="395"/>
      <c r="Q191" s="395"/>
      <c r="R191" s="130"/>
      <c r="T191" s="131" t="s">
        <v>3</v>
      </c>
      <c r="U191" s="36" t="s">
        <v>36</v>
      </c>
      <c r="V191" s="132">
        <v>0</v>
      </c>
      <c r="W191" s="132">
        <f>V191*K191</f>
        <v>0</v>
      </c>
      <c r="X191" s="132">
        <v>0.06</v>
      </c>
      <c r="Y191" s="132">
        <f>X191*K191</f>
        <v>20.458200000000001</v>
      </c>
      <c r="Z191" s="132">
        <v>0</v>
      </c>
      <c r="AA191" s="133">
        <f>Z191*K191</f>
        <v>0</v>
      </c>
      <c r="AR191" s="16" t="s">
        <v>251</v>
      </c>
      <c r="AT191" s="16" t="s">
        <v>151</v>
      </c>
      <c r="AU191" s="16" t="s">
        <v>130</v>
      </c>
      <c r="AY191" s="16" t="s">
        <v>124</v>
      </c>
      <c r="BE191" s="134">
        <f>IF(U191="základná",N191,0)</f>
        <v>0</v>
      </c>
      <c r="BF191" s="134">
        <f>IF(U191="znížená",N191,0)</f>
        <v>0</v>
      </c>
      <c r="BG191" s="134">
        <f>IF(U191="zákl. prenesená",N191,0)</f>
        <v>0</v>
      </c>
      <c r="BH191" s="134">
        <f>IF(U191="zníž. prenesená",N191,0)</f>
        <v>0</v>
      </c>
      <c r="BI191" s="134">
        <f>IF(U191="nulová",N191,0)</f>
        <v>0</v>
      </c>
      <c r="BJ191" s="16" t="s">
        <v>130</v>
      </c>
      <c r="BK191" s="134">
        <f>ROUND(L191*K191,2)</f>
        <v>0</v>
      </c>
      <c r="BL191" s="16" t="s">
        <v>193</v>
      </c>
      <c r="BM191" s="16" t="s">
        <v>985</v>
      </c>
    </row>
    <row r="192" spans="2:65" s="9" customFormat="1" ht="29.85" customHeight="1" x14ac:dyDescent="0.3">
      <c r="B192" s="115"/>
      <c r="D192" s="124" t="s">
        <v>483</v>
      </c>
      <c r="E192" s="124"/>
      <c r="F192" s="124"/>
      <c r="G192" s="124"/>
      <c r="H192" s="124"/>
      <c r="I192" s="124"/>
      <c r="J192" s="124"/>
      <c r="K192" s="124"/>
      <c r="L192" s="124"/>
      <c r="M192" s="124"/>
      <c r="N192" s="412"/>
      <c r="O192" s="413"/>
      <c r="P192" s="413"/>
      <c r="Q192" s="413"/>
      <c r="R192" s="117"/>
      <c r="T192" s="118"/>
      <c r="W192" s="119">
        <f>SUM(W193:W194)</f>
        <v>61.799759999999999</v>
      </c>
      <c r="Y192" s="119">
        <f>SUM(Y193:Y194)</f>
        <v>4.9368000000000002E-2</v>
      </c>
      <c r="AA192" s="120">
        <f>SUM(AA193:AA194)</f>
        <v>0</v>
      </c>
      <c r="AR192" s="121" t="s">
        <v>130</v>
      </c>
      <c r="AT192" s="122" t="s">
        <v>68</v>
      </c>
      <c r="AU192" s="122" t="s">
        <v>75</v>
      </c>
      <c r="AY192" s="121" t="s">
        <v>124</v>
      </c>
      <c r="BK192" s="123">
        <f>SUM(BK193:BK194)</f>
        <v>0</v>
      </c>
    </row>
    <row r="193" spans="2:65" s="1" customFormat="1" ht="31.5" customHeight="1" x14ac:dyDescent="0.3">
      <c r="B193" s="125"/>
      <c r="C193" s="126">
        <v>25</v>
      </c>
      <c r="D193" s="126" t="s">
        <v>125</v>
      </c>
      <c r="E193" s="127" t="s">
        <v>986</v>
      </c>
      <c r="F193" s="394" t="s">
        <v>987</v>
      </c>
      <c r="G193" s="395"/>
      <c r="H193" s="395"/>
      <c r="I193" s="395"/>
      <c r="J193" s="128" t="s">
        <v>128</v>
      </c>
      <c r="K193" s="129">
        <v>224.4</v>
      </c>
      <c r="L193" s="396"/>
      <c r="M193" s="395"/>
      <c r="N193" s="396"/>
      <c r="O193" s="395"/>
      <c r="P193" s="395"/>
      <c r="Q193" s="395"/>
      <c r="R193" s="130"/>
      <c r="T193" s="131" t="s">
        <v>3</v>
      </c>
      <c r="U193" s="36" t="s">
        <v>36</v>
      </c>
      <c r="V193" s="132">
        <v>0.27539999999999998</v>
      </c>
      <c r="W193" s="132">
        <f>V193*K193</f>
        <v>61.799759999999999</v>
      </c>
      <c r="X193" s="132">
        <v>2.2000000000000001E-4</v>
      </c>
      <c r="Y193" s="132">
        <f>X193*K193</f>
        <v>4.9368000000000002E-2</v>
      </c>
      <c r="Z193" s="132">
        <v>0</v>
      </c>
      <c r="AA193" s="133">
        <f>Z193*K193</f>
        <v>0</v>
      </c>
      <c r="AR193" s="16" t="s">
        <v>193</v>
      </c>
      <c r="AT193" s="16" t="s">
        <v>125</v>
      </c>
      <c r="AU193" s="16" t="s">
        <v>130</v>
      </c>
      <c r="AY193" s="16" t="s">
        <v>124</v>
      </c>
      <c r="BE193" s="134">
        <f>IF(U193="základná",N193,0)</f>
        <v>0</v>
      </c>
      <c r="BF193" s="134">
        <f>IF(U193="znížená",N193,0)</f>
        <v>0</v>
      </c>
      <c r="BG193" s="134">
        <f>IF(U193="zákl. prenesená",N193,0)</f>
        <v>0</v>
      </c>
      <c r="BH193" s="134">
        <f>IF(U193="zníž. prenesená",N193,0)</f>
        <v>0</v>
      </c>
      <c r="BI193" s="134">
        <f>IF(U193="nulová",N193,0)</f>
        <v>0</v>
      </c>
      <c r="BJ193" s="16" t="s">
        <v>130</v>
      </c>
      <c r="BK193" s="134">
        <f>ROUND(L193*K193,2)</f>
        <v>0</v>
      </c>
      <c r="BL193" s="16" t="s">
        <v>193</v>
      </c>
      <c r="BM193" s="16" t="s">
        <v>988</v>
      </c>
    </row>
    <row r="194" spans="2:65" s="10" customFormat="1" ht="22.5" customHeight="1" x14ac:dyDescent="0.3">
      <c r="B194" s="135"/>
      <c r="E194" s="136" t="s">
        <v>3</v>
      </c>
      <c r="F194" s="397" t="s">
        <v>989</v>
      </c>
      <c r="G194" s="398"/>
      <c r="H194" s="398"/>
      <c r="I194" s="398"/>
      <c r="K194" s="137">
        <v>224.4</v>
      </c>
      <c r="R194" s="138"/>
      <c r="T194" s="155"/>
      <c r="U194" s="156"/>
      <c r="V194" s="156"/>
      <c r="W194" s="156"/>
      <c r="X194" s="156"/>
      <c r="Y194" s="156"/>
      <c r="Z194" s="156"/>
      <c r="AA194" s="157"/>
      <c r="AT194" s="136" t="s">
        <v>137</v>
      </c>
      <c r="AU194" s="136" t="s">
        <v>130</v>
      </c>
      <c r="AV194" s="10" t="s">
        <v>130</v>
      </c>
      <c r="AW194" s="10" t="s">
        <v>27</v>
      </c>
      <c r="AX194" s="10" t="s">
        <v>75</v>
      </c>
      <c r="AY194" s="136" t="s">
        <v>124</v>
      </c>
    </row>
    <row r="195" spans="2:65" s="1" customFormat="1" ht="6.95" customHeight="1" x14ac:dyDescent="0.3">
      <c r="B195" s="51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3"/>
    </row>
  </sheetData>
  <mergeCells count="186">
    <mergeCell ref="H1:K1"/>
    <mergeCell ref="S2:AC2"/>
    <mergeCell ref="F194:I194"/>
    <mergeCell ref="N117:Q117"/>
    <mergeCell ref="N118:Q118"/>
    <mergeCell ref="N119:Q119"/>
    <mergeCell ref="N160:Q160"/>
    <mergeCell ref="N177:Q177"/>
    <mergeCell ref="N179:Q179"/>
    <mergeCell ref="N180:Q180"/>
    <mergeCell ref="N186:Q186"/>
    <mergeCell ref="N192:Q192"/>
    <mergeCell ref="F188:I188"/>
    <mergeCell ref="F189:I189"/>
    <mergeCell ref="F190:I190"/>
    <mergeCell ref="F191:I191"/>
    <mergeCell ref="L191:M191"/>
    <mergeCell ref="N191:Q191"/>
    <mergeCell ref="F193:I193"/>
    <mergeCell ref="L193:M193"/>
    <mergeCell ref="N193:Q193"/>
    <mergeCell ref="F182:I182"/>
    <mergeCell ref="L182:M182"/>
    <mergeCell ref="N182:Q182"/>
    <mergeCell ref="F183:I183"/>
    <mergeCell ref="F184:I184"/>
    <mergeCell ref="L184:M184"/>
    <mergeCell ref="N184:Q184"/>
    <mergeCell ref="F185:I185"/>
    <mergeCell ref="F187:I187"/>
    <mergeCell ref="L187:M187"/>
    <mergeCell ref="N187:Q187"/>
    <mergeCell ref="F175:I175"/>
    <mergeCell ref="F176:I176"/>
    <mergeCell ref="L176:M176"/>
    <mergeCell ref="N176:Q176"/>
    <mergeCell ref="F178:I178"/>
    <mergeCell ref="L178:M178"/>
    <mergeCell ref="N178:Q178"/>
    <mergeCell ref="F181:I181"/>
    <mergeCell ref="L181:M181"/>
    <mergeCell ref="N181:Q181"/>
    <mergeCell ref="F171:I171"/>
    <mergeCell ref="L171:M171"/>
    <mergeCell ref="N171:Q171"/>
    <mergeCell ref="F172:I172"/>
    <mergeCell ref="F173:I173"/>
    <mergeCell ref="L173:M173"/>
    <mergeCell ref="N173:Q173"/>
    <mergeCell ref="F174:I174"/>
    <mergeCell ref="L174:M174"/>
    <mergeCell ref="N174:Q174"/>
    <mergeCell ref="F167:I167"/>
    <mergeCell ref="L167:M167"/>
    <mergeCell ref="N167:Q167"/>
    <mergeCell ref="F168:I168"/>
    <mergeCell ref="L168:M168"/>
    <mergeCell ref="N168:Q168"/>
    <mergeCell ref="F169:I169"/>
    <mergeCell ref="F170:I170"/>
    <mergeCell ref="L170:M170"/>
    <mergeCell ref="N170:Q170"/>
    <mergeCell ref="F162:I162"/>
    <mergeCell ref="F163:I163"/>
    <mergeCell ref="L163:M163"/>
    <mergeCell ref="N163:Q163"/>
    <mergeCell ref="F164:I164"/>
    <mergeCell ref="F165:I165"/>
    <mergeCell ref="L165:M165"/>
    <mergeCell ref="N165:Q165"/>
    <mergeCell ref="F166:I166"/>
    <mergeCell ref="L166:M166"/>
    <mergeCell ref="N166:Q166"/>
    <mergeCell ref="F155:I155"/>
    <mergeCell ref="L155:M155"/>
    <mergeCell ref="N155:Q155"/>
    <mergeCell ref="F156:I156"/>
    <mergeCell ref="F157:I157"/>
    <mergeCell ref="F158:I158"/>
    <mergeCell ref="F159:I159"/>
    <mergeCell ref="F161:I161"/>
    <mergeCell ref="L161:M161"/>
    <mergeCell ref="N161:Q161"/>
    <mergeCell ref="F148:I148"/>
    <mergeCell ref="F149:I149"/>
    <mergeCell ref="F150:I150"/>
    <mergeCell ref="F151:I151"/>
    <mergeCell ref="F152:I152"/>
    <mergeCell ref="F153:I153"/>
    <mergeCell ref="L153:M153"/>
    <mergeCell ref="N153:Q153"/>
    <mergeCell ref="F154:I154"/>
    <mergeCell ref="F141:I141"/>
    <mergeCell ref="F142:I142"/>
    <mergeCell ref="L142:M142"/>
    <mergeCell ref="N142:Q142"/>
    <mergeCell ref="F143:I143"/>
    <mergeCell ref="F144:I144"/>
    <mergeCell ref="F145:I145"/>
    <mergeCell ref="F146:I146"/>
    <mergeCell ref="F147:I147"/>
    <mergeCell ref="F134:I134"/>
    <mergeCell ref="F135:I135"/>
    <mergeCell ref="F136:I136"/>
    <mergeCell ref="L136:M136"/>
    <mergeCell ref="N136:Q136"/>
    <mergeCell ref="F137:I137"/>
    <mergeCell ref="F138:I138"/>
    <mergeCell ref="F139:I139"/>
    <mergeCell ref="F140:I140"/>
    <mergeCell ref="F125:I125"/>
    <mergeCell ref="F126:I126"/>
    <mergeCell ref="F127:I127"/>
    <mergeCell ref="F128:I128"/>
    <mergeCell ref="F129:I129"/>
    <mergeCell ref="F130:I130"/>
    <mergeCell ref="F131:I131"/>
    <mergeCell ref="F132:I132"/>
    <mergeCell ref="F133:I133"/>
    <mergeCell ref="F120:I120"/>
    <mergeCell ref="L120:M120"/>
    <mergeCell ref="N120:Q120"/>
    <mergeCell ref="F121:I121"/>
    <mergeCell ref="F122:I122"/>
    <mergeCell ref="L122:M122"/>
    <mergeCell ref="N122:Q122"/>
    <mergeCell ref="F123:I123"/>
    <mergeCell ref="F124:I124"/>
    <mergeCell ref="L124:M124"/>
    <mergeCell ref="N124:Q124"/>
    <mergeCell ref="L100:Q100"/>
    <mergeCell ref="C106:Q106"/>
    <mergeCell ref="F108:P108"/>
    <mergeCell ref="F109:P109"/>
    <mergeCell ref="M111:P111"/>
    <mergeCell ref="M113:Q113"/>
    <mergeCell ref="M114:Q114"/>
    <mergeCell ref="F116:I116"/>
    <mergeCell ref="L116:M116"/>
    <mergeCell ref="N116:Q116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5:P15"/>
  </mergeCells>
  <pageMargins left="0.58333330000000005" right="0.58333330000000005" top="0.5" bottom="0.46666669999999999" header="0" footer="0"/>
  <pageSetup scale="84" orientation="portrait" blackAndWhite="1" r:id="rId1"/>
  <rowBreaks count="2" manualBreakCount="2">
    <brk id="73" max="16383" man="1"/>
    <brk id="103" max="16383" man="1"/>
  </rowBreaks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48"/>
  <sheetViews>
    <sheetView showGridLines="0" topLeftCell="A230" zoomScaleNormal="100" workbookViewId="0">
      <selection activeCell="K103" sqref="K103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3"/>
      <c r="B1" s="13"/>
      <c r="C1" s="13"/>
      <c r="D1" s="14" t="s">
        <v>1</v>
      </c>
      <c r="E1" s="13"/>
      <c r="F1" s="13"/>
      <c r="G1" s="13"/>
      <c r="H1" s="406"/>
      <c r="I1" s="406"/>
      <c r="J1" s="406"/>
      <c r="K1" s="406"/>
      <c r="L1" s="13"/>
      <c r="M1" s="13"/>
      <c r="N1" s="13"/>
      <c r="O1" s="14" t="s">
        <v>90</v>
      </c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ht="36.950000000000003" customHeight="1" x14ac:dyDescent="0.3">
      <c r="C2" s="337" t="s">
        <v>5</v>
      </c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S2" s="368" t="s">
        <v>6</v>
      </c>
      <c r="T2" s="338"/>
      <c r="U2" s="338"/>
      <c r="V2" s="338"/>
      <c r="W2" s="338"/>
      <c r="X2" s="338"/>
      <c r="Y2" s="338"/>
      <c r="Z2" s="338"/>
      <c r="AA2" s="338"/>
      <c r="AB2" s="338"/>
      <c r="AC2" s="338"/>
      <c r="AT2" s="16" t="s">
        <v>81</v>
      </c>
    </row>
    <row r="3" spans="1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69</v>
      </c>
    </row>
    <row r="4" spans="1:66" ht="36.950000000000003" customHeight="1" x14ac:dyDescent="0.3">
      <c r="B4" s="20"/>
      <c r="C4" s="339" t="s">
        <v>91</v>
      </c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21"/>
      <c r="T4" s="22" t="s">
        <v>10</v>
      </c>
      <c r="AT4" s="16" t="s">
        <v>4</v>
      </c>
    </row>
    <row r="5" spans="1:66" ht="6.95" customHeight="1" x14ac:dyDescent="0.3">
      <c r="B5" s="20"/>
      <c r="R5" s="21"/>
    </row>
    <row r="6" spans="1:66" ht="25.35" customHeight="1" x14ac:dyDescent="0.3">
      <c r="B6" s="20"/>
      <c r="D6" s="26" t="s">
        <v>13</v>
      </c>
      <c r="F6" s="377" t="str">
        <f>'Rekapitulácia stavby'!K6</f>
        <v>Starý Smokovec OO PZ, rekonštrukcia a modernizácia objektu</v>
      </c>
      <c r="G6" s="338"/>
      <c r="H6" s="338"/>
      <c r="I6" s="338"/>
      <c r="J6" s="338"/>
      <c r="K6" s="338"/>
      <c r="L6" s="338"/>
      <c r="M6" s="338"/>
      <c r="N6" s="338"/>
      <c r="O6" s="338"/>
      <c r="P6" s="338"/>
      <c r="R6" s="21"/>
    </row>
    <row r="7" spans="1:66" s="1" customFormat="1" ht="32.85" customHeight="1" x14ac:dyDescent="0.3">
      <c r="B7" s="29"/>
      <c r="D7" s="25" t="s">
        <v>92</v>
      </c>
      <c r="F7" s="378" t="s">
        <v>1901</v>
      </c>
      <c r="G7" s="357"/>
      <c r="H7" s="357"/>
      <c r="I7" s="357"/>
      <c r="J7" s="357"/>
      <c r="K7" s="357"/>
      <c r="L7" s="357"/>
      <c r="M7" s="357"/>
      <c r="N7" s="357"/>
      <c r="O7" s="357"/>
      <c r="P7" s="357"/>
      <c r="R7" s="30"/>
    </row>
    <row r="8" spans="1:66" s="1" customFormat="1" ht="14.45" customHeight="1" x14ac:dyDescent="0.3">
      <c r="B8" s="29"/>
      <c r="D8" s="26" t="s">
        <v>15</v>
      </c>
      <c r="F8" s="326"/>
      <c r="M8" s="26" t="s">
        <v>16</v>
      </c>
      <c r="O8" s="24" t="s">
        <v>3</v>
      </c>
      <c r="R8" s="30"/>
    </row>
    <row r="9" spans="1:66" s="1" customFormat="1" ht="14.45" customHeight="1" x14ac:dyDescent="0.3">
      <c r="B9" s="29"/>
      <c r="D9" s="26" t="s">
        <v>17</v>
      </c>
      <c r="F9" s="24" t="s">
        <v>18</v>
      </c>
      <c r="M9" s="26" t="s">
        <v>19</v>
      </c>
      <c r="O9" s="379">
        <f>'Rekapitulácia stavby'!AN8</f>
        <v>45055</v>
      </c>
      <c r="P9" s="357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20</v>
      </c>
      <c r="M11" s="26" t="s">
        <v>21</v>
      </c>
      <c r="O11" s="340" t="s">
        <v>3</v>
      </c>
      <c r="P11" s="357"/>
      <c r="R11" s="30"/>
    </row>
    <row r="12" spans="1:66" s="1" customFormat="1" ht="18" customHeight="1" x14ac:dyDescent="0.3">
      <c r="B12" s="29"/>
      <c r="E12" s="24" t="s">
        <v>22</v>
      </c>
      <c r="M12" s="26" t="s">
        <v>23</v>
      </c>
      <c r="O12" s="340" t="s">
        <v>3</v>
      </c>
      <c r="P12" s="357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24</v>
      </c>
      <c r="M14" s="26" t="s">
        <v>21</v>
      </c>
      <c r="O14" s="340" t="str">
        <f>IF('Rekapitulácia stavby'!AN13="","",'Rekapitulácia stavby'!AN13)</f>
        <v/>
      </c>
      <c r="P14" s="357"/>
      <c r="R14" s="30"/>
    </row>
    <row r="15" spans="1:66" s="1" customFormat="1" ht="18" customHeight="1" x14ac:dyDescent="0.3">
      <c r="B15" s="29"/>
      <c r="E15" s="24" t="str">
        <f>IF('Rekapitulácia stavby'!E14="","",'Rekapitulácia stavby'!E14)</f>
        <v xml:space="preserve"> </v>
      </c>
      <c r="M15" s="26" t="s">
        <v>23</v>
      </c>
      <c r="O15" s="340" t="str">
        <f>IF('Rekapitulácia stavby'!AN14="","",'Rekapitulácia stavby'!AN14)</f>
        <v/>
      </c>
      <c r="P15" s="357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26</v>
      </c>
      <c r="M17" s="26" t="s">
        <v>21</v>
      </c>
      <c r="O17" s="340" t="str">
        <f>IF('Rekapitulácia stavby'!AN16="","",'Rekapitulácia stavby'!AN16)</f>
        <v/>
      </c>
      <c r="P17" s="357"/>
      <c r="R17" s="30"/>
    </row>
    <row r="18" spans="2:18" s="1" customFormat="1" ht="18" customHeight="1" x14ac:dyDescent="0.3">
      <c r="B18" s="29"/>
      <c r="E18" s="24" t="str">
        <f>IF('Rekapitulácia stavby'!E17="","",'Rekapitulácia stavby'!E17)</f>
        <v xml:space="preserve"> </v>
      </c>
      <c r="M18" s="26" t="s">
        <v>23</v>
      </c>
      <c r="O18" s="340" t="str">
        <f>IF('Rekapitulácia stavby'!AN17="","",'Rekapitulácia stavby'!AN17)</f>
        <v/>
      </c>
      <c r="P18" s="357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28</v>
      </c>
      <c r="M20" s="26" t="s">
        <v>21</v>
      </c>
      <c r="O20" s="340" t="str">
        <f>IF('Rekapitulácia stavby'!AN19="","",'Rekapitulácia stavby'!AN19)</f>
        <v/>
      </c>
      <c r="P20" s="357"/>
      <c r="R20" s="30"/>
    </row>
    <row r="21" spans="2:18" s="1" customFormat="1" ht="18" customHeight="1" x14ac:dyDescent="0.3">
      <c r="B21" s="29"/>
      <c r="E21" s="24" t="str">
        <f>IF('Rekapitulácia stavby'!E20="","",'Rekapitulácia stavby'!E20)</f>
        <v xml:space="preserve"> </v>
      </c>
      <c r="M21" s="26" t="s">
        <v>23</v>
      </c>
      <c r="O21" s="340" t="str">
        <f>IF('Rekapitulácia stavby'!AN20="","",'Rekapitulácia stavby'!AN20)</f>
        <v/>
      </c>
      <c r="P21" s="357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29</v>
      </c>
      <c r="R23" s="30"/>
    </row>
    <row r="24" spans="2:18" s="1" customFormat="1" ht="22.5" customHeight="1" x14ac:dyDescent="0.3">
      <c r="B24" s="29"/>
      <c r="E24" s="342" t="s">
        <v>3</v>
      </c>
      <c r="F24" s="357"/>
      <c r="G24" s="357"/>
      <c r="H24" s="357"/>
      <c r="I24" s="357"/>
      <c r="J24" s="357"/>
      <c r="K24" s="357"/>
      <c r="L24" s="357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3" t="s">
        <v>93</v>
      </c>
      <c r="M27" s="343"/>
      <c r="N27" s="357"/>
      <c r="O27" s="357"/>
      <c r="P27" s="357"/>
      <c r="R27" s="30"/>
    </row>
    <row r="28" spans="2:18" s="1" customFormat="1" ht="14.45" customHeight="1" x14ac:dyDescent="0.3">
      <c r="B28" s="29"/>
      <c r="D28" s="28" t="s">
        <v>94</v>
      </c>
      <c r="M28" s="343"/>
      <c r="N28" s="357"/>
      <c r="O28" s="357"/>
      <c r="P28" s="357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4" t="s">
        <v>32</v>
      </c>
      <c r="M30" s="380"/>
      <c r="N30" s="357"/>
      <c r="O30" s="357"/>
      <c r="P30" s="357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33</v>
      </c>
      <c r="E32" s="34" t="s">
        <v>34</v>
      </c>
      <c r="F32" s="35">
        <v>0.2</v>
      </c>
      <c r="G32" s="95" t="s">
        <v>35</v>
      </c>
      <c r="H32" s="381"/>
      <c r="I32" s="357"/>
      <c r="J32" s="357"/>
      <c r="M32" s="381"/>
      <c r="N32" s="357"/>
      <c r="O32" s="357"/>
      <c r="P32" s="357"/>
      <c r="R32" s="30"/>
    </row>
    <row r="33" spans="2:18" s="1" customFormat="1" ht="14.45" customHeight="1" x14ac:dyDescent="0.3">
      <c r="B33" s="29"/>
      <c r="E33" s="34" t="s">
        <v>36</v>
      </c>
      <c r="F33" s="35">
        <v>0.2</v>
      </c>
      <c r="G33" s="95" t="s">
        <v>35</v>
      </c>
      <c r="H33" s="381"/>
      <c r="I33" s="357"/>
      <c r="J33" s="357"/>
      <c r="M33" s="381"/>
      <c r="N33" s="357"/>
      <c r="O33" s="357"/>
      <c r="P33" s="357"/>
      <c r="R33" s="30"/>
    </row>
    <row r="34" spans="2:18" s="1" customFormat="1" ht="14.45" hidden="1" customHeight="1" x14ac:dyDescent="0.3">
      <c r="B34" s="29"/>
      <c r="E34" s="34" t="s">
        <v>37</v>
      </c>
      <c r="F34" s="35">
        <v>0.2</v>
      </c>
      <c r="G34" s="95" t="s">
        <v>35</v>
      </c>
      <c r="H34" s="381">
        <f>ROUND((SUM(BG100:BG101)+SUM(BG119:BG247)), 2)</f>
        <v>0</v>
      </c>
      <c r="I34" s="357"/>
      <c r="J34" s="357"/>
      <c r="M34" s="381"/>
      <c r="N34" s="357"/>
      <c r="O34" s="357"/>
      <c r="P34" s="357"/>
      <c r="R34" s="30"/>
    </row>
    <row r="35" spans="2:18" s="1" customFormat="1" ht="14.45" hidden="1" customHeight="1" x14ac:dyDescent="0.3">
      <c r="B35" s="29"/>
      <c r="E35" s="34" t="s">
        <v>38</v>
      </c>
      <c r="F35" s="35">
        <v>0.2</v>
      </c>
      <c r="G35" s="95" t="s">
        <v>35</v>
      </c>
      <c r="H35" s="381">
        <f>ROUND((SUM(BH100:BH101)+SUM(BH119:BH247)), 2)</f>
        <v>0</v>
      </c>
      <c r="I35" s="357"/>
      <c r="J35" s="357"/>
      <c r="M35" s="381"/>
      <c r="N35" s="357"/>
      <c r="O35" s="357"/>
      <c r="P35" s="357"/>
      <c r="R35" s="30"/>
    </row>
    <row r="36" spans="2:18" s="1" customFormat="1" ht="14.45" hidden="1" customHeight="1" x14ac:dyDescent="0.3">
      <c r="B36" s="29"/>
      <c r="E36" s="34" t="s">
        <v>39</v>
      </c>
      <c r="F36" s="35">
        <v>0</v>
      </c>
      <c r="G36" s="95" t="s">
        <v>35</v>
      </c>
      <c r="H36" s="381">
        <f>ROUND((SUM(BI100:BI101)+SUM(BI119:BI247)), 2)</f>
        <v>0</v>
      </c>
      <c r="I36" s="357"/>
      <c r="J36" s="357"/>
      <c r="M36" s="381"/>
      <c r="N36" s="357"/>
      <c r="O36" s="357"/>
      <c r="P36" s="357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2"/>
      <c r="D38" s="96" t="s">
        <v>40</v>
      </c>
      <c r="E38" s="66"/>
      <c r="F38" s="66"/>
      <c r="G38" s="97" t="s">
        <v>41</v>
      </c>
      <c r="H38" s="98" t="s">
        <v>42</v>
      </c>
      <c r="I38" s="66"/>
      <c r="J38" s="66"/>
      <c r="K38" s="66"/>
      <c r="L38" s="382"/>
      <c r="M38" s="360"/>
      <c r="N38" s="360"/>
      <c r="O38" s="360"/>
      <c r="P38" s="362"/>
      <c r="Q38" s="92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0"/>
      <c r="R41" s="21"/>
    </row>
    <row r="42" spans="2:18" x14ac:dyDescent="0.3">
      <c r="B42" s="20"/>
      <c r="R42" s="21"/>
    </row>
    <row r="43" spans="2:18" x14ac:dyDescent="0.3">
      <c r="B43" s="20"/>
      <c r="R43" s="21"/>
    </row>
    <row r="44" spans="2:18" x14ac:dyDescent="0.3">
      <c r="B44" s="20"/>
      <c r="R44" s="21"/>
    </row>
    <row r="45" spans="2:18" x14ac:dyDescent="0.3">
      <c r="B45" s="20"/>
      <c r="R45" s="21"/>
    </row>
    <row r="46" spans="2:18" x14ac:dyDescent="0.3">
      <c r="B46" s="20"/>
      <c r="R46" s="21"/>
    </row>
    <row r="47" spans="2:18" x14ac:dyDescent="0.3">
      <c r="B47" s="20"/>
      <c r="R47" s="21"/>
    </row>
    <row r="48" spans="2:18" x14ac:dyDescent="0.3">
      <c r="B48" s="20"/>
      <c r="R48" s="21"/>
    </row>
    <row r="49" spans="2:18" x14ac:dyDescent="0.3">
      <c r="B49" s="20"/>
      <c r="R49" s="21"/>
    </row>
    <row r="50" spans="2:18" s="1" customFormat="1" ht="15" x14ac:dyDescent="0.3">
      <c r="B50" s="29"/>
      <c r="D50" s="42" t="s">
        <v>43</v>
      </c>
      <c r="E50" s="43"/>
      <c r="F50" s="43"/>
      <c r="G50" s="43"/>
      <c r="H50" s="44"/>
      <c r="J50" s="42" t="s">
        <v>44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0"/>
      <c r="D51" s="45"/>
      <c r="H51" s="46"/>
      <c r="J51" s="45"/>
      <c r="P51" s="46"/>
      <c r="R51" s="21"/>
    </row>
    <row r="52" spans="2:18" x14ac:dyDescent="0.3">
      <c r="B52" s="20"/>
      <c r="D52" s="45"/>
      <c r="H52" s="46"/>
      <c r="J52" s="45"/>
      <c r="P52" s="46"/>
      <c r="R52" s="21"/>
    </row>
    <row r="53" spans="2:18" x14ac:dyDescent="0.3">
      <c r="B53" s="20"/>
      <c r="D53" s="45"/>
      <c r="H53" s="46"/>
      <c r="J53" s="45"/>
      <c r="P53" s="46"/>
      <c r="R53" s="21"/>
    </row>
    <row r="54" spans="2:18" x14ac:dyDescent="0.3">
      <c r="B54" s="20"/>
      <c r="D54" s="45"/>
      <c r="H54" s="46"/>
      <c r="J54" s="45"/>
      <c r="P54" s="46"/>
      <c r="R54" s="21"/>
    </row>
    <row r="55" spans="2:18" x14ac:dyDescent="0.3">
      <c r="B55" s="20"/>
      <c r="D55" s="45"/>
      <c r="H55" s="46"/>
      <c r="J55" s="45"/>
      <c r="P55" s="46"/>
      <c r="R55" s="21"/>
    </row>
    <row r="56" spans="2:18" x14ac:dyDescent="0.3">
      <c r="B56" s="20"/>
      <c r="D56" s="45"/>
      <c r="H56" s="46"/>
      <c r="J56" s="45"/>
      <c r="P56" s="46"/>
      <c r="R56" s="21"/>
    </row>
    <row r="57" spans="2:18" x14ac:dyDescent="0.3">
      <c r="B57" s="20"/>
      <c r="D57" s="45"/>
      <c r="H57" s="46"/>
      <c r="J57" s="45"/>
      <c r="P57" s="46"/>
      <c r="R57" s="21"/>
    </row>
    <row r="58" spans="2:18" x14ac:dyDescent="0.3">
      <c r="B58" s="20"/>
      <c r="D58" s="45"/>
      <c r="H58" s="46"/>
      <c r="J58" s="45"/>
      <c r="P58" s="46"/>
      <c r="R58" s="21"/>
    </row>
    <row r="59" spans="2:18" s="1" customFormat="1" ht="15" x14ac:dyDescent="0.3">
      <c r="B59" s="29"/>
      <c r="D59" s="47" t="s">
        <v>45</v>
      </c>
      <c r="E59" s="48"/>
      <c r="F59" s="48"/>
      <c r="G59" s="49" t="s">
        <v>46</v>
      </c>
      <c r="H59" s="50"/>
      <c r="J59" s="47" t="s">
        <v>45</v>
      </c>
      <c r="K59" s="48"/>
      <c r="L59" s="48"/>
      <c r="M59" s="48"/>
      <c r="N59" s="49" t="s">
        <v>46</v>
      </c>
      <c r="O59" s="48"/>
      <c r="P59" s="50"/>
      <c r="R59" s="30"/>
    </row>
    <row r="60" spans="2:18" x14ac:dyDescent="0.3">
      <c r="B60" s="20"/>
      <c r="R60" s="21"/>
    </row>
    <row r="61" spans="2:18" s="1" customFormat="1" ht="15" x14ac:dyDescent="0.3">
      <c r="B61" s="29"/>
      <c r="D61" s="42" t="s">
        <v>47</v>
      </c>
      <c r="E61" s="43"/>
      <c r="F61" s="43"/>
      <c r="G61" s="43"/>
      <c r="H61" s="44"/>
      <c r="J61" s="42" t="s">
        <v>48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0"/>
      <c r="D62" s="45"/>
      <c r="H62" s="46"/>
      <c r="J62" s="45"/>
      <c r="P62" s="46"/>
      <c r="R62" s="21"/>
    </row>
    <row r="63" spans="2:18" x14ac:dyDescent="0.3">
      <c r="B63" s="20"/>
      <c r="D63" s="45"/>
      <c r="H63" s="46"/>
      <c r="J63" s="45"/>
      <c r="P63" s="46"/>
      <c r="R63" s="21"/>
    </row>
    <row r="64" spans="2:18" x14ac:dyDescent="0.3">
      <c r="B64" s="20"/>
      <c r="D64" s="45"/>
      <c r="H64" s="46"/>
      <c r="J64" s="45"/>
      <c r="P64" s="46"/>
      <c r="R64" s="21"/>
    </row>
    <row r="65" spans="2:18" x14ac:dyDescent="0.3">
      <c r="B65" s="20"/>
      <c r="D65" s="45"/>
      <c r="H65" s="46"/>
      <c r="J65" s="45"/>
      <c r="P65" s="46"/>
      <c r="R65" s="21"/>
    </row>
    <row r="66" spans="2:18" x14ac:dyDescent="0.3">
      <c r="B66" s="20"/>
      <c r="D66" s="45"/>
      <c r="H66" s="46"/>
      <c r="J66" s="45"/>
      <c r="P66" s="46"/>
      <c r="R66" s="21"/>
    </row>
    <row r="67" spans="2:18" x14ac:dyDescent="0.3">
      <c r="B67" s="20"/>
      <c r="D67" s="45"/>
      <c r="H67" s="46"/>
      <c r="J67" s="45"/>
      <c r="P67" s="46"/>
      <c r="R67" s="21"/>
    </row>
    <row r="68" spans="2:18" x14ac:dyDescent="0.3">
      <c r="B68" s="20"/>
      <c r="D68" s="45"/>
      <c r="H68" s="46"/>
      <c r="J68" s="45"/>
      <c r="P68" s="46"/>
      <c r="R68" s="21"/>
    </row>
    <row r="69" spans="2:18" x14ac:dyDescent="0.3">
      <c r="B69" s="20"/>
      <c r="D69" s="45"/>
      <c r="H69" s="46"/>
      <c r="J69" s="45"/>
      <c r="P69" s="46"/>
      <c r="R69" s="21"/>
    </row>
    <row r="70" spans="2:18" s="1" customFormat="1" ht="15" x14ac:dyDescent="0.3">
      <c r="B70" s="29"/>
      <c r="D70" s="47" t="s">
        <v>45</v>
      </c>
      <c r="E70" s="48"/>
      <c r="F70" s="48"/>
      <c r="G70" s="49" t="s">
        <v>46</v>
      </c>
      <c r="H70" s="50"/>
      <c r="J70" s="47" t="s">
        <v>45</v>
      </c>
      <c r="K70" s="48"/>
      <c r="L70" s="48"/>
      <c r="M70" s="48"/>
      <c r="N70" s="49" t="s">
        <v>46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339" t="s">
        <v>95</v>
      </c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13</v>
      </c>
      <c r="F78" s="377" t="str">
        <f>F6</f>
        <v>Starý Smokovec OO PZ, rekonštrukcia a modernizácia objektu</v>
      </c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R78" s="30"/>
    </row>
    <row r="79" spans="2:18" s="1" customFormat="1" ht="36.950000000000003" customHeight="1" x14ac:dyDescent="0.3">
      <c r="B79" s="29"/>
      <c r="C79" s="60" t="s">
        <v>92</v>
      </c>
      <c r="F79" s="374" t="str">
        <f>F7</f>
        <v>E1.1 b) Zateplenie strechy</v>
      </c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R79" s="30"/>
    </row>
    <row r="80" spans="2:18" s="1" customFormat="1" ht="6.95" customHeight="1" x14ac:dyDescent="0.3">
      <c r="B80" s="29"/>
      <c r="R80" s="30"/>
    </row>
    <row r="81" spans="2:47" s="1" customFormat="1" ht="18" customHeight="1" x14ac:dyDescent="0.3">
      <c r="B81" s="29"/>
      <c r="C81" s="26" t="s">
        <v>17</v>
      </c>
      <c r="F81" s="24" t="str">
        <f>F9</f>
        <v>Vysoké Tatry</v>
      </c>
      <c r="K81" s="26" t="s">
        <v>19</v>
      </c>
      <c r="M81" s="379">
        <f>IF(O9="","",O9)</f>
        <v>45055</v>
      </c>
      <c r="N81" s="357"/>
      <c r="O81" s="357"/>
      <c r="P81" s="357"/>
      <c r="R81" s="30"/>
    </row>
    <row r="82" spans="2:47" s="1" customFormat="1" ht="6.95" customHeight="1" x14ac:dyDescent="0.3">
      <c r="B82" s="29"/>
      <c r="R82" s="30"/>
    </row>
    <row r="83" spans="2:47" s="1" customFormat="1" ht="15" x14ac:dyDescent="0.3">
      <c r="B83" s="29"/>
      <c r="C83" s="26" t="s">
        <v>20</v>
      </c>
      <c r="F83" s="24" t="str">
        <f>E12</f>
        <v>Ministerstvo vnútra Slovenskej republiky</v>
      </c>
      <c r="K83" s="26" t="s">
        <v>26</v>
      </c>
      <c r="M83" s="340" t="str">
        <f>E18</f>
        <v xml:space="preserve"> </v>
      </c>
      <c r="N83" s="357"/>
      <c r="O83" s="357"/>
      <c r="P83" s="357"/>
      <c r="Q83" s="357"/>
      <c r="R83" s="30"/>
    </row>
    <row r="84" spans="2:47" s="1" customFormat="1" ht="14.45" customHeight="1" x14ac:dyDescent="0.3">
      <c r="B84" s="29"/>
      <c r="C84" s="26" t="s">
        <v>24</v>
      </c>
      <c r="F84" s="24" t="str">
        <f>IF(E15="","",E15)</f>
        <v xml:space="preserve"> </v>
      </c>
      <c r="K84" s="26" t="s">
        <v>28</v>
      </c>
      <c r="M84" s="340" t="str">
        <f>E21</f>
        <v xml:space="preserve"> </v>
      </c>
      <c r="N84" s="357"/>
      <c r="O84" s="357"/>
      <c r="P84" s="357"/>
      <c r="Q84" s="357"/>
      <c r="R84" s="30"/>
    </row>
    <row r="85" spans="2:47" s="1" customFormat="1" ht="10.35" customHeight="1" x14ac:dyDescent="0.3">
      <c r="B85" s="29"/>
      <c r="R85" s="30"/>
    </row>
    <row r="86" spans="2:47" s="1" customFormat="1" ht="29.25" customHeight="1" x14ac:dyDescent="0.3">
      <c r="B86" s="29"/>
      <c r="C86" s="383" t="s">
        <v>96</v>
      </c>
      <c r="D86" s="384"/>
      <c r="E86" s="384"/>
      <c r="F86" s="384"/>
      <c r="G86" s="384"/>
      <c r="H86" s="92"/>
      <c r="I86" s="92"/>
      <c r="J86" s="92"/>
      <c r="K86" s="92"/>
      <c r="L86" s="92"/>
      <c r="M86" s="92"/>
      <c r="N86" s="383" t="s">
        <v>97</v>
      </c>
      <c r="O86" s="357"/>
      <c r="P86" s="357"/>
      <c r="Q86" s="357"/>
      <c r="R86" s="30"/>
    </row>
    <row r="87" spans="2:47" s="1" customFormat="1" ht="10.35" customHeight="1" x14ac:dyDescent="0.3">
      <c r="B87" s="29"/>
      <c r="R87" s="30"/>
    </row>
    <row r="88" spans="2:47" s="1" customFormat="1" ht="29.25" customHeight="1" x14ac:dyDescent="0.3">
      <c r="B88" s="29"/>
      <c r="C88" s="99" t="s">
        <v>98</v>
      </c>
      <c r="N88" s="367"/>
      <c r="O88" s="357"/>
      <c r="P88" s="357"/>
      <c r="Q88" s="357"/>
      <c r="R88" s="30"/>
      <c r="AU88" s="16" t="s">
        <v>99</v>
      </c>
    </row>
    <row r="89" spans="2:47" s="6" customFormat="1" ht="24.95" customHeight="1" x14ac:dyDescent="0.3">
      <c r="B89" s="100"/>
      <c r="D89" s="101" t="s">
        <v>100</v>
      </c>
      <c r="N89" s="385"/>
      <c r="O89" s="386"/>
      <c r="P89" s="386"/>
      <c r="Q89" s="386"/>
      <c r="R89" s="102"/>
    </row>
    <row r="90" spans="2:47" s="7" customFormat="1" ht="19.899999999999999" customHeight="1" x14ac:dyDescent="0.3">
      <c r="B90" s="103"/>
      <c r="D90" s="104" t="s">
        <v>104</v>
      </c>
      <c r="N90" s="387"/>
      <c r="O90" s="388"/>
      <c r="P90" s="388"/>
      <c r="Q90" s="388"/>
      <c r="R90" s="105"/>
    </row>
    <row r="91" spans="2:47" s="7" customFormat="1" ht="19.899999999999999" customHeight="1" x14ac:dyDescent="0.3">
      <c r="B91" s="103"/>
      <c r="D91" s="104" t="s">
        <v>105</v>
      </c>
      <c r="N91" s="387"/>
      <c r="O91" s="388"/>
      <c r="P91" s="388"/>
      <c r="Q91" s="388"/>
      <c r="R91" s="105"/>
    </row>
    <row r="92" spans="2:47" s="7" customFormat="1" ht="19.899999999999999" customHeight="1" x14ac:dyDescent="0.3">
      <c r="B92" s="103"/>
      <c r="D92" s="104" t="s">
        <v>106</v>
      </c>
      <c r="N92" s="387"/>
      <c r="O92" s="388"/>
      <c r="P92" s="388"/>
      <c r="Q92" s="388"/>
      <c r="R92" s="105"/>
    </row>
    <row r="93" spans="2:47" s="6" customFormat="1" ht="24.95" customHeight="1" x14ac:dyDescent="0.3">
      <c r="B93" s="100"/>
      <c r="D93" s="101" t="s">
        <v>107</v>
      </c>
      <c r="N93" s="385"/>
      <c r="O93" s="386"/>
      <c r="P93" s="386"/>
      <c r="Q93" s="386"/>
      <c r="R93" s="102"/>
    </row>
    <row r="94" spans="2:47" s="7" customFormat="1" ht="19.899999999999999" customHeight="1" x14ac:dyDescent="0.3">
      <c r="B94" s="103"/>
      <c r="D94" s="104" t="s">
        <v>990</v>
      </c>
      <c r="N94" s="387"/>
      <c r="O94" s="388"/>
      <c r="P94" s="388"/>
      <c r="Q94" s="388"/>
      <c r="R94" s="105"/>
    </row>
    <row r="95" spans="2:47" s="7" customFormat="1" ht="19.899999999999999" customHeight="1" x14ac:dyDescent="0.3">
      <c r="B95" s="103"/>
      <c r="D95" s="104" t="s">
        <v>261</v>
      </c>
      <c r="N95" s="387"/>
      <c r="O95" s="388"/>
      <c r="P95" s="388"/>
      <c r="Q95" s="388"/>
      <c r="R95" s="105"/>
    </row>
    <row r="96" spans="2:47" s="7" customFormat="1" ht="19.899999999999999" customHeight="1" x14ac:dyDescent="0.3">
      <c r="B96" s="103"/>
      <c r="D96" s="104" t="s">
        <v>262</v>
      </c>
      <c r="N96" s="387"/>
      <c r="O96" s="388"/>
      <c r="P96" s="388"/>
      <c r="Q96" s="388"/>
      <c r="R96" s="105"/>
    </row>
    <row r="97" spans="2:21" s="7" customFormat="1" ht="19.899999999999999" customHeight="1" x14ac:dyDescent="0.3">
      <c r="B97" s="103"/>
      <c r="D97" s="104" t="s">
        <v>478</v>
      </c>
      <c r="N97" s="387"/>
      <c r="O97" s="388"/>
      <c r="P97" s="388"/>
      <c r="Q97" s="388"/>
      <c r="R97" s="105"/>
    </row>
    <row r="98" spans="2:21" s="7" customFormat="1" ht="19.899999999999999" customHeight="1" x14ac:dyDescent="0.3">
      <c r="B98" s="103"/>
      <c r="D98" s="104" t="s">
        <v>480</v>
      </c>
      <c r="N98" s="387"/>
      <c r="O98" s="388"/>
      <c r="P98" s="388"/>
      <c r="Q98" s="388"/>
      <c r="R98" s="105"/>
    </row>
    <row r="99" spans="2:21" s="1" customFormat="1" ht="21.75" customHeight="1" x14ac:dyDescent="0.3">
      <c r="B99" s="29"/>
      <c r="R99" s="30"/>
    </row>
    <row r="100" spans="2:21" s="1" customFormat="1" ht="29.25" customHeight="1" x14ac:dyDescent="0.3">
      <c r="B100" s="29"/>
      <c r="C100" s="99" t="s">
        <v>109</v>
      </c>
      <c r="N100" s="389"/>
      <c r="O100" s="357"/>
      <c r="P100" s="357"/>
      <c r="Q100" s="357"/>
      <c r="R100" s="30"/>
      <c r="T100" s="106"/>
      <c r="U100" s="107" t="s">
        <v>33</v>
      </c>
    </row>
    <row r="101" spans="2:21" s="1" customFormat="1" ht="18" customHeight="1" x14ac:dyDescent="0.3">
      <c r="B101" s="29"/>
      <c r="R101" s="30"/>
    </row>
    <row r="102" spans="2:21" s="1" customFormat="1" ht="29.25" customHeight="1" x14ac:dyDescent="0.3">
      <c r="B102" s="29"/>
      <c r="C102" s="91" t="s">
        <v>89</v>
      </c>
      <c r="D102" s="92"/>
      <c r="E102" s="92"/>
      <c r="F102" s="92"/>
      <c r="G102" s="92"/>
      <c r="H102" s="92"/>
      <c r="I102" s="92"/>
      <c r="J102" s="92"/>
      <c r="K102" s="92"/>
      <c r="L102" s="363"/>
      <c r="M102" s="384"/>
      <c r="N102" s="384"/>
      <c r="O102" s="384"/>
      <c r="P102" s="384"/>
      <c r="Q102" s="384"/>
      <c r="R102" s="30"/>
    </row>
    <row r="103" spans="2:21" s="1" customFormat="1" ht="6.95" customHeight="1" x14ac:dyDescent="0.3"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3"/>
    </row>
    <row r="107" spans="2:21" s="1" customFormat="1" ht="6.95" customHeight="1" x14ac:dyDescent="0.3"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6"/>
    </row>
    <row r="108" spans="2:21" s="1" customFormat="1" ht="36.950000000000003" customHeight="1" x14ac:dyDescent="0.3">
      <c r="B108" s="29"/>
      <c r="C108" s="339" t="s">
        <v>110</v>
      </c>
      <c r="D108" s="357"/>
      <c r="E108" s="357"/>
      <c r="F108" s="357"/>
      <c r="G108" s="357"/>
      <c r="H108" s="357"/>
      <c r="I108" s="357"/>
      <c r="J108" s="357"/>
      <c r="K108" s="357"/>
      <c r="L108" s="357"/>
      <c r="M108" s="357"/>
      <c r="N108" s="357"/>
      <c r="O108" s="357"/>
      <c r="P108" s="357"/>
      <c r="Q108" s="357"/>
      <c r="R108" s="30"/>
    </row>
    <row r="109" spans="2:21" s="1" customFormat="1" ht="6.95" customHeight="1" x14ac:dyDescent="0.3">
      <c r="B109" s="29"/>
      <c r="R109" s="30"/>
    </row>
    <row r="110" spans="2:21" s="1" customFormat="1" ht="30" customHeight="1" x14ac:dyDescent="0.3">
      <c r="B110" s="29"/>
      <c r="C110" s="26" t="s">
        <v>13</v>
      </c>
      <c r="F110" s="377" t="str">
        <f>F6</f>
        <v>Starý Smokovec OO PZ, rekonštrukcia a modernizácia objektu</v>
      </c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  <c r="R110" s="30"/>
    </row>
    <row r="111" spans="2:21" s="1" customFormat="1" ht="36.950000000000003" customHeight="1" x14ac:dyDescent="0.3">
      <c r="B111" s="29"/>
      <c r="C111" s="60" t="s">
        <v>92</v>
      </c>
      <c r="F111" s="374" t="str">
        <f>F7</f>
        <v>E1.1 b) Zateplenie strechy</v>
      </c>
      <c r="G111" s="357"/>
      <c r="H111" s="357"/>
      <c r="I111" s="357"/>
      <c r="J111" s="357"/>
      <c r="K111" s="357"/>
      <c r="L111" s="357"/>
      <c r="M111" s="357"/>
      <c r="N111" s="357"/>
      <c r="O111" s="357"/>
      <c r="P111" s="357"/>
      <c r="R111" s="30"/>
    </row>
    <row r="112" spans="2:21" s="1" customFormat="1" ht="6.95" customHeight="1" x14ac:dyDescent="0.3">
      <c r="B112" s="29"/>
      <c r="R112" s="30"/>
    </row>
    <row r="113" spans="2:65" s="1" customFormat="1" ht="18" customHeight="1" x14ac:dyDescent="0.3">
      <c r="B113" s="29"/>
      <c r="C113" s="26" t="s">
        <v>17</v>
      </c>
      <c r="F113" s="24" t="str">
        <f>F9</f>
        <v>Vysoké Tatry</v>
      </c>
      <c r="K113" s="26" t="s">
        <v>19</v>
      </c>
      <c r="M113" s="379">
        <f>IF(O9="","",O9)</f>
        <v>45055</v>
      </c>
      <c r="N113" s="357"/>
      <c r="O113" s="357"/>
      <c r="P113" s="357"/>
      <c r="R113" s="30"/>
    </row>
    <row r="114" spans="2:65" s="1" customFormat="1" ht="6.95" customHeight="1" x14ac:dyDescent="0.3">
      <c r="B114" s="29"/>
      <c r="R114" s="30"/>
    </row>
    <row r="115" spans="2:65" s="1" customFormat="1" ht="15" x14ac:dyDescent="0.3">
      <c r="B115" s="29"/>
      <c r="C115" s="26" t="s">
        <v>20</v>
      </c>
      <c r="F115" s="24" t="str">
        <f>E12</f>
        <v>Ministerstvo vnútra Slovenskej republiky</v>
      </c>
      <c r="K115" s="26" t="s">
        <v>26</v>
      </c>
      <c r="M115" s="340" t="str">
        <f>E18</f>
        <v xml:space="preserve"> </v>
      </c>
      <c r="N115" s="357"/>
      <c r="O115" s="357"/>
      <c r="P115" s="357"/>
      <c r="Q115" s="357"/>
      <c r="R115" s="30"/>
    </row>
    <row r="116" spans="2:65" s="1" customFormat="1" ht="14.45" customHeight="1" x14ac:dyDescent="0.3">
      <c r="B116" s="29"/>
      <c r="C116" s="26" t="s">
        <v>24</v>
      </c>
      <c r="F116" s="24" t="str">
        <f>IF(E15="","",E15)</f>
        <v xml:space="preserve"> </v>
      </c>
      <c r="K116" s="26" t="s">
        <v>28</v>
      </c>
      <c r="M116" s="340" t="str">
        <f>E21</f>
        <v xml:space="preserve"> </v>
      </c>
      <c r="N116" s="357"/>
      <c r="O116" s="357"/>
      <c r="P116" s="357"/>
      <c r="Q116" s="357"/>
      <c r="R116" s="30"/>
    </row>
    <row r="117" spans="2:65" s="1" customFormat="1" ht="10.35" customHeight="1" x14ac:dyDescent="0.3">
      <c r="B117" s="29"/>
      <c r="R117" s="30"/>
    </row>
    <row r="118" spans="2:65" s="8" customFormat="1" ht="29.25" customHeight="1" x14ac:dyDescent="0.3">
      <c r="B118" s="108"/>
      <c r="C118" s="109" t="s">
        <v>111</v>
      </c>
      <c r="D118" s="110" t="s">
        <v>112</v>
      </c>
      <c r="E118" s="110" t="s">
        <v>51</v>
      </c>
      <c r="F118" s="390" t="s">
        <v>113</v>
      </c>
      <c r="G118" s="391"/>
      <c r="H118" s="391"/>
      <c r="I118" s="391"/>
      <c r="J118" s="110" t="s">
        <v>114</v>
      </c>
      <c r="K118" s="110" t="s">
        <v>115</v>
      </c>
      <c r="L118" s="392" t="s">
        <v>116</v>
      </c>
      <c r="M118" s="391"/>
      <c r="N118" s="390" t="s">
        <v>97</v>
      </c>
      <c r="O118" s="391"/>
      <c r="P118" s="391"/>
      <c r="Q118" s="393"/>
      <c r="R118" s="111"/>
      <c r="T118" s="67" t="s">
        <v>117</v>
      </c>
      <c r="U118" s="68" t="s">
        <v>33</v>
      </c>
      <c r="V118" s="68" t="s">
        <v>118</v>
      </c>
      <c r="W118" s="68" t="s">
        <v>119</v>
      </c>
      <c r="X118" s="68" t="s">
        <v>120</v>
      </c>
      <c r="Y118" s="68" t="s">
        <v>121</v>
      </c>
      <c r="Z118" s="68" t="s">
        <v>122</v>
      </c>
      <c r="AA118" s="69" t="s">
        <v>123</v>
      </c>
    </row>
    <row r="119" spans="2:65" s="1" customFormat="1" ht="29.25" customHeight="1" x14ac:dyDescent="0.35">
      <c r="B119" s="29"/>
      <c r="C119" s="71" t="s">
        <v>93</v>
      </c>
      <c r="N119" s="407"/>
      <c r="O119" s="408"/>
      <c r="P119" s="408"/>
      <c r="Q119" s="408"/>
      <c r="R119" s="30"/>
      <c r="T119" s="70"/>
      <c r="U119" s="43"/>
      <c r="V119" s="43"/>
      <c r="W119" s="112">
        <f>W120+W142</f>
        <v>2160.7644639999999</v>
      </c>
      <c r="X119" s="43"/>
      <c r="Y119" s="112">
        <f>Y120+Y142</f>
        <v>55.272497700000002</v>
      </c>
      <c r="Z119" s="43"/>
      <c r="AA119" s="113">
        <f>AA120+AA142</f>
        <v>36.023246</v>
      </c>
      <c r="AT119" s="16" t="s">
        <v>68</v>
      </c>
      <c r="AU119" s="16" t="s">
        <v>99</v>
      </c>
      <c r="BK119" s="114">
        <f>BK120+BK142</f>
        <v>0</v>
      </c>
    </row>
    <row r="120" spans="2:65" s="9" customFormat="1" ht="37.35" customHeight="1" x14ac:dyDescent="0.35">
      <c r="B120" s="115"/>
      <c r="D120" s="116" t="s">
        <v>100</v>
      </c>
      <c r="E120" s="116"/>
      <c r="F120" s="116"/>
      <c r="G120" s="116"/>
      <c r="H120" s="116"/>
      <c r="I120" s="116"/>
      <c r="J120" s="116"/>
      <c r="K120" s="116"/>
      <c r="L120" s="116"/>
      <c r="M120" s="116"/>
      <c r="N120" s="409"/>
      <c r="O120" s="385"/>
      <c r="P120" s="385"/>
      <c r="Q120" s="385"/>
      <c r="R120" s="117"/>
      <c r="T120" s="118"/>
      <c r="W120" s="119">
        <f>W121+W129+W140</f>
        <v>272.24104999999997</v>
      </c>
      <c r="Y120" s="119">
        <f>Y121+Y129+Y140</f>
        <v>21.694970000000001</v>
      </c>
      <c r="AA120" s="120">
        <f>AA121+AA129+AA140</f>
        <v>0</v>
      </c>
      <c r="AR120" s="121" t="s">
        <v>75</v>
      </c>
      <c r="AT120" s="122" t="s">
        <v>68</v>
      </c>
      <c r="AU120" s="122" t="s">
        <v>69</v>
      </c>
      <c r="AY120" s="121" t="s">
        <v>124</v>
      </c>
      <c r="BK120" s="123">
        <f>BK121+BK129+BK140</f>
        <v>0</v>
      </c>
    </row>
    <row r="121" spans="2:65" s="9" customFormat="1" ht="19.899999999999999" customHeight="1" x14ac:dyDescent="0.3">
      <c r="B121" s="115"/>
      <c r="D121" s="124" t="s">
        <v>104</v>
      </c>
      <c r="E121" s="124"/>
      <c r="F121" s="124"/>
      <c r="G121" s="124"/>
      <c r="H121" s="124"/>
      <c r="I121" s="124"/>
      <c r="J121" s="124"/>
      <c r="K121" s="124"/>
      <c r="L121" s="124"/>
      <c r="M121" s="124"/>
      <c r="N121" s="410"/>
      <c r="O121" s="411"/>
      <c r="P121" s="411"/>
      <c r="Q121" s="411"/>
      <c r="R121" s="117"/>
      <c r="T121" s="118"/>
      <c r="W121" s="119">
        <f>SUM(W122:W128)</f>
        <v>44.878</v>
      </c>
      <c r="Y121" s="119">
        <f>SUM(Y122:Y128)</f>
        <v>21.694970000000001</v>
      </c>
      <c r="AA121" s="120">
        <f>SUM(AA122:AA128)</f>
        <v>0</v>
      </c>
      <c r="AR121" s="121" t="s">
        <v>75</v>
      </c>
      <c r="AT121" s="122" t="s">
        <v>68</v>
      </c>
      <c r="AU121" s="122" t="s">
        <v>75</v>
      </c>
      <c r="AY121" s="121" t="s">
        <v>124</v>
      </c>
      <c r="BK121" s="123">
        <f>SUM(BK122:BK128)</f>
        <v>0</v>
      </c>
    </row>
    <row r="122" spans="2:65" s="1" customFormat="1" ht="31.5" customHeight="1" x14ac:dyDescent="0.3">
      <c r="B122" s="125"/>
      <c r="C122" s="126" t="s">
        <v>75</v>
      </c>
      <c r="D122" s="126" t="s">
        <v>125</v>
      </c>
      <c r="E122" s="127" t="s">
        <v>991</v>
      </c>
      <c r="F122" s="394" t="s">
        <v>992</v>
      </c>
      <c r="G122" s="395"/>
      <c r="H122" s="395"/>
      <c r="I122" s="395"/>
      <c r="J122" s="128" t="s">
        <v>128</v>
      </c>
      <c r="K122" s="129">
        <v>590.5</v>
      </c>
      <c r="L122" s="396"/>
      <c r="M122" s="395"/>
      <c r="N122" s="396"/>
      <c r="O122" s="395"/>
      <c r="P122" s="395"/>
      <c r="Q122" s="395"/>
      <c r="R122" s="130"/>
      <c r="T122" s="131" t="s">
        <v>3</v>
      </c>
      <c r="U122" s="36" t="s">
        <v>36</v>
      </c>
      <c r="V122" s="132">
        <v>7.5999999999999998E-2</v>
      </c>
      <c r="W122" s="132">
        <f>V122*K122</f>
        <v>44.878</v>
      </c>
      <c r="X122" s="132">
        <v>3.6740000000000002E-2</v>
      </c>
      <c r="Y122" s="132">
        <f>X122*K122</f>
        <v>21.694970000000001</v>
      </c>
      <c r="Z122" s="132">
        <v>0</v>
      </c>
      <c r="AA122" s="133">
        <f>Z122*K122</f>
        <v>0</v>
      </c>
      <c r="AR122" s="16" t="s">
        <v>129</v>
      </c>
      <c r="AT122" s="16" t="s">
        <v>125</v>
      </c>
      <c r="AU122" s="16" t="s">
        <v>130</v>
      </c>
      <c r="AY122" s="16" t="s">
        <v>124</v>
      </c>
      <c r="BE122" s="134">
        <f>IF(U122="základná",N122,0)</f>
        <v>0</v>
      </c>
      <c r="BF122" s="134">
        <f>IF(U122="znížená",N122,0)</f>
        <v>0</v>
      </c>
      <c r="BG122" s="134">
        <f>IF(U122="zákl. prenesená",N122,0)</f>
        <v>0</v>
      </c>
      <c r="BH122" s="134">
        <f>IF(U122="zníž. prenesená",N122,0)</f>
        <v>0</v>
      </c>
      <c r="BI122" s="134">
        <f>IF(U122="nulová",N122,0)</f>
        <v>0</v>
      </c>
      <c r="BJ122" s="16" t="s">
        <v>130</v>
      </c>
      <c r="BK122" s="134">
        <f>ROUND(L122*K122,2)</f>
        <v>0</v>
      </c>
      <c r="BL122" s="16" t="s">
        <v>129</v>
      </c>
      <c r="BM122" s="16" t="s">
        <v>993</v>
      </c>
    </row>
    <row r="123" spans="2:65" s="1" customFormat="1" ht="42" customHeight="1" x14ac:dyDescent="0.3">
      <c r="B123" s="29"/>
      <c r="F123" s="399" t="s">
        <v>994</v>
      </c>
      <c r="G123" s="357"/>
      <c r="H123" s="357"/>
      <c r="I123" s="357"/>
      <c r="R123" s="30"/>
      <c r="T123" s="64"/>
      <c r="AA123" s="65"/>
      <c r="AT123" s="16" t="s">
        <v>503</v>
      </c>
      <c r="AU123" s="16" t="s">
        <v>130</v>
      </c>
    </row>
    <row r="124" spans="2:65" s="10" customFormat="1" ht="22.5" customHeight="1" x14ac:dyDescent="0.3">
      <c r="B124" s="135"/>
      <c r="E124" s="136" t="s">
        <v>3</v>
      </c>
      <c r="F124" s="400" t="s">
        <v>995</v>
      </c>
      <c r="G124" s="398"/>
      <c r="H124" s="398"/>
      <c r="I124" s="398"/>
      <c r="K124" s="137">
        <v>312.8</v>
      </c>
      <c r="R124" s="138"/>
      <c r="T124" s="139"/>
      <c r="AA124" s="140"/>
      <c r="AT124" s="136" t="s">
        <v>137</v>
      </c>
      <c r="AU124" s="136" t="s">
        <v>130</v>
      </c>
      <c r="AV124" s="10" t="s">
        <v>130</v>
      </c>
      <c r="AW124" s="10" t="s">
        <v>27</v>
      </c>
      <c r="AX124" s="10" t="s">
        <v>69</v>
      </c>
      <c r="AY124" s="136" t="s">
        <v>124</v>
      </c>
    </row>
    <row r="125" spans="2:65" s="10" customFormat="1" ht="22.5" customHeight="1" x14ac:dyDescent="0.3">
      <c r="B125" s="135"/>
      <c r="E125" s="136" t="s">
        <v>3</v>
      </c>
      <c r="F125" s="400" t="s">
        <v>996</v>
      </c>
      <c r="G125" s="398"/>
      <c r="H125" s="398"/>
      <c r="I125" s="398"/>
      <c r="K125" s="137">
        <v>158.80000000000001</v>
      </c>
      <c r="R125" s="138"/>
      <c r="T125" s="139"/>
      <c r="AA125" s="140"/>
      <c r="AT125" s="136" t="s">
        <v>137</v>
      </c>
      <c r="AU125" s="136" t="s">
        <v>130</v>
      </c>
      <c r="AV125" s="10" t="s">
        <v>130</v>
      </c>
      <c r="AW125" s="10" t="s">
        <v>27</v>
      </c>
      <c r="AX125" s="10" t="s">
        <v>69</v>
      </c>
      <c r="AY125" s="136" t="s">
        <v>124</v>
      </c>
    </row>
    <row r="126" spans="2:65" s="10" customFormat="1" ht="22.5" customHeight="1" x14ac:dyDescent="0.3">
      <c r="B126" s="135"/>
      <c r="E126" s="136" t="s">
        <v>3</v>
      </c>
      <c r="F126" s="400" t="s">
        <v>997</v>
      </c>
      <c r="G126" s="398"/>
      <c r="H126" s="398"/>
      <c r="I126" s="398"/>
      <c r="K126" s="137">
        <v>95.4</v>
      </c>
      <c r="R126" s="138"/>
      <c r="T126" s="139"/>
      <c r="AA126" s="140"/>
      <c r="AT126" s="136" t="s">
        <v>137</v>
      </c>
      <c r="AU126" s="136" t="s">
        <v>130</v>
      </c>
      <c r="AV126" s="10" t="s">
        <v>130</v>
      </c>
      <c r="AW126" s="10" t="s">
        <v>27</v>
      </c>
      <c r="AX126" s="10" t="s">
        <v>69</v>
      </c>
      <c r="AY126" s="136" t="s">
        <v>124</v>
      </c>
    </row>
    <row r="127" spans="2:65" s="10" customFormat="1" ht="22.5" customHeight="1" x14ac:dyDescent="0.3">
      <c r="B127" s="135"/>
      <c r="E127" s="136" t="s">
        <v>3</v>
      </c>
      <c r="F127" s="400" t="s">
        <v>998</v>
      </c>
      <c r="G127" s="398"/>
      <c r="H127" s="398"/>
      <c r="I127" s="398"/>
      <c r="K127" s="137">
        <v>23.5</v>
      </c>
      <c r="R127" s="138"/>
      <c r="T127" s="139"/>
      <c r="AA127" s="140"/>
      <c r="AT127" s="136" t="s">
        <v>137</v>
      </c>
      <c r="AU127" s="136" t="s">
        <v>130</v>
      </c>
      <c r="AV127" s="10" t="s">
        <v>130</v>
      </c>
      <c r="AW127" s="10" t="s">
        <v>27</v>
      </c>
      <c r="AX127" s="10" t="s">
        <v>69</v>
      </c>
      <c r="AY127" s="136" t="s">
        <v>124</v>
      </c>
    </row>
    <row r="128" spans="2:65" s="11" customFormat="1" ht="22.5" customHeight="1" x14ac:dyDescent="0.3">
      <c r="B128" s="148"/>
      <c r="E128" s="149" t="s">
        <v>3</v>
      </c>
      <c r="F128" s="401" t="s">
        <v>506</v>
      </c>
      <c r="G128" s="402"/>
      <c r="H128" s="402"/>
      <c r="I128" s="402"/>
      <c r="K128" s="150">
        <v>590.5</v>
      </c>
      <c r="R128" s="151"/>
      <c r="T128" s="152"/>
      <c r="AA128" s="153"/>
      <c r="AT128" s="154" t="s">
        <v>137</v>
      </c>
      <c r="AU128" s="154" t="s">
        <v>130</v>
      </c>
      <c r="AV128" s="11" t="s">
        <v>129</v>
      </c>
      <c r="AW128" s="11" t="s">
        <v>27</v>
      </c>
      <c r="AX128" s="11" t="s">
        <v>75</v>
      </c>
      <c r="AY128" s="154" t="s">
        <v>124</v>
      </c>
    </row>
    <row r="129" spans="2:65" s="9" customFormat="1" ht="29.85" customHeight="1" x14ac:dyDescent="0.3">
      <c r="B129" s="115"/>
      <c r="D129" s="124" t="s">
        <v>105</v>
      </c>
      <c r="E129" s="124"/>
      <c r="F129" s="124"/>
      <c r="G129" s="124"/>
      <c r="H129" s="124"/>
      <c r="I129" s="124"/>
      <c r="J129" s="124"/>
      <c r="K129" s="124"/>
      <c r="L129" s="124"/>
      <c r="M129" s="124"/>
      <c r="N129" s="410"/>
      <c r="O129" s="411"/>
      <c r="P129" s="411"/>
      <c r="Q129" s="411"/>
      <c r="R129" s="117"/>
      <c r="T129" s="118"/>
      <c r="W129" s="119">
        <f>SUM(W130:W139)</f>
        <v>173.94058000000001</v>
      </c>
      <c r="Y129" s="119">
        <f>SUM(Y130:Y139)</f>
        <v>0</v>
      </c>
      <c r="AA129" s="120">
        <f>SUM(AA130:AA139)</f>
        <v>0</v>
      </c>
      <c r="AR129" s="121" t="s">
        <v>75</v>
      </c>
      <c r="AT129" s="122" t="s">
        <v>68</v>
      </c>
      <c r="AU129" s="122" t="s">
        <v>75</v>
      </c>
      <c r="AY129" s="121" t="s">
        <v>124</v>
      </c>
      <c r="BK129" s="123">
        <f>SUM(BK130:BK139)</f>
        <v>0</v>
      </c>
    </row>
    <row r="130" spans="2:65" s="1" customFormat="1" ht="31.5" customHeight="1" x14ac:dyDescent="0.3">
      <c r="B130" s="125"/>
      <c r="C130" s="126" t="s">
        <v>130</v>
      </c>
      <c r="D130" s="126" t="s">
        <v>125</v>
      </c>
      <c r="E130" s="127" t="s">
        <v>607</v>
      </c>
      <c r="F130" s="394" t="s">
        <v>608</v>
      </c>
      <c r="G130" s="395"/>
      <c r="H130" s="395"/>
      <c r="I130" s="395"/>
      <c r="J130" s="128" t="s">
        <v>216</v>
      </c>
      <c r="K130" s="129">
        <v>36.020000000000003</v>
      </c>
      <c r="L130" s="396"/>
      <c r="M130" s="395"/>
      <c r="N130" s="396"/>
      <c r="O130" s="395"/>
      <c r="P130" s="395"/>
      <c r="Q130" s="395"/>
      <c r="R130" s="130"/>
      <c r="T130" s="131" t="s">
        <v>3</v>
      </c>
      <c r="U130" s="36" t="s">
        <v>36</v>
      </c>
      <c r="V130" s="132">
        <v>0.88200000000000001</v>
      </c>
      <c r="W130" s="132">
        <f>V130*K130</f>
        <v>31.769640000000003</v>
      </c>
      <c r="X130" s="132">
        <v>0</v>
      </c>
      <c r="Y130" s="132">
        <f>X130*K130</f>
        <v>0</v>
      </c>
      <c r="Z130" s="132">
        <v>0</v>
      </c>
      <c r="AA130" s="133">
        <f>Z130*K130</f>
        <v>0</v>
      </c>
      <c r="AR130" s="16" t="s">
        <v>129</v>
      </c>
      <c r="AT130" s="16" t="s">
        <v>125</v>
      </c>
      <c r="AU130" s="16" t="s">
        <v>130</v>
      </c>
      <c r="AY130" s="16" t="s">
        <v>124</v>
      </c>
      <c r="BE130" s="134">
        <f>IF(U130="základná",N130,0)</f>
        <v>0</v>
      </c>
      <c r="BF130" s="134">
        <f>IF(U130="znížená",N130,0)</f>
        <v>0</v>
      </c>
      <c r="BG130" s="134">
        <f>IF(U130="zákl. prenesená",N130,0)</f>
        <v>0</v>
      </c>
      <c r="BH130" s="134">
        <f>IF(U130="zníž. prenesená",N130,0)</f>
        <v>0</v>
      </c>
      <c r="BI130" s="134">
        <f>IF(U130="nulová",N130,0)</f>
        <v>0</v>
      </c>
      <c r="BJ130" s="16" t="s">
        <v>130</v>
      </c>
      <c r="BK130" s="134">
        <f>ROUND(L130*K130,2)</f>
        <v>0</v>
      </c>
      <c r="BL130" s="16" t="s">
        <v>129</v>
      </c>
      <c r="BM130" s="16" t="s">
        <v>999</v>
      </c>
    </row>
    <row r="131" spans="2:65" s="1" customFormat="1" ht="31.5" customHeight="1" x14ac:dyDescent="0.3">
      <c r="B131" s="125"/>
      <c r="C131" s="126" t="s">
        <v>138</v>
      </c>
      <c r="D131" s="126" t="s">
        <v>125</v>
      </c>
      <c r="E131" s="127" t="s">
        <v>610</v>
      </c>
      <c r="F131" s="394" t="s">
        <v>611</v>
      </c>
      <c r="G131" s="395"/>
      <c r="H131" s="395"/>
      <c r="I131" s="395"/>
      <c r="J131" s="128" t="s">
        <v>216</v>
      </c>
      <c r="K131" s="129">
        <v>108.06</v>
      </c>
      <c r="L131" s="396"/>
      <c r="M131" s="395"/>
      <c r="N131" s="396"/>
      <c r="O131" s="395"/>
      <c r="P131" s="395"/>
      <c r="Q131" s="395"/>
      <c r="R131" s="130"/>
      <c r="T131" s="131" t="s">
        <v>3</v>
      </c>
      <c r="U131" s="36" t="s">
        <v>36</v>
      </c>
      <c r="V131" s="132">
        <v>0.61799999999999999</v>
      </c>
      <c r="W131" s="132">
        <f>V131*K131</f>
        <v>66.781080000000003</v>
      </c>
      <c r="X131" s="132">
        <v>0</v>
      </c>
      <c r="Y131" s="132">
        <f>X131*K131</f>
        <v>0</v>
      </c>
      <c r="Z131" s="132">
        <v>0</v>
      </c>
      <c r="AA131" s="133">
        <f>Z131*K131</f>
        <v>0</v>
      </c>
      <c r="AR131" s="16" t="s">
        <v>129</v>
      </c>
      <c r="AT131" s="16" t="s">
        <v>125</v>
      </c>
      <c r="AU131" s="16" t="s">
        <v>130</v>
      </c>
      <c r="AY131" s="16" t="s">
        <v>124</v>
      </c>
      <c r="BE131" s="134">
        <f>IF(U131="základná",N131,0)</f>
        <v>0</v>
      </c>
      <c r="BF131" s="134">
        <f>IF(U131="znížená",N131,0)</f>
        <v>0</v>
      </c>
      <c r="BG131" s="134">
        <f>IF(U131="zákl. prenesená",N131,0)</f>
        <v>0</v>
      </c>
      <c r="BH131" s="134">
        <f>IF(U131="zníž. prenesená",N131,0)</f>
        <v>0</v>
      </c>
      <c r="BI131" s="134">
        <f>IF(U131="nulová",N131,0)</f>
        <v>0</v>
      </c>
      <c r="BJ131" s="16" t="s">
        <v>130</v>
      </c>
      <c r="BK131" s="134">
        <f>ROUND(L131*K131,2)</f>
        <v>0</v>
      </c>
      <c r="BL131" s="16" t="s">
        <v>129</v>
      </c>
      <c r="BM131" s="16" t="s">
        <v>1000</v>
      </c>
    </row>
    <row r="132" spans="2:65" s="10" customFormat="1" ht="22.5" customHeight="1" x14ac:dyDescent="0.3">
      <c r="B132" s="135"/>
      <c r="E132" s="136" t="s">
        <v>3</v>
      </c>
      <c r="F132" s="397" t="s">
        <v>1001</v>
      </c>
      <c r="G132" s="398"/>
      <c r="H132" s="398"/>
      <c r="I132" s="398"/>
      <c r="K132" s="137">
        <v>108.06</v>
      </c>
      <c r="R132" s="138"/>
      <c r="T132" s="139"/>
      <c r="AA132" s="140"/>
      <c r="AT132" s="136" t="s">
        <v>137</v>
      </c>
      <c r="AU132" s="136" t="s">
        <v>130</v>
      </c>
      <c r="AV132" s="10" t="s">
        <v>130</v>
      </c>
      <c r="AW132" s="10" t="s">
        <v>27</v>
      </c>
      <c r="AX132" s="10" t="s">
        <v>75</v>
      </c>
      <c r="AY132" s="136" t="s">
        <v>124</v>
      </c>
    </row>
    <row r="133" spans="2:65" s="1" customFormat="1" ht="31.5" customHeight="1" x14ac:dyDescent="0.3">
      <c r="B133" s="125"/>
      <c r="C133" s="126" t="s">
        <v>129</v>
      </c>
      <c r="D133" s="126" t="s">
        <v>125</v>
      </c>
      <c r="E133" s="127" t="s">
        <v>214</v>
      </c>
      <c r="F133" s="394" t="s">
        <v>215</v>
      </c>
      <c r="G133" s="395"/>
      <c r="H133" s="395"/>
      <c r="I133" s="395"/>
      <c r="J133" s="128" t="s">
        <v>216</v>
      </c>
      <c r="K133" s="129">
        <v>36.020000000000003</v>
      </c>
      <c r="L133" s="396"/>
      <c r="M133" s="395"/>
      <c r="N133" s="396"/>
      <c r="O133" s="395"/>
      <c r="P133" s="395"/>
      <c r="Q133" s="395"/>
      <c r="R133" s="130"/>
      <c r="T133" s="131" t="s">
        <v>3</v>
      </c>
      <c r="U133" s="36" t="s">
        <v>36</v>
      </c>
      <c r="V133" s="132">
        <v>0.59799999999999998</v>
      </c>
      <c r="W133" s="132">
        <f>V133*K133</f>
        <v>21.539960000000001</v>
      </c>
      <c r="X133" s="132">
        <v>0</v>
      </c>
      <c r="Y133" s="132">
        <f>X133*K133</f>
        <v>0</v>
      </c>
      <c r="Z133" s="132">
        <v>0</v>
      </c>
      <c r="AA133" s="133">
        <f>Z133*K133</f>
        <v>0</v>
      </c>
      <c r="AR133" s="16" t="s">
        <v>129</v>
      </c>
      <c r="AT133" s="16" t="s">
        <v>125</v>
      </c>
      <c r="AU133" s="16" t="s">
        <v>130</v>
      </c>
      <c r="AY133" s="16" t="s">
        <v>124</v>
      </c>
      <c r="BE133" s="134">
        <f>IF(U133="základná",N133,0)</f>
        <v>0</v>
      </c>
      <c r="BF133" s="134">
        <f>IF(U133="znížená",N133,0)</f>
        <v>0</v>
      </c>
      <c r="BG133" s="134">
        <f>IF(U133="zákl. prenesená",N133,0)</f>
        <v>0</v>
      </c>
      <c r="BH133" s="134">
        <f>IF(U133="zníž. prenesená",N133,0)</f>
        <v>0</v>
      </c>
      <c r="BI133" s="134">
        <f>IF(U133="nulová",N133,0)</f>
        <v>0</v>
      </c>
      <c r="BJ133" s="16" t="s">
        <v>130</v>
      </c>
      <c r="BK133" s="134">
        <f>ROUND(L133*K133,2)</f>
        <v>0</v>
      </c>
      <c r="BL133" s="16" t="s">
        <v>129</v>
      </c>
      <c r="BM133" s="16" t="s">
        <v>1002</v>
      </c>
    </row>
    <row r="134" spans="2:65" s="1" customFormat="1" ht="31.5" customHeight="1" x14ac:dyDescent="0.3">
      <c r="B134" s="125"/>
      <c r="C134" s="126" t="s">
        <v>146</v>
      </c>
      <c r="D134" s="126" t="s">
        <v>125</v>
      </c>
      <c r="E134" s="127" t="s">
        <v>219</v>
      </c>
      <c r="F134" s="394" t="s">
        <v>220</v>
      </c>
      <c r="G134" s="395"/>
      <c r="H134" s="395"/>
      <c r="I134" s="395"/>
      <c r="J134" s="128" t="s">
        <v>216</v>
      </c>
      <c r="K134" s="129">
        <v>540.29999999999995</v>
      </c>
      <c r="L134" s="396"/>
      <c r="M134" s="395"/>
      <c r="N134" s="396"/>
      <c r="O134" s="395"/>
      <c r="P134" s="395"/>
      <c r="Q134" s="395"/>
      <c r="R134" s="130"/>
      <c r="T134" s="131" t="s">
        <v>3</v>
      </c>
      <c r="U134" s="36" t="s">
        <v>36</v>
      </c>
      <c r="V134" s="132">
        <v>7.0000000000000001E-3</v>
      </c>
      <c r="W134" s="132">
        <f>V134*K134</f>
        <v>3.7820999999999998</v>
      </c>
      <c r="X134" s="132">
        <v>0</v>
      </c>
      <c r="Y134" s="132">
        <f>X134*K134</f>
        <v>0</v>
      </c>
      <c r="Z134" s="132">
        <v>0</v>
      </c>
      <c r="AA134" s="133">
        <f>Z134*K134</f>
        <v>0</v>
      </c>
      <c r="AR134" s="16" t="s">
        <v>129</v>
      </c>
      <c r="AT134" s="16" t="s">
        <v>125</v>
      </c>
      <c r="AU134" s="16" t="s">
        <v>130</v>
      </c>
      <c r="AY134" s="16" t="s">
        <v>124</v>
      </c>
      <c r="BE134" s="134">
        <f>IF(U134="základná",N134,0)</f>
        <v>0</v>
      </c>
      <c r="BF134" s="134">
        <f>IF(U134="znížená",N134,0)</f>
        <v>0</v>
      </c>
      <c r="BG134" s="134">
        <f>IF(U134="zákl. prenesená",N134,0)</f>
        <v>0</v>
      </c>
      <c r="BH134" s="134">
        <f>IF(U134="zníž. prenesená",N134,0)</f>
        <v>0</v>
      </c>
      <c r="BI134" s="134">
        <f>IF(U134="nulová",N134,0)</f>
        <v>0</v>
      </c>
      <c r="BJ134" s="16" t="s">
        <v>130</v>
      </c>
      <c r="BK134" s="134">
        <f>ROUND(L134*K134,2)</f>
        <v>0</v>
      </c>
      <c r="BL134" s="16" t="s">
        <v>129</v>
      </c>
      <c r="BM134" s="16" t="s">
        <v>1003</v>
      </c>
    </row>
    <row r="135" spans="2:65" s="10" customFormat="1" ht="22.5" customHeight="1" x14ac:dyDescent="0.3">
      <c r="B135" s="135"/>
      <c r="E135" s="136" t="s">
        <v>3</v>
      </c>
      <c r="F135" s="397" t="s">
        <v>1004</v>
      </c>
      <c r="G135" s="398"/>
      <c r="H135" s="398"/>
      <c r="I135" s="398"/>
      <c r="K135" s="137">
        <v>540.29999999999995</v>
      </c>
      <c r="R135" s="138"/>
      <c r="T135" s="139"/>
      <c r="AA135" s="140"/>
      <c r="AT135" s="136" t="s">
        <v>137</v>
      </c>
      <c r="AU135" s="136" t="s">
        <v>130</v>
      </c>
      <c r="AV135" s="10" t="s">
        <v>130</v>
      </c>
      <c r="AW135" s="10" t="s">
        <v>27</v>
      </c>
      <c r="AX135" s="10" t="s">
        <v>75</v>
      </c>
      <c r="AY135" s="136" t="s">
        <v>124</v>
      </c>
    </row>
    <row r="136" spans="2:65" s="1" customFormat="1" ht="31.5" customHeight="1" x14ac:dyDescent="0.3">
      <c r="B136" s="125"/>
      <c r="C136" s="126" t="s">
        <v>150</v>
      </c>
      <c r="D136" s="126" t="s">
        <v>125</v>
      </c>
      <c r="E136" s="127" t="s">
        <v>224</v>
      </c>
      <c r="F136" s="394" t="s">
        <v>225</v>
      </c>
      <c r="G136" s="395"/>
      <c r="H136" s="395"/>
      <c r="I136" s="395"/>
      <c r="J136" s="128" t="s">
        <v>216</v>
      </c>
      <c r="K136" s="129">
        <v>36.020000000000003</v>
      </c>
      <c r="L136" s="396"/>
      <c r="M136" s="395"/>
      <c r="N136" s="396"/>
      <c r="O136" s="395"/>
      <c r="P136" s="395"/>
      <c r="Q136" s="395"/>
      <c r="R136" s="130"/>
      <c r="T136" s="131" t="s">
        <v>3</v>
      </c>
      <c r="U136" s="36" t="s">
        <v>36</v>
      </c>
      <c r="V136" s="132">
        <v>0.89</v>
      </c>
      <c r="W136" s="132">
        <f>V136*K136</f>
        <v>32.0578</v>
      </c>
      <c r="X136" s="132">
        <v>0</v>
      </c>
      <c r="Y136" s="132">
        <f>X136*K136</f>
        <v>0</v>
      </c>
      <c r="Z136" s="132">
        <v>0</v>
      </c>
      <c r="AA136" s="133">
        <f>Z136*K136</f>
        <v>0</v>
      </c>
      <c r="AR136" s="16" t="s">
        <v>129</v>
      </c>
      <c r="AT136" s="16" t="s">
        <v>125</v>
      </c>
      <c r="AU136" s="16" t="s">
        <v>130</v>
      </c>
      <c r="AY136" s="16" t="s">
        <v>124</v>
      </c>
      <c r="BE136" s="134">
        <f>IF(U136="základná",N136,0)</f>
        <v>0</v>
      </c>
      <c r="BF136" s="134">
        <f>IF(U136="znížená",N136,0)</f>
        <v>0</v>
      </c>
      <c r="BG136" s="134">
        <f>IF(U136="zákl. prenesená",N136,0)</f>
        <v>0</v>
      </c>
      <c r="BH136" s="134">
        <f>IF(U136="zníž. prenesená",N136,0)</f>
        <v>0</v>
      </c>
      <c r="BI136" s="134">
        <f>IF(U136="nulová",N136,0)</f>
        <v>0</v>
      </c>
      <c r="BJ136" s="16" t="s">
        <v>130</v>
      </c>
      <c r="BK136" s="134">
        <f>ROUND(L136*K136,2)</f>
        <v>0</v>
      </c>
      <c r="BL136" s="16" t="s">
        <v>129</v>
      </c>
      <c r="BM136" s="16" t="s">
        <v>1005</v>
      </c>
    </row>
    <row r="137" spans="2:65" s="1" customFormat="1" ht="31.5" customHeight="1" x14ac:dyDescent="0.3">
      <c r="B137" s="125"/>
      <c r="C137" s="126" t="s">
        <v>155</v>
      </c>
      <c r="D137" s="126" t="s">
        <v>125</v>
      </c>
      <c r="E137" s="127" t="s">
        <v>228</v>
      </c>
      <c r="F137" s="394" t="s">
        <v>229</v>
      </c>
      <c r="G137" s="395"/>
      <c r="H137" s="395"/>
      <c r="I137" s="395"/>
      <c r="J137" s="128" t="s">
        <v>216</v>
      </c>
      <c r="K137" s="129">
        <v>180.1</v>
      </c>
      <c r="L137" s="396"/>
      <c r="M137" s="395"/>
      <c r="N137" s="396"/>
      <c r="O137" s="395"/>
      <c r="P137" s="395"/>
      <c r="Q137" s="395"/>
      <c r="R137" s="130"/>
      <c r="T137" s="131" t="s">
        <v>3</v>
      </c>
      <c r="U137" s="36" t="s">
        <v>36</v>
      </c>
      <c r="V137" s="132">
        <v>0.1</v>
      </c>
      <c r="W137" s="132">
        <f>V137*K137</f>
        <v>18.010000000000002</v>
      </c>
      <c r="X137" s="132">
        <v>0</v>
      </c>
      <c r="Y137" s="132">
        <f>X137*K137</f>
        <v>0</v>
      </c>
      <c r="Z137" s="132">
        <v>0</v>
      </c>
      <c r="AA137" s="133">
        <f>Z137*K137</f>
        <v>0</v>
      </c>
      <c r="AR137" s="16" t="s">
        <v>129</v>
      </c>
      <c r="AT137" s="16" t="s">
        <v>125</v>
      </c>
      <c r="AU137" s="16" t="s">
        <v>130</v>
      </c>
      <c r="AY137" s="16" t="s">
        <v>124</v>
      </c>
      <c r="BE137" s="134">
        <f>IF(U137="základná",N137,0)</f>
        <v>0</v>
      </c>
      <c r="BF137" s="134">
        <f>IF(U137="znížená",N137,0)</f>
        <v>0</v>
      </c>
      <c r="BG137" s="134">
        <f>IF(U137="zákl. prenesená",N137,0)</f>
        <v>0</v>
      </c>
      <c r="BH137" s="134">
        <f>IF(U137="zníž. prenesená",N137,0)</f>
        <v>0</v>
      </c>
      <c r="BI137" s="134">
        <f>IF(U137="nulová",N137,0)</f>
        <v>0</v>
      </c>
      <c r="BJ137" s="16" t="s">
        <v>130</v>
      </c>
      <c r="BK137" s="134">
        <f>ROUND(L137*K137,2)</f>
        <v>0</v>
      </c>
      <c r="BL137" s="16" t="s">
        <v>129</v>
      </c>
      <c r="BM137" s="16" t="s">
        <v>1006</v>
      </c>
    </row>
    <row r="138" spans="2:65" s="10" customFormat="1" ht="22.5" customHeight="1" x14ac:dyDescent="0.3">
      <c r="B138" s="135"/>
      <c r="E138" s="136" t="s">
        <v>3</v>
      </c>
      <c r="F138" s="397" t="s">
        <v>1007</v>
      </c>
      <c r="G138" s="398"/>
      <c r="H138" s="398"/>
      <c r="I138" s="398"/>
      <c r="K138" s="137">
        <v>180.1</v>
      </c>
      <c r="R138" s="138"/>
      <c r="T138" s="139"/>
      <c r="AA138" s="140"/>
      <c r="AT138" s="136" t="s">
        <v>137</v>
      </c>
      <c r="AU138" s="136" t="s">
        <v>130</v>
      </c>
      <c r="AV138" s="10" t="s">
        <v>130</v>
      </c>
      <c r="AW138" s="10" t="s">
        <v>27</v>
      </c>
      <c r="AX138" s="10" t="s">
        <v>75</v>
      </c>
      <c r="AY138" s="136" t="s">
        <v>124</v>
      </c>
    </row>
    <row r="139" spans="2:65" s="1" customFormat="1" ht="31.5" customHeight="1" x14ac:dyDescent="0.3">
      <c r="B139" s="125"/>
      <c r="C139" s="126" t="s">
        <v>153</v>
      </c>
      <c r="D139" s="126" t="s">
        <v>125</v>
      </c>
      <c r="E139" s="127" t="s">
        <v>1008</v>
      </c>
      <c r="F139" s="394" t="s">
        <v>1009</v>
      </c>
      <c r="G139" s="395"/>
      <c r="H139" s="395"/>
      <c r="I139" s="395"/>
      <c r="J139" s="128" t="s">
        <v>216</v>
      </c>
      <c r="K139" s="129">
        <v>36.020000000000003</v>
      </c>
      <c r="L139" s="396"/>
      <c r="M139" s="395"/>
      <c r="N139" s="396"/>
      <c r="O139" s="395"/>
      <c r="P139" s="395"/>
      <c r="Q139" s="395"/>
      <c r="R139" s="130"/>
      <c r="T139" s="131" t="s">
        <v>3</v>
      </c>
      <c r="U139" s="36" t="s">
        <v>36</v>
      </c>
      <c r="V139" s="132">
        <v>0</v>
      </c>
      <c r="W139" s="132">
        <f>V139*K139</f>
        <v>0</v>
      </c>
      <c r="X139" s="132">
        <v>0</v>
      </c>
      <c r="Y139" s="132">
        <f>X139*K139</f>
        <v>0</v>
      </c>
      <c r="Z139" s="132">
        <v>0</v>
      </c>
      <c r="AA139" s="133">
        <f>Z139*K139</f>
        <v>0</v>
      </c>
      <c r="AR139" s="16" t="s">
        <v>129</v>
      </c>
      <c r="AT139" s="16" t="s">
        <v>125</v>
      </c>
      <c r="AU139" s="16" t="s">
        <v>130</v>
      </c>
      <c r="AY139" s="16" t="s">
        <v>124</v>
      </c>
      <c r="BE139" s="134">
        <f>IF(U139="základná",N139,0)</f>
        <v>0</v>
      </c>
      <c r="BF139" s="134">
        <f>IF(U139="znížená",N139,0)</f>
        <v>0</v>
      </c>
      <c r="BG139" s="134">
        <f>IF(U139="zákl. prenesená",N139,0)</f>
        <v>0</v>
      </c>
      <c r="BH139" s="134">
        <f>IF(U139="zníž. prenesená",N139,0)</f>
        <v>0</v>
      </c>
      <c r="BI139" s="134">
        <f>IF(U139="nulová",N139,0)</f>
        <v>0</v>
      </c>
      <c r="BJ139" s="16" t="s">
        <v>130</v>
      </c>
      <c r="BK139" s="134">
        <f>ROUND(L139*K139,2)</f>
        <v>0</v>
      </c>
      <c r="BL139" s="16" t="s">
        <v>129</v>
      </c>
      <c r="BM139" s="16" t="s">
        <v>1010</v>
      </c>
    </row>
    <row r="140" spans="2:65" s="9" customFormat="1" ht="29.85" customHeight="1" x14ac:dyDescent="0.3">
      <c r="B140" s="115"/>
      <c r="D140" s="124" t="s">
        <v>106</v>
      </c>
      <c r="E140" s="124"/>
      <c r="F140" s="124"/>
      <c r="G140" s="124"/>
      <c r="H140" s="124"/>
      <c r="I140" s="124"/>
      <c r="J140" s="124"/>
      <c r="K140" s="124"/>
      <c r="L140" s="124"/>
      <c r="M140" s="124"/>
      <c r="N140" s="412"/>
      <c r="O140" s="413"/>
      <c r="P140" s="413"/>
      <c r="Q140" s="413"/>
      <c r="R140" s="117"/>
      <c r="T140" s="118"/>
      <c r="W140" s="119">
        <f>W141</f>
        <v>53.422470000000004</v>
      </c>
      <c r="Y140" s="119">
        <f>Y141</f>
        <v>0</v>
      </c>
      <c r="AA140" s="120">
        <f>AA141</f>
        <v>0</v>
      </c>
      <c r="AR140" s="121" t="s">
        <v>75</v>
      </c>
      <c r="AT140" s="122" t="s">
        <v>68</v>
      </c>
      <c r="AU140" s="122" t="s">
        <v>75</v>
      </c>
      <c r="AY140" s="121" t="s">
        <v>124</v>
      </c>
      <c r="BK140" s="123">
        <f>BK141</f>
        <v>0</v>
      </c>
    </row>
    <row r="141" spans="2:65" s="1" customFormat="1" ht="31.5" customHeight="1" x14ac:dyDescent="0.3">
      <c r="B141" s="125"/>
      <c r="C141" s="126" t="s">
        <v>162</v>
      </c>
      <c r="D141" s="126" t="s">
        <v>125</v>
      </c>
      <c r="E141" s="127" t="s">
        <v>965</v>
      </c>
      <c r="F141" s="394" t="s">
        <v>966</v>
      </c>
      <c r="G141" s="395"/>
      <c r="H141" s="395"/>
      <c r="I141" s="395"/>
      <c r="J141" s="128" t="s">
        <v>216</v>
      </c>
      <c r="K141" s="129">
        <v>21.69</v>
      </c>
      <c r="L141" s="396"/>
      <c r="M141" s="395"/>
      <c r="N141" s="396"/>
      <c r="O141" s="395"/>
      <c r="P141" s="395"/>
      <c r="Q141" s="395"/>
      <c r="R141" s="130"/>
      <c r="T141" s="131" t="s">
        <v>3</v>
      </c>
      <c r="U141" s="36" t="s">
        <v>36</v>
      </c>
      <c r="V141" s="132">
        <v>2.4630000000000001</v>
      </c>
      <c r="W141" s="132">
        <f>V141*K141</f>
        <v>53.422470000000004</v>
      </c>
      <c r="X141" s="132">
        <v>0</v>
      </c>
      <c r="Y141" s="132">
        <f>X141*K141</f>
        <v>0</v>
      </c>
      <c r="Z141" s="132">
        <v>0</v>
      </c>
      <c r="AA141" s="133">
        <f>Z141*K141</f>
        <v>0</v>
      </c>
      <c r="AR141" s="16" t="s">
        <v>129</v>
      </c>
      <c r="AT141" s="16" t="s">
        <v>125</v>
      </c>
      <c r="AU141" s="16" t="s">
        <v>130</v>
      </c>
      <c r="AY141" s="16" t="s">
        <v>124</v>
      </c>
      <c r="BE141" s="134">
        <f>IF(U141="základná",N141,0)</f>
        <v>0</v>
      </c>
      <c r="BF141" s="134">
        <f>IF(U141="znížená",N141,0)</f>
        <v>0</v>
      </c>
      <c r="BG141" s="134">
        <f>IF(U141="zákl. prenesená",N141,0)</f>
        <v>0</v>
      </c>
      <c r="BH141" s="134">
        <f>IF(U141="zníž. prenesená",N141,0)</f>
        <v>0</v>
      </c>
      <c r="BI141" s="134">
        <f>IF(U141="nulová",N141,0)</f>
        <v>0</v>
      </c>
      <c r="BJ141" s="16" t="s">
        <v>130</v>
      </c>
      <c r="BK141" s="134">
        <f>ROUND(L141*K141,2)</f>
        <v>0</v>
      </c>
      <c r="BL141" s="16" t="s">
        <v>129</v>
      </c>
      <c r="BM141" s="16" t="s">
        <v>1011</v>
      </c>
    </row>
    <row r="142" spans="2:65" s="9" customFormat="1" ht="37.35" customHeight="1" x14ac:dyDescent="0.35">
      <c r="B142" s="115"/>
      <c r="D142" s="116" t="s">
        <v>107</v>
      </c>
      <c r="E142" s="116"/>
      <c r="F142" s="116"/>
      <c r="G142" s="116"/>
      <c r="H142" s="116"/>
      <c r="I142" s="116"/>
      <c r="J142" s="116"/>
      <c r="K142" s="116"/>
      <c r="L142" s="116"/>
      <c r="M142" s="116"/>
      <c r="N142" s="414"/>
      <c r="O142" s="415"/>
      <c r="P142" s="415"/>
      <c r="Q142" s="415"/>
      <c r="R142" s="117"/>
      <c r="T142" s="118"/>
      <c r="W142" s="119">
        <f>W143+W165+W188+W194+W226</f>
        <v>1888.523414</v>
      </c>
      <c r="Y142" s="119">
        <f>Y143+Y165+Y188+Y194+Y226</f>
        <v>33.577527699999997</v>
      </c>
      <c r="AA142" s="120">
        <f>AA143+AA165+AA188+AA194+AA226</f>
        <v>36.023246</v>
      </c>
      <c r="AR142" s="121" t="s">
        <v>130</v>
      </c>
      <c r="AT142" s="122" t="s">
        <v>68</v>
      </c>
      <c r="AU142" s="122" t="s">
        <v>69</v>
      </c>
      <c r="AY142" s="121" t="s">
        <v>124</v>
      </c>
      <c r="BK142" s="123">
        <f>BK143+BK165+BK188+BK194+BK226</f>
        <v>0</v>
      </c>
    </row>
    <row r="143" spans="2:65" s="9" customFormat="1" ht="19.899999999999999" customHeight="1" x14ac:dyDescent="0.3">
      <c r="B143" s="115"/>
      <c r="D143" s="124" t="s">
        <v>990</v>
      </c>
      <c r="E143" s="124"/>
      <c r="F143" s="124"/>
      <c r="G143" s="124"/>
      <c r="H143" s="124"/>
      <c r="I143" s="124"/>
      <c r="J143" s="124"/>
      <c r="K143" s="124"/>
      <c r="L143" s="124"/>
      <c r="M143" s="124"/>
      <c r="N143" s="410"/>
      <c r="O143" s="411"/>
      <c r="P143" s="411"/>
      <c r="Q143" s="411"/>
      <c r="R143" s="117"/>
      <c r="T143" s="118"/>
      <c r="W143" s="119">
        <f>SUM(W144:W164)</f>
        <v>271.27535</v>
      </c>
      <c r="Y143" s="119">
        <f>SUM(Y144:Y164)</f>
        <v>3.8133415000000004</v>
      </c>
      <c r="AA143" s="120">
        <f>SUM(AA144:AA164)</f>
        <v>4.7160000000000002</v>
      </c>
      <c r="AR143" s="121" t="s">
        <v>130</v>
      </c>
      <c r="AT143" s="122" t="s">
        <v>68</v>
      </c>
      <c r="AU143" s="122" t="s">
        <v>75</v>
      </c>
      <c r="AY143" s="121" t="s">
        <v>124</v>
      </c>
      <c r="BK143" s="123">
        <f>SUM(BK144:BK164)</f>
        <v>0</v>
      </c>
    </row>
    <row r="144" spans="2:65" s="1" customFormat="1" ht="31.5" customHeight="1" x14ac:dyDescent="0.3">
      <c r="B144" s="125"/>
      <c r="C144" s="126" t="s">
        <v>167</v>
      </c>
      <c r="D144" s="126" t="s">
        <v>125</v>
      </c>
      <c r="E144" s="127" t="s">
        <v>1012</v>
      </c>
      <c r="F144" s="394" t="s">
        <v>1013</v>
      </c>
      <c r="G144" s="395"/>
      <c r="H144" s="395"/>
      <c r="I144" s="395"/>
      <c r="J144" s="128" t="s">
        <v>128</v>
      </c>
      <c r="K144" s="129">
        <v>471.6</v>
      </c>
      <c r="L144" s="396"/>
      <c r="M144" s="395"/>
      <c r="N144" s="396"/>
      <c r="O144" s="395"/>
      <c r="P144" s="395"/>
      <c r="Q144" s="395"/>
      <c r="R144" s="130"/>
      <c r="T144" s="131" t="s">
        <v>3</v>
      </c>
      <c r="U144" s="36" t="s">
        <v>36</v>
      </c>
      <c r="V144" s="132">
        <v>5.8000000000000003E-2</v>
      </c>
      <c r="W144" s="132">
        <f>V144*K144</f>
        <v>27.352800000000002</v>
      </c>
      <c r="X144" s="132">
        <v>0</v>
      </c>
      <c r="Y144" s="132">
        <f>X144*K144</f>
        <v>0</v>
      </c>
      <c r="Z144" s="132">
        <v>0.01</v>
      </c>
      <c r="AA144" s="133">
        <f>Z144*K144</f>
        <v>4.7160000000000002</v>
      </c>
      <c r="AR144" s="16" t="s">
        <v>193</v>
      </c>
      <c r="AT144" s="16" t="s">
        <v>125</v>
      </c>
      <c r="AU144" s="16" t="s">
        <v>130</v>
      </c>
      <c r="AY144" s="16" t="s">
        <v>124</v>
      </c>
      <c r="BE144" s="134">
        <f>IF(U144="základná",N144,0)</f>
        <v>0</v>
      </c>
      <c r="BF144" s="134">
        <f>IF(U144="znížená",N144,0)</f>
        <v>0</v>
      </c>
      <c r="BG144" s="134">
        <f>IF(U144="zákl. prenesená",N144,0)</f>
        <v>0</v>
      </c>
      <c r="BH144" s="134">
        <f>IF(U144="zníž. prenesená",N144,0)</f>
        <v>0</v>
      </c>
      <c r="BI144" s="134">
        <f>IF(U144="nulová",N144,0)</f>
        <v>0</v>
      </c>
      <c r="BJ144" s="16" t="s">
        <v>130</v>
      </c>
      <c r="BK144" s="134">
        <f>ROUND(L144*K144,2)</f>
        <v>0</v>
      </c>
      <c r="BL144" s="16" t="s">
        <v>193</v>
      </c>
      <c r="BM144" s="16" t="s">
        <v>1014</v>
      </c>
    </row>
    <row r="145" spans="2:65" s="10" customFormat="1" ht="22.5" customHeight="1" x14ac:dyDescent="0.3">
      <c r="B145" s="135"/>
      <c r="E145" s="136" t="s">
        <v>3</v>
      </c>
      <c r="F145" s="397" t="s">
        <v>995</v>
      </c>
      <c r="G145" s="398"/>
      <c r="H145" s="398"/>
      <c r="I145" s="398"/>
      <c r="K145" s="137">
        <v>312.8</v>
      </c>
      <c r="R145" s="138"/>
      <c r="T145" s="139"/>
      <c r="AA145" s="140"/>
      <c r="AT145" s="136" t="s">
        <v>137</v>
      </c>
      <c r="AU145" s="136" t="s">
        <v>130</v>
      </c>
      <c r="AV145" s="10" t="s">
        <v>130</v>
      </c>
      <c r="AW145" s="10" t="s">
        <v>27</v>
      </c>
      <c r="AX145" s="10" t="s">
        <v>69</v>
      </c>
      <c r="AY145" s="136" t="s">
        <v>124</v>
      </c>
    </row>
    <row r="146" spans="2:65" s="10" customFormat="1" ht="22.5" customHeight="1" x14ac:dyDescent="0.3">
      <c r="B146" s="135"/>
      <c r="E146" s="136" t="s">
        <v>3</v>
      </c>
      <c r="F146" s="400" t="s">
        <v>996</v>
      </c>
      <c r="G146" s="398"/>
      <c r="H146" s="398"/>
      <c r="I146" s="398"/>
      <c r="K146" s="137">
        <v>158.80000000000001</v>
      </c>
      <c r="R146" s="138"/>
      <c r="T146" s="139"/>
      <c r="AA146" s="140"/>
      <c r="AT146" s="136" t="s">
        <v>137</v>
      </c>
      <c r="AU146" s="136" t="s">
        <v>130</v>
      </c>
      <c r="AV146" s="10" t="s">
        <v>130</v>
      </c>
      <c r="AW146" s="10" t="s">
        <v>27</v>
      </c>
      <c r="AX146" s="10" t="s">
        <v>69</v>
      </c>
      <c r="AY146" s="136" t="s">
        <v>124</v>
      </c>
    </row>
    <row r="147" spans="2:65" s="11" customFormat="1" ht="22.5" customHeight="1" x14ac:dyDescent="0.3">
      <c r="B147" s="148"/>
      <c r="E147" s="149" t="s">
        <v>3</v>
      </c>
      <c r="F147" s="401" t="s">
        <v>506</v>
      </c>
      <c r="G147" s="402"/>
      <c r="H147" s="402"/>
      <c r="I147" s="402"/>
      <c r="K147" s="150">
        <v>471.6</v>
      </c>
      <c r="R147" s="151"/>
      <c r="T147" s="152"/>
      <c r="AA147" s="153"/>
      <c r="AT147" s="154" t="s">
        <v>137</v>
      </c>
      <c r="AU147" s="154" t="s">
        <v>130</v>
      </c>
      <c r="AV147" s="11" t="s">
        <v>129</v>
      </c>
      <c r="AW147" s="11" t="s">
        <v>27</v>
      </c>
      <c r="AX147" s="11" t="s">
        <v>75</v>
      </c>
      <c r="AY147" s="154" t="s">
        <v>124</v>
      </c>
    </row>
    <row r="148" spans="2:65" s="1" customFormat="1" ht="44.25" customHeight="1" x14ac:dyDescent="0.3">
      <c r="B148" s="125"/>
      <c r="C148" s="126" t="s">
        <v>171</v>
      </c>
      <c r="D148" s="126" t="s">
        <v>125</v>
      </c>
      <c r="E148" s="127" t="s">
        <v>1015</v>
      </c>
      <c r="F148" s="394" t="s">
        <v>1016</v>
      </c>
      <c r="G148" s="395"/>
      <c r="H148" s="395"/>
      <c r="I148" s="395"/>
      <c r="J148" s="128" t="s">
        <v>128</v>
      </c>
      <c r="K148" s="129">
        <v>614.79999999999995</v>
      </c>
      <c r="L148" s="396"/>
      <c r="M148" s="395"/>
      <c r="N148" s="396"/>
      <c r="O148" s="395"/>
      <c r="P148" s="395"/>
      <c r="Q148" s="395"/>
      <c r="R148" s="130"/>
      <c r="T148" s="131" t="s">
        <v>3</v>
      </c>
      <c r="U148" s="36" t="s">
        <v>36</v>
      </c>
      <c r="V148" s="132">
        <v>0.24399999999999999</v>
      </c>
      <c r="W148" s="132">
        <f>V148*K148</f>
        <v>150.01119999999997</v>
      </c>
      <c r="X148" s="132">
        <v>0</v>
      </c>
      <c r="Y148" s="132">
        <f>X148*K148</f>
        <v>0</v>
      </c>
      <c r="Z148" s="132">
        <v>0</v>
      </c>
      <c r="AA148" s="133">
        <f>Z148*K148</f>
        <v>0</v>
      </c>
      <c r="AR148" s="16" t="s">
        <v>193</v>
      </c>
      <c r="AT148" s="16" t="s">
        <v>125</v>
      </c>
      <c r="AU148" s="16" t="s">
        <v>130</v>
      </c>
      <c r="AY148" s="16" t="s">
        <v>124</v>
      </c>
      <c r="BE148" s="134">
        <f>IF(U148="základná",N148,0)</f>
        <v>0</v>
      </c>
      <c r="BF148" s="134">
        <f>IF(U148="znížená",N148,0)</f>
        <v>0</v>
      </c>
      <c r="BG148" s="134">
        <f>IF(U148="zákl. prenesená",N148,0)</f>
        <v>0</v>
      </c>
      <c r="BH148" s="134">
        <f>IF(U148="zníž. prenesená",N148,0)</f>
        <v>0</v>
      </c>
      <c r="BI148" s="134">
        <f>IF(U148="nulová",N148,0)</f>
        <v>0</v>
      </c>
      <c r="BJ148" s="16" t="s">
        <v>130</v>
      </c>
      <c r="BK148" s="134">
        <f>ROUND(L148*K148,2)</f>
        <v>0</v>
      </c>
      <c r="BL148" s="16" t="s">
        <v>193</v>
      </c>
      <c r="BM148" s="16" t="s">
        <v>1017</v>
      </c>
    </row>
    <row r="149" spans="2:65" s="10" customFormat="1" ht="22.5" customHeight="1" x14ac:dyDescent="0.3">
      <c r="B149" s="135"/>
      <c r="E149" s="136" t="s">
        <v>3</v>
      </c>
      <c r="F149" s="397" t="s">
        <v>995</v>
      </c>
      <c r="G149" s="398"/>
      <c r="H149" s="398"/>
      <c r="I149" s="398"/>
      <c r="K149" s="137">
        <v>312.8</v>
      </c>
      <c r="R149" s="138"/>
      <c r="T149" s="139"/>
      <c r="AA149" s="140"/>
      <c r="AT149" s="136" t="s">
        <v>137</v>
      </c>
      <c r="AU149" s="136" t="s">
        <v>130</v>
      </c>
      <c r="AV149" s="10" t="s">
        <v>130</v>
      </c>
      <c r="AW149" s="10" t="s">
        <v>27</v>
      </c>
      <c r="AX149" s="10" t="s">
        <v>69</v>
      </c>
      <c r="AY149" s="136" t="s">
        <v>124</v>
      </c>
    </row>
    <row r="150" spans="2:65" s="10" customFormat="1" ht="22.5" customHeight="1" x14ac:dyDescent="0.3">
      <c r="B150" s="135"/>
      <c r="E150" s="136" t="s">
        <v>3</v>
      </c>
      <c r="F150" s="400" t="s">
        <v>996</v>
      </c>
      <c r="G150" s="398"/>
      <c r="H150" s="398"/>
      <c r="I150" s="398"/>
      <c r="K150" s="137">
        <v>158.80000000000001</v>
      </c>
      <c r="R150" s="138"/>
      <c r="T150" s="139"/>
      <c r="AA150" s="140"/>
      <c r="AT150" s="136" t="s">
        <v>137</v>
      </c>
      <c r="AU150" s="136" t="s">
        <v>130</v>
      </c>
      <c r="AV150" s="10" t="s">
        <v>130</v>
      </c>
      <c r="AW150" s="10" t="s">
        <v>27</v>
      </c>
      <c r="AX150" s="10" t="s">
        <v>69</v>
      </c>
      <c r="AY150" s="136" t="s">
        <v>124</v>
      </c>
    </row>
    <row r="151" spans="2:65" s="10" customFormat="1" ht="22.5" customHeight="1" x14ac:dyDescent="0.3">
      <c r="B151" s="135"/>
      <c r="E151" s="136" t="s">
        <v>3</v>
      </c>
      <c r="F151" s="400" t="s">
        <v>1018</v>
      </c>
      <c r="G151" s="398"/>
      <c r="H151" s="398"/>
      <c r="I151" s="398"/>
      <c r="K151" s="137">
        <v>119.7</v>
      </c>
      <c r="R151" s="138"/>
      <c r="T151" s="139"/>
      <c r="AA151" s="140"/>
      <c r="AT151" s="136" t="s">
        <v>137</v>
      </c>
      <c r="AU151" s="136" t="s">
        <v>130</v>
      </c>
      <c r="AV151" s="10" t="s">
        <v>130</v>
      </c>
      <c r="AW151" s="10" t="s">
        <v>27</v>
      </c>
      <c r="AX151" s="10" t="s">
        <v>69</v>
      </c>
      <c r="AY151" s="136" t="s">
        <v>124</v>
      </c>
    </row>
    <row r="152" spans="2:65" s="10" customFormat="1" ht="22.5" customHeight="1" x14ac:dyDescent="0.3">
      <c r="B152" s="135"/>
      <c r="E152" s="136" t="s">
        <v>3</v>
      </c>
      <c r="F152" s="400" t="s">
        <v>998</v>
      </c>
      <c r="G152" s="398"/>
      <c r="H152" s="398"/>
      <c r="I152" s="398"/>
      <c r="K152" s="137">
        <v>23.5</v>
      </c>
      <c r="R152" s="138"/>
      <c r="T152" s="139"/>
      <c r="AA152" s="140"/>
      <c r="AT152" s="136" t="s">
        <v>137</v>
      </c>
      <c r="AU152" s="136" t="s">
        <v>130</v>
      </c>
      <c r="AV152" s="10" t="s">
        <v>130</v>
      </c>
      <c r="AW152" s="10" t="s">
        <v>27</v>
      </c>
      <c r="AX152" s="10" t="s">
        <v>69</v>
      </c>
      <c r="AY152" s="136" t="s">
        <v>124</v>
      </c>
    </row>
    <row r="153" spans="2:65" s="11" customFormat="1" ht="22.5" customHeight="1" x14ac:dyDescent="0.3">
      <c r="B153" s="148"/>
      <c r="E153" s="149" t="s">
        <v>3</v>
      </c>
      <c r="F153" s="401" t="s">
        <v>506</v>
      </c>
      <c r="G153" s="402"/>
      <c r="H153" s="402"/>
      <c r="I153" s="402"/>
      <c r="K153" s="150">
        <v>614.79999999999995</v>
      </c>
      <c r="R153" s="151"/>
      <c r="T153" s="152"/>
      <c r="AA153" s="153"/>
      <c r="AT153" s="154" t="s">
        <v>137</v>
      </c>
      <c r="AU153" s="154" t="s">
        <v>130</v>
      </c>
      <c r="AV153" s="11" t="s">
        <v>129</v>
      </c>
      <c r="AW153" s="11" t="s">
        <v>27</v>
      </c>
      <c r="AX153" s="11" t="s">
        <v>75</v>
      </c>
      <c r="AY153" s="154" t="s">
        <v>124</v>
      </c>
    </row>
    <row r="154" spans="2:65" s="1" customFormat="1" ht="31.5" customHeight="1" x14ac:dyDescent="0.3">
      <c r="B154" s="125"/>
      <c r="C154" s="141" t="s">
        <v>176</v>
      </c>
      <c r="D154" s="141" t="s">
        <v>151</v>
      </c>
      <c r="E154" s="142" t="s">
        <v>1019</v>
      </c>
      <c r="F154" s="403" t="s">
        <v>1020</v>
      </c>
      <c r="G154" s="404"/>
      <c r="H154" s="404"/>
      <c r="I154" s="404"/>
      <c r="J154" s="143" t="s">
        <v>187</v>
      </c>
      <c r="K154" s="144">
        <v>1930.47</v>
      </c>
      <c r="L154" s="405"/>
      <c r="M154" s="404"/>
      <c r="N154" s="405"/>
      <c r="O154" s="395"/>
      <c r="P154" s="395"/>
      <c r="Q154" s="395"/>
      <c r="R154" s="130"/>
      <c r="T154" s="131" t="s">
        <v>3</v>
      </c>
      <c r="U154" s="36" t="s">
        <v>36</v>
      </c>
      <c r="V154" s="132">
        <v>0</v>
      </c>
      <c r="W154" s="132">
        <f>V154*K154</f>
        <v>0</v>
      </c>
      <c r="X154" s="132">
        <v>1.4999999999999999E-4</v>
      </c>
      <c r="Y154" s="132">
        <f>X154*K154</f>
        <v>0.28957049999999995</v>
      </c>
      <c r="Z154" s="132">
        <v>0</v>
      </c>
      <c r="AA154" s="133">
        <f>Z154*K154</f>
        <v>0</v>
      </c>
      <c r="AR154" s="16" t="s">
        <v>251</v>
      </c>
      <c r="AT154" s="16" t="s">
        <v>151</v>
      </c>
      <c r="AU154" s="16" t="s">
        <v>130</v>
      </c>
      <c r="AY154" s="16" t="s">
        <v>124</v>
      </c>
      <c r="BE154" s="134">
        <f>IF(U154="základná",N154,0)</f>
        <v>0</v>
      </c>
      <c r="BF154" s="134">
        <f>IF(U154="znížená",N154,0)</f>
        <v>0</v>
      </c>
      <c r="BG154" s="134">
        <f>IF(U154="zákl. prenesená",N154,0)</f>
        <v>0</v>
      </c>
      <c r="BH154" s="134">
        <f>IF(U154="zníž. prenesená",N154,0)</f>
        <v>0</v>
      </c>
      <c r="BI154" s="134">
        <f>IF(U154="nulová",N154,0)</f>
        <v>0</v>
      </c>
      <c r="BJ154" s="16" t="s">
        <v>130</v>
      </c>
      <c r="BK154" s="134">
        <f>ROUND(L154*K154,2)</f>
        <v>0</v>
      </c>
      <c r="BL154" s="16" t="s">
        <v>193</v>
      </c>
      <c r="BM154" s="16" t="s">
        <v>1021</v>
      </c>
    </row>
    <row r="155" spans="2:65" s="1" customFormat="1" ht="31.5" customHeight="1" x14ac:dyDescent="0.3">
      <c r="B155" s="125"/>
      <c r="C155" s="141" t="s">
        <v>180</v>
      </c>
      <c r="D155" s="141" t="s">
        <v>151</v>
      </c>
      <c r="E155" s="142" t="s">
        <v>1022</v>
      </c>
      <c r="F155" s="403" t="s">
        <v>1817</v>
      </c>
      <c r="G155" s="404"/>
      <c r="H155" s="404"/>
      <c r="I155" s="404"/>
      <c r="J155" s="143" t="s">
        <v>128</v>
      </c>
      <c r="K155" s="144">
        <v>707.02</v>
      </c>
      <c r="L155" s="405"/>
      <c r="M155" s="404"/>
      <c r="N155" s="405"/>
      <c r="O155" s="395"/>
      <c r="P155" s="395"/>
      <c r="Q155" s="395"/>
      <c r="R155" s="130"/>
      <c r="T155" s="131" t="s">
        <v>3</v>
      </c>
      <c r="U155" s="36" t="s">
        <v>36</v>
      </c>
      <c r="V155" s="132">
        <v>0</v>
      </c>
      <c r="W155" s="132">
        <f>V155*K155</f>
        <v>0</v>
      </c>
      <c r="X155" s="132">
        <v>2.2000000000000001E-3</v>
      </c>
      <c r="Y155" s="132">
        <f>X155*K155</f>
        <v>1.555444</v>
      </c>
      <c r="Z155" s="132">
        <v>0</v>
      </c>
      <c r="AA155" s="133">
        <f>Z155*K155</f>
        <v>0</v>
      </c>
      <c r="AR155" s="16" t="s">
        <v>251</v>
      </c>
      <c r="AT155" s="16" t="s">
        <v>151</v>
      </c>
      <c r="AU155" s="16" t="s">
        <v>130</v>
      </c>
      <c r="AY155" s="16" t="s">
        <v>124</v>
      </c>
      <c r="BE155" s="134">
        <f>IF(U155="základná",N155,0)</f>
        <v>0</v>
      </c>
      <c r="BF155" s="134">
        <f>IF(U155="znížená",N155,0)</f>
        <v>0</v>
      </c>
      <c r="BG155" s="134">
        <f>IF(U155="zákl. prenesená",N155,0)</f>
        <v>0</v>
      </c>
      <c r="BH155" s="134">
        <f>IF(U155="zníž. prenesená",N155,0)</f>
        <v>0</v>
      </c>
      <c r="BI155" s="134">
        <f>IF(U155="nulová",N155,0)</f>
        <v>0</v>
      </c>
      <c r="BJ155" s="16" t="s">
        <v>130</v>
      </c>
      <c r="BK155" s="134">
        <f>ROUND(L155*K155,2)</f>
        <v>0</v>
      </c>
      <c r="BL155" s="16" t="s">
        <v>193</v>
      </c>
      <c r="BM155" s="16" t="s">
        <v>1023</v>
      </c>
    </row>
    <row r="156" spans="2:65" s="1" customFormat="1" ht="22.5" customHeight="1" x14ac:dyDescent="0.3">
      <c r="B156" s="29"/>
      <c r="F156" s="399" t="s">
        <v>1024</v>
      </c>
      <c r="G156" s="357"/>
      <c r="H156" s="357"/>
      <c r="I156" s="357"/>
      <c r="R156" s="30"/>
      <c r="T156" s="64"/>
      <c r="AA156" s="65"/>
      <c r="AT156" s="16" t="s">
        <v>503</v>
      </c>
      <c r="AU156" s="16" t="s">
        <v>130</v>
      </c>
    </row>
    <row r="157" spans="2:65" s="1" customFormat="1" ht="31.5" customHeight="1" x14ac:dyDescent="0.3">
      <c r="B157" s="125"/>
      <c r="C157" s="126" t="s">
        <v>184</v>
      </c>
      <c r="D157" s="126" t="s">
        <v>125</v>
      </c>
      <c r="E157" s="127" t="s">
        <v>1025</v>
      </c>
      <c r="F157" s="394" t="s">
        <v>1026</v>
      </c>
      <c r="G157" s="395"/>
      <c r="H157" s="395"/>
      <c r="I157" s="395"/>
      <c r="J157" s="128" t="s">
        <v>128</v>
      </c>
      <c r="K157" s="129">
        <v>362</v>
      </c>
      <c r="L157" s="396"/>
      <c r="M157" s="395"/>
      <c r="N157" s="396"/>
      <c r="O157" s="395"/>
      <c r="P157" s="395"/>
      <c r="Q157" s="395"/>
      <c r="R157" s="130"/>
      <c r="T157" s="131" t="s">
        <v>3</v>
      </c>
      <c r="U157" s="36" t="s">
        <v>36</v>
      </c>
      <c r="V157" s="132">
        <v>0.23963999999999999</v>
      </c>
      <c r="W157" s="132">
        <f>V157*K157</f>
        <v>86.749679999999998</v>
      </c>
      <c r="X157" s="132">
        <v>5.1999999999999995E-4</v>
      </c>
      <c r="Y157" s="132">
        <f>X157*K157</f>
        <v>0.18823999999999999</v>
      </c>
      <c r="Z157" s="132">
        <v>0</v>
      </c>
      <c r="AA157" s="133">
        <f>Z157*K157</f>
        <v>0</v>
      </c>
      <c r="AR157" s="16" t="s">
        <v>193</v>
      </c>
      <c r="AT157" s="16" t="s">
        <v>125</v>
      </c>
      <c r="AU157" s="16" t="s">
        <v>130</v>
      </c>
      <c r="AY157" s="16" t="s">
        <v>124</v>
      </c>
      <c r="BE157" s="134">
        <f>IF(U157="základná",N157,0)</f>
        <v>0</v>
      </c>
      <c r="BF157" s="134">
        <f>IF(U157="znížená",N157,0)</f>
        <v>0</v>
      </c>
      <c r="BG157" s="134">
        <f>IF(U157="zákl. prenesená",N157,0)</f>
        <v>0</v>
      </c>
      <c r="BH157" s="134">
        <f>IF(U157="zníž. prenesená",N157,0)</f>
        <v>0</v>
      </c>
      <c r="BI157" s="134">
        <f>IF(U157="nulová",N157,0)</f>
        <v>0</v>
      </c>
      <c r="BJ157" s="16" t="s">
        <v>130</v>
      </c>
      <c r="BK157" s="134">
        <f>ROUND(L157*K157,2)</f>
        <v>0</v>
      </c>
      <c r="BL157" s="16" t="s">
        <v>193</v>
      </c>
      <c r="BM157" s="16" t="s">
        <v>1027</v>
      </c>
    </row>
    <row r="158" spans="2:65" s="1" customFormat="1" ht="31.5" customHeight="1" x14ac:dyDescent="0.3">
      <c r="B158" s="125"/>
      <c r="C158" s="141" t="s">
        <v>189</v>
      </c>
      <c r="D158" s="141" t="s">
        <v>151</v>
      </c>
      <c r="E158" s="142" t="s">
        <v>649</v>
      </c>
      <c r="F158" s="403" t="s">
        <v>1915</v>
      </c>
      <c r="G158" s="404"/>
      <c r="H158" s="404"/>
      <c r="I158" s="404"/>
      <c r="J158" s="143" t="s">
        <v>128</v>
      </c>
      <c r="K158" s="144">
        <v>416.3</v>
      </c>
      <c r="L158" s="405"/>
      <c r="M158" s="404"/>
      <c r="N158" s="405"/>
      <c r="O158" s="395"/>
      <c r="P158" s="395"/>
      <c r="Q158" s="395"/>
      <c r="R158" s="130"/>
      <c r="T158" s="131" t="s">
        <v>3</v>
      </c>
      <c r="U158" s="36" t="s">
        <v>36</v>
      </c>
      <c r="V158" s="132">
        <v>0</v>
      </c>
      <c r="W158" s="132">
        <f>V158*K158</f>
        <v>0</v>
      </c>
      <c r="X158" s="132">
        <v>4.2500000000000003E-3</v>
      </c>
      <c r="Y158" s="132">
        <f>X158*K158</f>
        <v>1.7692750000000002</v>
      </c>
      <c r="Z158" s="132">
        <v>0</v>
      </c>
      <c r="AA158" s="133">
        <f>Z158*K158</f>
        <v>0</v>
      </c>
      <c r="AR158" s="16" t="s">
        <v>251</v>
      </c>
      <c r="AT158" s="16" t="s">
        <v>151</v>
      </c>
      <c r="AU158" s="16" t="s">
        <v>130</v>
      </c>
      <c r="AY158" s="16" t="s">
        <v>124</v>
      </c>
      <c r="BE158" s="134">
        <f>IF(U158="základná",N158,0)</f>
        <v>0</v>
      </c>
      <c r="BF158" s="134">
        <f>IF(U158="znížená",N158,0)</f>
        <v>0</v>
      </c>
      <c r="BG158" s="134">
        <f>IF(U158="zákl. prenesená",N158,0)</f>
        <v>0</v>
      </c>
      <c r="BH158" s="134">
        <f>IF(U158="zníž. prenesená",N158,0)</f>
        <v>0</v>
      </c>
      <c r="BI158" s="134">
        <f>IF(U158="nulová",N158,0)</f>
        <v>0</v>
      </c>
      <c r="BJ158" s="16" t="s">
        <v>130</v>
      </c>
      <c r="BK158" s="134">
        <f>ROUND(L158*K158,2)</f>
        <v>0</v>
      </c>
      <c r="BL158" s="16" t="s">
        <v>193</v>
      </c>
      <c r="BM158" s="16" t="s">
        <v>1028</v>
      </c>
    </row>
    <row r="159" spans="2:65" s="1" customFormat="1" ht="30" customHeight="1" x14ac:dyDescent="0.3">
      <c r="B159" s="29"/>
      <c r="F159" s="399" t="s">
        <v>1029</v>
      </c>
      <c r="G159" s="357"/>
      <c r="H159" s="357"/>
      <c r="I159" s="357"/>
      <c r="R159" s="30"/>
      <c r="T159" s="64"/>
      <c r="AA159" s="65"/>
      <c r="AT159" s="16" t="s">
        <v>503</v>
      </c>
      <c r="AU159" s="16" t="s">
        <v>130</v>
      </c>
    </row>
    <row r="160" spans="2:65" s="1" customFormat="1" ht="31.5" customHeight="1" x14ac:dyDescent="0.3">
      <c r="B160" s="125"/>
      <c r="C160" s="126" t="s">
        <v>193</v>
      </c>
      <c r="D160" s="126" t="s">
        <v>125</v>
      </c>
      <c r="E160" s="127" t="s">
        <v>1030</v>
      </c>
      <c r="F160" s="394" t="s">
        <v>1031</v>
      </c>
      <c r="G160" s="395"/>
      <c r="H160" s="395"/>
      <c r="I160" s="395"/>
      <c r="J160" s="128" t="s">
        <v>128</v>
      </c>
      <c r="K160" s="129">
        <v>23.5</v>
      </c>
      <c r="L160" s="396"/>
      <c r="M160" s="395"/>
      <c r="N160" s="396"/>
      <c r="O160" s="395"/>
      <c r="P160" s="395"/>
      <c r="Q160" s="395"/>
      <c r="R160" s="130"/>
      <c r="T160" s="131" t="s">
        <v>3</v>
      </c>
      <c r="U160" s="36" t="s">
        <v>36</v>
      </c>
      <c r="V160" s="132">
        <v>2.8000000000000001E-2</v>
      </c>
      <c r="W160" s="132">
        <f>V160*K160</f>
        <v>0.65800000000000003</v>
      </c>
      <c r="X160" s="132">
        <v>0</v>
      </c>
      <c r="Y160" s="132">
        <f>X160*K160</f>
        <v>0</v>
      </c>
      <c r="Z160" s="132">
        <v>0</v>
      </c>
      <c r="AA160" s="133">
        <f>Z160*K160</f>
        <v>0</v>
      </c>
      <c r="AR160" s="16" t="s">
        <v>193</v>
      </c>
      <c r="AT160" s="16" t="s">
        <v>125</v>
      </c>
      <c r="AU160" s="16" t="s">
        <v>130</v>
      </c>
      <c r="AY160" s="16" t="s">
        <v>124</v>
      </c>
      <c r="BE160" s="134">
        <f>IF(U160="základná",N160,0)</f>
        <v>0</v>
      </c>
      <c r="BF160" s="134">
        <f>IF(U160="znížená",N160,0)</f>
        <v>0</v>
      </c>
      <c r="BG160" s="134">
        <f>IF(U160="zákl. prenesená",N160,0)</f>
        <v>0</v>
      </c>
      <c r="BH160" s="134">
        <f>IF(U160="zníž. prenesená",N160,0)</f>
        <v>0</v>
      </c>
      <c r="BI160" s="134">
        <f>IF(U160="nulová",N160,0)</f>
        <v>0</v>
      </c>
      <c r="BJ160" s="16" t="s">
        <v>130</v>
      </c>
      <c r="BK160" s="134">
        <f>ROUND(L160*K160,2)</f>
        <v>0</v>
      </c>
      <c r="BL160" s="16" t="s">
        <v>193</v>
      </c>
      <c r="BM160" s="16" t="s">
        <v>1032</v>
      </c>
    </row>
    <row r="161" spans="2:65" s="10" customFormat="1" ht="22.5" customHeight="1" x14ac:dyDescent="0.3">
      <c r="B161" s="135"/>
      <c r="E161" s="136" t="s">
        <v>3</v>
      </c>
      <c r="F161" s="397" t="s">
        <v>998</v>
      </c>
      <c r="G161" s="398"/>
      <c r="H161" s="398"/>
      <c r="I161" s="398"/>
      <c r="K161" s="137">
        <v>23.5</v>
      </c>
      <c r="R161" s="138"/>
      <c r="T161" s="139"/>
      <c r="AA161" s="140"/>
      <c r="AT161" s="136" t="s">
        <v>137</v>
      </c>
      <c r="AU161" s="136" t="s">
        <v>130</v>
      </c>
      <c r="AV161" s="10" t="s">
        <v>130</v>
      </c>
      <c r="AW161" s="10" t="s">
        <v>27</v>
      </c>
      <c r="AX161" s="10" t="s">
        <v>69</v>
      </c>
      <c r="AY161" s="136" t="s">
        <v>124</v>
      </c>
    </row>
    <row r="162" spans="2:65" s="11" customFormat="1" ht="22.5" customHeight="1" x14ac:dyDescent="0.3">
      <c r="B162" s="148"/>
      <c r="E162" s="149" t="s">
        <v>3</v>
      </c>
      <c r="F162" s="401" t="s">
        <v>506</v>
      </c>
      <c r="G162" s="402"/>
      <c r="H162" s="402"/>
      <c r="I162" s="402"/>
      <c r="K162" s="150">
        <v>23.5</v>
      </c>
      <c r="R162" s="151"/>
      <c r="T162" s="152"/>
      <c r="AA162" s="153"/>
      <c r="AT162" s="154" t="s">
        <v>137</v>
      </c>
      <c r="AU162" s="154" t="s">
        <v>130</v>
      </c>
      <c r="AV162" s="11" t="s">
        <v>129</v>
      </c>
      <c r="AW162" s="11" t="s">
        <v>27</v>
      </c>
      <c r="AX162" s="11" t="s">
        <v>75</v>
      </c>
      <c r="AY162" s="154" t="s">
        <v>124</v>
      </c>
    </row>
    <row r="163" spans="2:65" s="1" customFormat="1" ht="22.5" customHeight="1" x14ac:dyDescent="0.3">
      <c r="B163" s="125"/>
      <c r="C163" s="141" t="s">
        <v>197</v>
      </c>
      <c r="D163" s="141" t="s">
        <v>151</v>
      </c>
      <c r="E163" s="142" t="s">
        <v>152</v>
      </c>
      <c r="F163" s="403" t="s">
        <v>1033</v>
      </c>
      <c r="G163" s="404"/>
      <c r="H163" s="404"/>
      <c r="I163" s="404"/>
      <c r="J163" s="143" t="s">
        <v>128</v>
      </c>
      <c r="K163" s="144">
        <v>27.03</v>
      </c>
      <c r="L163" s="405"/>
      <c r="M163" s="404"/>
      <c r="N163" s="405"/>
      <c r="O163" s="395"/>
      <c r="P163" s="395"/>
      <c r="Q163" s="395"/>
      <c r="R163" s="130"/>
      <c r="T163" s="131" t="s">
        <v>3</v>
      </c>
      <c r="U163" s="36" t="s">
        <v>36</v>
      </c>
      <c r="V163" s="132">
        <v>0</v>
      </c>
      <c r="W163" s="132">
        <f>V163*K163</f>
        <v>0</v>
      </c>
      <c r="X163" s="132">
        <v>4.0000000000000002E-4</v>
      </c>
      <c r="Y163" s="132">
        <f>X163*K163</f>
        <v>1.0812E-2</v>
      </c>
      <c r="Z163" s="132">
        <v>0</v>
      </c>
      <c r="AA163" s="133">
        <f>Z163*K163</f>
        <v>0</v>
      </c>
      <c r="AR163" s="16" t="s">
        <v>251</v>
      </c>
      <c r="AT163" s="16" t="s">
        <v>151</v>
      </c>
      <c r="AU163" s="16" t="s">
        <v>130</v>
      </c>
      <c r="AY163" s="16" t="s">
        <v>124</v>
      </c>
      <c r="BE163" s="134">
        <f>IF(U163="základná",N163,0)</f>
        <v>0</v>
      </c>
      <c r="BF163" s="134">
        <f>IF(U163="znížená",N163,0)</f>
        <v>0</v>
      </c>
      <c r="BG163" s="134">
        <f>IF(U163="zákl. prenesená",N163,0)</f>
        <v>0</v>
      </c>
      <c r="BH163" s="134">
        <f>IF(U163="zníž. prenesená",N163,0)</f>
        <v>0</v>
      </c>
      <c r="BI163" s="134">
        <f>IF(U163="nulová",N163,0)</f>
        <v>0</v>
      </c>
      <c r="BJ163" s="16" t="s">
        <v>130</v>
      </c>
      <c r="BK163" s="134">
        <f>ROUND(L163*K163,2)</f>
        <v>0</v>
      </c>
      <c r="BL163" s="16" t="s">
        <v>193</v>
      </c>
      <c r="BM163" s="16" t="s">
        <v>1034</v>
      </c>
    </row>
    <row r="164" spans="2:65" s="1" customFormat="1" ht="31.5" customHeight="1" x14ac:dyDescent="0.3">
      <c r="B164" s="125"/>
      <c r="C164" s="126" t="s">
        <v>201</v>
      </c>
      <c r="D164" s="126" t="s">
        <v>125</v>
      </c>
      <c r="E164" s="127" t="s">
        <v>1035</v>
      </c>
      <c r="F164" s="394" t="s">
        <v>1036</v>
      </c>
      <c r="G164" s="395"/>
      <c r="H164" s="395"/>
      <c r="I164" s="395"/>
      <c r="J164" s="128" t="s">
        <v>216</v>
      </c>
      <c r="K164" s="129">
        <v>3.81</v>
      </c>
      <c r="L164" s="396"/>
      <c r="M164" s="395"/>
      <c r="N164" s="396"/>
      <c r="O164" s="395"/>
      <c r="P164" s="395"/>
      <c r="Q164" s="395"/>
      <c r="R164" s="130"/>
      <c r="T164" s="131" t="s">
        <v>3</v>
      </c>
      <c r="U164" s="36" t="s">
        <v>36</v>
      </c>
      <c r="V164" s="132">
        <v>1.7070000000000001</v>
      </c>
      <c r="W164" s="132">
        <f>V164*K164</f>
        <v>6.5036700000000005</v>
      </c>
      <c r="X164" s="132">
        <v>0</v>
      </c>
      <c r="Y164" s="132">
        <f>X164*K164</f>
        <v>0</v>
      </c>
      <c r="Z164" s="132">
        <v>0</v>
      </c>
      <c r="AA164" s="133">
        <f>Z164*K164</f>
        <v>0</v>
      </c>
      <c r="AR164" s="16" t="s">
        <v>193</v>
      </c>
      <c r="AT164" s="16" t="s">
        <v>125</v>
      </c>
      <c r="AU164" s="16" t="s">
        <v>130</v>
      </c>
      <c r="AY164" s="16" t="s">
        <v>124</v>
      </c>
      <c r="BE164" s="134">
        <f>IF(U164="základná",N164,0)</f>
        <v>0</v>
      </c>
      <c r="BF164" s="134">
        <f>IF(U164="znížená",N164,0)</f>
        <v>0</v>
      </c>
      <c r="BG164" s="134">
        <f>IF(U164="zákl. prenesená",N164,0)</f>
        <v>0</v>
      </c>
      <c r="BH164" s="134">
        <f>IF(U164="zníž. prenesená",N164,0)</f>
        <v>0</v>
      </c>
      <c r="BI164" s="134">
        <f>IF(U164="nulová",N164,0)</f>
        <v>0</v>
      </c>
      <c r="BJ164" s="16" t="s">
        <v>130</v>
      </c>
      <c r="BK164" s="134">
        <f>ROUND(L164*K164,2)</f>
        <v>0</v>
      </c>
      <c r="BL164" s="16" t="s">
        <v>193</v>
      </c>
      <c r="BM164" s="16" t="s">
        <v>1037</v>
      </c>
    </row>
    <row r="165" spans="2:65" s="9" customFormat="1" ht="29.85" customHeight="1" x14ac:dyDescent="0.3">
      <c r="B165" s="115"/>
      <c r="D165" s="124" t="s">
        <v>261</v>
      </c>
      <c r="E165" s="124"/>
      <c r="F165" s="124"/>
      <c r="G165" s="124"/>
      <c r="H165" s="124"/>
      <c r="I165" s="124"/>
      <c r="J165" s="124"/>
      <c r="K165" s="124"/>
      <c r="L165" s="124"/>
      <c r="M165" s="124"/>
      <c r="N165" s="412"/>
      <c r="O165" s="413"/>
      <c r="P165" s="413"/>
      <c r="Q165" s="413"/>
      <c r="R165" s="117"/>
      <c r="T165" s="118"/>
      <c r="W165" s="119">
        <f>SUM(W166:W187)</f>
        <v>213.46854400000001</v>
      </c>
      <c r="Y165" s="119">
        <f>SUM(Y166:Y187)</f>
        <v>12.082820999999999</v>
      </c>
      <c r="AA165" s="120">
        <f>SUM(AA166:AA187)</f>
        <v>0</v>
      </c>
      <c r="AR165" s="121" t="s">
        <v>130</v>
      </c>
      <c r="AT165" s="122" t="s">
        <v>68</v>
      </c>
      <c r="AU165" s="122" t="s">
        <v>75</v>
      </c>
      <c r="AY165" s="121" t="s">
        <v>124</v>
      </c>
      <c r="BK165" s="123">
        <f>SUM(BK166:BK187)</f>
        <v>0</v>
      </c>
    </row>
    <row r="166" spans="2:65" s="1" customFormat="1" ht="31.5" customHeight="1" x14ac:dyDescent="0.3">
      <c r="B166" s="125"/>
      <c r="C166" s="126" t="s">
        <v>205</v>
      </c>
      <c r="D166" s="126" t="s">
        <v>125</v>
      </c>
      <c r="E166" s="127" t="s">
        <v>1038</v>
      </c>
      <c r="F166" s="394" t="s">
        <v>1039</v>
      </c>
      <c r="G166" s="395"/>
      <c r="H166" s="395"/>
      <c r="I166" s="395"/>
      <c r="J166" s="128" t="s">
        <v>128</v>
      </c>
      <c r="K166" s="129">
        <v>576.72</v>
      </c>
      <c r="L166" s="396"/>
      <c r="M166" s="395"/>
      <c r="N166" s="396"/>
      <c r="O166" s="395"/>
      <c r="P166" s="395"/>
      <c r="Q166" s="395"/>
      <c r="R166" s="130"/>
      <c r="T166" s="131" t="s">
        <v>3</v>
      </c>
      <c r="U166" s="36" t="s">
        <v>36</v>
      </c>
      <c r="V166" s="132">
        <v>7.0999999999999994E-2</v>
      </c>
      <c r="W166" s="132">
        <f>V166*K166</f>
        <v>40.947119999999998</v>
      </c>
      <c r="X166" s="132">
        <v>0</v>
      </c>
      <c r="Y166" s="132">
        <f>X166*K166</f>
        <v>0</v>
      </c>
      <c r="Z166" s="132">
        <v>0</v>
      </c>
      <c r="AA166" s="133">
        <f>Z166*K166</f>
        <v>0</v>
      </c>
      <c r="AR166" s="16" t="s">
        <v>193</v>
      </c>
      <c r="AT166" s="16" t="s">
        <v>125</v>
      </c>
      <c r="AU166" s="16" t="s">
        <v>130</v>
      </c>
      <c r="AY166" s="16" t="s">
        <v>124</v>
      </c>
      <c r="BE166" s="134">
        <f>IF(U166="základná",N166,0)</f>
        <v>0</v>
      </c>
      <c r="BF166" s="134">
        <f>IF(U166="znížená",N166,0)</f>
        <v>0</v>
      </c>
      <c r="BG166" s="134">
        <f>IF(U166="zákl. prenesená",N166,0)</f>
        <v>0</v>
      </c>
      <c r="BH166" s="134">
        <f>IF(U166="zníž. prenesená",N166,0)</f>
        <v>0</v>
      </c>
      <c r="BI166" s="134">
        <f>IF(U166="nulová",N166,0)</f>
        <v>0</v>
      </c>
      <c r="BJ166" s="16" t="s">
        <v>130</v>
      </c>
      <c r="BK166" s="134">
        <f>ROUND(L166*K166,2)</f>
        <v>0</v>
      </c>
      <c r="BL166" s="16" t="s">
        <v>193</v>
      </c>
      <c r="BM166" s="16" t="s">
        <v>1040</v>
      </c>
    </row>
    <row r="167" spans="2:65" s="10" customFormat="1" ht="22.5" customHeight="1" x14ac:dyDescent="0.3">
      <c r="B167" s="135"/>
      <c r="E167" s="136" t="s">
        <v>3</v>
      </c>
      <c r="F167" s="397" t="s">
        <v>995</v>
      </c>
      <c r="G167" s="398"/>
      <c r="H167" s="398"/>
      <c r="I167" s="398"/>
      <c r="K167" s="137">
        <v>312.8</v>
      </c>
      <c r="R167" s="138"/>
      <c r="T167" s="139"/>
      <c r="AA167" s="140"/>
      <c r="AT167" s="136" t="s">
        <v>137</v>
      </c>
      <c r="AU167" s="136" t="s">
        <v>130</v>
      </c>
      <c r="AV167" s="10" t="s">
        <v>130</v>
      </c>
      <c r="AW167" s="10" t="s">
        <v>27</v>
      </c>
      <c r="AX167" s="10" t="s">
        <v>69</v>
      </c>
      <c r="AY167" s="136" t="s">
        <v>124</v>
      </c>
    </row>
    <row r="168" spans="2:65" s="10" customFormat="1" ht="22.5" customHeight="1" x14ac:dyDescent="0.3">
      <c r="B168" s="135"/>
      <c r="E168" s="136" t="s">
        <v>3</v>
      </c>
      <c r="F168" s="400" t="s">
        <v>996</v>
      </c>
      <c r="G168" s="398"/>
      <c r="H168" s="398"/>
      <c r="I168" s="398"/>
      <c r="K168" s="137">
        <v>158.80000000000001</v>
      </c>
      <c r="R168" s="138"/>
      <c r="T168" s="139"/>
      <c r="AA168" s="140"/>
      <c r="AT168" s="136" t="s">
        <v>137</v>
      </c>
      <c r="AU168" s="136" t="s">
        <v>130</v>
      </c>
      <c r="AV168" s="10" t="s">
        <v>130</v>
      </c>
      <c r="AW168" s="10" t="s">
        <v>27</v>
      </c>
      <c r="AX168" s="10" t="s">
        <v>69</v>
      </c>
      <c r="AY168" s="136" t="s">
        <v>124</v>
      </c>
    </row>
    <row r="169" spans="2:65" s="10" customFormat="1" ht="22.5" customHeight="1" x14ac:dyDescent="0.3">
      <c r="B169" s="135"/>
      <c r="E169" s="136" t="s">
        <v>3</v>
      </c>
      <c r="F169" s="400" t="s">
        <v>997</v>
      </c>
      <c r="G169" s="398"/>
      <c r="H169" s="398"/>
      <c r="I169" s="398"/>
      <c r="K169" s="137">
        <v>95.4</v>
      </c>
      <c r="R169" s="138"/>
      <c r="T169" s="139"/>
      <c r="AA169" s="140"/>
      <c r="AT169" s="136" t="s">
        <v>137</v>
      </c>
      <c r="AU169" s="136" t="s">
        <v>130</v>
      </c>
      <c r="AV169" s="10" t="s">
        <v>130</v>
      </c>
      <c r="AW169" s="10" t="s">
        <v>27</v>
      </c>
      <c r="AX169" s="10" t="s">
        <v>69</v>
      </c>
      <c r="AY169" s="136" t="s">
        <v>124</v>
      </c>
    </row>
    <row r="170" spans="2:65" s="10" customFormat="1" ht="22.5" customHeight="1" x14ac:dyDescent="0.3">
      <c r="B170" s="135"/>
      <c r="E170" s="136" t="s">
        <v>3</v>
      </c>
      <c r="F170" s="400" t="s">
        <v>1041</v>
      </c>
      <c r="G170" s="398"/>
      <c r="H170" s="398"/>
      <c r="I170" s="398"/>
      <c r="K170" s="137">
        <v>9.7200000000000006</v>
      </c>
      <c r="R170" s="138"/>
      <c r="T170" s="139"/>
      <c r="AA170" s="140"/>
      <c r="AT170" s="136" t="s">
        <v>137</v>
      </c>
      <c r="AU170" s="136" t="s">
        <v>130</v>
      </c>
      <c r="AV170" s="10" t="s">
        <v>130</v>
      </c>
      <c r="AW170" s="10" t="s">
        <v>27</v>
      </c>
      <c r="AX170" s="10" t="s">
        <v>69</v>
      </c>
      <c r="AY170" s="136" t="s">
        <v>124</v>
      </c>
    </row>
    <row r="171" spans="2:65" s="11" customFormat="1" ht="22.5" customHeight="1" x14ac:dyDescent="0.3">
      <c r="B171" s="148"/>
      <c r="E171" s="149" t="s">
        <v>3</v>
      </c>
      <c r="F171" s="401" t="s">
        <v>506</v>
      </c>
      <c r="G171" s="402"/>
      <c r="H171" s="402"/>
      <c r="I171" s="402"/>
      <c r="K171" s="150">
        <v>576.72</v>
      </c>
      <c r="R171" s="151"/>
      <c r="T171" s="152"/>
      <c r="AA171" s="153"/>
      <c r="AT171" s="154" t="s">
        <v>137</v>
      </c>
      <c r="AU171" s="154" t="s">
        <v>130</v>
      </c>
      <c r="AV171" s="11" t="s">
        <v>129</v>
      </c>
      <c r="AW171" s="11" t="s">
        <v>27</v>
      </c>
      <c r="AX171" s="11" t="s">
        <v>75</v>
      </c>
      <c r="AY171" s="154" t="s">
        <v>124</v>
      </c>
    </row>
    <row r="172" spans="2:65" s="1" customFormat="1" ht="31.5" customHeight="1" x14ac:dyDescent="0.3">
      <c r="B172" s="125"/>
      <c r="C172" s="141" t="s">
        <v>8</v>
      </c>
      <c r="D172" s="141" t="s">
        <v>151</v>
      </c>
      <c r="E172" s="142" t="s">
        <v>1042</v>
      </c>
      <c r="F172" s="403" t="s">
        <v>1043</v>
      </c>
      <c r="G172" s="404"/>
      <c r="H172" s="404"/>
      <c r="I172" s="404"/>
      <c r="J172" s="143" t="s">
        <v>128</v>
      </c>
      <c r="K172" s="144">
        <v>588.25</v>
      </c>
      <c r="L172" s="405"/>
      <c r="M172" s="404"/>
      <c r="N172" s="405"/>
      <c r="O172" s="395"/>
      <c r="P172" s="395"/>
      <c r="Q172" s="395"/>
      <c r="R172" s="130"/>
      <c r="T172" s="131" t="s">
        <v>3</v>
      </c>
      <c r="U172" s="36" t="s">
        <v>36</v>
      </c>
      <c r="V172" s="132">
        <v>0</v>
      </c>
      <c r="W172" s="132">
        <f>V172*K172</f>
        <v>0</v>
      </c>
      <c r="X172" s="132">
        <v>1.4999999999999999E-2</v>
      </c>
      <c r="Y172" s="132">
        <f>X172*K172</f>
        <v>8.8237500000000004</v>
      </c>
      <c r="Z172" s="132">
        <v>0</v>
      </c>
      <c r="AA172" s="133">
        <f>Z172*K172</f>
        <v>0</v>
      </c>
      <c r="AR172" s="16" t="s">
        <v>251</v>
      </c>
      <c r="AT172" s="16" t="s">
        <v>151</v>
      </c>
      <c r="AU172" s="16" t="s">
        <v>130</v>
      </c>
      <c r="AY172" s="16" t="s">
        <v>124</v>
      </c>
      <c r="BE172" s="134">
        <f>IF(U172="základná",N172,0)</f>
        <v>0</v>
      </c>
      <c r="BF172" s="134">
        <f>IF(U172="znížená",N172,0)</f>
        <v>0</v>
      </c>
      <c r="BG172" s="134">
        <f>IF(U172="zákl. prenesená",N172,0)</f>
        <v>0</v>
      </c>
      <c r="BH172" s="134">
        <f>IF(U172="zníž. prenesená",N172,0)</f>
        <v>0</v>
      </c>
      <c r="BI172" s="134">
        <f>IF(U172="nulová",N172,0)</f>
        <v>0</v>
      </c>
      <c r="BJ172" s="16" t="s">
        <v>130</v>
      </c>
      <c r="BK172" s="134">
        <f>ROUND(L172*K172,2)</f>
        <v>0</v>
      </c>
      <c r="BL172" s="16" t="s">
        <v>193</v>
      </c>
      <c r="BM172" s="16" t="s">
        <v>1044</v>
      </c>
    </row>
    <row r="173" spans="2:65" s="1" customFormat="1" ht="44.25" customHeight="1" x14ac:dyDescent="0.3">
      <c r="B173" s="125"/>
      <c r="C173" s="126" t="s">
        <v>213</v>
      </c>
      <c r="D173" s="126" t="s">
        <v>125</v>
      </c>
      <c r="E173" s="127" t="s">
        <v>1045</v>
      </c>
      <c r="F173" s="394" t="s">
        <v>1046</v>
      </c>
      <c r="G173" s="395"/>
      <c r="H173" s="395"/>
      <c r="I173" s="395"/>
      <c r="J173" s="128" t="s">
        <v>128</v>
      </c>
      <c r="K173" s="129">
        <v>23.5</v>
      </c>
      <c r="L173" s="396"/>
      <c r="M173" s="395"/>
      <c r="N173" s="396"/>
      <c r="O173" s="395"/>
      <c r="P173" s="395"/>
      <c r="Q173" s="395"/>
      <c r="R173" s="130"/>
      <c r="T173" s="131" t="s">
        <v>3</v>
      </c>
      <c r="U173" s="36" t="s">
        <v>36</v>
      </c>
      <c r="V173" s="132">
        <v>8.7999999999999995E-2</v>
      </c>
      <c r="W173" s="132">
        <f>V173*K173</f>
        <v>2.0680000000000001</v>
      </c>
      <c r="X173" s="132">
        <v>0</v>
      </c>
      <c r="Y173" s="132">
        <f>X173*K173</f>
        <v>0</v>
      </c>
      <c r="Z173" s="132">
        <v>0</v>
      </c>
      <c r="AA173" s="133">
        <f>Z173*K173</f>
        <v>0</v>
      </c>
      <c r="AR173" s="16" t="s">
        <v>193</v>
      </c>
      <c r="AT173" s="16" t="s">
        <v>125</v>
      </c>
      <c r="AU173" s="16" t="s">
        <v>130</v>
      </c>
      <c r="AY173" s="16" t="s">
        <v>124</v>
      </c>
      <c r="BE173" s="134">
        <f>IF(U173="základná",N173,0)</f>
        <v>0</v>
      </c>
      <c r="BF173" s="134">
        <f>IF(U173="znížená",N173,0)</f>
        <v>0</v>
      </c>
      <c r="BG173" s="134">
        <f>IF(U173="zákl. prenesená",N173,0)</f>
        <v>0</v>
      </c>
      <c r="BH173" s="134">
        <f>IF(U173="zníž. prenesená",N173,0)</f>
        <v>0</v>
      </c>
      <c r="BI173" s="134">
        <f>IF(U173="nulová",N173,0)</f>
        <v>0</v>
      </c>
      <c r="BJ173" s="16" t="s">
        <v>130</v>
      </c>
      <c r="BK173" s="134">
        <f>ROUND(L173*K173,2)</f>
        <v>0</v>
      </c>
      <c r="BL173" s="16" t="s">
        <v>193</v>
      </c>
      <c r="BM173" s="16" t="s">
        <v>1047</v>
      </c>
    </row>
    <row r="174" spans="2:65" s="10" customFormat="1" ht="22.5" customHeight="1" x14ac:dyDescent="0.3">
      <c r="B174" s="135"/>
      <c r="E174" s="136" t="s">
        <v>3</v>
      </c>
      <c r="F174" s="397" t="s">
        <v>998</v>
      </c>
      <c r="G174" s="398"/>
      <c r="H174" s="398"/>
      <c r="I174" s="398"/>
      <c r="K174" s="137">
        <v>23.5</v>
      </c>
      <c r="R174" s="138"/>
      <c r="T174" s="139"/>
      <c r="AA174" s="140"/>
      <c r="AT174" s="136" t="s">
        <v>137</v>
      </c>
      <c r="AU174" s="136" t="s">
        <v>130</v>
      </c>
      <c r="AV174" s="10" t="s">
        <v>130</v>
      </c>
      <c r="AW174" s="10" t="s">
        <v>27</v>
      </c>
      <c r="AX174" s="10" t="s">
        <v>75</v>
      </c>
      <c r="AY174" s="136" t="s">
        <v>124</v>
      </c>
    </row>
    <row r="175" spans="2:65" s="1" customFormat="1" ht="31.5" customHeight="1" x14ac:dyDescent="0.3">
      <c r="B175" s="125"/>
      <c r="C175" s="141" t="s">
        <v>218</v>
      </c>
      <c r="D175" s="141" t="s">
        <v>151</v>
      </c>
      <c r="E175" s="142" t="s">
        <v>1048</v>
      </c>
      <c r="F175" s="403" t="s">
        <v>1049</v>
      </c>
      <c r="G175" s="404"/>
      <c r="H175" s="404"/>
      <c r="I175" s="404"/>
      <c r="J175" s="143" t="s">
        <v>500</v>
      </c>
      <c r="K175" s="144">
        <v>1.41</v>
      </c>
      <c r="L175" s="405"/>
      <c r="M175" s="404"/>
      <c r="N175" s="405"/>
      <c r="O175" s="395"/>
      <c r="P175" s="395"/>
      <c r="Q175" s="395"/>
      <c r="R175" s="130"/>
      <c r="T175" s="131" t="s">
        <v>3</v>
      </c>
      <c r="U175" s="36" t="s">
        <v>36</v>
      </c>
      <c r="V175" s="132">
        <v>0</v>
      </c>
      <c r="W175" s="132">
        <f>V175*K175</f>
        <v>0</v>
      </c>
      <c r="X175" s="132">
        <v>1.95E-2</v>
      </c>
      <c r="Y175" s="132">
        <f>X175*K175</f>
        <v>2.7494999999999999E-2</v>
      </c>
      <c r="Z175" s="132">
        <v>0</v>
      </c>
      <c r="AA175" s="133">
        <f>Z175*K175</f>
        <v>0</v>
      </c>
      <c r="AR175" s="16" t="s">
        <v>251</v>
      </c>
      <c r="AT175" s="16" t="s">
        <v>151</v>
      </c>
      <c r="AU175" s="16" t="s">
        <v>130</v>
      </c>
      <c r="AY175" s="16" t="s">
        <v>124</v>
      </c>
      <c r="BE175" s="134">
        <f>IF(U175="základná",N175,0)</f>
        <v>0</v>
      </c>
      <c r="BF175" s="134">
        <f>IF(U175="znížená",N175,0)</f>
        <v>0</v>
      </c>
      <c r="BG175" s="134">
        <f>IF(U175="zákl. prenesená",N175,0)</f>
        <v>0</v>
      </c>
      <c r="BH175" s="134">
        <f>IF(U175="zníž. prenesená",N175,0)</f>
        <v>0</v>
      </c>
      <c r="BI175" s="134">
        <f>IF(U175="nulová",N175,0)</f>
        <v>0</v>
      </c>
      <c r="BJ175" s="16" t="s">
        <v>130</v>
      </c>
      <c r="BK175" s="134">
        <f>ROUND(L175*K175,2)</f>
        <v>0</v>
      </c>
      <c r="BL175" s="16" t="s">
        <v>193</v>
      </c>
      <c r="BM175" s="16" t="s">
        <v>1050</v>
      </c>
    </row>
    <row r="176" spans="2:65" s="10" customFormat="1" ht="22.5" customHeight="1" x14ac:dyDescent="0.3">
      <c r="B176" s="135"/>
      <c r="E176" s="136" t="s">
        <v>3</v>
      </c>
      <c r="F176" s="397" t="s">
        <v>1051</v>
      </c>
      <c r="G176" s="398"/>
      <c r="H176" s="398"/>
      <c r="I176" s="398"/>
      <c r="K176" s="137">
        <v>1.41</v>
      </c>
      <c r="R176" s="138"/>
      <c r="T176" s="139"/>
      <c r="AA176" s="140"/>
      <c r="AT176" s="136" t="s">
        <v>137</v>
      </c>
      <c r="AU176" s="136" t="s">
        <v>130</v>
      </c>
      <c r="AV176" s="10" t="s">
        <v>130</v>
      </c>
      <c r="AW176" s="10" t="s">
        <v>27</v>
      </c>
      <c r="AX176" s="10" t="s">
        <v>75</v>
      </c>
      <c r="AY176" s="136" t="s">
        <v>124</v>
      </c>
    </row>
    <row r="177" spans="2:65" s="1" customFormat="1" ht="22.5" customHeight="1" x14ac:dyDescent="0.3">
      <c r="B177" s="125"/>
      <c r="C177" s="126" t="s">
        <v>223</v>
      </c>
      <c r="D177" s="126" t="s">
        <v>125</v>
      </c>
      <c r="E177" s="127" t="s">
        <v>1052</v>
      </c>
      <c r="F177" s="394" t="s">
        <v>1053</v>
      </c>
      <c r="G177" s="395"/>
      <c r="H177" s="395"/>
      <c r="I177" s="395"/>
      <c r="J177" s="128" t="s">
        <v>128</v>
      </c>
      <c r="K177" s="129">
        <v>567</v>
      </c>
      <c r="L177" s="396"/>
      <c r="M177" s="395"/>
      <c r="N177" s="396"/>
      <c r="O177" s="395"/>
      <c r="P177" s="395"/>
      <c r="Q177" s="395"/>
      <c r="R177" s="130"/>
      <c r="T177" s="131" t="s">
        <v>3</v>
      </c>
      <c r="U177" s="36" t="s">
        <v>36</v>
      </c>
      <c r="V177" s="132">
        <v>5.8999999999999997E-2</v>
      </c>
      <c r="W177" s="132">
        <f>V177*K177</f>
        <v>33.452999999999996</v>
      </c>
      <c r="X177" s="132">
        <v>0</v>
      </c>
      <c r="Y177" s="132">
        <f>X177*K177</f>
        <v>0</v>
      </c>
      <c r="Z177" s="132">
        <v>0</v>
      </c>
      <c r="AA177" s="133">
        <f>Z177*K177</f>
        <v>0</v>
      </c>
      <c r="AR177" s="16" t="s">
        <v>193</v>
      </c>
      <c r="AT177" s="16" t="s">
        <v>125</v>
      </c>
      <c r="AU177" s="16" t="s">
        <v>130</v>
      </c>
      <c r="AY177" s="16" t="s">
        <v>124</v>
      </c>
      <c r="BE177" s="134">
        <f>IF(U177="základná",N177,0)</f>
        <v>0</v>
      </c>
      <c r="BF177" s="134">
        <f>IF(U177="znížená",N177,0)</f>
        <v>0</v>
      </c>
      <c r="BG177" s="134">
        <f>IF(U177="zákl. prenesená",N177,0)</f>
        <v>0</v>
      </c>
      <c r="BH177" s="134">
        <f>IF(U177="zníž. prenesená",N177,0)</f>
        <v>0</v>
      </c>
      <c r="BI177" s="134">
        <f>IF(U177="nulová",N177,0)</f>
        <v>0</v>
      </c>
      <c r="BJ177" s="16" t="s">
        <v>130</v>
      </c>
      <c r="BK177" s="134">
        <f>ROUND(L177*K177,2)</f>
        <v>0</v>
      </c>
      <c r="BL177" s="16" t="s">
        <v>193</v>
      </c>
      <c r="BM177" s="16" t="s">
        <v>1054</v>
      </c>
    </row>
    <row r="178" spans="2:65" s="1" customFormat="1" ht="31.5" customHeight="1" x14ac:dyDescent="0.3">
      <c r="B178" s="125"/>
      <c r="C178" s="141" t="s">
        <v>227</v>
      </c>
      <c r="D178" s="141" t="s">
        <v>151</v>
      </c>
      <c r="E178" s="142" t="s">
        <v>1055</v>
      </c>
      <c r="F178" s="403" t="s">
        <v>1056</v>
      </c>
      <c r="G178" s="404"/>
      <c r="H178" s="404"/>
      <c r="I178" s="404"/>
      <c r="J178" s="143" t="s">
        <v>500</v>
      </c>
      <c r="K178" s="144">
        <v>48.58</v>
      </c>
      <c r="L178" s="405"/>
      <c r="M178" s="404"/>
      <c r="N178" s="405"/>
      <c r="O178" s="395"/>
      <c r="P178" s="395"/>
      <c r="Q178" s="395"/>
      <c r="R178" s="130"/>
      <c r="T178" s="131" t="s">
        <v>3</v>
      </c>
      <c r="U178" s="36" t="s">
        <v>36</v>
      </c>
      <c r="V178" s="132">
        <v>0</v>
      </c>
      <c r="W178" s="132">
        <f>V178*K178</f>
        <v>0</v>
      </c>
      <c r="X178" s="132">
        <v>6.1999999999999998E-3</v>
      </c>
      <c r="Y178" s="132">
        <f>X178*K178</f>
        <v>0.30119599999999996</v>
      </c>
      <c r="Z178" s="132">
        <v>0</v>
      </c>
      <c r="AA178" s="133">
        <f>Z178*K178</f>
        <v>0</v>
      </c>
      <c r="AR178" s="16" t="s">
        <v>251</v>
      </c>
      <c r="AT178" s="16" t="s">
        <v>151</v>
      </c>
      <c r="AU178" s="16" t="s">
        <v>130</v>
      </c>
      <c r="AY178" s="16" t="s">
        <v>124</v>
      </c>
      <c r="BE178" s="134">
        <f>IF(U178="základná",N178,0)</f>
        <v>0</v>
      </c>
      <c r="BF178" s="134">
        <f>IF(U178="znížená",N178,0)</f>
        <v>0</v>
      </c>
      <c r="BG178" s="134">
        <f>IF(U178="zákl. prenesená",N178,0)</f>
        <v>0</v>
      </c>
      <c r="BH178" s="134">
        <f>IF(U178="zníž. prenesená",N178,0)</f>
        <v>0</v>
      </c>
      <c r="BI178" s="134">
        <f>IF(U178="nulová",N178,0)</f>
        <v>0</v>
      </c>
      <c r="BJ178" s="16" t="s">
        <v>130</v>
      </c>
      <c r="BK178" s="134">
        <f>ROUND(L178*K178,2)</f>
        <v>0</v>
      </c>
      <c r="BL178" s="16" t="s">
        <v>193</v>
      </c>
      <c r="BM178" s="16" t="s">
        <v>1057</v>
      </c>
    </row>
    <row r="179" spans="2:65" s="10" customFormat="1" ht="22.5" customHeight="1" x14ac:dyDescent="0.3">
      <c r="B179" s="135"/>
      <c r="E179" s="136" t="s">
        <v>3</v>
      </c>
      <c r="F179" s="397" t="s">
        <v>1058</v>
      </c>
      <c r="G179" s="398"/>
      <c r="H179" s="398"/>
      <c r="I179" s="398"/>
      <c r="K179" s="137">
        <v>47.63</v>
      </c>
      <c r="R179" s="138"/>
      <c r="T179" s="139"/>
      <c r="AA179" s="140"/>
      <c r="AT179" s="136" t="s">
        <v>137</v>
      </c>
      <c r="AU179" s="136" t="s">
        <v>130</v>
      </c>
      <c r="AV179" s="10" t="s">
        <v>130</v>
      </c>
      <c r="AW179" s="10" t="s">
        <v>27</v>
      </c>
      <c r="AX179" s="10" t="s">
        <v>69</v>
      </c>
      <c r="AY179" s="136" t="s">
        <v>124</v>
      </c>
    </row>
    <row r="180" spans="2:65" s="11" customFormat="1" ht="22.5" customHeight="1" x14ac:dyDescent="0.3">
      <c r="B180" s="148"/>
      <c r="E180" s="149" t="s">
        <v>3</v>
      </c>
      <c r="F180" s="401" t="s">
        <v>506</v>
      </c>
      <c r="G180" s="402"/>
      <c r="H180" s="402"/>
      <c r="I180" s="402"/>
      <c r="K180" s="150">
        <v>47.63</v>
      </c>
      <c r="R180" s="151"/>
      <c r="T180" s="152"/>
      <c r="AA180" s="153"/>
      <c r="AT180" s="154" t="s">
        <v>137</v>
      </c>
      <c r="AU180" s="154" t="s">
        <v>130</v>
      </c>
      <c r="AV180" s="11" t="s">
        <v>129</v>
      </c>
      <c r="AW180" s="11" t="s">
        <v>27</v>
      </c>
      <c r="AX180" s="11" t="s">
        <v>75</v>
      </c>
      <c r="AY180" s="154" t="s">
        <v>124</v>
      </c>
    </row>
    <row r="181" spans="2:65" s="1" customFormat="1" ht="44.25" customHeight="1" x14ac:dyDescent="0.3">
      <c r="B181" s="125"/>
      <c r="C181" s="126" t="s">
        <v>232</v>
      </c>
      <c r="D181" s="126" t="s">
        <v>125</v>
      </c>
      <c r="E181" s="127" t="s">
        <v>1059</v>
      </c>
      <c r="F181" s="394" t="s">
        <v>1060</v>
      </c>
      <c r="G181" s="395"/>
      <c r="H181" s="395"/>
      <c r="I181" s="395"/>
      <c r="J181" s="128" t="s">
        <v>128</v>
      </c>
      <c r="K181" s="129">
        <v>414.6</v>
      </c>
      <c r="L181" s="396"/>
      <c r="M181" s="395"/>
      <c r="N181" s="396"/>
      <c r="O181" s="395"/>
      <c r="P181" s="395"/>
      <c r="Q181" s="395"/>
      <c r="R181" s="130"/>
      <c r="T181" s="131" t="s">
        <v>3</v>
      </c>
      <c r="U181" s="36" t="s">
        <v>36</v>
      </c>
      <c r="V181" s="132">
        <v>0.33044000000000001</v>
      </c>
      <c r="W181" s="132">
        <f>V181*K181</f>
        <v>137.00042400000001</v>
      </c>
      <c r="X181" s="132">
        <v>5.4000000000000001E-4</v>
      </c>
      <c r="Y181" s="132">
        <f>X181*K181</f>
        <v>0.22388400000000003</v>
      </c>
      <c r="Z181" s="132">
        <v>0</v>
      </c>
      <c r="AA181" s="133">
        <f>Z181*K181</f>
        <v>0</v>
      </c>
      <c r="AR181" s="16" t="s">
        <v>193</v>
      </c>
      <c r="AT181" s="16" t="s">
        <v>125</v>
      </c>
      <c r="AU181" s="16" t="s">
        <v>130</v>
      </c>
      <c r="AY181" s="16" t="s">
        <v>124</v>
      </c>
      <c r="BE181" s="134">
        <f>IF(U181="základná",N181,0)</f>
        <v>0</v>
      </c>
      <c r="BF181" s="134">
        <f>IF(U181="znížená",N181,0)</f>
        <v>0</v>
      </c>
      <c r="BG181" s="134">
        <f>IF(U181="zákl. prenesená",N181,0)</f>
        <v>0</v>
      </c>
      <c r="BH181" s="134">
        <f>IF(U181="zníž. prenesená",N181,0)</f>
        <v>0</v>
      </c>
      <c r="BI181" s="134">
        <f>IF(U181="nulová",N181,0)</f>
        <v>0</v>
      </c>
      <c r="BJ181" s="16" t="s">
        <v>130</v>
      </c>
      <c r="BK181" s="134">
        <f>ROUND(L181*K181,2)</f>
        <v>0</v>
      </c>
      <c r="BL181" s="16" t="s">
        <v>193</v>
      </c>
      <c r="BM181" s="16" t="s">
        <v>1061</v>
      </c>
    </row>
    <row r="182" spans="2:65" s="10" customFormat="1" ht="22.5" customHeight="1" x14ac:dyDescent="0.3">
      <c r="B182" s="135"/>
      <c r="E182" s="136" t="s">
        <v>3</v>
      </c>
      <c r="F182" s="397" t="s">
        <v>1062</v>
      </c>
      <c r="G182" s="398"/>
      <c r="H182" s="398"/>
      <c r="I182" s="398"/>
      <c r="K182" s="137">
        <v>201.4</v>
      </c>
      <c r="R182" s="138"/>
      <c r="T182" s="139"/>
      <c r="AA182" s="140"/>
      <c r="AT182" s="136" t="s">
        <v>137</v>
      </c>
      <c r="AU182" s="136" t="s">
        <v>130</v>
      </c>
      <c r="AV182" s="10" t="s">
        <v>130</v>
      </c>
      <c r="AW182" s="10" t="s">
        <v>27</v>
      </c>
      <c r="AX182" s="10" t="s">
        <v>69</v>
      </c>
      <c r="AY182" s="136" t="s">
        <v>124</v>
      </c>
    </row>
    <row r="183" spans="2:65" s="10" customFormat="1" ht="22.5" customHeight="1" x14ac:dyDescent="0.3">
      <c r="B183" s="135"/>
      <c r="E183" s="136" t="s">
        <v>3</v>
      </c>
      <c r="F183" s="400" t="s">
        <v>1063</v>
      </c>
      <c r="G183" s="398"/>
      <c r="H183" s="398"/>
      <c r="I183" s="398"/>
      <c r="K183" s="137">
        <v>110.5</v>
      </c>
      <c r="R183" s="138"/>
      <c r="T183" s="139"/>
      <c r="AA183" s="140"/>
      <c r="AT183" s="136" t="s">
        <v>137</v>
      </c>
      <c r="AU183" s="136" t="s">
        <v>130</v>
      </c>
      <c r="AV183" s="10" t="s">
        <v>130</v>
      </c>
      <c r="AW183" s="10" t="s">
        <v>27</v>
      </c>
      <c r="AX183" s="10" t="s">
        <v>69</v>
      </c>
      <c r="AY183" s="136" t="s">
        <v>124</v>
      </c>
    </row>
    <row r="184" spans="2:65" s="10" customFormat="1" ht="22.5" customHeight="1" x14ac:dyDescent="0.3">
      <c r="B184" s="135"/>
      <c r="E184" s="136" t="s">
        <v>3</v>
      </c>
      <c r="F184" s="400" t="s">
        <v>1064</v>
      </c>
      <c r="G184" s="398"/>
      <c r="H184" s="398"/>
      <c r="I184" s="398"/>
      <c r="K184" s="137">
        <v>102.7</v>
      </c>
      <c r="R184" s="138"/>
      <c r="T184" s="139"/>
      <c r="AA184" s="140"/>
      <c r="AT184" s="136" t="s">
        <v>137</v>
      </c>
      <c r="AU184" s="136" t="s">
        <v>130</v>
      </c>
      <c r="AV184" s="10" t="s">
        <v>130</v>
      </c>
      <c r="AW184" s="10" t="s">
        <v>27</v>
      </c>
      <c r="AX184" s="10" t="s">
        <v>69</v>
      </c>
      <c r="AY184" s="136" t="s">
        <v>124</v>
      </c>
    </row>
    <row r="185" spans="2:65" s="11" customFormat="1" ht="22.5" customHeight="1" x14ac:dyDescent="0.3">
      <c r="B185" s="148"/>
      <c r="E185" s="149" t="s">
        <v>3</v>
      </c>
      <c r="F185" s="401" t="s">
        <v>506</v>
      </c>
      <c r="G185" s="402"/>
      <c r="H185" s="402"/>
      <c r="I185" s="402"/>
      <c r="K185" s="150">
        <v>414.6</v>
      </c>
      <c r="R185" s="151"/>
      <c r="T185" s="152"/>
      <c r="AA185" s="153"/>
      <c r="AT185" s="154" t="s">
        <v>137</v>
      </c>
      <c r="AU185" s="154" t="s">
        <v>130</v>
      </c>
      <c r="AV185" s="11" t="s">
        <v>129</v>
      </c>
      <c r="AW185" s="11" t="s">
        <v>27</v>
      </c>
      <c r="AX185" s="11" t="s">
        <v>75</v>
      </c>
      <c r="AY185" s="154" t="s">
        <v>124</v>
      </c>
    </row>
    <row r="186" spans="2:65" s="1" customFormat="1" ht="31.5" customHeight="1" x14ac:dyDescent="0.3">
      <c r="B186" s="125"/>
      <c r="C186" s="141" t="s">
        <v>236</v>
      </c>
      <c r="D186" s="141" t="s">
        <v>151</v>
      </c>
      <c r="E186" s="142" t="s">
        <v>1065</v>
      </c>
      <c r="F186" s="403" t="s">
        <v>1066</v>
      </c>
      <c r="G186" s="404"/>
      <c r="H186" s="404"/>
      <c r="I186" s="404"/>
      <c r="J186" s="143" t="s">
        <v>128</v>
      </c>
      <c r="K186" s="144">
        <v>422.89</v>
      </c>
      <c r="L186" s="405"/>
      <c r="M186" s="404"/>
      <c r="N186" s="405"/>
      <c r="O186" s="395"/>
      <c r="P186" s="395"/>
      <c r="Q186" s="395"/>
      <c r="R186" s="130"/>
      <c r="T186" s="131" t="s">
        <v>3</v>
      </c>
      <c r="U186" s="36" t="s">
        <v>36</v>
      </c>
      <c r="V186" s="132">
        <v>0</v>
      </c>
      <c r="W186" s="132">
        <f>V186*K186</f>
        <v>0</v>
      </c>
      <c r="X186" s="132">
        <v>6.4000000000000003E-3</v>
      </c>
      <c r="Y186" s="132">
        <f>X186*K186</f>
        <v>2.706496</v>
      </c>
      <c r="Z186" s="132">
        <v>0</v>
      </c>
      <c r="AA186" s="133">
        <f>Z186*K186</f>
        <v>0</v>
      </c>
      <c r="AR186" s="16" t="s">
        <v>251</v>
      </c>
      <c r="AT186" s="16" t="s">
        <v>151</v>
      </c>
      <c r="AU186" s="16" t="s">
        <v>130</v>
      </c>
      <c r="AY186" s="16" t="s">
        <v>124</v>
      </c>
      <c r="BE186" s="134">
        <f>IF(U186="základná",N186,0)</f>
        <v>0</v>
      </c>
      <c r="BF186" s="134">
        <f>IF(U186="znížená",N186,0)</f>
        <v>0</v>
      </c>
      <c r="BG186" s="134">
        <f>IF(U186="zákl. prenesená",N186,0)</f>
        <v>0</v>
      </c>
      <c r="BH186" s="134">
        <f>IF(U186="zníž. prenesená",N186,0)</f>
        <v>0</v>
      </c>
      <c r="BI186" s="134">
        <f>IF(U186="nulová",N186,0)</f>
        <v>0</v>
      </c>
      <c r="BJ186" s="16" t="s">
        <v>130</v>
      </c>
      <c r="BK186" s="134">
        <f>ROUND(L186*K186,2)</f>
        <v>0</v>
      </c>
      <c r="BL186" s="16" t="s">
        <v>193</v>
      </c>
      <c r="BM186" s="16" t="s">
        <v>1067</v>
      </c>
    </row>
    <row r="187" spans="2:65" s="1" customFormat="1" ht="31.5" customHeight="1" x14ac:dyDescent="0.3">
      <c r="B187" s="125"/>
      <c r="C187" s="126" t="s">
        <v>240</v>
      </c>
      <c r="D187" s="126" t="s">
        <v>125</v>
      </c>
      <c r="E187" s="127" t="s">
        <v>1068</v>
      </c>
      <c r="F187" s="394" t="s">
        <v>669</v>
      </c>
      <c r="G187" s="395"/>
      <c r="H187" s="395"/>
      <c r="I187" s="395"/>
      <c r="J187" s="128" t="s">
        <v>309</v>
      </c>
      <c r="K187" s="129"/>
      <c r="L187" s="396">
        <v>1.55</v>
      </c>
      <c r="M187" s="395"/>
      <c r="N187" s="396"/>
      <c r="O187" s="395"/>
      <c r="P187" s="395"/>
      <c r="Q187" s="395"/>
      <c r="R187" s="130"/>
      <c r="T187" s="131" t="s">
        <v>3</v>
      </c>
      <c r="U187" s="36" t="s">
        <v>36</v>
      </c>
      <c r="V187" s="132">
        <v>0</v>
      </c>
      <c r="W187" s="132">
        <f>V187*K187</f>
        <v>0</v>
      </c>
      <c r="X187" s="132">
        <v>0</v>
      </c>
      <c r="Y187" s="132">
        <f>X187*K187</f>
        <v>0</v>
      </c>
      <c r="Z187" s="132">
        <v>0</v>
      </c>
      <c r="AA187" s="133">
        <f>Z187*K187</f>
        <v>0</v>
      </c>
      <c r="AR187" s="16" t="s">
        <v>193</v>
      </c>
      <c r="AT187" s="16" t="s">
        <v>125</v>
      </c>
      <c r="AU187" s="16" t="s">
        <v>130</v>
      </c>
      <c r="AY187" s="16" t="s">
        <v>124</v>
      </c>
      <c r="BE187" s="134">
        <f>IF(U187="základná",N187,0)</f>
        <v>0</v>
      </c>
      <c r="BF187" s="134">
        <f>IF(U187="znížená",N187,0)</f>
        <v>0</v>
      </c>
      <c r="BG187" s="134">
        <f>IF(U187="zákl. prenesená",N187,0)</f>
        <v>0</v>
      </c>
      <c r="BH187" s="134">
        <f>IF(U187="zníž. prenesená",N187,0)</f>
        <v>0</v>
      </c>
      <c r="BI187" s="134">
        <f>IF(U187="nulová",N187,0)</f>
        <v>0</v>
      </c>
      <c r="BJ187" s="16" t="s">
        <v>130</v>
      </c>
      <c r="BK187" s="134">
        <f>ROUND(L187*K187,2)</f>
        <v>0</v>
      </c>
      <c r="BL187" s="16" t="s">
        <v>193</v>
      </c>
      <c r="BM187" s="16" t="s">
        <v>1069</v>
      </c>
    </row>
    <row r="188" spans="2:65" s="9" customFormat="1" ht="29.85" customHeight="1" x14ac:dyDescent="0.3">
      <c r="B188" s="115"/>
      <c r="D188" s="124" t="s">
        <v>262</v>
      </c>
      <c r="E188" s="124"/>
      <c r="F188" s="124"/>
      <c r="G188" s="124"/>
      <c r="H188" s="124"/>
      <c r="I188" s="124"/>
      <c r="J188" s="124"/>
      <c r="K188" s="124"/>
      <c r="L188" s="124"/>
      <c r="M188" s="124"/>
      <c r="N188" s="412"/>
      <c r="O188" s="413"/>
      <c r="P188" s="413"/>
      <c r="Q188" s="413"/>
      <c r="R188" s="117"/>
      <c r="T188" s="118"/>
      <c r="W188" s="119">
        <f>SUM(W189:W193)</f>
        <v>0.57651000000000008</v>
      </c>
      <c r="Y188" s="119">
        <f>SUM(Y189:Y193)</f>
        <v>7.8200000000000006E-3</v>
      </c>
      <c r="AA188" s="120">
        <f>SUM(AA189:AA193)</f>
        <v>0</v>
      </c>
      <c r="AR188" s="121" t="s">
        <v>130</v>
      </c>
      <c r="AT188" s="122" t="s">
        <v>68</v>
      </c>
      <c r="AU188" s="122" t="s">
        <v>75</v>
      </c>
      <c r="AY188" s="121" t="s">
        <v>124</v>
      </c>
      <c r="BK188" s="123">
        <f>SUM(BK189:BK193)</f>
        <v>0</v>
      </c>
    </row>
    <row r="189" spans="2:65" s="1" customFormat="1" ht="22.5" customHeight="1" x14ac:dyDescent="0.3">
      <c r="B189" s="125"/>
      <c r="C189" s="126" t="s">
        <v>244</v>
      </c>
      <c r="D189" s="126" t="s">
        <v>125</v>
      </c>
      <c r="E189" s="127" t="s">
        <v>1070</v>
      </c>
      <c r="F189" s="394" t="s">
        <v>1071</v>
      </c>
      <c r="G189" s="395"/>
      <c r="H189" s="395"/>
      <c r="I189" s="395"/>
      <c r="J189" s="128" t="s">
        <v>187</v>
      </c>
      <c r="K189" s="129">
        <v>1</v>
      </c>
      <c r="L189" s="396"/>
      <c r="M189" s="395"/>
      <c r="N189" s="396"/>
      <c r="O189" s="395"/>
      <c r="P189" s="395"/>
      <c r="Q189" s="395"/>
      <c r="R189" s="130"/>
      <c r="T189" s="131" t="s">
        <v>3</v>
      </c>
      <c r="U189" s="36" t="s">
        <v>36</v>
      </c>
      <c r="V189" s="132">
        <v>0.28100000000000003</v>
      </c>
      <c r="W189" s="132">
        <f>V189*K189</f>
        <v>0.28100000000000003</v>
      </c>
      <c r="X189" s="132">
        <v>3.9100000000000003E-3</v>
      </c>
      <c r="Y189" s="132">
        <f>X189*K189</f>
        <v>3.9100000000000003E-3</v>
      </c>
      <c r="Z189" s="132">
        <v>0</v>
      </c>
      <c r="AA189" s="133">
        <f>Z189*K189</f>
        <v>0</v>
      </c>
      <c r="AR189" s="16" t="s">
        <v>193</v>
      </c>
      <c r="AT189" s="16" t="s">
        <v>125</v>
      </c>
      <c r="AU189" s="16" t="s">
        <v>130</v>
      </c>
      <c r="AY189" s="16" t="s">
        <v>124</v>
      </c>
      <c r="BE189" s="134">
        <f>IF(U189="základná",N189,0)</f>
        <v>0</v>
      </c>
      <c r="BF189" s="134">
        <f>IF(U189="znížená",N189,0)</f>
        <v>0</v>
      </c>
      <c r="BG189" s="134">
        <f>IF(U189="zákl. prenesená",N189,0)</f>
        <v>0</v>
      </c>
      <c r="BH189" s="134">
        <f>IF(U189="zníž. prenesená",N189,0)</f>
        <v>0</v>
      </c>
      <c r="BI189" s="134">
        <f>IF(U189="nulová",N189,0)</f>
        <v>0</v>
      </c>
      <c r="BJ189" s="16" t="s">
        <v>130</v>
      </c>
      <c r="BK189" s="134">
        <f>ROUND(L189*K189,2)</f>
        <v>0</v>
      </c>
      <c r="BL189" s="16" t="s">
        <v>193</v>
      </c>
      <c r="BM189" s="16" t="s">
        <v>1072</v>
      </c>
    </row>
    <row r="190" spans="2:65" s="1" customFormat="1" ht="30" customHeight="1" x14ac:dyDescent="0.3">
      <c r="B190" s="29"/>
      <c r="F190" s="399" t="s">
        <v>1073</v>
      </c>
      <c r="G190" s="357"/>
      <c r="H190" s="357"/>
      <c r="I190" s="357"/>
      <c r="R190" s="30"/>
      <c r="T190" s="64"/>
      <c r="AA190" s="65"/>
      <c r="AT190" s="16" t="s">
        <v>503</v>
      </c>
      <c r="AU190" s="16" t="s">
        <v>130</v>
      </c>
    </row>
    <row r="191" spans="2:65" s="1" customFormat="1" ht="31.5" customHeight="1" x14ac:dyDescent="0.3">
      <c r="B191" s="125"/>
      <c r="C191" s="126" t="s">
        <v>248</v>
      </c>
      <c r="D191" s="126" t="s">
        <v>125</v>
      </c>
      <c r="E191" s="127" t="s">
        <v>1074</v>
      </c>
      <c r="F191" s="394" t="s">
        <v>1075</v>
      </c>
      <c r="G191" s="395"/>
      <c r="H191" s="395"/>
      <c r="I191" s="395"/>
      <c r="J191" s="128" t="s">
        <v>187</v>
      </c>
      <c r="K191" s="129">
        <v>1</v>
      </c>
      <c r="L191" s="396"/>
      <c r="M191" s="395"/>
      <c r="N191" s="396"/>
      <c r="O191" s="395"/>
      <c r="P191" s="395"/>
      <c r="Q191" s="395"/>
      <c r="R191" s="130"/>
      <c r="T191" s="131" t="s">
        <v>3</v>
      </c>
      <c r="U191" s="36" t="s">
        <v>36</v>
      </c>
      <c r="V191" s="132">
        <v>0.28100000000000003</v>
      </c>
      <c r="W191" s="132">
        <f>V191*K191</f>
        <v>0.28100000000000003</v>
      </c>
      <c r="X191" s="132">
        <v>3.9100000000000003E-3</v>
      </c>
      <c r="Y191" s="132">
        <f>X191*K191</f>
        <v>3.9100000000000003E-3</v>
      </c>
      <c r="Z191" s="132">
        <v>0</v>
      </c>
      <c r="AA191" s="133">
        <f>Z191*K191</f>
        <v>0</v>
      </c>
      <c r="AR191" s="16" t="s">
        <v>193</v>
      </c>
      <c r="AT191" s="16" t="s">
        <v>125</v>
      </c>
      <c r="AU191" s="16" t="s">
        <v>130</v>
      </c>
      <c r="AY191" s="16" t="s">
        <v>124</v>
      </c>
      <c r="BE191" s="134">
        <f>IF(U191="základná",N191,0)</f>
        <v>0</v>
      </c>
      <c r="BF191" s="134">
        <f>IF(U191="znížená",N191,0)</f>
        <v>0</v>
      </c>
      <c r="BG191" s="134">
        <f>IF(U191="zákl. prenesená",N191,0)</f>
        <v>0</v>
      </c>
      <c r="BH191" s="134">
        <f>IF(U191="zníž. prenesená",N191,0)</f>
        <v>0</v>
      </c>
      <c r="BI191" s="134">
        <f>IF(U191="nulová",N191,0)</f>
        <v>0</v>
      </c>
      <c r="BJ191" s="16" t="s">
        <v>130</v>
      </c>
      <c r="BK191" s="134">
        <f>ROUND(L191*K191,2)</f>
        <v>0</v>
      </c>
      <c r="BL191" s="16" t="s">
        <v>193</v>
      </c>
      <c r="BM191" s="16" t="s">
        <v>1076</v>
      </c>
    </row>
    <row r="192" spans="2:65" s="1" customFormat="1" ht="22.5" customHeight="1" x14ac:dyDescent="0.3">
      <c r="B192" s="29"/>
      <c r="F192" s="399" t="s">
        <v>1077</v>
      </c>
      <c r="G192" s="357"/>
      <c r="H192" s="357"/>
      <c r="I192" s="357"/>
      <c r="R192" s="30"/>
      <c r="T192" s="64"/>
      <c r="AA192" s="65"/>
      <c r="AT192" s="16" t="s">
        <v>503</v>
      </c>
      <c r="AU192" s="16" t="s">
        <v>130</v>
      </c>
    </row>
    <row r="193" spans="2:65" s="1" customFormat="1" ht="31.5" customHeight="1" x14ac:dyDescent="0.3">
      <c r="B193" s="125"/>
      <c r="C193" s="126" t="s">
        <v>253</v>
      </c>
      <c r="D193" s="126" t="s">
        <v>125</v>
      </c>
      <c r="E193" s="127" t="s">
        <v>1078</v>
      </c>
      <c r="F193" s="394" t="s">
        <v>1079</v>
      </c>
      <c r="G193" s="395"/>
      <c r="H193" s="395"/>
      <c r="I193" s="395"/>
      <c r="J193" s="128" t="s">
        <v>216</v>
      </c>
      <c r="K193" s="129">
        <v>0.01</v>
      </c>
      <c r="L193" s="396"/>
      <c r="M193" s="395"/>
      <c r="N193" s="396"/>
      <c r="O193" s="395"/>
      <c r="P193" s="395"/>
      <c r="Q193" s="395"/>
      <c r="R193" s="130"/>
      <c r="T193" s="131" t="s">
        <v>3</v>
      </c>
      <c r="U193" s="36" t="s">
        <v>36</v>
      </c>
      <c r="V193" s="132">
        <v>1.4510000000000001</v>
      </c>
      <c r="W193" s="132">
        <f>V193*K193</f>
        <v>1.451E-2</v>
      </c>
      <c r="X193" s="132">
        <v>0</v>
      </c>
      <c r="Y193" s="132">
        <f>X193*K193</f>
        <v>0</v>
      </c>
      <c r="Z193" s="132">
        <v>0</v>
      </c>
      <c r="AA193" s="133">
        <f>Z193*K193</f>
        <v>0</v>
      </c>
      <c r="AR193" s="16" t="s">
        <v>193</v>
      </c>
      <c r="AT193" s="16" t="s">
        <v>125</v>
      </c>
      <c r="AU193" s="16" t="s">
        <v>130</v>
      </c>
      <c r="AY193" s="16" t="s">
        <v>124</v>
      </c>
      <c r="BE193" s="134">
        <f>IF(U193="základná",N193,0)</f>
        <v>0</v>
      </c>
      <c r="BF193" s="134">
        <f>IF(U193="znížená",N193,0)</f>
        <v>0</v>
      </c>
      <c r="BG193" s="134">
        <f>IF(U193="zákl. prenesená",N193,0)</f>
        <v>0</v>
      </c>
      <c r="BH193" s="134">
        <f>IF(U193="zníž. prenesená",N193,0)</f>
        <v>0</v>
      </c>
      <c r="BI193" s="134">
        <f>IF(U193="nulová",N193,0)</f>
        <v>0</v>
      </c>
      <c r="BJ193" s="16" t="s">
        <v>130</v>
      </c>
      <c r="BK193" s="134">
        <f>ROUND(L193*K193,2)</f>
        <v>0</v>
      </c>
      <c r="BL193" s="16" t="s">
        <v>193</v>
      </c>
      <c r="BM193" s="16" t="s">
        <v>1080</v>
      </c>
    </row>
    <row r="194" spans="2:65" s="9" customFormat="1" ht="29.85" customHeight="1" x14ac:dyDescent="0.3">
      <c r="B194" s="115"/>
      <c r="D194" s="124" t="s">
        <v>478</v>
      </c>
      <c r="E194" s="124"/>
      <c r="F194" s="124"/>
      <c r="G194" s="124"/>
      <c r="H194" s="124"/>
      <c r="I194" s="124"/>
      <c r="J194" s="124"/>
      <c r="K194" s="124"/>
      <c r="L194" s="124"/>
      <c r="M194" s="124"/>
      <c r="N194" s="412"/>
      <c r="O194" s="413"/>
      <c r="P194" s="413"/>
      <c r="Q194" s="413"/>
      <c r="R194" s="117"/>
      <c r="T194" s="118"/>
      <c r="W194" s="119">
        <f>SUM(W195:W225)</f>
        <v>523.02249000000006</v>
      </c>
      <c r="Y194" s="119">
        <f>SUM(Y195:Y225)</f>
        <v>13.097605000000001</v>
      </c>
      <c r="AA194" s="120">
        <f>SUM(AA195:AA225)</f>
        <v>28.1936</v>
      </c>
      <c r="AR194" s="121" t="s">
        <v>130</v>
      </c>
      <c r="AT194" s="122" t="s">
        <v>68</v>
      </c>
      <c r="AU194" s="122" t="s">
        <v>75</v>
      </c>
      <c r="AY194" s="121" t="s">
        <v>124</v>
      </c>
      <c r="BK194" s="123">
        <f>SUM(BK195:BK225)</f>
        <v>0</v>
      </c>
    </row>
    <row r="195" spans="2:65" s="1" customFormat="1" ht="31.5" customHeight="1" x14ac:dyDescent="0.3">
      <c r="B195" s="125"/>
      <c r="C195" s="126" t="s">
        <v>257</v>
      </c>
      <c r="D195" s="126" t="s">
        <v>125</v>
      </c>
      <c r="E195" s="127" t="s">
        <v>1081</v>
      </c>
      <c r="F195" s="394" t="s">
        <v>1082</v>
      </c>
      <c r="G195" s="395"/>
      <c r="H195" s="395"/>
      <c r="I195" s="395"/>
      <c r="J195" s="128" t="s">
        <v>128</v>
      </c>
      <c r="K195" s="129">
        <v>886.2</v>
      </c>
      <c r="L195" s="396"/>
      <c r="M195" s="395"/>
      <c r="N195" s="396"/>
      <c r="O195" s="395"/>
      <c r="P195" s="395"/>
      <c r="Q195" s="395"/>
      <c r="R195" s="130"/>
      <c r="T195" s="131" t="s">
        <v>3</v>
      </c>
      <c r="U195" s="36" t="s">
        <v>36</v>
      </c>
      <c r="V195" s="132">
        <v>9.5000000000000001E-2</v>
      </c>
      <c r="W195" s="132">
        <f>V195*K195</f>
        <v>84.189000000000007</v>
      </c>
      <c r="X195" s="132">
        <v>0</v>
      </c>
      <c r="Y195" s="132">
        <f>X195*K195</f>
        <v>0</v>
      </c>
      <c r="Z195" s="132">
        <v>1.6E-2</v>
      </c>
      <c r="AA195" s="133">
        <f>Z195*K195</f>
        <v>14.179200000000002</v>
      </c>
      <c r="AR195" s="16" t="s">
        <v>193</v>
      </c>
      <c r="AT195" s="16" t="s">
        <v>125</v>
      </c>
      <c r="AU195" s="16" t="s">
        <v>130</v>
      </c>
      <c r="AY195" s="16" t="s">
        <v>124</v>
      </c>
      <c r="BE195" s="134">
        <f>IF(U195="základná",N195,0)</f>
        <v>0</v>
      </c>
      <c r="BF195" s="134">
        <f>IF(U195="znížená",N195,0)</f>
        <v>0</v>
      </c>
      <c r="BG195" s="134">
        <f>IF(U195="zákl. prenesená",N195,0)</f>
        <v>0</v>
      </c>
      <c r="BH195" s="134">
        <f>IF(U195="zníž. prenesená",N195,0)</f>
        <v>0</v>
      </c>
      <c r="BI195" s="134">
        <f>IF(U195="nulová",N195,0)</f>
        <v>0</v>
      </c>
      <c r="BJ195" s="16" t="s">
        <v>130</v>
      </c>
      <c r="BK195" s="134">
        <f>ROUND(L195*K195,2)</f>
        <v>0</v>
      </c>
      <c r="BL195" s="16" t="s">
        <v>193</v>
      </c>
      <c r="BM195" s="16" t="s">
        <v>1083</v>
      </c>
    </row>
    <row r="196" spans="2:65" s="10" customFormat="1" ht="22.5" customHeight="1" x14ac:dyDescent="0.3">
      <c r="B196" s="135"/>
      <c r="E196" s="136" t="s">
        <v>3</v>
      </c>
      <c r="F196" s="397" t="s">
        <v>1084</v>
      </c>
      <c r="G196" s="398"/>
      <c r="H196" s="398"/>
      <c r="I196" s="398"/>
      <c r="K196" s="137">
        <v>514.20000000000005</v>
      </c>
      <c r="R196" s="138"/>
      <c r="T196" s="139"/>
      <c r="AA196" s="140"/>
      <c r="AT196" s="136" t="s">
        <v>137</v>
      </c>
      <c r="AU196" s="136" t="s">
        <v>130</v>
      </c>
      <c r="AV196" s="10" t="s">
        <v>130</v>
      </c>
      <c r="AW196" s="10" t="s">
        <v>27</v>
      </c>
      <c r="AX196" s="10" t="s">
        <v>69</v>
      </c>
      <c r="AY196" s="136" t="s">
        <v>124</v>
      </c>
    </row>
    <row r="197" spans="2:65" s="10" customFormat="1" ht="22.5" customHeight="1" x14ac:dyDescent="0.3">
      <c r="B197" s="135"/>
      <c r="E197" s="136" t="s">
        <v>3</v>
      </c>
      <c r="F197" s="400" t="s">
        <v>1085</v>
      </c>
      <c r="G197" s="398"/>
      <c r="H197" s="398"/>
      <c r="I197" s="398"/>
      <c r="K197" s="137">
        <v>269.3</v>
      </c>
      <c r="R197" s="138"/>
      <c r="T197" s="139"/>
      <c r="AA197" s="140"/>
      <c r="AT197" s="136" t="s">
        <v>137</v>
      </c>
      <c r="AU197" s="136" t="s">
        <v>130</v>
      </c>
      <c r="AV197" s="10" t="s">
        <v>130</v>
      </c>
      <c r="AW197" s="10" t="s">
        <v>27</v>
      </c>
      <c r="AX197" s="10" t="s">
        <v>69</v>
      </c>
      <c r="AY197" s="136" t="s">
        <v>124</v>
      </c>
    </row>
    <row r="198" spans="2:65" s="10" customFormat="1" ht="22.5" customHeight="1" x14ac:dyDescent="0.3">
      <c r="B198" s="135"/>
      <c r="E198" s="136" t="s">
        <v>3</v>
      </c>
      <c r="F198" s="400" t="s">
        <v>1064</v>
      </c>
      <c r="G198" s="398"/>
      <c r="H198" s="398"/>
      <c r="I198" s="398"/>
      <c r="K198" s="137">
        <v>102.7</v>
      </c>
      <c r="R198" s="138"/>
      <c r="T198" s="139"/>
      <c r="AA198" s="140"/>
      <c r="AT198" s="136" t="s">
        <v>137</v>
      </c>
      <c r="AU198" s="136" t="s">
        <v>130</v>
      </c>
      <c r="AV198" s="10" t="s">
        <v>130</v>
      </c>
      <c r="AW198" s="10" t="s">
        <v>27</v>
      </c>
      <c r="AX198" s="10" t="s">
        <v>69</v>
      </c>
      <c r="AY198" s="136" t="s">
        <v>124</v>
      </c>
    </row>
    <row r="199" spans="2:65" s="11" customFormat="1" ht="22.5" customHeight="1" x14ac:dyDescent="0.3">
      <c r="B199" s="148"/>
      <c r="E199" s="149" t="s">
        <v>3</v>
      </c>
      <c r="F199" s="401" t="s">
        <v>506</v>
      </c>
      <c r="G199" s="402"/>
      <c r="H199" s="402"/>
      <c r="I199" s="402"/>
      <c r="K199" s="150">
        <v>886.2</v>
      </c>
      <c r="R199" s="151"/>
      <c r="T199" s="152"/>
      <c r="AA199" s="153"/>
      <c r="AT199" s="154" t="s">
        <v>137</v>
      </c>
      <c r="AU199" s="154" t="s">
        <v>130</v>
      </c>
      <c r="AV199" s="11" t="s">
        <v>129</v>
      </c>
      <c r="AW199" s="11" t="s">
        <v>27</v>
      </c>
      <c r="AX199" s="11" t="s">
        <v>75</v>
      </c>
      <c r="AY199" s="154" t="s">
        <v>124</v>
      </c>
    </row>
    <row r="200" spans="2:65" s="1" customFormat="1" ht="44.25" customHeight="1" x14ac:dyDescent="0.3">
      <c r="B200" s="125"/>
      <c r="C200" s="126" t="s">
        <v>251</v>
      </c>
      <c r="D200" s="126" t="s">
        <v>125</v>
      </c>
      <c r="E200" s="127" t="s">
        <v>1086</v>
      </c>
      <c r="F200" s="394" t="s">
        <v>1087</v>
      </c>
      <c r="G200" s="395"/>
      <c r="H200" s="395"/>
      <c r="I200" s="395"/>
      <c r="J200" s="128" t="s">
        <v>134</v>
      </c>
      <c r="K200" s="129">
        <v>1476.8</v>
      </c>
      <c r="L200" s="396"/>
      <c r="M200" s="395"/>
      <c r="N200" s="396"/>
      <c r="O200" s="395"/>
      <c r="P200" s="395"/>
      <c r="Q200" s="395"/>
      <c r="R200" s="130"/>
      <c r="T200" s="131" t="s">
        <v>3</v>
      </c>
      <c r="U200" s="36" t="s">
        <v>36</v>
      </c>
      <c r="V200" s="132">
        <v>9.7000000000000003E-2</v>
      </c>
      <c r="W200" s="132">
        <f>V200*K200</f>
        <v>143.24959999999999</v>
      </c>
      <c r="X200" s="132">
        <v>0</v>
      </c>
      <c r="Y200" s="132">
        <f>X200*K200</f>
        <v>0</v>
      </c>
      <c r="Z200" s="132">
        <v>8.0000000000000002E-3</v>
      </c>
      <c r="AA200" s="133">
        <f>Z200*K200</f>
        <v>11.814399999999999</v>
      </c>
      <c r="AR200" s="16" t="s">
        <v>193</v>
      </c>
      <c r="AT200" s="16" t="s">
        <v>125</v>
      </c>
      <c r="AU200" s="16" t="s">
        <v>130</v>
      </c>
      <c r="AY200" s="16" t="s">
        <v>124</v>
      </c>
      <c r="BE200" s="134">
        <f>IF(U200="základná",N200,0)</f>
        <v>0</v>
      </c>
      <c r="BF200" s="134">
        <f>IF(U200="znížená",N200,0)</f>
        <v>0</v>
      </c>
      <c r="BG200" s="134">
        <f>IF(U200="zákl. prenesená",N200,0)</f>
        <v>0</v>
      </c>
      <c r="BH200" s="134">
        <f>IF(U200="zníž. prenesená",N200,0)</f>
        <v>0</v>
      </c>
      <c r="BI200" s="134">
        <f>IF(U200="nulová",N200,0)</f>
        <v>0</v>
      </c>
      <c r="BJ200" s="16" t="s">
        <v>130</v>
      </c>
      <c r="BK200" s="134">
        <f>ROUND(L200*K200,2)</f>
        <v>0</v>
      </c>
      <c r="BL200" s="16" t="s">
        <v>193</v>
      </c>
      <c r="BM200" s="16" t="s">
        <v>1088</v>
      </c>
    </row>
    <row r="201" spans="2:65" s="1" customFormat="1" ht="44.25" customHeight="1" x14ac:dyDescent="0.3">
      <c r="B201" s="125"/>
      <c r="C201" s="126" t="s">
        <v>349</v>
      </c>
      <c r="D201" s="126" t="s">
        <v>125</v>
      </c>
      <c r="E201" s="127" t="s">
        <v>1089</v>
      </c>
      <c r="F201" s="394" t="s">
        <v>1090</v>
      </c>
      <c r="G201" s="395"/>
      <c r="H201" s="395"/>
      <c r="I201" s="395"/>
      <c r="J201" s="128" t="s">
        <v>134</v>
      </c>
      <c r="K201" s="129">
        <v>100</v>
      </c>
      <c r="L201" s="396"/>
      <c r="M201" s="395"/>
      <c r="N201" s="396"/>
      <c r="O201" s="395"/>
      <c r="P201" s="395"/>
      <c r="Q201" s="395"/>
      <c r="R201" s="130"/>
      <c r="T201" s="131" t="s">
        <v>3</v>
      </c>
      <c r="U201" s="36" t="s">
        <v>36</v>
      </c>
      <c r="V201" s="132">
        <v>9.7000000000000003E-2</v>
      </c>
      <c r="W201" s="132">
        <f>V201*K201</f>
        <v>9.7000000000000011</v>
      </c>
      <c r="X201" s="132">
        <v>0</v>
      </c>
      <c r="Y201" s="132">
        <f>X201*K201</f>
        <v>0</v>
      </c>
      <c r="Z201" s="132">
        <v>8.0000000000000002E-3</v>
      </c>
      <c r="AA201" s="133">
        <f>Z201*K201</f>
        <v>0.8</v>
      </c>
      <c r="AR201" s="16" t="s">
        <v>193</v>
      </c>
      <c r="AT201" s="16" t="s">
        <v>125</v>
      </c>
      <c r="AU201" s="16" t="s">
        <v>130</v>
      </c>
      <c r="AY201" s="16" t="s">
        <v>124</v>
      </c>
      <c r="BE201" s="134">
        <f>IF(U201="základná",N201,0)</f>
        <v>0</v>
      </c>
      <c r="BF201" s="134">
        <f>IF(U201="znížená",N201,0)</f>
        <v>0</v>
      </c>
      <c r="BG201" s="134">
        <f>IF(U201="zákl. prenesená",N201,0)</f>
        <v>0</v>
      </c>
      <c r="BH201" s="134">
        <f>IF(U201="zníž. prenesená",N201,0)</f>
        <v>0</v>
      </c>
      <c r="BI201" s="134">
        <f>IF(U201="nulová",N201,0)</f>
        <v>0</v>
      </c>
      <c r="BJ201" s="16" t="s">
        <v>130</v>
      </c>
      <c r="BK201" s="134">
        <f>ROUND(L201*K201,2)</f>
        <v>0</v>
      </c>
      <c r="BL201" s="16" t="s">
        <v>193</v>
      </c>
      <c r="BM201" s="16" t="s">
        <v>1091</v>
      </c>
    </row>
    <row r="202" spans="2:65" s="1" customFormat="1" ht="22.5" customHeight="1" x14ac:dyDescent="0.3">
      <c r="B202" s="29"/>
      <c r="F202" s="399" t="s">
        <v>1092</v>
      </c>
      <c r="G202" s="357"/>
      <c r="H202" s="357"/>
      <c r="I202" s="357"/>
      <c r="R202" s="30"/>
      <c r="T202" s="64"/>
      <c r="AA202" s="65"/>
      <c r="AT202" s="16" t="s">
        <v>503</v>
      </c>
      <c r="AU202" s="16" t="s">
        <v>130</v>
      </c>
    </row>
    <row r="203" spans="2:65" s="1" customFormat="1" ht="31.5" customHeight="1" x14ac:dyDescent="0.3">
      <c r="B203" s="125"/>
      <c r="C203" s="126" t="s">
        <v>352</v>
      </c>
      <c r="D203" s="126" t="s">
        <v>125</v>
      </c>
      <c r="E203" s="127" t="s">
        <v>1093</v>
      </c>
      <c r="F203" s="394" t="s">
        <v>1094</v>
      </c>
      <c r="G203" s="395"/>
      <c r="H203" s="395"/>
      <c r="I203" s="395"/>
      <c r="J203" s="128" t="s">
        <v>128</v>
      </c>
      <c r="K203" s="129">
        <v>100</v>
      </c>
      <c r="L203" s="396"/>
      <c r="M203" s="395"/>
      <c r="N203" s="396"/>
      <c r="O203" s="395"/>
      <c r="P203" s="395"/>
      <c r="Q203" s="395"/>
      <c r="R203" s="130"/>
      <c r="T203" s="131" t="s">
        <v>3</v>
      </c>
      <c r="U203" s="36" t="s">
        <v>36</v>
      </c>
      <c r="V203" s="132">
        <v>7.4999999999999997E-2</v>
      </c>
      <c r="W203" s="132">
        <f>V203*K203</f>
        <v>7.5</v>
      </c>
      <c r="X203" s="132">
        <v>0</v>
      </c>
      <c r="Y203" s="132">
        <f>X203*K203</f>
        <v>0</v>
      </c>
      <c r="Z203" s="132">
        <v>1.4E-2</v>
      </c>
      <c r="AA203" s="133">
        <f>Z203*K203</f>
        <v>1.4000000000000001</v>
      </c>
      <c r="AR203" s="16" t="s">
        <v>193</v>
      </c>
      <c r="AT203" s="16" t="s">
        <v>125</v>
      </c>
      <c r="AU203" s="16" t="s">
        <v>130</v>
      </c>
      <c r="AY203" s="16" t="s">
        <v>124</v>
      </c>
      <c r="BE203" s="134">
        <f>IF(U203="základná",N203,0)</f>
        <v>0</v>
      </c>
      <c r="BF203" s="134">
        <f>IF(U203="znížená",N203,0)</f>
        <v>0</v>
      </c>
      <c r="BG203" s="134">
        <f>IF(U203="zákl. prenesená",N203,0)</f>
        <v>0</v>
      </c>
      <c r="BH203" s="134">
        <f>IF(U203="zníž. prenesená",N203,0)</f>
        <v>0</v>
      </c>
      <c r="BI203" s="134">
        <f>IF(U203="nulová",N203,0)</f>
        <v>0</v>
      </c>
      <c r="BJ203" s="16" t="s">
        <v>130</v>
      </c>
      <c r="BK203" s="134">
        <f>ROUND(L203*K203,2)</f>
        <v>0</v>
      </c>
      <c r="BL203" s="16" t="s">
        <v>193</v>
      </c>
      <c r="BM203" s="16" t="s">
        <v>1095</v>
      </c>
    </row>
    <row r="204" spans="2:65" s="1" customFormat="1" ht="22.5" customHeight="1" x14ac:dyDescent="0.3">
      <c r="B204" s="29"/>
      <c r="F204" s="399" t="s">
        <v>1092</v>
      </c>
      <c r="G204" s="357"/>
      <c r="H204" s="357"/>
      <c r="I204" s="357"/>
      <c r="R204" s="30"/>
      <c r="T204" s="64"/>
      <c r="AA204" s="65"/>
      <c r="AT204" s="16" t="s">
        <v>503</v>
      </c>
      <c r="AU204" s="16" t="s">
        <v>130</v>
      </c>
    </row>
    <row r="205" spans="2:65" s="1" customFormat="1" ht="31.5" customHeight="1" x14ac:dyDescent="0.3">
      <c r="B205" s="125"/>
      <c r="C205" s="126" t="s">
        <v>354</v>
      </c>
      <c r="D205" s="126" t="s">
        <v>125</v>
      </c>
      <c r="E205" s="127" t="s">
        <v>1096</v>
      </c>
      <c r="F205" s="394" t="s">
        <v>1097</v>
      </c>
      <c r="G205" s="395"/>
      <c r="H205" s="395"/>
      <c r="I205" s="395"/>
      <c r="J205" s="128" t="s">
        <v>134</v>
      </c>
      <c r="K205" s="129">
        <v>100</v>
      </c>
      <c r="L205" s="396"/>
      <c r="M205" s="395"/>
      <c r="N205" s="396"/>
      <c r="O205" s="395"/>
      <c r="P205" s="395"/>
      <c r="Q205" s="395"/>
      <c r="R205" s="130"/>
      <c r="T205" s="131" t="s">
        <v>3</v>
      </c>
      <c r="U205" s="36" t="s">
        <v>36</v>
      </c>
      <c r="V205" s="132">
        <v>0.21199999999999999</v>
      </c>
      <c r="W205" s="132">
        <f>V205*K205</f>
        <v>21.2</v>
      </c>
      <c r="X205" s="132">
        <v>2.5999999999999998E-4</v>
      </c>
      <c r="Y205" s="132">
        <f>X205*K205</f>
        <v>2.5999999999999999E-2</v>
      </c>
      <c r="Z205" s="132">
        <v>0</v>
      </c>
      <c r="AA205" s="133">
        <f>Z205*K205</f>
        <v>0</v>
      </c>
      <c r="AR205" s="16" t="s">
        <v>193</v>
      </c>
      <c r="AT205" s="16" t="s">
        <v>125</v>
      </c>
      <c r="AU205" s="16" t="s">
        <v>130</v>
      </c>
      <c r="AY205" s="16" t="s">
        <v>124</v>
      </c>
      <c r="BE205" s="134">
        <f>IF(U205="základná",N205,0)</f>
        <v>0</v>
      </c>
      <c r="BF205" s="134">
        <f>IF(U205="znížená",N205,0)</f>
        <v>0</v>
      </c>
      <c r="BG205" s="134">
        <f>IF(U205="zákl. prenesená",N205,0)</f>
        <v>0</v>
      </c>
      <c r="BH205" s="134">
        <f>IF(U205="zníž. prenesená",N205,0)</f>
        <v>0</v>
      </c>
      <c r="BI205" s="134">
        <f>IF(U205="nulová",N205,0)</f>
        <v>0</v>
      </c>
      <c r="BJ205" s="16" t="s">
        <v>130</v>
      </c>
      <c r="BK205" s="134">
        <f>ROUND(L205*K205,2)</f>
        <v>0</v>
      </c>
      <c r="BL205" s="16" t="s">
        <v>193</v>
      </c>
      <c r="BM205" s="16" t="s">
        <v>1098</v>
      </c>
    </row>
    <row r="206" spans="2:65" s="1" customFormat="1" ht="22.5" customHeight="1" x14ac:dyDescent="0.3">
      <c r="B206" s="29"/>
      <c r="F206" s="399" t="s">
        <v>1092</v>
      </c>
      <c r="G206" s="357"/>
      <c r="H206" s="357"/>
      <c r="I206" s="357"/>
      <c r="R206" s="30"/>
      <c r="T206" s="64"/>
      <c r="AA206" s="65"/>
      <c r="AT206" s="16" t="s">
        <v>503</v>
      </c>
      <c r="AU206" s="16" t="s">
        <v>130</v>
      </c>
    </row>
    <row r="207" spans="2:65" s="1" customFormat="1" ht="31.5" customHeight="1" x14ac:dyDescent="0.3">
      <c r="B207" s="125"/>
      <c r="C207" s="126" t="s">
        <v>357</v>
      </c>
      <c r="D207" s="126" t="s">
        <v>125</v>
      </c>
      <c r="E207" s="127" t="s">
        <v>1099</v>
      </c>
      <c r="F207" s="394" t="s">
        <v>1100</v>
      </c>
      <c r="G207" s="395"/>
      <c r="H207" s="395"/>
      <c r="I207" s="395"/>
      <c r="J207" s="128" t="s">
        <v>128</v>
      </c>
      <c r="K207" s="129">
        <v>100</v>
      </c>
      <c r="L207" s="396"/>
      <c r="M207" s="395"/>
      <c r="N207" s="396"/>
      <c r="O207" s="395"/>
      <c r="P207" s="395"/>
      <c r="Q207" s="395"/>
      <c r="R207" s="130"/>
      <c r="T207" s="131" t="s">
        <v>3</v>
      </c>
      <c r="U207" s="36" t="s">
        <v>36</v>
      </c>
      <c r="V207" s="132">
        <v>0.14899999999999999</v>
      </c>
      <c r="W207" s="132">
        <f>V207*K207</f>
        <v>14.899999999999999</v>
      </c>
      <c r="X207" s="132">
        <v>0</v>
      </c>
      <c r="Y207" s="132">
        <f>X207*K207</f>
        <v>0</v>
      </c>
      <c r="Z207" s="132">
        <v>0</v>
      </c>
      <c r="AA207" s="133">
        <f>Z207*K207</f>
        <v>0</v>
      </c>
      <c r="AR207" s="16" t="s">
        <v>193</v>
      </c>
      <c r="AT207" s="16" t="s">
        <v>125</v>
      </c>
      <c r="AU207" s="16" t="s">
        <v>130</v>
      </c>
      <c r="AY207" s="16" t="s">
        <v>124</v>
      </c>
      <c r="BE207" s="134">
        <f>IF(U207="základná",N207,0)</f>
        <v>0</v>
      </c>
      <c r="BF207" s="134">
        <f>IF(U207="znížená",N207,0)</f>
        <v>0</v>
      </c>
      <c r="BG207" s="134">
        <f>IF(U207="zákl. prenesená",N207,0)</f>
        <v>0</v>
      </c>
      <c r="BH207" s="134">
        <f>IF(U207="zníž. prenesená",N207,0)</f>
        <v>0</v>
      </c>
      <c r="BI207" s="134">
        <f>IF(U207="nulová",N207,0)</f>
        <v>0</v>
      </c>
      <c r="BJ207" s="16" t="s">
        <v>130</v>
      </c>
      <c r="BK207" s="134">
        <f>ROUND(L207*K207,2)</f>
        <v>0</v>
      </c>
      <c r="BL207" s="16" t="s">
        <v>193</v>
      </c>
      <c r="BM207" s="16" t="s">
        <v>1101</v>
      </c>
    </row>
    <row r="208" spans="2:65" s="1" customFormat="1" ht="22.5" customHeight="1" x14ac:dyDescent="0.3">
      <c r="B208" s="29"/>
      <c r="F208" s="399" t="s">
        <v>1092</v>
      </c>
      <c r="G208" s="357"/>
      <c r="H208" s="357"/>
      <c r="I208" s="357"/>
      <c r="R208" s="30"/>
      <c r="T208" s="64"/>
      <c r="AA208" s="65"/>
      <c r="AT208" s="16" t="s">
        <v>503</v>
      </c>
      <c r="AU208" s="16" t="s">
        <v>130</v>
      </c>
    </row>
    <row r="209" spans="2:65" s="1" customFormat="1" ht="22.5" customHeight="1" x14ac:dyDescent="0.3">
      <c r="B209" s="125"/>
      <c r="C209" s="141" t="s">
        <v>360</v>
      </c>
      <c r="D209" s="141" t="s">
        <v>151</v>
      </c>
      <c r="E209" s="142" t="s">
        <v>1102</v>
      </c>
      <c r="F209" s="403" t="s">
        <v>1818</v>
      </c>
      <c r="G209" s="404"/>
      <c r="H209" s="404"/>
      <c r="I209" s="404"/>
      <c r="J209" s="143" t="s">
        <v>500</v>
      </c>
      <c r="K209" s="144">
        <v>3</v>
      </c>
      <c r="L209" s="405"/>
      <c r="M209" s="404"/>
      <c r="N209" s="405"/>
      <c r="O209" s="395"/>
      <c r="P209" s="395"/>
      <c r="Q209" s="395"/>
      <c r="R209" s="130"/>
      <c r="T209" s="131" t="s">
        <v>3</v>
      </c>
      <c r="U209" s="36" t="s">
        <v>36</v>
      </c>
      <c r="V209" s="132">
        <v>0</v>
      </c>
      <c r="W209" s="132">
        <f>V209*K209</f>
        <v>0</v>
      </c>
      <c r="X209" s="132">
        <v>0.55000000000000004</v>
      </c>
      <c r="Y209" s="132">
        <f>X209*K209</f>
        <v>1.6500000000000001</v>
      </c>
      <c r="Z209" s="132">
        <v>0</v>
      </c>
      <c r="AA209" s="133">
        <f>Z209*K209</f>
        <v>0</v>
      </c>
      <c r="AR209" s="16" t="s">
        <v>251</v>
      </c>
      <c r="AT209" s="16" t="s">
        <v>151</v>
      </c>
      <c r="AU209" s="16" t="s">
        <v>130</v>
      </c>
      <c r="AY209" s="16" t="s">
        <v>124</v>
      </c>
      <c r="BE209" s="134">
        <f>IF(U209="základná",N209,0)</f>
        <v>0</v>
      </c>
      <c r="BF209" s="134">
        <f>IF(U209="znížená",N209,0)</f>
        <v>0</v>
      </c>
      <c r="BG209" s="134">
        <f>IF(U209="zákl. prenesená",N209,0)</f>
        <v>0</v>
      </c>
      <c r="BH209" s="134">
        <f>IF(U209="zníž. prenesená",N209,0)</f>
        <v>0</v>
      </c>
      <c r="BI209" s="134">
        <f>IF(U209="nulová",N209,0)</f>
        <v>0</v>
      </c>
      <c r="BJ209" s="16" t="s">
        <v>130</v>
      </c>
      <c r="BK209" s="134">
        <f>ROUND(L209*K209,2)</f>
        <v>0</v>
      </c>
      <c r="BL209" s="16" t="s">
        <v>193</v>
      </c>
      <c r="BM209" s="16" t="s">
        <v>1103</v>
      </c>
    </row>
    <row r="210" spans="2:65" s="1" customFormat="1" ht="22.5" customHeight="1" x14ac:dyDescent="0.3">
      <c r="B210" s="29"/>
      <c r="F210" s="399" t="s">
        <v>1092</v>
      </c>
      <c r="G210" s="357"/>
      <c r="H210" s="357"/>
      <c r="I210" s="357"/>
      <c r="R210" s="30"/>
      <c r="T210" s="64"/>
      <c r="AA210" s="65"/>
      <c r="AT210" s="16" t="s">
        <v>503</v>
      </c>
      <c r="AU210" s="16" t="s">
        <v>130</v>
      </c>
    </row>
    <row r="211" spans="2:65" s="10" customFormat="1" ht="22.5" customHeight="1" x14ac:dyDescent="0.3">
      <c r="B211" s="135"/>
      <c r="E211" s="136" t="s">
        <v>3</v>
      </c>
      <c r="F211" s="400" t="s">
        <v>1104</v>
      </c>
      <c r="G211" s="398"/>
      <c r="H211" s="398"/>
      <c r="I211" s="398"/>
      <c r="K211" s="137">
        <v>0.5</v>
      </c>
      <c r="R211" s="138"/>
      <c r="T211" s="139"/>
      <c r="AA211" s="140"/>
      <c r="AT211" s="136" t="s">
        <v>137</v>
      </c>
      <c r="AU211" s="136" t="s">
        <v>130</v>
      </c>
      <c r="AV211" s="10" t="s">
        <v>130</v>
      </c>
      <c r="AW211" s="10" t="s">
        <v>27</v>
      </c>
      <c r="AX211" s="10" t="s">
        <v>69</v>
      </c>
      <c r="AY211" s="136" t="s">
        <v>124</v>
      </c>
    </row>
    <row r="212" spans="2:65" s="10" customFormat="1" ht="22.5" customHeight="1" x14ac:dyDescent="0.3">
      <c r="B212" s="135"/>
      <c r="E212" s="136" t="s">
        <v>3</v>
      </c>
      <c r="F212" s="400" t="s">
        <v>1105</v>
      </c>
      <c r="G212" s="398"/>
      <c r="H212" s="398"/>
      <c r="I212" s="398"/>
      <c r="K212" s="137">
        <v>2.5</v>
      </c>
      <c r="R212" s="138"/>
      <c r="T212" s="139"/>
      <c r="AA212" s="140"/>
      <c r="AT212" s="136" t="s">
        <v>137</v>
      </c>
      <c r="AU212" s="136" t="s">
        <v>130</v>
      </c>
      <c r="AV212" s="10" t="s">
        <v>130</v>
      </c>
      <c r="AW212" s="10" t="s">
        <v>27</v>
      </c>
      <c r="AX212" s="10" t="s">
        <v>69</v>
      </c>
      <c r="AY212" s="136" t="s">
        <v>124</v>
      </c>
    </row>
    <row r="213" spans="2:65" s="11" customFormat="1" ht="22.5" customHeight="1" x14ac:dyDescent="0.3">
      <c r="B213" s="148"/>
      <c r="E213" s="149" t="s">
        <v>3</v>
      </c>
      <c r="F213" s="401" t="s">
        <v>506</v>
      </c>
      <c r="G213" s="402"/>
      <c r="H213" s="402"/>
      <c r="I213" s="402"/>
      <c r="K213" s="150">
        <v>3</v>
      </c>
      <c r="R213" s="151"/>
      <c r="T213" s="152"/>
      <c r="AA213" s="153"/>
      <c r="AT213" s="154" t="s">
        <v>137</v>
      </c>
      <c r="AU213" s="154" t="s">
        <v>130</v>
      </c>
      <c r="AV213" s="11" t="s">
        <v>129</v>
      </c>
      <c r="AW213" s="11" t="s">
        <v>27</v>
      </c>
      <c r="AX213" s="11" t="s">
        <v>75</v>
      </c>
      <c r="AY213" s="154" t="s">
        <v>124</v>
      </c>
    </row>
    <row r="214" spans="2:65" s="1" customFormat="1" ht="57" customHeight="1" x14ac:dyDescent="0.3">
      <c r="B214" s="125"/>
      <c r="C214" s="126" t="s">
        <v>363</v>
      </c>
      <c r="D214" s="126" t="s">
        <v>125</v>
      </c>
      <c r="E214" s="127" t="s">
        <v>1106</v>
      </c>
      <c r="F214" s="394" t="s">
        <v>1107</v>
      </c>
      <c r="G214" s="395"/>
      <c r="H214" s="395"/>
      <c r="I214" s="395"/>
      <c r="J214" s="128" t="s">
        <v>500</v>
      </c>
      <c r="K214" s="129">
        <v>3</v>
      </c>
      <c r="L214" s="396"/>
      <c r="M214" s="395"/>
      <c r="N214" s="396"/>
      <c r="O214" s="395"/>
      <c r="P214" s="395"/>
      <c r="Q214" s="395"/>
      <c r="R214" s="130"/>
      <c r="T214" s="131" t="s">
        <v>3</v>
      </c>
      <c r="U214" s="36" t="s">
        <v>36</v>
      </c>
      <c r="V214" s="132">
        <v>1.026E-2</v>
      </c>
      <c r="W214" s="132">
        <f>V214*K214</f>
        <v>3.0780000000000002E-2</v>
      </c>
      <c r="X214" s="132">
        <v>2.3099999999999999E-2</v>
      </c>
      <c r="Y214" s="132">
        <f>X214*K214</f>
        <v>6.93E-2</v>
      </c>
      <c r="Z214" s="132">
        <v>0</v>
      </c>
      <c r="AA214" s="133">
        <f>Z214*K214</f>
        <v>0</v>
      </c>
      <c r="AR214" s="16" t="s">
        <v>193</v>
      </c>
      <c r="AT214" s="16" t="s">
        <v>125</v>
      </c>
      <c r="AU214" s="16" t="s">
        <v>130</v>
      </c>
      <c r="AY214" s="16" t="s">
        <v>124</v>
      </c>
      <c r="BE214" s="134">
        <f>IF(U214="základná",N214,0)</f>
        <v>0</v>
      </c>
      <c r="BF214" s="134">
        <f>IF(U214="znížená",N214,0)</f>
        <v>0</v>
      </c>
      <c r="BG214" s="134">
        <f>IF(U214="zákl. prenesená",N214,0)</f>
        <v>0</v>
      </c>
      <c r="BH214" s="134">
        <f>IF(U214="zníž. prenesená",N214,0)</f>
        <v>0</v>
      </c>
      <c r="BI214" s="134">
        <f>IF(U214="nulová",N214,0)</f>
        <v>0</v>
      </c>
      <c r="BJ214" s="16" t="s">
        <v>130</v>
      </c>
      <c r="BK214" s="134">
        <f>ROUND(L214*K214,2)</f>
        <v>0</v>
      </c>
      <c r="BL214" s="16" t="s">
        <v>193</v>
      </c>
      <c r="BM214" s="16" t="s">
        <v>1108</v>
      </c>
    </row>
    <row r="215" spans="2:65" s="1" customFormat="1" ht="31.5" customHeight="1" x14ac:dyDescent="0.3">
      <c r="B215" s="125"/>
      <c r="C215" s="126" t="s">
        <v>366</v>
      </c>
      <c r="D215" s="126" t="s">
        <v>125</v>
      </c>
      <c r="E215" s="127" t="s">
        <v>1109</v>
      </c>
      <c r="F215" s="394" t="s">
        <v>1097</v>
      </c>
      <c r="G215" s="395"/>
      <c r="H215" s="395"/>
      <c r="I215" s="395"/>
      <c r="J215" s="128" t="s">
        <v>134</v>
      </c>
      <c r="K215" s="129">
        <v>570</v>
      </c>
      <c r="L215" s="396"/>
      <c r="M215" s="395"/>
      <c r="N215" s="396"/>
      <c r="O215" s="395"/>
      <c r="P215" s="395"/>
      <c r="Q215" s="395"/>
      <c r="R215" s="130"/>
      <c r="T215" s="131" t="s">
        <v>3</v>
      </c>
      <c r="U215" s="36" t="s">
        <v>36</v>
      </c>
      <c r="V215" s="132">
        <v>0.21196000000000001</v>
      </c>
      <c r="W215" s="132">
        <f>V215*K215</f>
        <v>120.8172</v>
      </c>
      <c r="X215" s="132">
        <v>2.5999999999999998E-4</v>
      </c>
      <c r="Y215" s="132">
        <f>X215*K215</f>
        <v>0.1482</v>
      </c>
      <c r="Z215" s="132">
        <v>0</v>
      </c>
      <c r="AA215" s="133">
        <f>Z215*K215</f>
        <v>0</v>
      </c>
      <c r="AR215" s="16" t="s">
        <v>193</v>
      </c>
      <c r="AT215" s="16" t="s">
        <v>125</v>
      </c>
      <c r="AU215" s="16" t="s">
        <v>130</v>
      </c>
      <c r="AY215" s="16" t="s">
        <v>124</v>
      </c>
      <c r="BE215" s="134">
        <f>IF(U215="základná",N215,0)</f>
        <v>0</v>
      </c>
      <c r="BF215" s="134">
        <f>IF(U215="znížená",N215,0)</f>
        <v>0</v>
      </c>
      <c r="BG215" s="134">
        <f>IF(U215="zákl. prenesená",N215,0)</f>
        <v>0</v>
      </c>
      <c r="BH215" s="134">
        <f>IF(U215="zníž. prenesená",N215,0)</f>
        <v>0</v>
      </c>
      <c r="BI215" s="134">
        <f>IF(U215="nulová",N215,0)</f>
        <v>0</v>
      </c>
      <c r="BJ215" s="16" t="s">
        <v>130</v>
      </c>
      <c r="BK215" s="134">
        <f>ROUND(L215*K215,2)</f>
        <v>0</v>
      </c>
      <c r="BL215" s="16" t="s">
        <v>193</v>
      </c>
      <c r="BM215" s="16" t="s">
        <v>1110</v>
      </c>
    </row>
    <row r="216" spans="2:65" s="1" customFormat="1" ht="22.5" customHeight="1" x14ac:dyDescent="0.3">
      <c r="B216" s="125"/>
      <c r="C216" s="126" t="s">
        <v>369</v>
      </c>
      <c r="D216" s="126" t="s">
        <v>125</v>
      </c>
      <c r="E216" s="127" t="s">
        <v>1111</v>
      </c>
      <c r="F216" s="394" t="s">
        <v>1112</v>
      </c>
      <c r="G216" s="395"/>
      <c r="H216" s="395"/>
      <c r="I216" s="395"/>
      <c r="J216" s="128" t="s">
        <v>134</v>
      </c>
      <c r="K216" s="129">
        <v>570</v>
      </c>
      <c r="L216" s="396"/>
      <c r="M216" s="395"/>
      <c r="N216" s="396"/>
      <c r="O216" s="395"/>
      <c r="P216" s="395"/>
      <c r="Q216" s="395"/>
      <c r="R216" s="130"/>
      <c r="T216" s="131" t="s">
        <v>3</v>
      </c>
      <c r="U216" s="36" t="s">
        <v>36</v>
      </c>
      <c r="V216" s="132">
        <v>0.10407</v>
      </c>
      <c r="W216" s="132">
        <f>V216*K216</f>
        <v>59.319899999999997</v>
      </c>
      <c r="X216" s="132">
        <v>0</v>
      </c>
      <c r="Y216" s="132">
        <f>X216*K216</f>
        <v>0</v>
      </c>
      <c r="Z216" s="132">
        <v>0</v>
      </c>
      <c r="AA216" s="133">
        <f>Z216*K216</f>
        <v>0</v>
      </c>
      <c r="AR216" s="16" t="s">
        <v>193</v>
      </c>
      <c r="AT216" s="16" t="s">
        <v>125</v>
      </c>
      <c r="AU216" s="16" t="s">
        <v>130</v>
      </c>
      <c r="AY216" s="16" t="s">
        <v>124</v>
      </c>
      <c r="BE216" s="134">
        <f>IF(U216="základná",N216,0)</f>
        <v>0</v>
      </c>
      <c r="BF216" s="134">
        <f>IF(U216="znížená",N216,0)</f>
        <v>0</v>
      </c>
      <c r="BG216" s="134">
        <f>IF(U216="zákl. prenesená",N216,0)</f>
        <v>0</v>
      </c>
      <c r="BH216" s="134">
        <f>IF(U216="zníž. prenesená",N216,0)</f>
        <v>0</v>
      </c>
      <c r="BI216" s="134">
        <f>IF(U216="nulová",N216,0)</f>
        <v>0</v>
      </c>
      <c r="BJ216" s="16" t="s">
        <v>130</v>
      </c>
      <c r="BK216" s="134">
        <f>ROUND(L216*K216,2)</f>
        <v>0</v>
      </c>
      <c r="BL216" s="16" t="s">
        <v>193</v>
      </c>
      <c r="BM216" s="16" t="s">
        <v>1113</v>
      </c>
    </row>
    <row r="217" spans="2:65" s="1" customFormat="1" ht="22.5" customHeight="1" x14ac:dyDescent="0.3">
      <c r="B217" s="125"/>
      <c r="C217" s="126" t="s">
        <v>373</v>
      </c>
      <c r="D217" s="126" t="s">
        <v>125</v>
      </c>
      <c r="E217" s="127" t="s">
        <v>1114</v>
      </c>
      <c r="F217" s="394" t="s">
        <v>1115</v>
      </c>
      <c r="G217" s="395"/>
      <c r="H217" s="395"/>
      <c r="I217" s="395"/>
      <c r="J217" s="128" t="s">
        <v>128</v>
      </c>
      <c r="K217" s="129">
        <v>414.6</v>
      </c>
      <c r="L217" s="396"/>
      <c r="M217" s="395"/>
      <c r="N217" s="396"/>
      <c r="O217" s="395"/>
      <c r="P217" s="395"/>
      <c r="Q217" s="395"/>
      <c r="R217" s="130"/>
      <c r="T217" s="131" t="s">
        <v>3</v>
      </c>
      <c r="U217" s="36" t="s">
        <v>36</v>
      </c>
      <c r="V217" s="132">
        <v>0.14935000000000001</v>
      </c>
      <c r="W217" s="132">
        <f>V217*K217</f>
        <v>61.920510000000007</v>
      </c>
      <c r="X217" s="132">
        <v>0</v>
      </c>
      <c r="Y217" s="132">
        <f>X217*K217</f>
        <v>0</v>
      </c>
      <c r="Z217" s="132">
        <v>0</v>
      </c>
      <c r="AA217" s="133">
        <f>Z217*K217</f>
        <v>0</v>
      </c>
      <c r="AR217" s="16" t="s">
        <v>193</v>
      </c>
      <c r="AT217" s="16" t="s">
        <v>125</v>
      </c>
      <c r="AU217" s="16" t="s">
        <v>130</v>
      </c>
      <c r="AY217" s="16" t="s">
        <v>124</v>
      </c>
      <c r="BE217" s="134">
        <f>IF(U217="základná",N217,0)</f>
        <v>0</v>
      </c>
      <c r="BF217" s="134">
        <f>IF(U217="znížená",N217,0)</f>
        <v>0</v>
      </c>
      <c r="BG217" s="134">
        <f>IF(U217="zákl. prenesená",N217,0)</f>
        <v>0</v>
      </c>
      <c r="BH217" s="134">
        <f>IF(U217="zníž. prenesená",N217,0)</f>
        <v>0</v>
      </c>
      <c r="BI217" s="134">
        <f>IF(U217="nulová",N217,0)</f>
        <v>0</v>
      </c>
      <c r="BJ217" s="16" t="s">
        <v>130</v>
      </c>
      <c r="BK217" s="134">
        <f>ROUND(L217*K217,2)</f>
        <v>0</v>
      </c>
      <c r="BL217" s="16" t="s">
        <v>193</v>
      </c>
      <c r="BM217" s="16" t="s">
        <v>1116</v>
      </c>
    </row>
    <row r="218" spans="2:65" s="1" customFormat="1" ht="22.5" customHeight="1" x14ac:dyDescent="0.3">
      <c r="B218" s="125"/>
      <c r="C218" s="141" t="s">
        <v>377</v>
      </c>
      <c r="D218" s="141" t="s">
        <v>151</v>
      </c>
      <c r="E218" s="142" t="s">
        <v>1117</v>
      </c>
      <c r="F218" s="403" t="s">
        <v>1819</v>
      </c>
      <c r="G218" s="404"/>
      <c r="H218" s="404"/>
      <c r="I218" s="404"/>
      <c r="J218" s="143" t="s">
        <v>500</v>
      </c>
      <c r="K218" s="144">
        <v>19.55</v>
      </c>
      <c r="L218" s="405"/>
      <c r="M218" s="404"/>
      <c r="N218" s="405"/>
      <c r="O218" s="395"/>
      <c r="P218" s="395"/>
      <c r="Q218" s="395"/>
      <c r="R218" s="130"/>
      <c r="T218" s="131" t="s">
        <v>3</v>
      </c>
      <c r="U218" s="36" t="s">
        <v>36</v>
      </c>
      <c r="V218" s="132">
        <v>0</v>
      </c>
      <c r="W218" s="132">
        <f>V218*K218</f>
        <v>0</v>
      </c>
      <c r="X218" s="132">
        <v>0.55000000000000004</v>
      </c>
      <c r="Y218" s="132">
        <f>X218*K218</f>
        <v>10.752500000000001</v>
      </c>
      <c r="Z218" s="132">
        <v>0</v>
      </c>
      <c r="AA218" s="133">
        <f>Z218*K218</f>
        <v>0</v>
      </c>
      <c r="AR218" s="16" t="s">
        <v>251</v>
      </c>
      <c r="AT218" s="16" t="s">
        <v>151</v>
      </c>
      <c r="AU218" s="16" t="s">
        <v>130</v>
      </c>
      <c r="AY218" s="16" t="s">
        <v>124</v>
      </c>
      <c r="BE218" s="134">
        <f>IF(U218="základná",N218,0)</f>
        <v>0</v>
      </c>
      <c r="BF218" s="134">
        <f>IF(U218="znížená",N218,0)</f>
        <v>0</v>
      </c>
      <c r="BG218" s="134">
        <f>IF(U218="zákl. prenesená",N218,0)</f>
        <v>0</v>
      </c>
      <c r="BH218" s="134">
        <f>IF(U218="zníž. prenesená",N218,0)</f>
        <v>0</v>
      </c>
      <c r="BI218" s="134">
        <f>IF(U218="nulová",N218,0)</f>
        <v>0</v>
      </c>
      <c r="BJ218" s="16" t="s">
        <v>130</v>
      </c>
      <c r="BK218" s="134">
        <f>ROUND(L218*K218,2)</f>
        <v>0</v>
      </c>
      <c r="BL218" s="16" t="s">
        <v>193</v>
      </c>
      <c r="BM218" s="16" t="s">
        <v>1118</v>
      </c>
    </row>
    <row r="219" spans="2:65" s="10" customFormat="1" ht="22.5" customHeight="1" x14ac:dyDescent="0.3">
      <c r="B219" s="135"/>
      <c r="E219" s="136" t="s">
        <v>3</v>
      </c>
      <c r="F219" s="397" t="s">
        <v>1119</v>
      </c>
      <c r="G219" s="398"/>
      <c r="H219" s="398"/>
      <c r="I219" s="398"/>
      <c r="K219" s="137">
        <v>5.64</v>
      </c>
      <c r="R219" s="138"/>
      <c r="T219" s="139"/>
      <c r="AA219" s="140"/>
      <c r="AT219" s="136" t="s">
        <v>137</v>
      </c>
      <c r="AU219" s="136" t="s">
        <v>130</v>
      </c>
      <c r="AV219" s="10" t="s">
        <v>130</v>
      </c>
      <c r="AW219" s="10" t="s">
        <v>27</v>
      </c>
      <c r="AX219" s="10" t="s">
        <v>69</v>
      </c>
      <c r="AY219" s="136" t="s">
        <v>124</v>
      </c>
    </row>
    <row r="220" spans="2:65" s="10" customFormat="1" ht="22.5" customHeight="1" x14ac:dyDescent="0.3">
      <c r="B220" s="135"/>
      <c r="E220" s="136" t="s">
        <v>3</v>
      </c>
      <c r="F220" s="400" t="s">
        <v>1120</v>
      </c>
      <c r="G220" s="398"/>
      <c r="H220" s="398"/>
      <c r="I220" s="398"/>
      <c r="K220" s="137">
        <v>2.5099999999999998</v>
      </c>
      <c r="R220" s="138"/>
      <c r="T220" s="139"/>
      <c r="AA220" s="140"/>
      <c r="AT220" s="136" t="s">
        <v>137</v>
      </c>
      <c r="AU220" s="136" t="s">
        <v>130</v>
      </c>
      <c r="AV220" s="10" t="s">
        <v>130</v>
      </c>
      <c r="AW220" s="10" t="s">
        <v>27</v>
      </c>
      <c r="AX220" s="10" t="s">
        <v>69</v>
      </c>
      <c r="AY220" s="136" t="s">
        <v>124</v>
      </c>
    </row>
    <row r="221" spans="2:65" s="10" customFormat="1" ht="22.5" customHeight="1" x14ac:dyDescent="0.3">
      <c r="B221" s="135"/>
      <c r="E221" s="136" t="s">
        <v>3</v>
      </c>
      <c r="F221" s="400" t="s">
        <v>1121</v>
      </c>
      <c r="G221" s="398"/>
      <c r="H221" s="398"/>
      <c r="I221" s="398"/>
      <c r="K221" s="137">
        <v>11.4</v>
      </c>
      <c r="R221" s="138"/>
      <c r="T221" s="139"/>
      <c r="AA221" s="140"/>
      <c r="AT221" s="136" t="s">
        <v>137</v>
      </c>
      <c r="AU221" s="136" t="s">
        <v>130</v>
      </c>
      <c r="AV221" s="10" t="s">
        <v>130</v>
      </c>
      <c r="AW221" s="10" t="s">
        <v>27</v>
      </c>
      <c r="AX221" s="10" t="s">
        <v>69</v>
      </c>
      <c r="AY221" s="136" t="s">
        <v>124</v>
      </c>
    </row>
    <row r="222" spans="2:65" s="11" customFormat="1" ht="22.5" customHeight="1" x14ac:dyDescent="0.3">
      <c r="B222" s="148"/>
      <c r="E222" s="149" t="s">
        <v>3</v>
      </c>
      <c r="F222" s="401" t="s">
        <v>506</v>
      </c>
      <c r="G222" s="402"/>
      <c r="H222" s="402"/>
      <c r="I222" s="402"/>
      <c r="K222" s="150">
        <v>19.55</v>
      </c>
      <c r="R222" s="151"/>
      <c r="T222" s="152"/>
      <c r="AA222" s="153"/>
      <c r="AT222" s="154" t="s">
        <v>137</v>
      </c>
      <c r="AU222" s="154" t="s">
        <v>130</v>
      </c>
      <c r="AV222" s="11" t="s">
        <v>129</v>
      </c>
      <c r="AW222" s="11" t="s">
        <v>27</v>
      </c>
      <c r="AX222" s="11" t="s">
        <v>75</v>
      </c>
      <c r="AY222" s="154" t="s">
        <v>124</v>
      </c>
    </row>
    <row r="223" spans="2:65" s="1" customFormat="1" ht="57" customHeight="1" x14ac:dyDescent="0.3">
      <c r="B223" s="125"/>
      <c r="C223" s="126" t="s">
        <v>381</v>
      </c>
      <c r="D223" s="126" t="s">
        <v>125</v>
      </c>
      <c r="E223" s="127" t="s">
        <v>679</v>
      </c>
      <c r="F223" s="394" t="s">
        <v>1122</v>
      </c>
      <c r="G223" s="395"/>
      <c r="H223" s="395"/>
      <c r="I223" s="395"/>
      <c r="J223" s="128" t="s">
        <v>500</v>
      </c>
      <c r="K223" s="129">
        <v>19.55</v>
      </c>
      <c r="L223" s="396"/>
      <c r="M223" s="395"/>
      <c r="N223" s="396"/>
      <c r="O223" s="395"/>
      <c r="P223" s="395"/>
      <c r="Q223" s="395"/>
      <c r="R223" s="130"/>
      <c r="T223" s="131" t="s">
        <v>3</v>
      </c>
      <c r="U223" s="36" t="s">
        <v>36</v>
      </c>
      <c r="V223" s="132">
        <v>0.01</v>
      </c>
      <c r="W223" s="132">
        <f>V223*K223</f>
        <v>0.19550000000000001</v>
      </c>
      <c r="X223" s="132">
        <v>2.3099999999999999E-2</v>
      </c>
      <c r="Y223" s="132">
        <f>X223*K223</f>
        <v>0.45160499999999998</v>
      </c>
      <c r="Z223" s="132">
        <v>0</v>
      </c>
      <c r="AA223" s="133">
        <f>Z223*K223</f>
        <v>0</v>
      </c>
      <c r="AR223" s="16" t="s">
        <v>193</v>
      </c>
      <c r="AT223" s="16" t="s">
        <v>125</v>
      </c>
      <c r="AU223" s="16" t="s">
        <v>130</v>
      </c>
      <c r="AY223" s="16" t="s">
        <v>124</v>
      </c>
      <c r="BE223" s="134">
        <f>IF(U223="základná",N223,0)</f>
        <v>0</v>
      </c>
      <c r="BF223" s="134">
        <f>IF(U223="znížená",N223,0)</f>
        <v>0</v>
      </c>
      <c r="BG223" s="134">
        <f>IF(U223="zákl. prenesená",N223,0)</f>
        <v>0</v>
      </c>
      <c r="BH223" s="134">
        <f>IF(U223="zníž. prenesená",N223,0)</f>
        <v>0</v>
      </c>
      <c r="BI223" s="134">
        <f>IF(U223="nulová",N223,0)</f>
        <v>0</v>
      </c>
      <c r="BJ223" s="16" t="s">
        <v>130</v>
      </c>
      <c r="BK223" s="134">
        <f>ROUND(L223*K223,2)</f>
        <v>0</v>
      </c>
      <c r="BL223" s="16" t="s">
        <v>193</v>
      </c>
      <c r="BM223" s="16" t="s">
        <v>1123</v>
      </c>
    </row>
    <row r="224" spans="2:65" s="1" customFormat="1" ht="22.5" customHeight="1" x14ac:dyDescent="0.3">
      <c r="B224" s="29"/>
      <c r="F224" s="399" t="s">
        <v>1124</v>
      </c>
      <c r="G224" s="357"/>
      <c r="H224" s="357"/>
      <c r="I224" s="357"/>
      <c r="R224" s="30"/>
      <c r="T224" s="64"/>
      <c r="AA224" s="65"/>
      <c r="AT224" s="16" t="s">
        <v>503</v>
      </c>
      <c r="AU224" s="16" t="s">
        <v>130</v>
      </c>
    </row>
    <row r="225" spans="2:65" s="1" customFormat="1" ht="31.5" customHeight="1" x14ac:dyDescent="0.3">
      <c r="B225" s="125"/>
      <c r="C225" s="126" t="s">
        <v>385</v>
      </c>
      <c r="D225" s="126" t="s">
        <v>125</v>
      </c>
      <c r="E225" s="127" t="s">
        <v>1125</v>
      </c>
      <c r="F225" s="394" t="s">
        <v>687</v>
      </c>
      <c r="G225" s="395"/>
      <c r="H225" s="395"/>
      <c r="I225" s="395"/>
      <c r="J225" s="128" t="s">
        <v>309</v>
      </c>
      <c r="K225" s="129"/>
      <c r="L225" s="396">
        <v>4.7</v>
      </c>
      <c r="M225" s="395"/>
      <c r="N225" s="396"/>
      <c r="O225" s="395"/>
      <c r="P225" s="395"/>
      <c r="Q225" s="395"/>
      <c r="R225" s="130"/>
      <c r="T225" s="131" t="s">
        <v>3</v>
      </c>
      <c r="U225" s="36" t="s">
        <v>36</v>
      </c>
      <c r="V225" s="132">
        <v>0</v>
      </c>
      <c r="W225" s="132">
        <f>V225*K225</f>
        <v>0</v>
      </c>
      <c r="X225" s="132">
        <v>0</v>
      </c>
      <c r="Y225" s="132">
        <f>X225*K225</f>
        <v>0</v>
      </c>
      <c r="Z225" s="132">
        <v>0</v>
      </c>
      <c r="AA225" s="133">
        <f>Z225*K225</f>
        <v>0</v>
      </c>
      <c r="AR225" s="16" t="s">
        <v>193</v>
      </c>
      <c r="AT225" s="16" t="s">
        <v>125</v>
      </c>
      <c r="AU225" s="16" t="s">
        <v>130</v>
      </c>
      <c r="AY225" s="16" t="s">
        <v>124</v>
      </c>
      <c r="BE225" s="134">
        <f>IF(U225="základná",N225,0)</f>
        <v>0</v>
      </c>
      <c r="BF225" s="134">
        <f>IF(U225="znížená",N225,0)</f>
        <v>0</v>
      </c>
      <c r="BG225" s="134">
        <f>IF(U225="zákl. prenesená",N225,0)</f>
        <v>0</v>
      </c>
      <c r="BH225" s="134">
        <f>IF(U225="zníž. prenesená",N225,0)</f>
        <v>0</v>
      </c>
      <c r="BI225" s="134">
        <f>IF(U225="nulová",N225,0)</f>
        <v>0</v>
      </c>
      <c r="BJ225" s="16" t="s">
        <v>130</v>
      </c>
      <c r="BK225" s="134">
        <f>ROUND(L225*K225,2)</f>
        <v>0</v>
      </c>
      <c r="BL225" s="16" t="s">
        <v>193</v>
      </c>
      <c r="BM225" s="16" t="s">
        <v>1126</v>
      </c>
    </row>
    <row r="226" spans="2:65" s="9" customFormat="1" ht="29.85" customHeight="1" x14ac:dyDescent="0.3">
      <c r="B226" s="115"/>
      <c r="D226" s="124" t="s">
        <v>480</v>
      </c>
      <c r="E226" s="124"/>
      <c r="F226" s="124"/>
      <c r="G226" s="124"/>
      <c r="H226" s="124"/>
      <c r="I226" s="124"/>
      <c r="J226" s="124"/>
      <c r="K226" s="124"/>
      <c r="L226" s="124"/>
      <c r="M226" s="124"/>
      <c r="N226" s="412"/>
      <c r="O226" s="413"/>
      <c r="P226" s="413"/>
      <c r="Q226" s="413"/>
      <c r="R226" s="117"/>
      <c r="T226" s="118"/>
      <c r="W226" s="119">
        <f>SUM(W227:W247)</f>
        <v>880.18051999999989</v>
      </c>
      <c r="Y226" s="119">
        <f>SUM(Y227:Y247)</f>
        <v>4.5759401999999998</v>
      </c>
      <c r="AA226" s="120">
        <f>SUM(AA227:AA247)</f>
        <v>3.1136460000000001</v>
      </c>
      <c r="AR226" s="121" t="s">
        <v>130</v>
      </c>
      <c r="AT226" s="122" t="s">
        <v>68</v>
      </c>
      <c r="AU226" s="122" t="s">
        <v>75</v>
      </c>
      <c r="AY226" s="121" t="s">
        <v>124</v>
      </c>
      <c r="BK226" s="123">
        <f>SUM(BK227:BK247)</f>
        <v>0</v>
      </c>
    </row>
    <row r="227" spans="2:65" s="1" customFormat="1" ht="31.5" customHeight="1" x14ac:dyDescent="0.3">
      <c r="B227" s="125"/>
      <c r="C227" s="126" t="s">
        <v>388</v>
      </c>
      <c r="D227" s="126" t="s">
        <v>125</v>
      </c>
      <c r="E227" s="127" t="s">
        <v>1127</v>
      </c>
      <c r="F227" s="394" t="s">
        <v>1128</v>
      </c>
      <c r="G227" s="395"/>
      <c r="H227" s="395"/>
      <c r="I227" s="395"/>
      <c r="J227" s="128" t="s">
        <v>128</v>
      </c>
      <c r="K227" s="129">
        <v>414.6</v>
      </c>
      <c r="L227" s="396"/>
      <c r="M227" s="395"/>
      <c r="N227" s="396"/>
      <c r="O227" s="395"/>
      <c r="P227" s="395"/>
      <c r="Q227" s="395"/>
      <c r="R227" s="130"/>
      <c r="T227" s="131" t="s">
        <v>3</v>
      </c>
      <c r="U227" s="36" t="s">
        <v>36</v>
      </c>
      <c r="V227" s="132">
        <v>0.104</v>
      </c>
      <c r="W227" s="132">
        <f>V227*K227</f>
        <v>43.118400000000001</v>
      </c>
      <c r="X227" s="132">
        <v>0</v>
      </c>
      <c r="Y227" s="132">
        <f>X227*K227</f>
        <v>0</v>
      </c>
      <c r="Z227" s="132">
        <v>7.5100000000000002E-3</v>
      </c>
      <c r="AA227" s="133">
        <f>Z227*K227</f>
        <v>3.1136460000000001</v>
      </c>
      <c r="AR227" s="16" t="s">
        <v>193</v>
      </c>
      <c r="AT227" s="16" t="s">
        <v>125</v>
      </c>
      <c r="AU227" s="16" t="s">
        <v>130</v>
      </c>
      <c r="AY227" s="16" t="s">
        <v>124</v>
      </c>
      <c r="BE227" s="134">
        <f>IF(U227="základná",N227,0)</f>
        <v>0</v>
      </c>
      <c r="BF227" s="134">
        <f>IF(U227="znížená",N227,0)</f>
        <v>0</v>
      </c>
      <c r="BG227" s="134">
        <f>IF(U227="zákl. prenesená",N227,0)</f>
        <v>0</v>
      </c>
      <c r="BH227" s="134">
        <f>IF(U227="zníž. prenesená",N227,0)</f>
        <v>0</v>
      </c>
      <c r="BI227" s="134">
        <f>IF(U227="nulová",N227,0)</f>
        <v>0</v>
      </c>
      <c r="BJ227" s="16" t="s">
        <v>130</v>
      </c>
      <c r="BK227" s="134">
        <f>ROUND(L227*K227,2)</f>
        <v>0</v>
      </c>
      <c r="BL227" s="16" t="s">
        <v>193</v>
      </c>
      <c r="BM227" s="16" t="s">
        <v>1129</v>
      </c>
    </row>
    <row r="228" spans="2:65" s="1" customFormat="1" ht="22.5" customHeight="1" x14ac:dyDescent="0.3">
      <c r="B228" s="29"/>
      <c r="F228" s="399" t="s">
        <v>1130</v>
      </c>
      <c r="G228" s="357"/>
      <c r="H228" s="357"/>
      <c r="I228" s="357"/>
      <c r="R228" s="30"/>
      <c r="T228" s="64"/>
      <c r="AA228" s="65"/>
      <c r="AT228" s="16" t="s">
        <v>503</v>
      </c>
      <c r="AU228" s="16" t="s">
        <v>130</v>
      </c>
    </row>
    <row r="229" spans="2:65" s="10" customFormat="1" ht="22.5" customHeight="1" x14ac:dyDescent="0.3">
      <c r="B229" s="135"/>
      <c r="E229" s="136" t="s">
        <v>3</v>
      </c>
      <c r="F229" s="400" t="s">
        <v>1062</v>
      </c>
      <c r="G229" s="398"/>
      <c r="H229" s="398"/>
      <c r="I229" s="398"/>
      <c r="K229" s="137">
        <v>201.4</v>
      </c>
      <c r="R229" s="138"/>
      <c r="T229" s="139"/>
      <c r="AA229" s="140"/>
      <c r="AT229" s="136" t="s">
        <v>137</v>
      </c>
      <c r="AU229" s="136" t="s">
        <v>130</v>
      </c>
      <c r="AV229" s="10" t="s">
        <v>130</v>
      </c>
      <c r="AW229" s="10" t="s">
        <v>27</v>
      </c>
      <c r="AX229" s="10" t="s">
        <v>69</v>
      </c>
      <c r="AY229" s="136" t="s">
        <v>124</v>
      </c>
    </row>
    <row r="230" spans="2:65" s="10" customFormat="1" ht="22.5" customHeight="1" x14ac:dyDescent="0.3">
      <c r="B230" s="135"/>
      <c r="E230" s="136" t="s">
        <v>3</v>
      </c>
      <c r="F230" s="400" t="s">
        <v>1063</v>
      </c>
      <c r="G230" s="398"/>
      <c r="H230" s="398"/>
      <c r="I230" s="398"/>
      <c r="K230" s="137">
        <v>110.5</v>
      </c>
      <c r="R230" s="138"/>
      <c r="T230" s="139"/>
      <c r="AA230" s="140"/>
      <c r="AT230" s="136" t="s">
        <v>137</v>
      </c>
      <c r="AU230" s="136" t="s">
        <v>130</v>
      </c>
      <c r="AV230" s="10" t="s">
        <v>130</v>
      </c>
      <c r="AW230" s="10" t="s">
        <v>27</v>
      </c>
      <c r="AX230" s="10" t="s">
        <v>69</v>
      </c>
      <c r="AY230" s="136" t="s">
        <v>124</v>
      </c>
    </row>
    <row r="231" spans="2:65" s="10" customFormat="1" ht="22.5" customHeight="1" x14ac:dyDescent="0.3">
      <c r="B231" s="135"/>
      <c r="E231" s="136" t="s">
        <v>3</v>
      </c>
      <c r="F231" s="400" t="s">
        <v>1064</v>
      </c>
      <c r="G231" s="398"/>
      <c r="H231" s="398"/>
      <c r="I231" s="398"/>
      <c r="K231" s="137">
        <v>102.7</v>
      </c>
      <c r="R231" s="138"/>
      <c r="T231" s="139"/>
      <c r="AA231" s="140"/>
      <c r="AT231" s="136" t="s">
        <v>137</v>
      </c>
      <c r="AU231" s="136" t="s">
        <v>130</v>
      </c>
      <c r="AV231" s="10" t="s">
        <v>130</v>
      </c>
      <c r="AW231" s="10" t="s">
        <v>27</v>
      </c>
      <c r="AX231" s="10" t="s">
        <v>69</v>
      </c>
      <c r="AY231" s="136" t="s">
        <v>124</v>
      </c>
    </row>
    <row r="232" spans="2:65" s="11" customFormat="1" ht="22.5" customHeight="1" x14ac:dyDescent="0.3">
      <c r="B232" s="148"/>
      <c r="E232" s="149" t="s">
        <v>3</v>
      </c>
      <c r="F232" s="401" t="s">
        <v>506</v>
      </c>
      <c r="G232" s="402"/>
      <c r="H232" s="402"/>
      <c r="I232" s="402"/>
      <c r="K232" s="150">
        <v>414.6</v>
      </c>
      <c r="R232" s="151"/>
      <c r="T232" s="152"/>
      <c r="AA232" s="153"/>
      <c r="AT232" s="154" t="s">
        <v>137</v>
      </c>
      <c r="AU232" s="154" t="s">
        <v>130</v>
      </c>
      <c r="AV232" s="11" t="s">
        <v>129</v>
      </c>
      <c r="AW232" s="11" t="s">
        <v>27</v>
      </c>
      <c r="AX232" s="11" t="s">
        <v>75</v>
      </c>
      <c r="AY232" s="154" t="s">
        <v>124</v>
      </c>
    </row>
    <row r="233" spans="2:65" s="1" customFormat="1" ht="31.5" customHeight="1" x14ac:dyDescent="0.3">
      <c r="B233" s="125"/>
      <c r="C233" s="126" t="s">
        <v>391</v>
      </c>
      <c r="D233" s="126" t="s">
        <v>125</v>
      </c>
      <c r="E233" s="127" t="s">
        <v>1131</v>
      </c>
      <c r="F233" s="394" t="s">
        <v>1132</v>
      </c>
      <c r="G233" s="395"/>
      <c r="H233" s="395"/>
      <c r="I233" s="395"/>
      <c r="J233" s="128" t="s">
        <v>128</v>
      </c>
      <c r="K233" s="129">
        <v>311.89999999999998</v>
      </c>
      <c r="L233" s="396"/>
      <c r="M233" s="395"/>
      <c r="N233" s="396"/>
      <c r="O233" s="395"/>
      <c r="P233" s="395"/>
      <c r="Q233" s="395"/>
      <c r="R233" s="130"/>
      <c r="T233" s="131" t="s">
        <v>3</v>
      </c>
      <c r="U233" s="36" t="s">
        <v>36</v>
      </c>
      <c r="V233" s="132">
        <v>1.0999999999999999E-2</v>
      </c>
      <c r="W233" s="132">
        <f>V233*K233</f>
        <v>3.4308999999999994</v>
      </c>
      <c r="X233" s="132">
        <v>0</v>
      </c>
      <c r="Y233" s="132">
        <f>X233*K233</f>
        <v>0</v>
      </c>
      <c r="Z233" s="132">
        <v>0</v>
      </c>
      <c r="AA233" s="133">
        <f>Z233*K233</f>
        <v>0</v>
      </c>
      <c r="AR233" s="16" t="s">
        <v>193</v>
      </c>
      <c r="AT233" s="16" t="s">
        <v>125</v>
      </c>
      <c r="AU233" s="16" t="s">
        <v>130</v>
      </c>
      <c r="AY233" s="16" t="s">
        <v>124</v>
      </c>
      <c r="BE233" s="134">
        <f>IF(U233="základná",N233,0)</f>
        <v>0</v>
      </c>
      <c r="BF233" s="134">
        <f>IF(U233="znížená",N233,0)</f>
        <v>0</v>
      </c>
      <c r="BG233" s="134">
        <f>IF(U233="zákl. prenesená",N233,0)</f>
        <v>0</v>
      </c>
      <c r="BH233" s="134">
        <f>IF(U233="zníž. prenesená",N233,0)</f>
        <v>0</v>
      </c>
      <c r="BI233" s="134">
        <f>IF(U233="nulová",N233,0)</f>
        <v>0</v>
      </c>
      <c r="BJ233" s="16" t="s">
        <v>130</v>
      </c>
      <c r="BK233" s="134">
        <f>ROUND(L233*K233,2)</f>
        <v>0</v>
      </c>
      <c r="BL233" s="16" t="s">
        <v>193</v>
      </c>
      <c r="BM233" s="16" t="s">
        <v>1133</v>
      </c>
    </row>
    <row r="234" spans="2:65" s="10" customFormat="1" ht="22.5" customHeight="1" x14ac:dyDescent="0.3">
      <c r="B234" s="135"/>
      <c r="E234" s="136" t="s">
        <v>3</v>
      </c>
      <c r="F234" s="397" t="s">
        <v>1062</v>
      </c>
      <c r="G234" s="398"/>
      <c r="H234" s="398"/>
      <c r="I234" s="398"/>
      <c r="K234" s="137">
        <v>201.4</v>
      </c>
      <c r="R234" s="138"/>
      <c r="T234" s="139"/>
      <c r="AA234" s="140"/>
      <c r="AT234" s="136" t="s">
        <v>137</v>
      </c>
      <c r="AU234" s="136" t="s">
        <v>130</v>
      </c>
      <c r="AV234" s="10" t="s">
        <v>130</v>
      </c>
      <c r="AW234" s="10" t="s">
        <v>27</v>
      </c>
      <c r="AX234" s="10" t="s">
        <v>69</v>
      </c>
      <c r="AY234" s="136" t="s">
        <v>124</v>
      </c>
    </row>
    <row r="235" spans="2:65" s="10" customFormat="1" ht="22.5" customHeight="1" x14ac:dyDescent="0.3">
      <c r="B235" s="135"/>
      <c r="E235" s="136" t="s">
        <v>3</v>
      </c>
      <c r="F235" s="400" t="s">
        <v>1063</v>
      </c>
      <c r="G235" s="398"/>
      <c r="H235" s="398"/>
      <c r="I235" s="398"/>
      <c r="K235" s="137">
        <v>110.5</v>
      </c>
      <c r="R235" s="138"/>
      <c r="T235" s="139"/>
      <c r="AA235" s="140"/>
      <c r="AT235" s="136" t="s">
        <v>137</v>
      </c>
      <c r="AU235" s="136" t="s">
        <v>130</v>
      </c>
      <c r="AV235" s="10" t="s">
        <v>130</v>
      </c>
      <c r="AW235" s="10" t="s">
        <v>27</v>
      </c>
      <c r="AX235" s="10" t="s">
        <v>69</v>
      </c>
      <c r="AY235" s="136" t="s">
        <v>124</v>
      </c>
    </row>
    <row r="236" spans="2:65" s="11" customFormat="1" ht="22.5" customHeight="1" x14ac:dyDescent="0.3">
      <c r="B236" s="148"/>
      <c r="E236" s="149" t="s">
        <v>3</v>
      </c>
      <c r="F236" s="401" t="s">
        <v>506</v>
      </c>
      <c r="G236" s="402"/>
      <c r="H236" s="402"/>
      <c r="I236" s="402"/>
      <c r="K236" s="150">
        <v>311.89999999999998</v>
      </c>
      <c r="R236" s="151"/>
      <c r="T236" s="152"/>
      <c r="AA236" s="153"/>
      <c r="AT236" s="154" t="s">
        <v>137</v>
      </c>
      <c r="AU236" s="154" t="s">
        <v>130</v>
      </c>
      <c r="AV236" s="11" t="s">
        <v>129</v>
      </c>
      <c r="AW236" s="11" t="s">
        <v>27</v>
      </c>
      <c r="AX236" s="11" t="s">
        <v>75</v>
      </c>
      <c r="AY236" s="154" t="s">
        <v>124</v>
      </c>
    </row>
    <row r="237" spans="2:65" s="1" customFormat="1" ht="31.5" customHeight="1" x14ac:dyDescent="0.3">
      <c r="B237" s="125"/>
      <c r="C237" s="126" t="s">
        <v>394</v>
      </c>
      <c r="D237" s="126" t="s">
        <v>125</v>
      </c>
      <c r="E237" s="127" t="s">
        <v>1134</v>
      </c>
      <c r="F237" s="394" t="s">
        <v>1135</v>
      </c>
      <c r="G237" s="395"/>
      <c r="H237" s="395"/>
      <c r="I237" s="395"/>
      <c r="J237" s="128" t="s">
        <v>128</v>
      </c>
      <c r="K237" s="129">
        <v>414.6</v>
      </c>
      <c r="L237" s="396"/>
      <c r="M237" s="395"/>
      <c r="N237" s="396"/>
      <c r="O237" s="395"/>
      <c r="P237" s="395"/>
      <c r="Q237" s="395"/>
      <c r="R237" s="130"/>
      <c r="T237" s="131" t="s">
        <v>3</v>
      </c>
      <c r="U237" s="36" t="s">
        <v>36</v>
      </c>
      <c r="V237" s="132">
        <v>1.706</v>
      </c>
      <c r="W237" s="132">
        <f>V237*K237</f>
        <v>707.30759999999998</v>
      </c>
      <c r="X237" s="132">
        <v>1.03E-2</v>
      </c>
      <c r="Y237" s="132">
        <f>X237*K237</f>
        <v>4.2703800000000003</v>
      </c>
      <c r="Z237" s="132">
        <v>0</v>
      </c>
      <c r="AA237" s="133">
        <f>Z237*K237</f>
        <v>0</v>
      </c>
      <c r="AR237" s="16" t="s">
        <v>193</v>
      </c>
      <c r="AT237" s="16" t="s">
        <v>125</v>
      </c>
      <c r="AU237" s="16" t="s">
        <v>130</v>
      </c>
      <c r="AY237" s="16" t="s">
        <v>124</v>
      </c>
      <c r="BE237" s="134">
        <f>IF(U237="základná",N237,0)</f>
        <v>0</v>
      </c>
      <c r="BF237" s="134">
        <f>IF(U237="znížená",N237,0)</f>
        <v>0</v>
      </c>
      <c r="BG237" s="134">
        <f>IF(U237="zákl. prenesená",N237,0)</f>
        <v>0</v>
      </c>
      <c r="BH237" s="134">
        <f>IF(U237="zníž. prenesená",N237,0)</f>
        <v>0</v>
      </c>
      <c r="BI237" s="134">
        <f>IF(U237="nulová",N237,0)</f>
        <v>0</v>
      </c>
      <c r="BJ237" s="16" t="s">
        <v>130</v>
      </c>
      <c r="BK237" s="134">
        <f>ROUND(L237*K237,2)</f>
        <v>0</v>
      </c>
      <c r="BL237" s="16" t="s">
        <v>193</v>
      </c>
      <c r="BM237" s="16" t="s">
        <v>1136</v>
      </c>
    </row>
    <row r="238" spans="2:65" s="1" customFormat="1" ht="30" customHeight="1" x14ac:dyDescent="0.3">
      <c r="B238" s="29"/>
      <c r="F238" s="399" t="s">
        <v>1137</v>
      </c>
      <c r="G238" s="357"/>
      <c r="H238" s="357"/>
      <c r="I238" s="357"/>
      <c r="R238" s="30"/>
      <c r="T238" s="64"/>
      <c r="AA238" s="65"/>
      <c r="AT238" s="16" t="s">
        <v>503</v>
      </c>
      <c r="AU238" s="16" t="s">
        <v>130</v>
      </c>
    </row>
    <row r="239" spans="2:65" s="10" customFormat="1" ht="22.5" customHeight="1" x14ac:dyDescent="0.3">
      <c r="B239" s="135"/>
      <c r="E239" s="136" t="s">
        <v>3</v>
      </c>
      <c r="F239" s="400" t="s">
        <v>1062</v>
      </c>
      <c r="G239" s="398"/>
      <c r="H239" s="398"/>
      <c r="I239" s="398"/>
      <c r="K239" s="137">
        <v>201.4</v>
      </c>
      <c r="R239" s="138"/>
      <c r="T239" s="139"/>
      <c r="AA239" s="140"/>
      <c r="AT239" s="136" t="s">
        <v>137</v>
      </c>
      <c r="AU239" s="136" t="s">
        <v>130</v>
      </c>
      <c r="AV239" s="10" t="s">
        <v>130</v>
      </c>
      <c r="AW239" s="10" t="s">
        <v>27</v>
      </c>
      <c r="AX239" s="10" t="s">
        <v>69</v>
      </c>
      <c r="AY239" s="136" t="s">
        <v>124</v>
      </c>
    </row>
    <row r="240" spans="2:65" s="10" customFormat="1" ht="22.5" customHeight="1" x14ac:dyDescent="0.3">
      <c r="B240" s="135"/>
      <c r="E240" s="136" t="s">
        <v>3</v>
      </c>
      <c r="F240" s="400" t="s">
        <v>1063</v>
      </c>
      <c r="G240" s="398"/>
      <c r="H240" s="398"/>
      <c r="I240" s="398"/>
      <c r="K240" s="137">
        <v>110.5</v>
      </c>
      <c r="R240" s="138"/>
      <c r="T240" s="139"/>
      <c r="AA240" s="140"/>
      <c r="AT240" s="136" t="s">
        <v>137</v>
      </c>
      <c r="AU240" s="136" t="s">
        <v>130</v>
      </c>
      <c r="AV240" s="10" t="s">
        <v>130</v>
      </c>
      <c r="AW240" s="10" t="s">
        <v>27</v>
      </c>
      <c r="AX240" s="10" t="s">
        <v>69</v>
      </c>
      <c r="AY240" s="136" t="s">
        <v>124</v>
      </c>
    </row>
    <row r="241" spans="2:65" s="10" customFormat="1" ht="22.5" customHeight="1" x14ac:dyDescent="0.3">
      <c r="B241" s="135"/>
      <c r="E241" s="136" t="s">
        <v>3</v>
      </c>
      <c r="F241" s="400" t="s">
        <v>1064</v>
      </c>
      <c r="G241" s="398"/>
      <c r="H241" s="398"/>
      <c r="I241" s="398"/>
      <c r="K241" s="137">
        <v>102.7</v>
      </c>
      <c r="R241" s="138"/>
      <c r="T241" s="139"/>
      <c r="AA241" s="140"/>
      <c r="AT241" s="136" t="s">
        <v>137</v>
      </c>
      <c r="AU241" s="136" t="s">
        <v>130</v>
      </c>
      <c r="AV241" s="10" t="s">
        <v>130</v>
      </c>
      <c r="AW241" s="10" t="s">
        <v>27</v>
      </c>
      <c r="AX241" s="10" t="s">
        <v>69</v>
      </c>
      <c r="AY241" s="136" t="s">
        <v>124</v>
      </c>
    </row>
    <row r="242" spans="2:65" s="11" customFormat="1" ht="22.5" customHeight="1" x14ac:dyDescent="0.3">
      <c r="B242" s="148"/>
      <c r="E242" s="149" t="s">
        <v>3</v>
      </c>
      <c r="F242" s="401" t="s">
        <v>506</v>
      </c>
      <c r="G242" s="402"/>
      <c r="H242" s="402"/>
      <c r="I242" s="402"/>
      <c r="K242" s="150">
        <v>414.6</v>
      </c>
      <c r="R242" s="151"/>
      <c r="T242" s="152"/>
      <c r="AA242" s="153"/>
      <c r="AT242" s="154" t="s">
        <v>137</v>
      </c>
      <c r="AU242" s="154" t="s">
        <v>130</v>
      </c>
      <c r="AV242" s="11" t="s">
        <v>129</v>
      </c>
      <c r="AW242" s="11" t="s">
        <v>27</v>
      </c>
      <c r="AX242" s="11" t="s">
        <v>75</v>
      </c>
      <c r="AY242" s="154" t="s">
        <v>124</v>
      </c>
    </row>
    <row r="243" spans="2:65" s="1" customFormat="1" ht="31.5" customHeight="1" x14ac:dyDescent="0.3">
      <c r="B243" s="125"/>
      <c r="C243" s="126" t="s">
        <v>397</v>
      </c>
      <c r="D243" s="126" t="s">
        <v>125</v>
      </c>
      <c r="E243" s="127" t="s">
        <v>1138</v>
      </c>
      <c r="F243" s="394" t="s">
        <v>1139</v>
      </c>
      <c r="G243" s="395"/>
      <c r="H243" s="395"/>
      <c r="I243" s="395"/>
      <c r="J243" s="128" t="s">
        <v>128</v>
      </c>
      <c r="K243" s="129">
        <v>456.06</v>
      </c>
      <c r="L243" s="396"/>
      <c r="M243" s="395"/>
      <c r="N243" s="396"/>
      <c r="O243" s="395"/>
      <c r="P243" s="395"/>
      <c r="Q243" s="395"/>
      <c r="R243" s="130"/>
      <c r="T243" s="131" t="s">
        <v>3</v>
      </c>
      <c r="U243" s="36" t="s">
        <v>36</v>
      </c>
      <c r="V243" s="132">
        <v>0.14000000000000001</v>
      </c>
      <c r="W243" s="132">
        <f>V243*K243</f>
        <v>63.848400000000005</v>
      </c>
      <c r="X243" s="132">
        <v>4.6999999999999999E-4</v>
      </c>
      <c r="Y243" s="132">
        <f>X243*K243</f>
        <v>0.21434819999999999</v>
      </c>
      <c r="Z243" s="132">
        <v>0</v>
      </c>
      <c r="AA243" s="133">
        <f>Z243*K243</f>
        <v>0</v>
      </c>
      <c r="AR243" s="16" t="s">
        <v>193</v>
      </c>
      <c r="AT243" s="16" t="s">
        <v>125</v>
      </c>
      <c r="AU243" s="16" t="s">
        <v>130</v>
      </c>
      <c r="AY243" s="16" t="s">
        <v>124</v>
      </c>
      <c r="BE243" s="134">
        <f>IF(U243="základná",N243,0)</f>
        <v>0</v>
      </c>
      <c r="BF243" s="134">
        <f>IF(U243="znížená",N243,0)</f>
        <v>0</v>
      </c>
      <c r="BG243" s="134">
        <f>IF(U243="zákl. prenesená",N243,0)</f>
        <v>0</v>
      </c>
      <c r="BH243" s="134">
        <f>IF(U243="zníž. prenesená",N243,0)</f>
        <v>0</v>
      </c>
      <c r="BI243" s="134">
        <f>IF(U243="nulová",N243,0)</f>
        <v>0</v>
      </c>
      <c r="BJ243" s="16" t="s">
        <v>130</v>
      </c>
      <c r="BK243" s="134">
        <f>ROUND(L243*K243,2)</f>
        <v>0</v>
      </c>
      <c r="BL243" s="16" t="s">
        <v>193</v>
      </c>
      <c r="BM243" s="16" t="s">
        <v>1140</v>
      </c>
    </row>
    <row r="244" spans="2:65" s="10" customFormat="1" ht="22.5" customHeight="1" x14ac:dyDescent="0.3">
      <c r="B244" s="135"/>
      <c r="E244" s="136" t="s">
        <v>3</v>
      </c>
      <c r="F244" s="397" t="s">
        <v>1141</v>
      </c>
      <c r="G244" s="398"/>
      <c r="H244" s="398"/>
      <c r="I244" s="398"/>
      <c r="K244" s="137">
        <v>456.06</v>
      </c>
      <c r="R244" s="138"/>
      <c r="T244" s="139"/>
      <c r="AA244" s="140"/>
      <c r="AT244" s="136" t="s">
        <v>137</v>
      </c>
      <c r="AU244" s="136" t="s">
        <v>130</v>
      </c>
      <c r="AV244" s="10" t="s">
        <v>130</v>
      </c>
      <c r="AW244" s="10" t="s">
        <v>27</v>
      </c>
      <c r="AX244" s="10" t="s">
        <v>75</v>
      </c>
      <c r="AY244" s="136" t="s">
        <v>124</v>
      </c>
    </row>
    <row r="245" spans="2:65" s="1" customFormat="1" ht="31.5" customHeight="1" x14ac:dyDescent="0.3">
      <c r="B245" s="125"/>
      <c r="C245" s="126" t="s">
        <v>400</v>
      </c>
      <c r="D245" s="126" t="s">
        <v>125</v>
      </c>
      <c r="E245" s="127" t="s">
        <v>1142</v>
      </c>
      <c r="F245" s="394" t="s">
        <v>1820</v>
      </c>
      <c r="G245" s="395"/>
      <c r="H245" s="395"/>
      <c r="I245" s="395"/>
      <c r="J245" s="128" t="s">
        <v>128</v>
      </c>
      <c r="K245" s="129">
        <v>456.06</v>
      </c>
      <c r="L245" s="396"/>
      <c r="M245" s="395"/>
      <c r="N245" s="396"/>
      <c r="O245" s="395"/>
      <c r="P245" s="395"/>
      <c r="Q245" s="395"/>
      <c r="R245" s="130"/>
      <c r="T245" s="131" t="s">
        <v>3</v>
      </c>
      <c r="U245" s="36" t="s">
        <v>36</v>
      </c>
      <c r="V245" s="132">
        <v>0.09</v>
      </c>
      <c r="W245" s="132">
        <f>V245*K245</f>
        <v>41.045400000000001</v>
      </c>
      <c r="X245" s="132">
        <v>2.0000000000000001E-4</v>
      </c>
      <c r="Y245" s="132">
        <f>X245*K245</f>
        <v>9.1212000000000001E-2</v>
      </c>
      <c r="Z245" s="132">
        <v>0</v>
      </c>
      <c r="AA245" s="133">
        <f>Z245*K245</f>
        <v>0</v>
      </c>
      <c r="AR245" s="16" t="s">
        <v>193</v>
      </c>
      <c r="AT245" s="16" t="s">
        <v>125</v>
      </c>
      <c r="AU245" s="16" t="s">
        <v>130</v>
      </c>
      <c r="AY245" s="16" t="s">
        <v>124</v>
      </c>
      <c r="BE245" s="134">
        <f>IF(U245="základná",N245,0)</f>
        <v>0</v>
      </c>
      <c r="BF245" s="134">
        <f>IF(U245="znížená",N245,0)</f>
        <v>0</v>
      </c>
      <c r="BG245" s="134">
        <f>IF(U245="zákl. prenesená",N245,0)</f>
        <v>0</v>
      </c>
      <c r="BH245" s="134">
        <f>IF(U245="zníž. prenesená",N245,0)</f>
        <v>0</v>
      </c>
      <c r="BI245" s="134">
        <f>IF(U245="nulová",N245,0)</f>
        <v>0</v>
      </c>
      <c r="BJ245" s="16" t="s">
        <v>130</v>
      </c>
      <c r="BK245" s="134">
        <f>ROUND(L245*K245,2)</f>
        <v>0</v>
      </c>
      <c r="BL245" s="16" t="s">
        <v>193</v>
      </c>
      <c r="BM245" s="16" t="s">
        <v>1143</v>
      </c>
    </row>
    <row r="246" spans="2:65" s="10" customFormat="1" ht="22.5" customHeight="1" x14ac:dyDescent="0.3">
      <c r="B246" s="135"/>
      <c r="E246" s="136" t="s">
        <v>3</v>
      </c>
      <c r="F246" s="397" t="s">
        <v>1141</v>
      </c>
      <c r="G246" s="398"/>
      <c r="H246" s="398"/>
      <c r="I246" s="398"/>
      <c r="K246" s="137">
        <v>456.06</v>
      </c>
      <c r="R246" s="138"/>
      <c r="T246" s="139"/>
      <c r="AA246" s="140"/>
      <c r="AT246" s="136" t="s">
        <v>137</v>
      </c>
      <c r="AU246" s="136" t="s">
        <v>130</v>
      </c>
      <c r="AV246" s="10" t="s">
        <v>130</v>
      </c>
      <c r="AW246" s="10" t="s">
        <v>27</v>
      </c>
      <c r="AX246" s="10" t="s">
        <v>75</v>
      </c>
      <c r="AY246" s="136" t="s">
        <v>124</v>
      </c>
    </row>
    <row r="247" spans="2:65" s="1" customFormat="1" ht="31.5" customHeight="1" x14ac:dyDescent="0.3">
      <c r="B247" s="125"/>
      <c r="C247" s="126" t="s">
        <v>403</v>
      </c>
      <c r="D247" s="126" t="s">
        <v>125</v>
      </c>
      <c r="E247" s="127" t="s">
        <v>753</v>
      </c>
      <c r="F247" s="394" t="s">
        <v>754</v>
      </c>
      <c r="G247" s="395"/>
      <c r="H247" s="395"/>
      <c r="I247" s="395"/>
      <c r="J247" s="128" t="s">
        <v>216</v>
      </c>
      <c r="K247" s="129">
        <v>4.58</v>
      </c>
      <c r="L247" s="396"/>
      <c r="M247" s="395"/>
      <c r="N247" s="396"/>
      <c r="O247" s="395"/>
      <c r="P247" s="395"/>
      <c r="Q247" s="395"/>
      <c r="R247" s="130"/>
      <c r="T247" s="131" t="s">
        <v>3</v>
      </c>
      <c r="U247" s="145" t="s">
        <v>36</v>
      </c>
      <c r="V247" s="146">
        <v>4.6790000000000003</v>
      </c>
      <c r="W247" s="146">
        <f>V247*K247</f>
        <v>21.429820000000003</v>
      </c>
      <c r="X247" s="146">
        <v>0</v>
      </c>
      <c r="Y247" s="146">
        <f>X247*K247</f>
        <v>0</v>
      </c>
      <c r="Z247" s="146">
        <v>0</v>
      </c>
      <c r="AA247" s="147">
        <f>Z247*K247</f>
        <v>0</v>
      </c>
      <c r="AR247" s="16" t="s">
        <v>193</v>
      </c>
      <c r="AT247" s="16" t="s">
        <v>125</v>
      </c>
      <c r="AU247" s="16" t="s">
        <v>130</v>
      </c>
      <c r="AY247" s="16" t="s">
        <v>124</v>
      </c>
      <c r="BE247" s="134">
        <f>IF(U247="základná",N247,0)</f>
        <v>0</v>
      </c>
      <c r="BF247" s="134">
        <f>IF(U247="znížená",N247,0)</f>
        <v>0</v>
      </c>
      <c r="BG247" s="134">
        <f>IF(U247="zákl. prenesená",N247,0)</f>
        <v>0</v>
      </c>
      <c r="BH247" s="134">
        <f>IF(U247="zníž. prenesená",N247,0)</f>
        <v>0</v>
      </c>
      <c r="BI247" s="134">
        <f>IF(U247="nulová",N247,0)</f>
        <v>0</v>
      </c>
      <c r="BJ247" s="16" t="s">
        <v>130</v>
      </c>
      <c r="BK247" s="134">
        <f>ROUND(L247*K247,2)</f>
        <v>0</v>
      </c>
      <c r="BL247" s="16" t="s">
        <v>193</v>
      </c>
      <c r="BM247" s="16" t="s">
        <v>1144</v>
      </c>
    </row>
    <row r="248" spans="2:65" s="1" customFormat="1" ht="6.95" customHeight="1" x14ac:dyDescent="0.3">
      <c r="B248" s="51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3"/>
    </row>
  </sheetData>
  <mergeCells count="289">
    <mergeCell ref="H1:K1"/>
    <mergeCell ref="S2:AC2"/>
    <mergeCell ref="F247:I247"/>
    <mergeCell ref="L247:M247"/>
    <mergeCell ref="N247:Q247"/>
    <mergeCell ref="N119:Q119"/>
    <mergeCell ref="N120:Q120"/>
    <mergeCell ref="N121:Q121"/>
    <mergeCell ref="N129:Q129"/>
    <mergeCell ref="N140:Q140"/>
    <mergeCell ref="N142:Q142"/>
    <mergeCell ref="N143:Q143"/>
    <mergeCell ref="N165:Q165"/>
    <mergeCell ref="N188:Q188"/>
    <mergeCell ref="N194:Q194"/>
    <mergeCell ref="N226:Q226"/>
    <mergeCell ref="F242:I242"/>
    <mergeCell ref="F243:I243"/>
    <mergeCell ref="L243:M243"/>
    <mergeCell ref="N243:Q243"/>
    <mergeCell ref="F244:I244"/>
    <mergeCell ref="F245:I245"/>
    <mergeCell ref="L245:M245"/>
    <mergeCell ref="N245:Q245"/>
    <mergeCell ref="F246:I246"/>
    <mergeCell ref="F235:I235"/>
    <mergeCell ref="F236:I236"/>
    <mergeCell ref="F237:I237"/>
    <mergeCell ref="L237:M237"/>
    <mergeCell ref="N237:Q237"/>
    <mergeCell ref="F238:I238"/>
    <mergeCell ref="F239:I239"/>
    <mergeCell ref="F240:I240"/>
    <mergeCell ref="F241:I241"/>
    <mergeCell ref="F228:I228"/>
    <mergeCell ref="F229:I229"/>
    <mergeCell ref="F230:I230"/>
    <mergeCell ref="F231:I231"/>
    <mergeCell ref="F232:I232"/>
    <mergeCell ref="F233:I233"/>
    <mergeCell ref="L233:M233"/>
    <mergeCell ref="N233:Q233"/>
    <mergeCell ref="F234:I234"/>
    <mergeCell ref="F222:I222"/>
    <mergeCell ref="F223:I223"/>
    <mergeCell ref="L223:M223"/>
    <mergeCell ref="N223:Q223"/>
    <mergeCell ref="F224:I224"/>
    <mergeCell ref="F225:I225"/>
    <mergeCell ref="L225:M225"/>
    <mergeCell ref="N225:Q225"/>
    <mergeCell ref="F227:I227"/>
    <mergeCell ref="L227:M227"/>
    <mergeCell ref="N227:Q227"/>
    <mergeCell ref="F217:I217"/>
    <mergeCell ref="L217:M217"/>
    <mergeCell ref="N217:Q217"/>
    <mergeCell ref="F218:I218"/>
    <mergeCell ref="L218:M218"/>
    <mergeCell ref="N218:Q218"/>
    <mergeCell ref="F219:I219"/>
    <mergeCell ref="F220:I220"/>
    <mergeCell ref="F221:I221"/>
    <mergeCell ref="F212:I212"/>
    <mergeCell ref="F213:I213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07:I207"/>
    <mergeCell ref="L207:M207"/>
    <mergeCell ref="N207:Q207"/>
    <mergeCell ref="F208:I208"/>
    <mergeCell ref="F209:I209"/>
    <mergeCell ref="L209:M209"/>
    <mergeCell ref="N209:Q209"/>
    <mergeCell ref="F210:I210"/>
    <mergeCell ref="F211:I211"/>
    <mergeCell ref="F202:I202"/>
    <mergeCell ref="F203:I203"/>
    <mergeCell ref="L203:M203"/>
    <mergeCell ref="N203:Q203"/>
    <mergeCell ref="F204:I204"/>
    <mergeCell ref="F205:I205"/>
    <mergeCell ref="L205:M205"/>
    <mergeCell ref="N205:Q205"/>
    <mergeCell ref="F206:I206"/>
    <mergeCell ref="F196:I196"/>
    <mergeCell ref="F197:I197"/>
    <mergeCell ref="F198:I198"/>
    <mergeCell ref="F199:I199"/>
    <mergeCell ref="F200:I200"/>
    <mergeCell ref="L200:M200"/>
    <mergeCell ref="N200:Q200"/>
    <mergeCell ref="F201:I201"/>
    <mergeCell ref="L201:M201"/>
    <mergeCell ref="N201:Q201"/>
    <mergeCell ref="F190:I190"/>
    <mergeCell ref="F191:I191"/>
    <mergeCell ref="L191:M191"/>
    <mergeCell ref="N191:Q191"/>
    <mergeCell ref="F192:I192"/>
    <mergeCell ref="F193:I193"/>
    <mergeCell ref="L193:M193"/>
    <mergeCell ref="N193:Q193"/>
    <mergeCell ref="F195:I195"/>
    <mergeCell ref="L195:M195"/>
    <mergeCell ref="N195:Q195"/>
    <mergeCell ref="F186:I186"/>
    <mergeCell ref="L186:M186"/>
    <mergeCell ref="N186:Q186"/>
    <mergeCell ref="F187:I187"/>
    <mergeCell ref="L187:M187"/>
    <mergeCell ref="N187:Q187"/>
    <mergeCell ref="F189:I189"/>
    <mergeCell ref="L189:M189"/>
    <mergeCell ref="N189:Q189"/>
    <mergeCell ref="F179:I179"/>
    <mergeCell ref="F180:I180"/>
    <mergeCell ref="F181:I181"/>
    <mergeCell ref="L181:M181"/>
    <mergeCell ref="N181:Q181"/>
    <mergeCell ref="F182:I182"/>
    <mergeCell ref="F183:I183"/>
    <mergeCell ref="F184:I184"/>
    <mergeCell ref="F185:I185"/>
    <mergeCell ref="F174:I174"/>
    <mergeCell ref="F175:I175"/>
    <mergeCell ref="L175:M175"/>
    <mergeCell ref="N175:Q175"/>
    <mergeCell ref="F176:I176"/>
    <mergeCell ref="F177:I177"/>
    <mergeCell ref="L177:M177"/>
    <mergeCell ref="N177:Q177"/>
    <mergeCell ref="F178:I178"/>
    <mergeCell ref="L178:M178"/>
    <mergeCell ref="N178:Q178"/>
    <mergeCell ref="F167:I167"/>
    <mergeCell ref="F168:I168"/>
    <mergeCell ref="F169:I169"/>
    <mergeCell ref="F170:I170"/>
    <mergeCell ref="F171:I171"/>
    <mergeCell ref="F172:I172"/>
    <mergeCell ref="L172:M172"/>
    <mergeCell ref="N172:Q172"/>
    <mergeCell ref="F173:I173"/>
    <mergeCell ref="L173:M173"/>
    <mergeCell ref="N173:Q173"/>
    <mergeCell ref="F161:I161"/>
    <mergeCell ref="F162:I162"/>
    <mergeCell ref="F163:I163"/>
    <mergeCell ref="L163:M163"/>
    <mergeCell ref="N163:Q163"/>
    <mergeCell ref="F164:I164"/>
    <mergeCell ref="L164:M164"/>
    <mergeCell ref="N164:Q164"/>
    <mergeCell ref="F166:I166"/>
    <mergeCell ref="L166:M166"/>
    <mergeCell ref="N166:Q166"/>
    <mergeCell ref="F156:I156"/>
    <mergeCell ref="F157:I157"/>
    <mergeCell ref="L157:M157"/>
    <mergeCell ref="N157:Q157"/>
    <mergeCell ref="F158:I158"/>
    <mergeCell ref="L158:M158"/>
    <mergeCell ref="N158:Q158"/>
    <mergeCell ref="F159:I159"/>
    <mergeCell ref="F160:I160"/>
    <mergeCell ref="L160:M160"/>
    <mergeCell ref="N160:Q160"/>
    <mergeCell ref="F149:I149"/>
    <mergeCell ref="F150:I150"/>
    <mergeCell ref="F151:I151"/>
    <mergeCell ref="F152:I152"/>
    <mergeCell ref="F153:I153"/>
    <mergeCell ref="F154:I154"/>
    <mergeCell ref="L154:M154"/>
    <mergeCell ref="N154:Q154"/>
    <mergeCell ref="F155:I155"/>
    <mergeCell ref="L155:M155"/>
    <mergeCell ref="N155:Q155"/>
    <mergeCell ref="F144:I144"/>
    <mergeCell ref="L144:M144"/>
    <mergeCell ref="N144:Q144"/>
    <mergeCell ref="F145:I145"/>
    <mergeCell ref="F146:I146"/>
    <mergeCell ref="F147:I147"/>
    <mergeCell ref="F148:I148"/>
    <mergeCell ref="L148:M148"/>
    <mergeCell ref="N148:Q148"/>
    <mergeCell ref="F137:I137"/>
    <mergeCell ref="L137:M137"/>
    <mergeCell ref="N137:Q137"/>
    <mergeCell ref="F138:I138"/>
    <mergeCell ref="F139:I139"/>
    <mergeCell ref="L139:M139"/>
    <mergeCell ref="N139:Q139"/>
    <mergeCell ref="F141:I141"/>
    <mergeCell ref="L141:M141"/>
    <mergeCell ref="N141:Q141"/>
    <mergeCell ref="F132:I132"/>
    <mergeCell ref="F133:I133"/>
    <mergeCell ref="L133:M133"/>
    <mergeCell ref="N133:Q133"/>
    <mergeCell ref="F134:I134"/>
    <mergeCell ref="L134:M134"/>
    <mergeCell ref="N134:Q134"/>
    <mergeCell ref="F135:I135"/>
    <mergeCell ref="F136:I136"/>
    <mergeCell ref="L136:M136"/>
    <mergeCell ref="N136:Q136"/>
    <mergeCell ref="F126:I126"/>
    <mergeCell ref="F127:I127"/>
    <mergeCell ref="F128:I128"/>
    <mergeCell ref="F130:I130"/>
    <mergeCell ref="L130:M130"/>
    <mergeCell ref="N130:Q130"/>
    <mergeCell ref="F131:I131"/>
    <mergeCell ref="L131:M131"/>
    <mergeCell ref="N131:Q131"/>
    <mergeCell ref="F118:I118"/>
    <mergeCell ref="L118:M118"/>
    <mergeCell ref="N118:Q118"/>
    <mergeCell ref="F122:I122"/>
    <mergeCell ref="L122:M122"/>
    <mergeCell ref="N122:Q122"/>
    <mergeCell ref="F123:I123"/>
    <mergeCell ref="F124:I124"/>
    <mergeCell ref="F125:I125"/>
    <mergeCell ref="N98:Q98"/>
    <mergeCell ref="N100:Q100"/>
    <mergeCell ref="L102:Q102"/>
    <mergeCell ref="C108:Q108"/>
    <mergeCell ref="F110:P110"/>
    <mergeCell ref="F111:P111"/>
    <mergeCell ref="M113:P113"/>
    <mergeCell ref="M115:Q115"/>
    <mergeCell ref="M116:Q11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5:P15"/>
  </mergeCells>
  <pageMargins left="0.58333330000000005" right="0.58333330000000005" top="0.5" bottom="0.46666669999999999" header="0" footer="0"/>
  <pageSetup scale="84" orientation="portrait" blackAndWhite="1" r:id="rId1"/>
  <rowBreaks count="2" manualBreakCount="2">
    <brk id="73" max="16383" man="1"/>
    <brk id="105" max="16383" man="1"/>
  </rowBreaks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94"/>
  <sheetViews>
    <sheetView showGridLines="0" topLeftCell="A155" zoomScaleNormal="100" workbookViewId="0">
      <selection activeCell="F187" sqref="F187:I187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3"/>
      <c r="B1" s="13"/>
      <c r="C1" s="13"/>
      <c r="D1" s="14" t="s">
        <v>1</v>
      </c>
      <c r="E1" s="13"/>
      <c r="F1" s="13"/>
      <c r="G1" s="13"/>
      <c r="H1" s="406"/>
      <c r="I1" s="406"/>
      <c r="J1" s="406"/>
      <c r="K1" s="406"/>
      <c r="L1" s="13"/>
      <c r="M1" s="13"/>
      <c r="N1" s="13"/>
      <c r="O1" s="14" t="s">
        <v>90</v>
      </c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ht="36.950000000000003" customHeight="1" x14ac:dyDescent="0.3">
      <c r="C2" s="337" t="s">
        <v>5</v>
      </c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S2" s="368" t="s">
        <v>6</v>
      </c>
      <c r="T2" s="338"/>
      <c r="U2" s="338"/>
      <c r="V2" s="338"/>
      <c r="W2" s="338"/>
      <c r="X2" s="338"/>
      <c r="Y2" s="338"/>
      <c r="Z2" s="338"/>
      <c r="AA2" s="338"/>
      <c r="AB2" s="338"/>
      <c r="AC2" s="338"/>
      <c r="AT2" s="16" t="s">
        <v>82</v>
      </c>
    </row>
    <row r="3" spans="1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69</v>
      </c>
    </row>
    <row r="4" spans="1:66" ht="36.950000000000003" customHeight="1" x14ac:dyDescent="0.3">
      <c r="B4" s="20"/>
      <c r="C4" s="339" t="s">
        <v>91</v>
      </c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21"/>
      <c r="T4" s="22" t="s">
        <v>10</v>
      </c>
      <c r="AT4" s="16" t="s">
        <v>4</v>
      </c>
    </row>
    <row r="5" spans="1:66" ht="6.95" customHeight="1" x14ac:dyDescent="0.3">
      <c r="B5" s="20"/>
      <c r="R5" s="21"/>
    </row>
    <row r="6" spans="1:66" ht="25.35" customHeight="1" x14ac:dyDescent="0.3">
      <c r="B6" s="20"/>
      <c r="D6" s="26" t="s">
        <v>13</v>
      </c>
      <c r="F6" s="377" t="str">
        <f>'Rekapitulácia stavby'!K6</f>
        <v>Starý Smokovec OO PZ, rekonštrukcia a modernizácia objektu</v>
      </c>
      <c r="G6" s="338"/>
      <c r="H6" s="338"/>
      <c r="I6" s="338"/>
      <c r="J6" s="338"/>
      <c r="K6" s="338"/>
      <c r="L6" s="338"/>
      <c r="M6" s="338"/>
      <c r="N6" s="338"/>
      <c r="O6" s="338"/>
      <c r="P6" s="338"/>
      <c r="R6" s="21"/>
    </row>
    <row r="7" spans="1:66" s="1" customFormat="1" ht="32.85" customHeight="1" x14ac:dyDescent="0.3">
      <c r="B7" s="29"/>
      <c r="D7" s="25" t="s">
        <v>92</v>
      </c>
      <c r="F7" s="378" t="s">
        <v>1898</v>
      </c>
      <c r="G7" s="357"/>
      <c r="H7" s="357"/>
      <c r="I7" s="357"/>
      <c r="J7" s="357"/>
      <c r="K7" s="357"/>
      <c r="L7" s="357"/>
      <c r="M7" s="357"/>
      <c r="N7" s="357"/>
      <c r="O7" s="357"/>
      <c r="P7" s="357"/>
      <c r="R7" s="30"/>
    </row>
    <row r="8" spans="1:66" s="1" customFormat="1" ht="14.45" customHeight="1" x14ac:dyDescent="0.3">
      <c r="B8" s="29"/>
      <c r="D8" s="26" t="s">
        <v>15</v>
      </c>
      <c r="F8" s="326"/>
      <c r="M8" s="26" t="s">
        <v>16</v>
      </c>
      <c r="O8" s="24" t="s">
        <v>3</v>
      </c>
      <c r="R8" s="30"/>
    </row>
    <row r="9" spans="1:66" s="1" customFormat="1" ht="14.45" customHeight="1" x14ac:dyDescent="0.3">
      <c r="B9" s="29"/>
      <c r="D9" s="26" t="s">
        <v>17</v>
      </c>
      <c r="F9" s="24" t="s">
        <v>18</v>
      </c>
      <c r="M9" s="26" t="s">
        <v>19</v>
      </c>
      <c r="O9" s="379">
        <f>'Rekapitulácia stavby'!AN8</f>
        <v>45055</v>
      </c>
      <c r="P9" s="357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20</v>
      </c>
      <c r="M11" s="26" t="s">
        <v>21</v>
      </c>
      <c r="O11" s="340" t="s">
        <v>3</v>
      </c>
      <c r="P11" s="357"/>
      <c r="R11" s="30"/>
    </row>
    <row r="12" spans="1:66" s="1" customFormat="1" ht="18" customHeight="1" x14ac:dyDescent="0.3">
      <c r="B12" s="29"/>
      <c r="E12" s="24" t="s">
        <v>22</v>
      </c>
      <c r="M12" s="26" t="s">
        <v>23</v>
      </c>
      <c r="O12" s="340" t="s">
        <v>3</v>
      </c>
      <c r="P12" s="357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24</v>
      </c>
      <c r="M14" s="26" t="s">
        <v>21</v>
      </c>
      <c r="O14" s="340" t="str">
        <f>IF('Rekapitulácia stavby'!AN13="","",'Rekapitulácia stavby'!AN13)</f>
        <v/>
      </c>
      <c r="P14" s="357"/>
      <c r="R14" s="30"/>
    </row>
    <row r="15" spans="1:66" s="1" customFormat="1" ht="18" customHeight="1" x14ac:dyDescent="0.3">
      <c r="B15" s="29"/>
      <c r="E15" s="24" t="str">
        <f>IF('Rekapitulácia stavby'!E14="","",'Rekapitulácia stavby'!E14)</f>
        <v xml:space="preserve"> </v>
      </c>
      <c r="M15" s="26" t="s">
        <v>23</v>
      </c>
      <c r="O15" s="340" t="str">
        <f>IF('Rekapitulácia stavby'!AN14="","",'Rekapitulácia stavby'!AN14)</f>
        <v/>
      </c>
      <c r="P15" s="357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26</v>
      </c>
      <c r="M17" s="26" t="s">
        <v>21</v>
      </c>
      <c r="O17" s="340" t="str">
        <f>IF('Rekapitulácia stavby'!AN16="","",'Rekapitulácia stavby'!AN16)</f>
        <v/>
      </c>
      <c r="P17" s="357"/>
      <c r="R17" s="30"/>
    </row>
    <row r="18" spans="2:18" s="1" customFormat="1" ht="18" customHeight="1" x14ac:dyDescent="0.3">
      <c r="B18" s="29"/>
      <c r="E18" s="24" t="str">
        <f>IF('Rekapitulácia stavby'!E17="","",'Rekapitulácia stavby'!E17)</f>
        <v xml:space="preserve"> </v>
      </c>
      <c r="M18" s="26" t="s">
        <v>23</v>
      </c>
      <c r="O18" s="340" t="str">
        <f>IF('Rekapitulácia stavby'!AN17="","",'Rekapitulácia stavby'!AN17)</f>
        <v/>
      </c>
      <c r="P18" s="357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28</v>
      </c>
      <c r="M20" s="26" t="s">
        <v>21</v>
      </c>
      <c r="O20" s="340" t="str">
        <f>IF('Rekapitulácia stavby'!AN19="","",'Rekapitulácia stavby'!AN19)</f>
        <v/>
      </c>
      <c r="P20" s="357"/>
      <c r="R20" s="30"/>
    </row>
    <row r="21" spans="2:18" s="1" customFormat="1" ht="18" customHeight="1" x14ac:dyDescent="0.3">
      <c r="B21" s="29"/>
      <c r="E21" s="24" t="str">
        <f>IF('Rekapitulácia stavby'!E20="","",'Rekapitulácia stavby'!E20)</f>
        <v xml:space="preserve"> </v>
      </c>
      <c r="M21" s="26" t="s">
        <v>23</v>
      </c>
      <c r="O21" s="340" t="str">
        <f>IF('Rekapitulácia stavby'!AN20="","",'Rekapitulácia stavby'!AN20)</f>
        <v/>
      </c>
      <c r="P21" s="357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29</v>
      </c>
      <c r="R23" s="30"/>
    </row>
    <row r="24" spans="2:18" s="1" customFormat="1" ht="22.5" customHeight="1" x14ac:dyDescent="0.3">
      <c r="B24" s="29"/>
      <c r="E24" s="342" t="s">
        <v>3</v>
      </c>
      <c r="F24" s="357"/>
      <c r="G24" s="357"/>
      <c r="H24" s="357"/>
      <c r="I24" s="357"/>
      <c r="J24" s="357"/>
      <c r="K24" s="357"/>
      <c r="L24" s="357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3" t="s">
        <v>93</v>
      </c>
      <c r="M27" s="343"/>
      <c r="N27" s="357"/>
      <c r="O27" s="357"/>
      <c r="P27" s="357"/>
      <c r="R27" s="30"/>
    </row>
    <row r="28" spans="2:18" s="1" customFormat="1" ht="14.45" customHeight="1" x14ac:dyDescent="0.3">
      <c r="B28" s="29"/>
      <c r="D28" s="28" t="s">
        <v>94</v>
      </c>
      <c r="M28" s="343"/>
      <c r="N28" s="357"/>
      <c r="O28" s="357"/>
      <c r="P28" s="357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4" t="s">
        <v>32</v>
      </c>
      <c r="M30" s="380"/>
      <c r="N30" s="357"/>
      <c r="O30" s="357"/>
      <c r="P30" s="357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33</v>
      </c>
      <c r="E32" s="34" t="s">
        <v>34</v>
      </c>
      <c r="F32" s="35">
        <v>0.2</v>
      </c>
      <c r="G32" s="95" t="s">
        <v>35</v>
      </c>
      <c r="H32" s="381"/>
      <c r="I32" s="357"/>
      <c r="J32" s="357"/>
      <c r="M32" s="381"/>
      <c r="N32" s="357"/>
      <c r="O32" s="357"/>
      <c r="P32" s="357"/>
      <c r="R32" s="30"/>
    </row>
    <row r="33" spans="2:18" s="1" customFormat="1" ht="14.45" customHeight="1" x14ac:dyDescent="0.3">
      <c r="B33" s="29"/>
      <c r="E33" s="34" t="s">
        <v>36</v>
      </c>
      <c r="F33" s="35">
        <v>0.2</v>
      </c>
      <c r="G33" s="95" t="s">
        <v>35</v>
      </c>
      <c r="H33" s="381"/>
      <c r="I33" s="357"/>
      <c r="J33" s="357"/>
      <c r="M33" s="381"/>
      <c r="N33" s="357"/>
      <c r="O33" s="357"/>
      <c r="P33" s="357"/>
      <c r="R33" s="30"/>
    </row>
    <row r="34" spans="2:18" s="1" customFormat="1" ht="14.45" hidden="1" customHeight="1" x14ac:dyDescent="0.3">
      <c r="B34" s="29"/>
      <c r="E34" s="34" t="s">
        <v>37</v>
      </c>
      <c r="F34" s="35">
        <v>0.2</v>
      </c>
      <c r="G34" s="95" t="s">
        <v>35</v>
      </c>
      <c r="H34" s="381">
        <f>ROUND((SUM(BG101:BG102)+SUM(BG120:BG193)), 2)</f>
        <v>0</v>
      </c>
      <c r="I34" s="357"/>
      <c r="J34" s="357"/>
      <c r="M34" s="381">
        <v>0</v>
      </c>
      <c r="N34" s="357"/>
      <c r="O34" s="357"/>
      <c r="P34" s="357"/>
      <c r="R34" s="30"/>
    </row>
    <row r="35" spans="2:18" s="1" customFormat="1" ht="14.45" hidden="1" customHeight="1" x14ac:dyDescent="0.3">
      <c r="B35" s="29"/>
      <c r="E35" s="34" t="s">
        <v>38</v>
      </c>
      <c r="F35" s="35">
        <v>0.2</v>
      </c>
      <c r="G35" s="95" t="s">
        <v>35</v>
      </c>
      <c r="H35" s="381">
        <f>ROUND((SUM(BH101:BH102)+SUM(BH120:BH193)), 2)</f>
        <v>0</v>
      </c>
      <c r="I35" s="357"/>
      <c r="J35" s="357"/>
      <c r="M35" s="381">
        <v>0</v>
      </c>
      <c r="N35" s="357"/>
      <c r="O35" s="357"/>
      <c r="P35" s="357"/>
      <c r="R35" s="30"/>
    </row>
    <row r="36" spans="2:18" s="1" customFormat="1" ht="14.45" hidden="1" customHeight="1" x14ac:dyDescent="0.3">
      <c r="B36" s="29"/>
      <c r="E36" s="34" t="s">
        <v>39</v>
      </c>
      <c r="F36" s="35">
        <v>0</v>
      </c>
      <c r="G36" s="95" t="s">
        <v>35</v>
      </c>
      <c r="H36" s="381">
        <f>ROUND((SUM(BI101:BI102)+SUM(BI120:BI193)), 2)</f>
        <v>0</v>
      </c>
      <c r="I36" s="357"/>
      <c r="J36" s="357"/>
      <c r="M36" s="381">
        <v>0</v>
      </c>
      <c r="N36" s="357"/>
      <c r="O36" s="357"/>
      <c r="P36" s="357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2"/>
      <c r="D38" s="96" t="s">
        <v>40</v>
      </c>
      <c r="E38" s="66"/>
      <c r="F38" s="66"/>
      <c r="G38" s="97" t="s">
        <v>41</v>
      </c>
      <c r="H38" s="98" t="s">
        <v>42</v>
      </c>
      <c r="I38" s="66"/>
      <c r="J38" s="66"/>
      <c r="K38" s="66"/>
      <c r="L38" s="382"/>
      <c r="M38" s="360"/>
      <c r="N38" s="360"/>
      <c r="O38" s="360"/>
      <c r="P38" s="362"/>
      <c r="Q38" s="92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0"/>
      <c r="R41" s="21"/>
    </row>
    <row r="42" spans="2:18" x14ac:dyDescent="0.3">
      <c r="B42" s="20"/>
      <c r="R42" s="21"/>
    </row>
    <row r="43" spans="2:18" x14ac:dyDescent="0.3">
      <c r="B43" s="20"/>
      <c r="R43" s="21"/>
    </row>
    <row r="44" spans="2:18" x14ac:dyDescent="0.3">
      <c r="B44" s="20"/>
      <c r="R44" s="21"/>
    </row>
    <row r="45" spans="2:18" x14ac:dyDescent="0.3">
      <c r="B45" s="20"/>
      <c r="R45" s="21"/>
    </row>
    <row r="46" spans="2:18" x14ac:dyDescent="0.3">
      <c r="B46" s="20"/>
      <c r="R46" s="21"/>
    </row>
    <row r="47" spans="2:18" x14ac:dyDescent="0.3">
      <c r="B47" s="20"/>
      <c r="R47" s="21"/>
    </row>
    <row r="48" spans="2:18" x14ac:dyDescent="0.3">
      <c r="B48" s="20"/>
      <c r="R48" s="21"/>
    </row>
    <row r="49" spans="2:18" x14ac:dyDescent="0.3">
      <c r="B49" s="20"/>
      <c r="R49" s="21"/>
    </row>
    <row r="50" spans="2:18" s="1" customFormat="1" ht="15" x14ac:dyDescent="0.3">
      <c r="B50" s="29"/>
      <c r="D50" s="42" t="s">
        <v>43</v>
      </c>
      <c r="E50" s="43"/>
      <c r="F50" s="43"/>
      <c r="G50" s="43"/>
      <c r="H50" s="44"/>
      <c r="J50" s="42" t="s">
        <v>44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0"/>
      <c r="D51" s="45"/>
      <c r="H51" s="46"/>
      <c r="J51" s="45"/>
      <c r="P51" s="46"/>
      <c r="R51" s="21"/>
    </row>
    <row r="52" spans="2:18" x14ac:dyDescent="0.3">
      <c r="B52" s="20"/>
      <c r="D52" s="45"/>
      <c r="H52" s="46"/>
      <c r="J52" s="45"/>
      <c r="P52" s="46"/>
      <c r="R52" s="21"/>
    </row>
    <row r="53" spans="2:18" x14ac:dyDescent="0.3">
      <c r="B53" s="20"/>
      <c r="D53" s="45"/>
      <c r="H53" s="46"/>
      <c r="J53" s="45"/>
      <c r="P53" s="46"/>
      <c r="R53" s="21"/>
    </row>
    <row r="54" spans="2:18" x14ac:dyDescent="0.3">
      <c r="B54" s="20"/>
      <c r="D54" s="45"/>
      <c r="H54" s="46"/>
      <c r="J54" s="45"/>
      <c r="P54" s="46"/>
      <c r="R54" s="21"/>
    </row>
    <row r="55" spans="2:18" x14ac:dyDescent="0.3">
      <c r="B55" s="20"/>
      <c r="D55" s="45"/>
      <c r="H55" s="46"/>
      <c r="J55" s="45"/>
      <c r="P55" s="46"/>
      <c r="R55" s="21"/>
    </row>
    <row r="56" spans="2:18" x14ac:dyDescent="0.3">
      <c r="B56" s="20"/>
      <c r="D56" s="45"/>
      <c r="H56" s="46"/>
      <c r="J56" s="45"/>
      <c r="P56" s="46"/>
      <c r="R56" s="21"/>
    </row>
    <row r="57" spans="2:18" x14ac:dyDescent="0.3">
      <c r="B57" s="20"/>
      <c r="D57" s="45"/>
      <c r="H57" s="46"/>
      <c r="J57" s="45"/>
      <c r="P57" s="46"/>
      <c r="R57" s="21"/>
    </row>
    <row r="58" spans="2:18" x14ac:dyDescent="0.3">
      <c r="B58" s="20"/>
      <c r="D58" s="45"/>
      <c r="H58" s="46"/>
      <c r="J58" s="45"/>
      <c r="P58" s="46"/>
      <c r="R58" s="21"/>
    </row>
    <row r="59" spans="2:18" s="1" customFormat="1" ht="15" x14ac:dyDescent="0.3">
      <c r="B59" s="29"/>
      <c r="D59" s="47" t="s">
        <v>45</v>
      </c>
      <c r="E59" s="48"/>
      <c r="F59" s="48"/>
      <c r="G59" s="49" t="s">
        <v>46</v>
      </c>
      <c r="H59" s="50"/>
      <c r="J59" s="47" t="s">
        <v>45</v>
      </c>
      <c r="K59" s="48"/>
      <c r="L59" s="48"/>
      <c r="M59" s="48"/>
      <c r="N59" s="49" t="s">
        <v>46</v>
      </c>
      <c r="O59" s="48"/>
      <c r="P59" s="50"/>
      <c r="R59" s="30"/>
    </row>
    <row r="60" spans="2:18" x14ac:dyDescent="0.3">
      <c r="B60" s="20"/>
      <c r="R60" s="21"/>
    </row>
    <row r="61" spans="2:18" s="1" customFormat="1" ht="15" x14ac:dyDescent="0.3">
      <c r="B61" s="29"/>
      <c r="D61" s="42" t="s">
        <v>47</v>
      </c>
      <c r="E61" s="43"/>
      <c r="F61" s="43"/>
      <c r="G61" s="43"/>
      <c r="H61" s="44"/>
      <c r="J61" s="42" t="s">
        <v>48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0"/>
      <c r="D62" s="45"/>
      <c r="H62" s="46"/>
      <c r="J62" s="45"/>
      <c r="P62" s="46"/>
      <c r="R62" s="21"/>
    </row>
    <row r="63" spans="2:18" x14ac:dyDescent="0.3">
      <c r="B63" s="20"/>
      <c r="D63" s="45"/>
      <c r="H63" s="46"/>
      <c r="J63" s="45"/>
      <c r="P63" s="46"/>
      <c r="R63" s="21"/>
    </row>
    <row r="64" spans="2:18" x14ac:dyDescent="0.3">
      <c r="B64" s="20"/>
      <c r="D64" s="45"/>
      <c r="H64" s="46"/>
      <c r="J64" s="45"/>
      <c r="P64" s="46"/>
      <c r="R64" s="21"/>
    </row>
    <row r="65" spans="2:18" x14ac:dyDescent="0.3">
      <c r="B65" s="20"/>
      <c r="D65" s="45"/>
      <c r="H65" s="46"/>
      <c r="J65" s="45"/>
      <c r="P65" s="46"/>
      <c r="R65" s="21"/>
    </row>
    <row r="66" spans="2:18" x14ac:dyDescent="0.3">
      <c r="B66" s="20"/>
      <c r="D66" s="45"/>
      <c r="H66" s="46"/>
      <c r="J66" s="45"/>
      <c r="P66" s="46"/>
      <c r="R66" s="21"/>
    </row>
    <row r="67" spans="2:18" x14ac:dyDescent="0.3">
      <c r="B67" s="20"/>
      <c r="D67" s="45"/>
      <c r="H67" s="46"/>
      <c r="J67" s="45"/>
      <c r="P67" s="46"/>
      <c r="R67" s="21"/>
    </row>
    <row r="68" spans="2:18" x14ac:dyDescent="0.3">
      <c r="B68" s="20"/>
      <c r="D68" s="45"/>
      <c r="H68" s="46"/>
      <c r="J68" s="45"/>
      <c r="P68" s="46"/>
      <c r="R68" s="21"/>
    </row>
    <row r="69" spans="2:18" x14ac:dyDescent="0.3">
      <c r="B69" s="20"/>
      <c r="D69" s="45"/>
      <c r="H69" s="46"/>
      <c r="J69" s="45"/>
      <c r="P69" s="46"/>
      <c r="R69" s="21"/>
    </row>
    <row r="70" spans="2:18" s="1" customFormat="1" ht="15" x14ac:dyDescent="0.3">
      <c r="B70" s="29"/>
      <c r="D70" s="47" t="s">
        <v>45</v>
      </c>
      <c r="E70" s="48"/>
      <c r="F70" s="48"/>
      <c r="G70" s="49" t="s">
        <v>46</v>
      </c>
      <c r="H70" s="50"/>
      <c r="J70" s="47" t="s">
        <v>45</v>
      </c>
      <c r="K70" s="48"/>
      <c r="L70" s="48"/>
      <c r="M70" s="48"/>
      <c r="N70" s="49" t="s">
        <v>46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339" t="s">
        <v>95</v>
      </c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13</v>
      </c>
      <c r="F78" s="377" t="str">
        <f>F6</f>
        <v>Starý Smokovec OO PZ, rekonštrukcia a modernizácia objektu</v>
      </c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R78" s="30"/>
    </row>
    <row r="79" spans="2:18" s="1" customFormat="1" ht="36.950000000000003" customHeight="1" x14ac:dyDescent="0.3">
      <c r="B79" s="29"/>
      <c r="C79" s="60" t="s">
        <v>92</v>
      </c>
      <c r="F79" s="374" t="str">
        <f>F7</f>
        <v>E1.1 c) Výmena otvorových konštrukcií</v>
      </c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R79" s="30"/>
    </row>
    <row r="80" spans="2:18" s="1" customFormat="1" ht="6.95" customHeight="1" x14ac:dyDescent="0.3">
      <c r="B80" s="29"/>
      <c r="R80" s="30"/>
    </row>
    <row r="81" spans="2:47" s="1" customFormat="1" ht="18" customHeight="1" x14ac:dyDescent="0.3">
      <c r="B81" s="29"/>
      <c r="C81" s="26" t="s">
        <v>17</v>
      </c>
      <c r="F81" s="24" t="str">
        <f>F9</f>
        <v>Vysoké Tatry</v>
      </c>
      <c r="K81" s="26" t="s">
        <v>19</v>
      </c>
      <c r="M81" s="379">
        <f>IF(O9="","",O9)</f>
        <v>45055</v>
      </c>
      <c r="N81" s="357"/>
      <c r="O81" s="357"/>
      <c r="P81" s="357"/>
      <c r="R81" s="30"/>
    </row>
    <row r="82" spans="2:47" s="1" customFormat="1" ht="6.95" customHeight="1" x14ac:dyDescent="0.3">
      <c r="B82" s="29"/>
      <c r="R82" s="30"/>
    </row>
    <row r="83" spans="2:47" s="1" customFormat="1" ht="15" x14ac:dyDescent="0.3">
      <c r="B83" s="29"/>
      <c r="C83" s="26" t="s">
        <v>20</v>
      </c>
      <c r="F83" s="24" t="str">
        <f>E12</f>
        <v>Ministerstvo vnútra Slovenskej republiky</v>
      </c>
      <c r="K83" s="26" t="s">
        <v>26</v>
      </c>
      <c r="M83" s="340" t="str">
        <f>E18</f>
        <v xml:space="preserve"> </v>
      </c>
      <c r="N83" s="357"/>
      <c r="O83" s="357"/>
      <c r="P83" s="357"/>
      <c r="Q83" s="357"/>
      <c r="R83" s="30"/>
    </row>
    <row r="84" spans="2:47" s="1" customFormat="1" ht="14.45" customHeight="1" x14ac:dyDescent="0.3">
      <c r="B84" s="29"/>
      <c r="C84" s="26" t="s">
        <v>24</v>
      </c>
      <c r="F84" s="24" t="str">
        <f>IF(E15="","",E15)</f>
        <v xml:space="preserve"> </v>
      </c>
      <c r="K84" s="26" t="s">
        <v>28</v>
      </c>
      <c r="M84" s="340" t="str">
        <f>E21</f>
        <v xml:space="preserve"> </v>
      </c>
      <c r="N84" s="357"/>
      <c r="O84" s="357"/>
      <c r="P84" s="357"/>
      <c r="Q84" s="357"/>
      <c r="R84" s="30"/>
    </row>
    <row r="85" spans="2:47" s="1" customFormat="1" ht="10.35" customHeight="1" x14ac:dyDescent="0.3">
      <c r="B85" s="29"/>
      <c r="R85" s="30"/>
    </row>
    <row r="86" spans="2:47" s="1" customFormat="1" ht="29.25" customHeight="1" x14ac:dyDescent="0.3">
      <c r="B86" s="29"/>
      <c r="C86" s="383" t="s">
        <v>96</v>
      </c>
      <c r="D86" s="384"/>
      <c r="E86" s="384"/>
      <c r="F86" s="384"/>
      <c r="G86" s="384"/>
      <c r="H86" s="92"/>
      <c r="I86" s="92"/>
      <c r="J86" s="92"/>
      <c r="K86" s="92"/>
      <c r="L86" s="92"/>
      <c r="M86" s="92"/>
      <c r="N86" s="383" t="s">
        <v>97</v>
      </c>
      <c r="O86" s="357"/>
      <c r="P86" s="357"/>
      <c r="Q86" s="357"/>
      <c r="R86" s="30"/>
    </row>
    <row r="87" spans="2:47" s="1" customFormat="1" ht="10.35" customHeight="1" x14ac:dyDescent="0.3">
      <c r="B87" s="29"/>
      <c r="R87" s="30"/>
    </row>
    <row r="88" spans="2:47" s="1" customFormat="1" ht="29.25" customHeight="1" x14ac:dyDescent="0.3">
      <c r="B88" s="29"/>
      <c r="C88" s="99" t="s">
        <v>98</v>
      </c>
      <c r="N88" s="367"/>
      <c r="O88" s="357"/>
      <c r="P88" s="357"/>
      <c r="Q88" s="357"/>
      <c r="R88" s="30"/>
      <c r="AU88" s="16" t="s">
        <v>99</v>
      </c>
    </row>
    <row r="89" spans="2:47" s="6" customFormat="1" ht="24.95" customHeight="1" x14ac:dyDescent="0.3">
      <c r="B89" s="100"/>
      <c r="D89" s="101" t="s">
        <v>100</v>
      </c>
      <c r="N89" s="385"/>
      <c r="O89" s="386"/>
      <c r="P89" s="386"/>
      <c r="Q89" s="386"/>
      <c r="R89" s="102"/>
    </row>
    <row r="90" spans="2:47" s="7" customFormat="1" ht="19.899999999999999" customHeight="1" x14ac:dyDescent="0.3">
      <c r="B90" s="103"/>
      <c r="D90" s="104" t="s">
        <v>104</v>
      </c>
      <c r="N90" s="387"/>
      <c r="O90" s="388"/>
      <c r="P90" s="388"/>
      <c r="Q90" s="388"/>
      <c r="R90" s="105"/>
    </row>
    <row r="91" spans="2:47" s="7" customFormat="1" ht="19.899999999999999" customHeight="1" x14ac:dyDescent="0.3">
      <c r="B91" s="103"/>
      <c r="D91" s="104" t="s">
        <v>105</v>
      </c>
      <c r="N91" s="387"/>
      <c r="O91" s="388"/>
      <c r="P91" s="388"/>
      <c r="Q91" s="388"/>
      <c r="R91" s="105"/>
    </row>
    <row r="92" spans="2:47" s="7" customFormat="1" ht="19.899999999999999" customHeight="1" x14ac:dyDescent="0.3">
      <c r="B92" s="103"/>
      <c r="D92" s="104" t="s">
        <v>106</v>
      </c>
      <c r="N92" s="387"/>
      <c r="O92" s="388"/>
      <c r="P92" s="388"/>
      <c r="Q92" s="388"/>
      <c r="R92" s="105"/>
    </row>
    <row r="93" spans="2:47" s="6" customFormat="1" ht="24.95" customHeight="1" x14ac:dyDescent="0.3">
      <c r="B93" s="100"/>
      <c r="D93" s="101" t="s">
        <v>107</v>
      </c>
      <c r="N93" s="385"/>
      <c r="O93" s="386"/>
      <c r="P93" s="386"/>
      <c r="Q93" s="386"/>
      <c r="R93" s="102"/>
    </row>
    <row r="94" spans="2:47" s="7" customFormat="1" ht="19.899999999999999" customHeight="1" x14ac:dyDescent="0.3">
      <c r="B94" s="103"/>
      <c r="D94" s="104" t="s">
        <v>480</v>
      </c>
      <c r="N94" s="387"/>
      <c r="O94" s="388"/>
      <c r="P94" s="388"/>
      <c r="Q94" s="388"/>
      <c r="R94" s="105"/>
    </row>
    <row r="95" spans="2:47" s="7" customFormat="1" ht="19.899999999999999" customHeight="1" x14ac:dyDescent="0.3">
      <c r="B95" s="103"/>
      <c r="D95" s="104" t="s">
        <v>481</v>
      </c>
      <c r="N95" s="387"/>
      <c r="O95" s="388"/>
      <c r="P95" s="388"/>
      <c r="Q95" s="388"/>
      <c r="R95" s="105"/>
    </row>
    <row r="96" spans="2:47" s="7" customFormat="1" ht="19.899999999999999" customHeight="1" x14ac:dyDescent="0.3">
      <c r="B96" s="103"/>
      <c r="D96" s="104" t="s">
        <v>482</v>
      </c>
      <c r="N96" s="387"/>
      <c r="O96" s="388"/>
      <c r="P96" s="388"/>
      <c r="Q96" s="388"/>
      <c r="R96" s="105"/>
    </row>
    <row r="97" spans="2:21" s="7" customFormat="1" ht="19.899999999999999" customHeight="1" x14ac:dyDescent="0.3">
      <c r="B97" s="103"/>
      <c r="D97" s="104" t="s">
        <v>1145</v>
      </c>
      <c r="N97" s="387"/>
      <c r="O97" s="388"/>
      <c r="P97" s="388"/>
      <c r="Q97" s="388"/>
      <c r="R97" s="105"/>
    </row>
    <row r="98" spans="2:21" s="6" customFormat="1" ht="24.95" customHeight="1" x14ac:dyDescent="0.3">
      <c r="B98" s="100"/>
      <c r="D98" s="101" t="s">
        <v>485</v>
      </c>
      <c r="N98" s="385"/>
      <c r="O98" s="386"/>
      <c r="P98" s="386"/>
      <c r="Q98" s="386"/>
      <c r="R98" s="102"/>
    </row>
    <row r="99" spans="2:21" s="7" customFormat="1" ht="19.899999999999999" customHeight="1" x14ac:dyDescent="0.3">
      <c r="B99" s="103"/>
      <c r="D99" s="104" t="s">
        <v>486</v>
      </c>
      <c r="N99" s="387"/>
      <c r="O99" s="388"/>
      <c r="P99" s="388"/>
      <c r="Q99" s="388"/>
      <c r="R99" s="105"/>
    </row>
    <row r="100" spans="2:21" s="1" customFormat="1" ht="21.75" customHeight="1" x14ac:dyDescent="0.3">
      <c r="B100" s="29"/>
      <c r="R100" s="30"/>
    </row>
    <row r="101" spans="2:21" s="1" customFormat="1" ht="29.25" customHeight="1" x14ac:dyDescent="0.3">
      <c r="B101" s="29"/>
      <c r="C101" s="99" t="s">
        <v>109</v>
      </c>
      <c r="N101" s="389"/>
      <c r="O101" s="357"/>
      <c r="P101" s="357"/>
      <c r="Q101" s="357"/>
      <c r="R101" s="30"/>
      <c r="T101" s="106"/>
      <c r="U101" s="107" t="s">
        <v>33</v>
      </c>
    </row>
    <row r="102" spans="2:21" s="1" customFormat="1" ht="18" customHeight="1" x14ac:dyDescent="0.3">
      <c r="B102" s="29"/>
      <c r="R102" s="30"/>
    </row>
    <row r="103" spans="2:21" s="1" customFormat="1" ht="29.25" customHeight="1" x14ac:dyDescent="0.3">
      <c r="B103" s="29"/>
      <c r="C103" s="91" t="s">
        <v>89</v>
      </c>
      <c r="D103" s="92"/>
      <c r="E103" s="92"/>
      <c r="F103" s="92"/>
      <c r="G103" s="92"/>
      <c r="H103" s="92"/>
      <c r="I103" s="92"/>
      <c r="J103" s="92"/>
      <c r="K103" s="92"/>
      <c r="L103" s="363"/>
      <c r="M103" s="384"/>
      <c r="N103" s="384"/>
      <c r="O103" s="384"/>
      <c r="P103" s="384"/>
      <c r="Q103" s="384"/>
      <c r="R103" s="30"/>
    </row>
    <row r="104" spans="2:21" s="1" customFormat="1" ht="6.95" customHeight="1" x14ac:dyDescent="0.3">
      <c r="B104" s="51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3"/>
    </row>
    <row r="108" spans="2:21" s="1" customFormat="1" ht="6.95" customHeight="1" x14ac:dyDescent="0.3"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6"/>
    </row>
    <row r="109" spans="2:21" s="1" customFormat="1" ht="36.950000000000003" customHeight="1" x14ac:dyDescent="0.3">
      <c r="B109" s="29"/>
      <c r="C109" s="339" t="s">
        <v>110</v>
      </c>
      <c r="D109" s="357"/>
      <c r="E109" s="357"/>
      <c r="F109" s="357"/>
      <c r="G109" s="357"/>
      <c r="H109" s="357"/>
      <c r="I109" s="357"/>
      <c r="J109" s="357"/>
      <c r="K109" s="357"/>
      <c r="L109" s="357"/>
      <c r="M109" s="357"/>
      <c r="N109" s="357"/>
      <c r="O109" s="357"/>
      <c r="P109" s="357"/>
      <c r="Q109" s="357"/>
      <c r="R109" s="30"/>
    </row>
    <row r="110" spans="2:21" s="1" customFormat="1" ht="6.95" customHeight="1" x14ac:dyDescent="0.3">
      <c r="B110" s="29"/>
      <c r="R110" s="30"/>
    </row>
    <row r="111" spans="2:21" s="1" customFormat="1" ht="30" customHeight="1" x14ac:dyDescent="0.3">
      <c r="B111" s="29"/>
      <c r="C111" s="26" t="s">
        <v>13</v>
      </c>
      <c r="F111" s="377" t="str">
        <f>F6</f>
        <v>Starý Smokovec OO PZ, rekonštrukcia a modernizácia objektu</v>
      </c>
      <c r="G111" s="357"/>
      <c r="H111" s="357"/>
      <c r="I111" s="357"/>
      <c r="J111" s="357"/>
      <c r="K111" s="357"/>
      <c r="L111" s="357"/>
      <c r="M111" s="357"/>
      <c r="N111" s="357"/>
      <c r="O111" s="357"/>
      <c r="P111" s="357"/>
      <c r="R111" s="30"/>
    </row>
    <row r="112" spans="2:21" s="1" customFormat="1" ht="36.950000000000003" customHeight="1" x14ac:dyDescent="0.3">
      <c r="B112" s="29"/>
      <c r="C112" s="60" t="s">
        <v>92</v>
      </c>
      <c r="F112" s="374" t="str">
        <f>F7</f>
        <v>E1.1 c) Výmena otvorových konštrukcií</v>
      </c>
      <c r="G112" s="357"/>
      <c r="H112" s="357"/>
      <c r="I112" s="357"/>
      <c r="J112" s="357"/>
      <c r="K112" s="357"/>
      <c r="L112" s="357"/>
      <c r="M112" s="357"/>
      <c r="N112" s="357"/>
      <c r="O112" s="357"/>
      <c r="P112" s="357"/>
      <c r="R112" s="30"/>
    </row>
    <row r="113" spans="2:65" s="1" customFormat="1" ht="6.95" customHeight="1" x14ac:dyDescent="0.3">
      <c r="B113" s="29"/>
      <c r="R113" s="30"/>
    </row>
    <row r="114" spans="2:65" s="1" customFormat="1" ht="18" customHeight="1" x14ac:dyDescent="0.3">
      <c r="B114" s="29"/>
      <c r="C114" s="26" t="s">
        <v>17</v>
      </c>
      <c r="F114" s="24" t="str">
        <f>F9</f>
        <v>Vysoké Tatry</v>
      </c>
      <c r="K114" s="26" t="s">
        <v>19</v>
      </c>
      <c r="M114" s="379">
        <f>IF(O9="","",O9)</f>
        <v>45055</v>
      </c>
      <c r="N114" s="357"/>
      <c r="O114" s="357"/>
      <c r="P114" s="357"/>
      <c r="R114" s="30"/>
    </row>
    <row r="115" spans="2:65" s="1" customFormat="1" ht="6.95" customHeight="1" x14ac:dyDescent="0.3">
      <c r="B115" s="29"/>
      <c r="R115" s="30"/>
    </row>
    <row r="116" spans="2:65" s="1" customFormat="1" ht="15" x14ac:dyDescent="0.3">
      <c r="B116" s="29"/>
      <c r="C116" s="26" t="s">
        <v>20</v>
      </c>
      <c r="F116" s="24" t="str">
        <f>E12</f>
        <v>Ministerstvo vnútra Slovenskej republiky</v>
      </c>
      <c r="K116" s="26" t="s">
        <v>26</v>
      </c>
      <c r="M116" s="340" t="str">
        <f>E18</f>
        <v xml:space="preserve"> </v>
      </c>
      <c r="N116" s="357"/>
      <c r="O116" s="357"/>
      <c r="P116" s="357"/>
      <c r="Q116" s="357"/>
      <c r="R116" s="30"/>
    </row>
    <row r="117" spans="2:65" s="1" customFormat="1" ht="14.45" customHeight="1" x14ac:dyDescent="0.3">
      <c r="B117" s="29"/>
      <c r="C117" s="26" t="s">
        <v>24</v>
      </c>
      <c r="F117" s="24" t="str">
        <f>IF(E15="","",E15)</f>
        <v xml:space="preserve"> </v>
      </c>
      <c r="K117" s="26" t="s">
        <v>28</v>
      </c>
      <c r="M117" s="340" t="str">
        <f>E21</f>
        <v xml:space="preserve"> </v>
      </c>
      <c r="N117" s="357"/>
      <c r="O117" s="357"/>
      <c r="P117" s="357"/>
      <c r="Q117" s="357"/>
      <c r="R117" s="30"/>
    </row>
    <row r="118" spans="2:65" s="1" customFormat="1" ht="10.35" customHeight="1" x14ac:dyDescent="0.3">
      <c r="B118" s="29"/>
      <c r="R118" s="30"/>
    </row>
    <row r="119" spans="2:65" s="8" customFormat="1" ht="29.25" customHeight="1" x14ac:dyDescent="0.3">
      <c r="B119" s="108"/>
      <c r="C119" s="109" t="s">
        <v>111</v>
      </c>
      <c r="D119" s="110" t="s">
        <v>112</v>
      </c>
      <c r="E119" s="110" t="s">
        <v>51</v>
      </c>
      <c r="F119" s="390" t="s">
        <v>113</v>
      </c>
      <c r="G119" s="391"/>
      <c r="H119" s="391"/>
      <c r="I119" s="391"/>
      <c r="J119" s="110" t="s">
        <v>114</v>
      </c>
      <c r="K119" s="110" t="s">
        <v>115</v>
      </c>
      <c r="L119" s="392" t="s">
        <v>116</v>
      </c>
      <c r="M119" s="391"/>
      <c r="N119" s="390" t="s">
        <v>97</v>
      </c>
      <c r="O119" s="391"/>
      <c r="P119" s="391"/>
      <c r="Q119" s="393"/>
      <c r="R119" s="111"/>
      <c r="T119" s="67" t="s">
        <v>117</v>
      </c>
      <c r="U119" s="68" t="s">
        <v>33</v>
      </c>
      <c r="V119" s="68" t="s">
        <v>118</v>
      </c>
      <c r="W119" s="68" t="s">
        <v>119</v>
      </c>
      <c r="X119" s="68" t="s">
        <v>120</v>
      </c>
      <c r="Y119" s="68" t="s">
        <v>121</v>
      </c>
      <c r="Z119" s="68" t="s">
        <v>122</v>
      </c>
      <c r="AA119" s="69" t="s">
        <v>123</v>
      </c>
    </row>
    <row r="120" spans="2:65" s="1" customFormat="1" ht="29.25" customHeight="1" x14ac:dyDescent="0.35">
      <c r="B120" s="29"/>
      <c r="C120" s="71" t="s">
        <v>93</v>
      </c>
      <c r="N120" s="407"/>
      <c r="O120" s="408"/>
      <c r="P120" s="408"/>
      <c r="Q120" s="408"/>
      <c r="R120" s="30"/>
      <c r="T120" s="70"/>
      <c r="U120" s="43"/>
      <c r="V120" s="43"/>
      <c r="W120" s="112"/>
      <c r="X120" s="43"/>
      <c r="Y120" s="112"/>
      <c r="Z120" s="43"/>
      <c r="AA120" s="113"/>
      <c r="AT120" s="16" t="s">
        <v>68</v>
      </c>
      <c r="AU120" s="16" t="s">
        <v>99</v>
      </c>
      <c r="BK120" s="114">
        <f>BK121+BK156+BK190</f>
        <v>0</v>
      </c>
    </row>
    <row r="121" spans="2:65" s="9" customFormat="1" ht="37.35" customHeight="1" x14ac:dyDescent="0.35">
      <c r="B121" s="115"/>
      <c r="D121" s="116" t="s">
        <v>100</v>
      </c>
      <c r="E121" s="116"/>
      <c r="F121" s="116"/>
      <c r="G121" s="116"/>
      <c r="H121" s="116"/>
      <c r="I121" s="116"/>
      <c r="J121" s="116"/>
      <c r="K121" s="116"/>
      <c r="L121" s="116"/>
      <c r="M121" s="116"/>
      <c r="N121" s="409"/>
      <c r="O121" s="385"/>
      <c r="P121" s="385"/>
      <c r="Q121" s="385"/>
      <c r="R121" s="117"/>
      <c r="T121" s="118"/>
      <c r="W121" s="119"/>
      <c r="Y121" s="119"/>
      <c r="AA121" s="120"/>
      <c r="AR121" s="121" t="s">
        <v>75</v>
      </c>
      <c r="AT121" s="122" t="s">
        <v>68</v>
      </c>
      <c r="AU121" s="122" t="s">
        <v>69</v>
      </c>
      <c r="AY121" s="121" t="s">
        <v>124</v>
      </c>
      <c r="BK121" s="123">
        <f>BK122+BK128+BK154</f>
        <v>0</v>
      </c>
    </row>
    <row r="122" spans="2:65" s="9" customFormat="1" ht="19.899999999999999" customHeight="1" x14ac:dyDescent="0.3">
      <c r="B122" s="115"/>
      <c r="D122" s="124" t="s">
        <v>104</v>
      </c>
      <c r="E122" s="124"/>
      <c r="F122" s="124"/>
      <c r="G122" s="124"/>
      <c r="H122" s="124"/>
      <c r="I122" s="124"/>
      <c r="J122" s="124"/>
      <c r="K122" s="124"/>
      <c r="L122" s="124"/>
      <c r="M122" s="124"/>
      <c r="N122" s="410"/>
      <c r="O122" s="411"/>
      <c r="P122" s="411"/>
      <c r="Q122" s="411"/>
      <c r="R122" s="117"/>
      <c r="T122" s="118"/>
      <c r="W122" s="119"/>
      <c r="Y122" s="119"/>
      <c r="AA122" s="120"/>
      <c r="AR122" s="121" t="s">
        <v>75</v>
      </c>
      <c r="AT122" s="122" t="s">
        <v>68</v>
      </c>
      <c r="AU122" s="122" t="s">
        <v>75</v>
      </c>
      <c r="AY122" s="121" t="s">
        <v>124</v>
      </c>
      <c r="BK122" s="123">
        <f>SUM(BK123:BK127)</f>
        <v>0</v>
      </c>
    </row>
    <row r="123" spans="2:65" s="1" customFormat="1" ht="31.5" customHeight="1" x14ac:dyDescent="0.3">
      <c r="B123" s="125"/>
      <c r="C123" s="126" t="s">
        <v>75</v>
      </c>
      <c r="D123" s="126" t="s">
        <v>125</v>
      </c>
      <c r="E123" s="127" t="s">
        <v>1146</v>
      </c>
      <c r="F123" s="394" t="s">
        <v>1147</v>
      </c>
      <c r="G123" s="395"/>
      <c r="H123" s="395"/>
      <c r="I123" s="395"/>
      <c r="J123" s="128" t="s">
        <v>128</v>
      </c>
      <c r="K123" s="129">
        <v>100.41</v>
      </c>
      <c r="L123" s="396"/>
      <c r="M123" s="395"/>
      <c r="N123" s="396"/>
      <c r="O123" s="395"/>
      <c r="P123" s="395"/>
      <c r="Q123" s="395"/>
      <c r="R123" s="130"/>
      <c r="T123" s="131"/>
      <c r="U123" s="36"/>
      <c r="V123" s="132"/>
      <c r="W123" s="132"/>
      <c r="X123" s="132"/>
      <c r="Y123" s="132"/>
      <c r="Z123" s="132"/>
      <c r="AA123" s="133"/>
      <c r="AR123" s="16" t="s">
        <v>129</v>
      </c>
      <c r="AT123" s="16" t="s">
        <v>125</v>
      </c>
      <c r="AU123" s="16" t="s">
        <v>130</v>
      </c>
      <c r="AY123" s="16" t="s">
        <v>124</v>
      </c>
      <c r="BE123" s="134">
        <f>IF(U123="základná",N123,0)</f>
        <v>0</v>
      </c>
      <c r="BF123" s="134">
        <f>IF(U123="znížená",N123,0)</f>
        <v>0</v>
      </c>
      <c r="BG123" s="134">
        <f>IF(U123="zákl. prenesená",N123,0)</f>
        <v>0</v>
      </c>
      <c r="BH123" s="134">
        <f>IF(U123="zníž. prenesená",N123,0)</f>
        <v>0</v>
      </c>
      <c r="BI123" s="134">
        <f>IF(U123="nulová",N123,0)</f>
        <v>0</v>
      </c>
      <c r="BJ123" s="16" t="s">
        <v>130</v>
      </c>
      <c r="BK123" s="134">
        <f>ROUND(L123*K123,2)</f>
        <v>0</v>
      </c>
      <c r="BL123" s="16" t="s">
        <v>129</v>
      </c>
      <c r="BM123" s="16" t="s">
        <v>1148</v>
      </c>
    </row>
    <row r="124" spans="2:65" s="10" customFormat="1" ht="22.5" customHeight="1" x14ac:dyDescent="0.3">
      <c r="B124" s="135"/>
      <c r="E124" s="136" t="s">
        <v>3</v>
      </c>
      <c r="F124" s="397" t="s">
        <v>1149</v>
      </c>
      <c r="G124" s="398"/>
      <c r="H124" s="398"/>
      <c r="I124" s="398"/>
      <c r="K124" s="137">
        <v>100.41</v>
      </c>
      <c r="R124" s="138"/>
      <c r="T124" s="139"/>
      <c r="AA124" s="140"/>
      <c r="AT124" s="136" t="s">
        <v>137</v>
      </c>
      <c r="AU124" s="136" t="s">
        <v>130</v>
      </c>
      <c r="AV124" s="10" t="s">
        <v>130</v>
      </c>
      <c r="AW124" s="10" t="s">
        <v>27</v>
      </c>
      <c r="AX124" s="10" t="s">
        <v>75</v>
      </c>
      <c r="AY124" s="136" t="s">
        <v>124</v>
      </c>
    </row>
    <row r="125" spans="2:65" s="1" customFormat="1" ht="31.5" customHeight="1" x14ac:dyDescent="0.3">
      <c r="B125" s="125"/>
      <c r="C125" s="126" t="s">
        <v>130</v>
      </c>
      <c r="D125" s="126" t="s">
        <v>125</v>
      </c>
      <c r="E125" s="127" t="s">
        <v>1150</v>
      </c>
      <c r="F125" s="394" t="s">
        <v>1151</v>
      </c>
      <c r="G125" s="395"/>
      <c r="H125" s="395"/>
      <c r="I125" s="395"/>
      <c r="J125" s="128" t="s">
        <v>128</v>
      </c>
      <c r="K125" s="129">
        <v>49.33</v>
      </c>
      <c r="L125" s="396"/>
      <c r="M125" s="395"/>
      <c r="N125" s="396"/>
      <c r="O125" s="395"/>
      <c r="P125" s="395"/>
      <c r="Q125" s="395"/>
      <c r="R125" s="130"/>
      <c r="T125" s="131"/>
      <c r="U125" s="36"/>
      <c r="V125" s="132"/>
      <c r="W125" s="132"/>
      <c r="X125" s="132"/>
      <c r="Y125" s="132"/>
      <c r="Z125" s="132"/>
      <c r="AA125" s="133"/>
      <c r="AR125" s="16" t="s">
        <v>129</v>
      </c>
      <c r="AT125" s="16" t="s">
        <v>125</v>
      </c>
      <c r="AU125" s="16" t="s">
        <v>130</v>
      </c>
      <c r="AY125" s="16" t="s">
        <v>124</v>
      </c>
      <c r="BE125" s="134">
        <f>IF(U125="základná",N125,0)</f>
        <v>0</v>
      </c>
      <c r="BF125" s="134">
        <f>IF(U125="znížená",N125,0)</f>
        <v>0</v>
      </c>
      <c r="BG125" s="134">
        <f>IF(U125="zákl. prenesená",N125,0)</f>
        <v>0</v>
      </c>
      <c r="BH125" s="134">
        <f>IF(U125="zníž. prenesená",N125,0)</f>
        <v>0</v>
      </c>
      <c r="BI125" s="134">
        <f>IF(U125="nulová",N125,0)</f>
        <v>0</v>
      </c>
      <c r="BJ125" s="16" t="s">
        <v>130</v>
      </c>
      <c r="BK125" s="134">
        <f>ROUND(L125*K125,2)</f>
        <v>0</v>
      </c>
      <c r="BL125" s="16" t="s">
        <v>129</v>
      </c>
      <c r="BM125" s="16" t="s">
        <v>1152</v>
      </c>
    </row>
    <row r="126" spans="2:65" s="1" customFormat="1" ht="22.5" customHeight="1" x14ac:dyDescent="0.3">
      <c r="B126" s="29"/>
      <c r="F126" s="399" t="s">
        <v>1153</v>
      </c>
      <c r="G126" s="357"/>
      <c r="H126" s="357"/>
      <c r="I126" s="357"/>
      <c r="R126" s="30"/>
      <c r="T126" s="64"/>
      <c r="AA126" s="65"/>
      <c r="AT126" s="16" t="s">
        <v>503</v>
      </c>
      <c r="AU126" s="16" t="s">
        <v>130</v>
      </c>
    </row>
    <row r="127" spans="2:65" s="10" customFormat="1" ht="22.5" customHeight="1" x14ac:dyDescent="0.3">
      <c r="B127" s="135"/>
      <c r="E127" s="136" t="s">
        <v>3</v>
      </c>
      <c r="F127" s="400" t="s">
        <v>1154</v>
      </c>
      <c r="G127" s="398"/>
      <c r="H127" s="398"/>
      <c r="I127" s="398"/>
      <c r="K127" s="137">
        <v>49.33</v>
      </c>
      <c r="R127" s="138"/>
      <c r="T127" s="139"/>
      <c r="AA127" s="140"/>
      <c r="AT127" s="136" t="s">
        <v>137</v>
      </c>
      <c r="AU127" s="136" t="s">
        <v>130</v>
      </c>
      <c r="AV127" s="10" t="s">
        <v>130</v>
      </c>
      <c r="AW127" s="10" t="s">
        <v>27</v>
      </c>
      <c r="AX127" s="10" t="s">
        <v>75</v>
      </c>
      <c r="AY127" s="136" t="s">
        <v>124</v>
      </c>
    </row>
    <row r="128" spans="2:65" s="9" customFormat="1" ht="29.85" customHeight="1" x14ac:dyDescent="0.3">
      <c r="B128" s="115"/>
      <c r="D128" s="124" t="s">
        <v>105</v>
      </c>
      <c r="E128" s="124"/>
      <c r="F128" s="124"/>
      <c r="G128" s="124"/>
      <c r="H128" s="124"/>
      <c r="I128" s="124"/>
      <c r="J128" s="124"/>
      <c r="K128" s="124"/>
      <c r="L128" s="124"/>
      <c r="M128" s="124"/>
      <c r="N128" s="410"/>
      <c r="O128" s="411"/>
      <c r="P128" s="411"/>
      <c r="Q128" s="411"/>
      <c r="R128" s="117"/>
      <c r="T128" s="118"/>
      <c r="W128" s="119"/>
      <c r="Y128" s="119"/>
      <c r="AA128" s="120"/>
      <c r="AR128" s="121" t="s">
        <v>75</v>
      </c>
      <c r="AT128" s="122" t="s">
        <v>68</v>
      </c>
      <c r="AU128" s="122" t="s">
        <v>75</v>
      </c>
      <c r="AY128" s="121" t="s">
        <v>124</v>
      </c>
      <c r="BK128" s="123">
        <f>SUM(BK129:BK153)</f>
        <v>0</v>
      </c>
    </row>
    <row r="129" spans="2:65" s="1" customFormat="1" ht="31.5" customHeight="1" x14ac:dyDescent="0.3">
      <c r="B129" s="125"/>
      <c r="C129" s="126" t="s">
        <v>138</v>
      </c>
      <c r="D129" s="126" t="s">
        <v>125</v>
      </c>
      <c r="E129" s="127" t="s">
        <v>1155</v>
      </c>
      <c r="F129" s="394" t="s">
        <v>1156</v>
      </c>
      <c r="G129" s="395"/>
      <c r="H129" s="395"/>
      <c r="I129" s="395"/>
      <c r="J129" s="128" t="s">
        <v>128</v>
      </c>
      <c r="K129" s="129">
        <v>3.24</v>
      </c>
      <c r="L129" s="396"/>
      <c r="M129" s="395"/>
      <c r="N129" s="396"/>
      <c r="O129" s="395"/>
      <c r="P129" s="395"/>
      <c r="Q129" s="395"/>
      <c r="R129" s="130"/>
      <c r="T129" s="131"/>
      <c r="U129" s="36"/>
      <c r="V129" s="132"/>
      <c r="W129" s="132"/>
      <c r="X129" s="132"/>
      <c r="Y129" s="132"/>
      <c r="Z129" s="132"/>
      <c r="AA129" s="133"/>
      <c r="AR129" s="16" t="s">
        <v>129</v>
      </c>
      <c r="AT129" s="16" t="s">
        <v>125</v>
      </c>
      <c r="AU129" s="16" t="s">
        <v>130</v>
      </c>
      <c r="AY129" s="16" t="s">
        <v>124</v>
      </c>
      <c r="BE129" s="134">
        <f>IF(U129="základná",N129,0)</f>
        <v>0</v>
      </c>
      <c r="BF129" s="134">
        <f>IF(U129="znížená",N129,0)</f>
        <v>0</v>
      </c>
      <c r="BG129" s="134">
        <f>IF(U129="zákl. prenesená",N129,0)</f>
        <v>0</v>
      </c>
      <c r="BH129" s="134">
        <f>IF(U129="zníž. prenesená",N129,0)</f>
        <v>0</v>
      </c>
      <c r="BI129" s="134">
        <f>IF(U129="nulová",N129,0)</f>
        <v>0</v>
      </c>
      <c r="BJ129" s="16" t="s">
        <v>130</v>
      </c>
      <c r="BK129" s="134">
        <f>ROUND(L129*K129,2)</f>
        <v>0</v>
      </c>
      <c r="BL129" s="16" t="s">
        <v>129</v>
      </c>
      <c r="BM129" s="16" t="s">
        <v>1157</v>
      </c>
    </row>
    <row r="130" spans="2:65" s="10" customFormat="1" ht="22.5" customHeight="1" x14ac:dyDescent="0.3">
      <c r="B130" s="135"/>
      <c r="E130" s="136" t="s">
        <v>3</v>
      </c>
      <c r="F130" s="397" t="s">
        <v>1158</v>
      </c>
      <c r="G130" s="398"/>
      <c r="H130" s="398"/>
      <c r="I130" s="398"/>
      <c r="K130" s="137">
        <v>3.24</v>
      </c>
      <c r="R130" s="138"/>
      <c r="T130" s="139"/>
      <c r="AA130" s="140"/>
      <c r="AT130" s="136" t="s">
        <v>137</v>
      </c>
      <c r="AU130" s="136" t="s">
        <v>130</v>
      </c>
      <c r="AV130" s="10" t="s">
        <v>130</v>
      </c>
      <c r="AW130" s="10" t="s">
        <v>27</v>
      </c>
      <c r="AX130" s="10" t="s">
        <v>75</v>
      </c>
      <c r="AY130" s="136" t="s">
        <v>124</v>
      </c>
    </row>
    <row r="131" spans="2:65" s="1" customFormat="1" ht="31.5" customHeight="1" x14ac:dyDescent="0.3">
      <c r="B131" s="125"/>
      <c r="C131" s="126" t="s">
        <v>129</v>
      </c>
      <c r="D131" s="126" t="s">
        <v>125</v>
      </c>
      <c r="E131" s="127" t="s">
        <v>1159</v>
      </c>
      <c r="F131" s="394" t="s">
        <v>1160</v>
      </c>
      <c r="G131" s="395"/>
      <c r="H131" s="395"/>
      <c r="I131" s="395"/>
      <c r="J131" s="128" t="s">
        <v>134</v>
      </c>
      <c r="K131" s="129">
        <v>289.8</v>
      </c>
      <c r="L131" s="396"/>
      <c r="M131" s="395"/>
      <c r="N131" s="396"/>
      <c r="O131" s="395"/>
      <c r="P131" s="395"/>
      <c r="Q131" s="395"/>
      <c r="R131" s="130"/>
      <c r="T131" s="131"/>
      <c r="U131" s="36"/>
      <c r="V131" s="132"/>
      <c r="W131" s="132"/>
      <c r="X131" s="132"/>
      <c r="Y131" s="132"/>
      <c r="Z131" s="132"/>
      <c r="AA131" s="133"/>
      <c r="AR131" s="16" t="s">
        <v>129</v>
      </c>
      <c r="AT131" s="16" t="s">
        <v>125</v>
      </c>
      <c r="AU131" s="16" t="s">
        <v>130</v>
      </c>
      <c r="AY131" s="16" t="s">
        <v>124</v>
      </c>
      <c r="BE131" s="134">
        <f>IF(U131="základná",N131,0)</f>
        <v>0</v>
      </c>
      <c r="BF131" s="134">
        <f>IF(U131="znížená",N131,0)</f>
        <v>0</v>
      </c>
      <c r="BG131" s="134">
        <f>IF(U131="zákl. prenesená",N131,0)</f>
        <v>0</v>
      </c>
      <c r="BH131" s="134">
        <f>IF(U131="zníž. prenesená",N131,0)</f>
        <v>0</v>
      </c>
      <c r="BI131" s="134">
        <f>IF(U131="nulová",N131,0)</f>
        <v>0</v>
      </c>
      <c r="BJ131" s="16" t="s">
        <v>130</v>
      </c>
      <c r="BK131" s="134">
        <f>ROUND(L131*K131,2)</f>
        <v>0</v>
      </c>
      <c r="BL131" s="16" t="s">
        <v>129</v>
      </c>
      <c r="BM131" s="16" t="s">
        <v>1161</v>
      </c>
    </row>
    <row r="132" spans="2:65" s="10" customFormat="1" ht="31.5" customHeight="1" x14ac:dyDescent="0.3">
      <c r="B132" s="135"/>
      <c r="E132" s="136" t="s">
        <v>3</v>
      </c>
      <c r="F132" s="397" t="s">
        <v>1162</v>
      </c>
      <c r="G132" s="398"/>
      <c r="H132" s="398"/>
      <c r="I132" s="398"/>
      <c r="K132" s="137">
        <v>156</v>
      </c>
      <c r="R132" s="138"/>
      <c r="T132" s="139"/>
      <c r="AA132" s="140"/>
      <c r="AT132" s="136" t="s">
        <v>137</v>
      </c>
      <c r="AU132" s="136" t="s">
        <v>130</v>
      </c>
      <c r="AV132" s="10" t="s">
        <v>130</v>
      </c>
      <c r="AW132" s="10" t="s">
        <v>27</v>
      </c>
      <c r="AX132" s="10" t="s">
        <v>69</v>
      </c>
      <c r="AY132" s="136" t="s">
        <v>124</v>
      </c>
    </row>
    <row r="133" spans="2:65" s="10" customFormat="1" ht="31.5" customHeight="1" x14ac:dyDescent="0.3">
      <c r="B133" s="135"/>
      <c r="E133" s="136" t="s">
        <v>3</v>
      </c>
      <c r="F133" s="400" t="s">
        <v>1163</v>
      </c>
      <c r="G133" s="398"/>
      <c r="H133" s="398"/>
      <c r="I133" s="398"/>
      <c r="K133" s="137">
        <v>102.4</v>
      </c>
      <c r="R133" s="138"/>
      <c r="T133" s="139"/>
      <c r="AA133" s="140"/>
      <c r="AT133" s="136" t="s">
        <v>137</v>
      </c>
      <c r="AU133" s="136" t="s">
        <v>130</v>
      </c>
      <c r="AV133" s="10" t="s">
        <v>130</v>
      </c>
      <c r="AW133" s="10" t="s">
        <v>27</v>
      </c>
      <c r="AX133" s="10" t="s">
        <v>69</v>
      </c>
      <c r="AY133" s="136" t="s">
        <v>124</v>
      </c>
    </row>
    <row r="134" spans="2:65" s="10" customFormat="1" ht="22.5" customHeight="1" x14ac:dyDescent="0.3">
      <c r="B134" s="135"/>
      <c r="E134" s="136" t="s">
        <v>3</v>
      </c>
      <c r="F134" s="400" t="s">
        <v>1164</v>
      </c>
      <c r="G134" s="398"/>
      <c r="H134" s="398"/>
      <c r="I134" s="398"/>
      <c r="K134" s="137">
        <v>31.4</v>
      </c>
      <c r="R134" s="138"/>
      <c r="T134" s="139"/>
      <c r="AA134" s="140"/>
      <c r="AT134" s="136" t="s">
        <v>137</v>
      </c>
      <c r="AU134" s="136" t="s">
        <v>130</v>
      </c>
      <c r="AV134" s="10" t="s">
        <v>130</v>
      </c>
      <c r="AW134" s="10" t="s">
        <v>27</v>
      </c>
      <c r="AX134" s="10" t="s">
        <v>69</v>
      </c>
      <c r="AY134" s="136" t="s">
        <v>124</v>
      </c>
    </row>
    <row r="135" spans="2:65" s="11" customFormat="1" ht="22.5" customHeight="1" x14ac:dyDescent="0.3">
      <c r="B135" s="148"/>
      <c r="E135" s="149" t="s">
        <v>3</v>
      </c>
      <c r="F135" s="401" t="s">
        <v>506</v>
      </c>
      <c r="G135" s="402"/>
      <c r="H135" s="402"/>
      <c r="I135" s="402"/>
      <c r="K135" s="150">
        <v>289.8</v>
      </c>
      <c r="R135" s="151"/>
      <c r="T135" s="152"/>
      <c r="AA135" s="153"/>
      <c r="AT135" s="154" t="s">
        <v>137</v>
      </c>
      <c r="AU135" s="154" t="s">
        <v>130</v>
      </c>
      <c r="AV135" s="11" t="s">
        <v>129</v>
      </c>
      <c r="AW135" s="11" t="s">
        <v>27</v>
      </c>
      <c r="AX135" s="11" t="s">
        <v>75</v>
      </c>
      <c r="AY135" s="154" t="s">
        <v>124</v>
      </c>
    </row>
    <row r="136" spans="2:65" s="1" customFormat="1" ht="31.5" customHeight="1" x14ac:dyDescent="0.3">
      <c r="B136" s="125"/>
      <c r="C136" s="126" t="s">
        <v>146</v>
      </c>
      <c r="D136" s="126" t="s">
        <v>125</v>
      </c>
      <c r="E136" s="127" t="s">
        <v>1165</v>
      </c>
      <c r="F136" s="394" t="s">
        <v>1166</v>
      </c>
      <c r="G136" s="395"/>
      <c r="H136" s="395"/>
      <c r="I136" s="395"/>
      <c r="J136" s="128" t="s">
        <v>128</v>
      </c>
      <c r="K136" s="129">
        <v>30.24</v>
      </c>
      <c r="L136" s="396"/>
      <c r="M136" s="395"/>
      <c r="N136" s="396"/>
      <c r="O136" s="395"/>
      <c r="P136" s="395"/>
      <c r="Q136" s="395"/>
      <c r="R136" s="130"/>
      <c r="T136" s="131"/>
      <c r="U136" s="36"/>
      <c r="V136" s="132"/>
      <c r="W136" s="132"/>
      <c r="X136" s="132"/>
      <c r="Y136" s="132"/>
      <c r="Z136" s="132"/>
      <c r="AA136" s="133"/>
      <c r="AR136" s="16" t="s">
        <v>129</v>
      </c>
      <c r="AT136" s="16" t="s">
        <v>125</v>
      </c>
      <c r="AU136" s="16" t="s">
        <v>130</v>
      </c>
      <c r="AY136" s="16" t="s">
        <v>124</v>
      </c>
      <c r="BE136" s="134">
        <f>IF(U136="základná",N136,0)</f>
        <v>0</v>
      </c>
      <c r="BF136" s="134">
        <f>IF(U136="znížená",N136,0)</f>
        <v>0</v>
      </c>
      <c r="BG136" s="134">
        <f>IF(U136="zákl. prenesená",N136,0)</f>
        <v>0</v>
      </c>
      <c r="BH136" s="134">
        <f>IF(U136="zníž. prenesená",N136,0)</f>
        <v>0</v>
      </c>
      <c r="BI136" s="134">
        <f>IF(U136="nulová",N136,0)</f>
        <v>0</v>
      </c>
      <c r="BJ136" s="16" t="s">
        <v>130</v>
      </c>
      <c r="BK136" s="134">
        <f>ROUND(L136*K136,2)</f>
        <v>0</v>
      </c>
      <c r="BL136" s="16" t="s">
        <v>129</v>
      </c>
      <c r="BM136" s="16" t="s">
        <v>1167</v>
      </c>
    </row>
    <row r="137" spans="2:65" s="10" customFormat="1" ht="22.5" customHeight="1" x14ac:dyDescent="0.3">
      <c r="B137" s="135"/>
      <c r="E137" s="136" t="s">
        <v>3</v>
      </c>
      <c r="F137" s="397" t="s">
        <v>1168</v>
      </c>
      <c r="G137" s="398"/>
      <c r="H137" s="398"/>
      <c r="I137" s="398"/>
      <c r="K137" s="137">
        <v>30.24</v>
      </c>
      <c r="R137" s="138"/>
      <c r="T137" s="139"/>
      <c r="AA137" s="140"/>
      <c r="AT137" s="136" t="s">
        <v>137</v>
      </c>
      <c r="AU137" s="136" t="s">
        <v>130</v>
      </c>
      <c r="AV137" s="10" t="s">
        <v>130</v>
      </c>
      <c r="AW137" s="10" t="s">
        <v>27</v>
      </c>
      <c r="AX137" s="10" t="s">
        <v>75</v>
      </c>
      <c r="AY137" s="136" t="s">
        <v>124</v>
      </c>
    </row>
    <row r="138" spans="2:65" s="1" customFormat="1" ht="31.5" customHeight="1" x14ac:dyDescent="0.3">
      <c r="B138" s="125"/>
      <c r="C138" s="126" t="s">
        <v>150</v>
      </c>
      <c r="D138" s="126" t="s">
        <v>125</v>
      </c>
      <c r="E138" s="127" t="s">
        <v>1169</v>
      </c>
      <c r="F138" s="394" t="s">
        <v>1170</v>
      </c>
      <c r="G138" s="395"/>
      <c r="H138" s="395"/>
      <c r="I138" s="395"/>
      <c r="J138" s="128" t="s">
        <v>134</v>
      </c>
      <c r="K138" s="129">
        <v>379.6</v>
      </c>
      <c r="L138" s="396"/>
      <c r="M138" s="395"/>
      <c r="N138" s="396"/>
      <c r="O138" s="395"/>
      <c r="P138" s="395"/>
      <c r="Q138" s="395"/>
      <c r="R138" s="130"/>
      <c r="T138" s="131"/>
      <c r="U138" s="36"/>
      <c r="V138" s="132"/>
      <c r="W138" s="132"/>
      <c r="X138" s="132"/>
      <c r="Y138" s="132"/>
      <c r="Z138" s="132"/>
      <c r="AA138" s="133"/>
      <c r="AR138" s="16" t="s">
        <v>129</v>
      </c>
      <c r="AT138" s="16" t="s">
        <v>125</v>
      </c>
      <c r="AU138" s="16" t="s">
        <v>130</v>
      </c>
      <c r="AY138" s="16" t="s">
        <v>124</v>
      </c>
      <c r="BE138" s="134">
        <f>IF(U138="základná",N138,0)</f>
        <v>0</v>
      </c>
      <c r="BF138" s="134">
        <f>IF(U138="znížená",N138,0)</f>
        <v>0</v>
      </c>
      <c r="BG138" s="134">
        <f>IF(U138="zákl. prenesená",N138,0)</f>
        <v>0</v>
      </c>
      <c r="BH138" s="134">
        <f>IF(U138="zníž. prenesená",N138,0)</f>
        <v>0</v>
      </c>
      <c r="BI138" s="134">
        <f>IF(U138="nulová",N138,0)</f>
        <v>0</v>
      </c>
      <c r="BJ138" s="16" t="s">
        <v>130</v>
      </c>
      <c r="BK138" s="134">
        <f>ROUND(L138*K138,2)</f>
        <v>0</v>
      </c>
      <c r="BL138" s="16" t="s">
        <v>129</v>
      </c>
      <c r="BM138" s="16" t="s">
        <v>1171</v>
      </c>
    </row>
    <row r="139" spans="2:65" s="10" customFormat="1" ht="31.5" customHeight="1" x14ac:dyDescent="0.3">
      <c r="B139" s="135"/>
      <c r="E139" s="136" t="s">
        <v>3</v>
      </c>
      <c r="F139" s="397" t="s">
        <v>1172</v>
      </c>
      <c r="G139" s="398"/>
      <c r="H139" s="398"/>
      <c r="I139" s="398"/>
      <c r="K139" s="137">
        <v>321</v>
      </c>
      <c r="R139" s="138"/>
      <c r="T139" s="139"/>
      <c r="AA139" s="140"/>
      <c r="AT139" s="136" t="s">
        <v>137</v>
      </c>
      <c r="AU139" s="136" t="s">
        <v>130</v>
      </c>
      <c r="AV139" s="10" t="s">
        <v>130</v>
      </c>
      <c r="AW139" s="10" t="s">
        <v>27</v>
      </c>
      <c r="AX139" s="10" t="s">
        <v>69</v>
      </c>
      <c r="AY139" s="136" t="s">
        <v>124</v>
      </c>
    </row>
    <row r="140" spans="2:65" s="10" customFormat="1" ht="22.5" customHeight="1" x14ac:dyDescent="0.3">
      <c r="B140" s="135"/>
      <c r="E140" s="136" t="s">
        <v>3</v>
      </c>
      <c r="F140" s="400" t="s">
        <v>1173</v>
      </c>
      <c r="G140" s="398"/>
      <c r="H140" s="398"/>
      <c r="I140" s="398"/>
      <c r="K140" s="137">
        <v>17</v>
      </c>
      <c r="R140" s="138"/>
      <c r="T140" s="139"/>
      <c r="AA140" s="140"/>
      <c r="AT140" s="136" t="s">
        <v>137</v>
      </c>
      <c r="AU140" s="136" t="s">
        <v>130</v>
      </c>
      <c r="AV140" s="10" t="s">
        <v>130</v>
      </c>
      <c r="AW140" s="10" t="s">
        <v>27</v>
      </c>
      <c r="AX140" s="10" t="s">
        <v>69</v>
      </c>
      <c r="AY140" s="136" t="s">
        <v>124</v>
      </c>
    </row>
    <row r="141" spans="2:65" s="10" customFormat="1" ht="22.5" customHeight="1" x14ac:dyDescent="0.3">
      <c r="B141" s="135"/>
      <c r="E141" s="136" t="s">
        <v>3</v>
      </c>
      <c r="F141" s="400" t="s">
        <v>1174</v>
      </c>
      <c r="G141" s="398"/>
      <c r="H141" s="398"/>
      <c r="I141" s="398"/>
      <c r="K141" s="137">
        <v>28.4</v>
      </c>
      <c r="R141" s="138"/>
      <c r="T141" s="139"/>
      <c r="AA141" s="140"/>
      <c r="AT141" s="136" t="s">
        <v>137</v>
      </c>
      <c r="AU141" s="136" t="s">
        <v>130</v>
      </c>
      <c r="AV141" s="10" t="s">
        <v>130</v>
      </c>
      <c r="AW141" s="10" t="s">
        <v>27</v>
      </c>
      <c r="AX141" s="10" t="s">
        <v>69</v>
      </c>
      <c r="AY141" s="136" t="s">
        <v>124</v>
      </c>
    </row>
    <row r="142" spans="2:65" s="10" customFormat="1" ht="22.5" customHeight="1" x14ac:dyDescent="0.3">
      <c r="B142" s="135"/>
      <c r="E142" s="136" t="s">
        <v>3</v>
      </c>
      <c r="F142" s="400" t="s">
        <v>1175</v>
      </c>
      <c r="G142" s="398"/>
      <c r="H142" s="398"/>
      <c r="I142" s="398"/>
      <c r="K142" s="137">
        <v>13.2</v>
      </c>
      <c r="R142" s="138"/>
      <c r="T142" s="139"/>
      <c r="AA142" s="140"/>
      <c r="AT142" s="136" t="s">
        <v>137</v>
      </c>
      <c r="AU142" s="136" t="s">
        <v>130</v>
      </c>
      <c r="AV142" s="10" t="s">
        <v>130</v>
      </c>
      <c r="AW142" s="10" t="s">
        <v>27</v>
      </c>
      <c r="AX142" s="10" t="s">
        <v>69</v>
      </c>
      <c r="AY142" s="136" t="s">
        <v>124</v>
      </c>
    </row>
    <row r="143" spans="2:65" s="11" customFormat="1" ht="22.5" customHeight="1" x14ac:dyDescent="0.3">
      <c r="B143" s="148"/>
      <c r="E143" s="149" t="s">
        <v>3</v>
      </c>
      <c r="F143" s="401" t="s">
        <v>506</v>
      </c>
      <c r="G143" s="402"/>
      <c r="H143" s="402"/>
      <c r="I143" s="402"/>
      <c r="K143" s="150">
        <v>379.6</v>
      </c>
      <c r="R143" s="151"/>
      <c r="T143" s="152"/>
      <c r="AA143" s="153"/>
      <c r="AT143" s="154" t="s">
        <v>137</v>
      </c>
      <c r="AU143" s="154" t="s">
        <v>130</v>
      </c>
      <c r="AV143" s="11" t="s">
        <v>129</v>
      </c>
      <c r="AW143" s="11" t="s">
        <v>27</v>
      </c>
      <c r="AX143" s="11" t="s">
        <v>75</v>
      </c>
      <c r="AY143" s="154" t="s">
        <v>124</v>
      </c>
    </row>
    <row r="144" spans="2:65" s="1" customFormat="1" ht="31.5" customHeight="1" x14ac:dyDescent="0.3">
      <c r="B144" s="125"/>
      <c r="C144" s="126" t="s">
        <v>155</v>
      </c>
      <c r="D144" s="126" t="s">
        <v>125</v>
      </c>
      <c r="E144" s="127" t="s">
        <v>607</v>
      </c>
      <c r="F144" s="394" t="s">
        <v>608</v>
      </c>
      <c r="G144" s="395"/>
      <c r="H144" s="395"/>
      <c r="I144" s="395"/>
      <c r="J144" s="128" t="s">
        <v>216</v>
      </c>
      <c r="K144" s="129">
        <v>9.9700000000000006</v>
      </c>
      <c r="L144" s="396"/>
      <c r="M144" s="395"/>
      <c r="N144" s="396"/>
      <c r="O144" s="395"/>
      <c r="P144" s="395"/>
      <c r="Q144" s="395"/>
      <c r="R144" s="130"/>
      <c r="T144" s="131"/>
      <c r="U144" s="36"/>
      <c r="V144" s="132"/>
      <c r="W144" s="132"/>
      <c r="X144" s="132"/>
      <c r="Y144" s="132"/>
      <c r="Z144" s="132"/>
      <c r="AA144" s="133"/>
      <c r="AR144" s="16" t="s">
        <v>129</v>
      </c>
      <c r="AT144" s="16" t="s">
        <v>125</v>
      </c>
      <c r="AU144" s="16" t="s">
        <v>130</v>
      </c>
      <c r="AY144" s="16" t="s">
        <v>124</v>
      </c>
      <c r="BE144" s="134">
        <f>IF(U144="základná",N144,0)</f>
        <v>0</v>
      </c>
      <c r="BF144" s="134">
        <f>IF(U144="znížená",N144,0)</f>
        <v>0</v>
      </c>
      <c r="BG144" s="134">
        <f>IF(U144="zákl. prenesená",N144,0)</f>
        <v>0</v>
      </c>
      <c r="BH144" s="134">
        <f>IF(U144="zníž. prenesená",N144,0)</f>
        <v>0</v>
      </c>
      <c r="BI144" s="134">
        <f>IF(U144="nulová",N144,0)</f>
        <v>0</v>
      </c>
      <c r="BJ144" s="16" t="s">
        <v>130</v>
      </c>
      <c r="BK144" s="134">
        <f>ROUND(L144*K144,2)</f>
        <v>0</v>
      </c>
      <c r="BL144" s="16" t="s">
        <v>129</v>
      </c>
      <c r="BM144" s="16" t="s">
        <v>1176</v>
      </c>
    </row>
    <row r="145" spans="2:65" s="1" customFormat="1" ht="31.5" customHeight="1" x14ac:dyDescent="0.3">
      <c r="B145" s="125"/>
      <c r="C145" s="126" t="s">
        <v>153</v>
      </c>
      <c r="D145" s="126" t="s">
        <v>125</v>
      </c>
      <c r="E145" s="127" t="s">
        <v>610</v>
      </c>
      <c r="F145" s="394" t="s">
        <v>611</v>
      </c>
      <c r="G145" s="395"/>
      <c r="H145" s="395"/>
      <c r="I145" s="395"/>
      <c r="J145" s="128" t="s">
        <v>216</v>
      </c>
      <c r="K145" s="129">
        <v>39.880000000000003</v>
      </c>
      <c r="L145" s="396"/>
      <c r="M145" s="395"/>
      <c r="N145" s="396"/>
      <c r="O145" s="395"/>
      <c r="P145" s="395"/>
      <c r="Q145" s="395"/>
      <c r="R145" s="130"/>
      <c r="T145" s="131"/>
      <c r="U145" s="36"/>
      <c r="V145" s="132"/>
      <c r="W145" s="132"/>
      <c r="X145" s="132"/>
      <c r="Y145" s="132"/>
      <c r="Z145" s="132"/>
      <c r="AA145" s="133"/>
      <c r="AR145" s="16" t="s">
        <v>129</v>
      </c>
      <c r="AT145" s="16" t="s">
        <v>125</v>
      </c>
      <c r="AU145" s="16" t="s">
        <v>130</v>
      </c>
      <c r="AY145" s="16" t="s">
        <v>124</v>
      </c>
      <c r="BE145" s="134">
        <f>IF(U145="základná",N145,0)</f>
        <v>0</v>
      </c>
      <c r="BF145" s="134">
        <f>IF(U145="znížená",N145,0)</f>
        <v>0</v>
      </c>
      <c r="BG145" s="134">
        <f>IF(U145="zákl. prenesená",N145,0)</f>
        <v>0</v>
      </c>
      <c r="BH145" s="134">
        <f>IF(U145="zníž. prenesená",N145,0)</f>
        <v>0</v>
      </c>
      <c r="BI145" s="134">
        <f>IF(U145="nulová",N145,0)</f>
        <v>0</v>
      </c>
      <c r="BJ145" s="16" t="s">
        <v>130</v>
      </c>
      <c r="BK145" s="134">
        <f>ROUND(L145*K145,2)</f>
        <v>0</v>
      </c>
      <c r="BL145" s="16" t="s">
        <v>129</v>
      </c>
      <c r="BM145" s="16" t="s">
        <v>1177</v>
      </c>
    </row>
    <row r="146" spans="2:65" s="10" customFormat="1" ht="22.5" customHeight="1" x14ac:dyDescent="0.3">
      <c r="B146" s="135"/>
      <c r="E146" s="136" t="s">
        <v>3</v>
      </c>
      <c r="F146" s="397" t="s">
        <v>1178</v>
      </c>
      <c r="G146" s="398"/>
      <c r="H146" s="398"/>
      <c r="I146" s="398"/>
      <c r="K146" s="137">
        <v>39.880000000000003</v>
      </c>
      <c r="R146" s="138"/>
      <c r="T146" s="139"/>
      <c r="AA146" s="140"/>
      <c r="AT146" s="136" t="s">
        <v>137</v>
      </c>
      <c r="AU146" s="136" t="s">
        <v>130</v>
      </c>
      <c r="AV146" s="10" t="s">
        <v>130</v>
      </c>
      <c r="AW146" s="10" t="s">
        <v>27</v>
      </c>
      <c r="AX146" s="10" t="s">
        <v>75</v>
      </c>
      <c r="AY146" s="136" t="s">
        <v>124</v>
      </c>
    </row>
    <row r="147" spans="2:65" s="1" customFormat="1" ht="31.5" customHeight="1" x14ac:dyDescent="0.3">
      <c r="B147" s="125"/>
      <c r="C147" s="126" t="s">
        <v>162</v>
      </c>
      <c r="D147" s="126" t="s">
        <v>125</v>
      </c>
      <c r="E147" s="127" t="s">
        <v>214</v>
      </c>
      <c r="F147" s="394" t="s">
        <v>215</v>
      </c>
      <c r="G147" s="395"/>
      <c r="H147" s="395"/>
      <c r="I147" s="395"/>
      <c r="J147" s="128" t="s">
        <v>216</v>
      </c>
      <c r="K147" s="129">
        <v>9.9700000000000006</v>
      </c>
      <c r="L147" s="396"/>
      <c r="M147" s="395"/>
      <c r="N147" s="396"/>
      <c r="O147" s="395"/>
      <c r="P147" s="395"/>
      <c r="Q147" s="395"/>
      <c r="R147" s="130"/>
      <c r="T147" s="131"/>
      <c r="U147" s="36"/>
      <c r="V147" s="132"/>
      <c r="W147" s="132"/>
      <c r="X147" s="132"/>
      <c r="Y147" s="132"/>
      <c r="Z147" s="132"/>
      <c r="AA147" s="133"/>
      <c r="AR147" s="16" t="s">
        <v>129</v>
      </c>
      <c r="AT147" s="16" t="s">
        <v>125</v>
      </c>
      <c r="AU147" s="16" t="s">
        <v>130</v>
      </c>
      <c r="AY147" s="16" t="s">
        <v>124</v>
      </c>
      <c r="BE147" s="134">
        <f>IF(U147="základná",N147,0)</f>
        <v>0</v>
      </c>
      <c r="BF147" s="134">
        <f>IF(U147="znížená",N147,0)</f>
        <v>0</v>
      </c>
      <c r="BG147" s="134">
        <f>IF(U147="zákl. prenesená",N147,0)</f>
        <v>0</v>
      </c>
      <c r="BH147" s="134">
        <f>IF(U147="zníž. prenesená",N147,0)</f>
        <v>0</v>
      </c>
      <c r="BI147" s="134">
        <f>IF(U147="nulová",N147,0)</f>
        <v>0</v>
      </c>
      <c r="BJ147" s="16" t="s">
        <v>130</v>
      </c>
      <c r="BK147" s="134">
        <f>ROUND(L147*K147,2)</f>
        <v>0</v>
      </c>
      <c r="BL147" s="16" t="s">
        <v>129</v>
      </c>
      <c r="BM147" s="16" t="s">
        <v>1179</v>
      </c>
    </row>
    <row r="148" spans="2:65" s="1" customFormat="1" ht="31.5" customHeight="1" x14ac:dyDescent="0.3">
      <c r="B148" s="125"/>
      <c r="C148" s="126" t="s">
        <v>167</v>
      </c>
      <c r="D148" s="126" t="s">
        <v>125</v>
      </c>
      <c r="E148" s="127" t="s">
        <v>219</v>
      </c>
      <c r="F148" s="394" t="s">
        <v>220</v>
      </c>
      <c r="G148" s="395"/>
      <c r="H148" s="395"/>
      <c r="I148" s="395"/>
      <c r="J148" s="128" t="s">
        <v>216</v>
      </c>
      <c r="K148" s="129">
        <v>149.55000000000001</v>
      </c>
      <c r="L148" s="396"/>
      <c r="M148" s="395"/>
      <c r="N148" s="396"/>
      <c r="O148" s="395"/>
      <c r="P148" s="395"/>
      <c r="Q148" s="395"/>
      <c r="R148" s="130"/>
      <c r="T148" s="131"/>
      <c r="U148" s="36"/>
      <c r="V148" s="132"/>
      <c r="W148" s="132"/>
      <c r="X148" s="132"/>
      <c r="Y148" s="132"/>
      <c r="Z148" s="132"/>
      <c r="AA148" s="133"/>
      <c r="AR148" s="16" t="s">
        <v>129</v>
      </c>
      <c r="AT148" s="16" t="s">
        <v>125</v>
      </c>
      <c r="AU148" s="16" t="s">
        <v>130</v>
      </c>
      <c r="AY148" s="16" t="s">
        <v>124</v>
      </c>
      <c r="BE148" s="134">
        <f>IF(U148="základná",N148,0)</f>
        <v>0</v>
      </c>
      <c r="BF148" s="134">
        <f>IF(U148="znížená",N148,0)</f>
        <v>0</v>
      </c>
      <c r="BG148" s="134">
        <f>IF(U148="zákl. prenesená",N148,0)</f>
        <v>0</v>
      </c>
      <c r="BH148" s="134">
        <f>IF(U148="zníž. prenesená",N148,0)</f>
        <v>0</v>
      </c>
      <c r="BI148" s="134">
        <f>IF(U148="nulová",N148,0)</f>
        <v>0</v>
      </c>
      <c r="BJ148" s="16" t="s">
        <v>130</v>
      </c>
      <c r="BK148" s="134">
        <f>ROUND(L148*K148,2)</f>
        <v>0</v>
      </c>
      <c r="BL148" s="16" t="s">
        <v>129</v>
      </c>
      <c r="BM148" s="16" t="s">
        <v>1180</v>
      </c>
    </row>
    <row r="149" spans="2:65" s="10" customFormat="1" ht="22.5" customHeight="1" x14ac:dyDescent="0.3">
      <c r="B149" s="135"/>
      <c r="E149" s="136" t="s">
        <v>3</v>
      </c>
      <c r="F149" s="397" t="s">
        <v>1181</v>
      </c>
      <c r="G149" s="398"/>
      <c r="H149" s="398"/>
      <c r="I149" s="398"/>
      <c r="K149" s="137">
        <v>149.55000000000001</v>
      </c>
      <c r="R149" s="138"/>
      <c r="T149" s="139"/>
      <c r="AA149" s="140"/>
      <c r="AT149" s="136" t="s">
        <v>137</v>
      </c>
      <c r="AU149" s="136" t="s">
        <v>130</v>
      </c>
      <c r="AV149" s="10" t="s">
        <v>130</v>
      </c>
      <c r="AW149" s="10" t="s">
        <v>27</v>
      </c>
      <c r="AX149" s="10" t="s">
        <v>75</v>
      </c>
      <c r="AY149" s="136" t="s">
        <v>124</v>
      </c>
    </row>
    <row r="150" spans="2:65" s="1" customFormat="1" ht="31.5" customHeight="1" x14ac:dyDescent="0.3">
      <c r="B150" s="125"/>
      <c r="C150" s="126" t="s">
        <v>171</v>
      </c>
      <c r="D150" s="126" t="s">
        <v>125</v>
      </c>
      <c r="E150" s="127" t="s">
        <v>224</v>
      </c>
      <c r="F150" s="394" t="s">
        <v>225</v>
      </c>
      <c r="G150" s="395"/>
      <c r="H150" s="395"/>
      <c r="I150" s="395"/>
      <c r="J150" s="128" t="s">
        <v>216</v>
      </c>
      <c r="K150" s="129">
        <v>9.9700000000000006</v>
      </c>
      <c r="L150" s="396"/>
      <c r="M150" s="395"/>
      <c r="N150" s="396"/>
      <c r="O150" s="395"/>
      <c r="P150" s="395"/>
      <c r="Q150" s="395"/>
      <c r="R150" s="130"/>
      <c r="T150" s="131"/>
      <c r="U150" s="36"/>
      <c r="V150" s="132"/>
      <c r="W150" s="132"/>
      <c r="X150" s="132"/>
      <c r="Y150" s="132"/>
      <c r="Z150" s="132"/>
      <c r="AA150" s="133"/>
      <c r="AR150" s="16" t="s">
        <v>129</v>
      </c>
      <c r="AT150" s="16" t="s">
        <v>125</v>
      </c>
      <c r="AU150" s="16" t="s">
        <v>130</v>
      </c>
      <c r="AY150" s="16" t="s">
        <v>124</v>
      </c>
      <c r="BE150" s="134">
        <f>IF(U150="základná",N150,0)</f>
        <v>0</v>
      </c>
      <c r="BF150" s="134">
        <f>IF(U150="znížená",N150,0)</f>
        <v>0</v>
      </c>
      <c r="BG150" s="134">
        <f>IF(U150="zákl. prenesená",N150,0)</f>
        <v>0</v>
      </c>
      <c r="BH150" s="134">
        <f>IF(U150="zníž. prenesená",N150,0)</f>
        <v>0</v>
      </c>
      <c r="BI150" s="134">
        <f>IF(U150="nulová",N150,0)</f>
        <v>0</v>
      </c>
      <c r="BJ150" s="16" t="s">
        <v>130</v>
      </c>
      <c r="BK150" s="134">
        <f>ROUND(L150*K150,2)</f>
        <v>0</v>
      </c>
      <c r="BL150" s="16" t="s">
        <v>129</v>
      </c>
      <c r="BM150" s="16" t="s">
        <v>1182</v>
      </c>
    </row>
    <row r="151" spans="2:65" s="1" customFormat="1" ht="31.5" customHeight="1" x14ac:dyDescent="0.3">
      <c r="B151" s="125"/>
      <c r="C151" s="126" t="s">
        <v>176</v>
      </c>
      <c r="D151" s="126" t="s">
        <v>125</v>
      </c>
      <c r="E151" s="127" t="s">
        <v>228</v>
      </c>
      <c r="F151" s="394" t="s">
        <v>229</v>
      </c>
      <c r="G151" s="395"/>
      <c r="H151" s="395"/>
      <c r="I151" s="395"/>
      <c r="J151" s="128" t="s">
        <v>216</v>
      </c>
      <c r="K151" s="129">
        <v>99.7</v>
      </c>
      <c r="L151" s="396"/>
      <c r="M151" s="395"/>
      <c r="N151" s="396"/>
      <c r="O151" s="395"/>
      <c r="P151" s="395"/>
      <c r="Q151" s="395"/>
      <c r="R151" s="130"/>
      <c r="T151" s="131"/>
      <c r="U151" s="36"/>
      <c r="V151" s="132"/>
      <c r="W151" s="132"/>
      <c r="X151" s="132"/>
      <c r="Y151" s="132"/>
      <c r="Z151" s="132"/>
      <c r="AA151" s="133"/>
      <c r="AR151" s="16" t="s">
        <v>129</v>
      </c>
      <c r="AT151" s="16" t="s">
        <v>125</v>
      </c>
      <c r="AU151" s="16" t="s">
        <v>130</v>
      </c>
      <c r="AY151" s="16" t="s">
        <v>124</v>
      </c>
      <c r="BE151" s="134">
        <f>IF(U151="základná",N151,0)</f>
        <v>0</v>
      </c>
      <c r="BF151" s="134">
        <f>IF(U151="znížená",N151,0)</f>
        <v>0</v>
      </c>
      <c r="BG151" s="134">
        <f>IF(U151="zákl. prenesená",N151,0)</f>
        <v>0</v>
      </c>
      <c r="BH151" s="134">
        <f>IF(U151="zníž. prenesená",N151,0)</f>
        <v>0</v>
      </c>
      <c r="BI151" s="134">
        <f>IF(U151="nulová",N151,0)</f>
        <v>0</v>
      </c>
      <c r="BJ151" s="16" t="s">
        <v>130</v>
      </c>
      <c r="BK151" s="134">
        <f>ROUND(L151*K151,2)</f>
        <v>0</v>
      </c>
      <c r="BL151" s="16" t="s">
        <v>129</v>
      </c>
      <c r="BM151" s="16" t="s">
        <v>1183</v>
      </c>
    </row>
    <row r="152" spans="2:65" s="10" customFormat="1" ht="22.5" customHeight="1" x14ac:dyDescent="0.3">
      <c r="B152" s="135"/>
      <c r="E152" s="136" t="s">
        <v>3</v>
      </c>
      <c r="F152" s="397" t="s">
        <v>1184</v>
      </c>
      <c r="G152" s="398"/>
      <c r="H152" s="398"/>
      <c r="I152" s="398"/>
      <c r="K152" s="137">
        <v>99.7</v>
      </c>
      <c r="R152" s="138"/>
      <c r="T152" s="139"/>
      <c r="AA152" s="140"/>
      <c r="AT152" s="136" t="s">
        <v>137</v>
      </c>
      <c r="AU152" s="136" t="s">
        <v>130</v>
      </c>
      <c r="AV152" s="10" t="s">
        <v>130</v>
      </c>
      <c r="AW152" s="10" t="s">
        <v>27</v>
      </c>
      <c r="AX152" s="10" t="s">
        <v>75</v>
      </c>
      <c r="AY152" s="136" t="s">
        <v>124</v>
      </c>
    </row>
    <row r="153" spans="2:65" s="1" customFormat="1" ht="31.5" customHeight="1" x14ac:dyDescent="0.3">
      <c r="B153" s="125"/>
      <c r="C153" s="126" t="s">
        <v>180</v>
      </c>
      <c r="D153" s="126" t="s">
        <v>125</v>
      </c>
      <c r="E153" s="127" t="s">
        <v>1185</v>
      </c>
      <c r="F153" s="394" t="s">
        <v>1186</v>
      </c>
      <c r="G153" s="395"/>
      <c r="H153" s="395"/>
      <c r="I153" s="395"/>
      <c r="J153" s="128" t="s">
        <v>216</v>
      </c>
      <c r="K153" s="129">
        <v>9.9700000000000006</v>
      </c>
      <c r="L153" s="396"/>
      <c r="M153" s="395"/>
      <c r="N153" s="396"/>
      <c r="O153" s="395"/>
      <c r="P153" s="395"/>
      <c r="Q153" s="395"/>
      <c r="R153" s="130"/>
      <c r="T153" s="131"/>
      <c r="U153" s="36"/>
      <c r="V153" s="132"/>
      <c r="W153" s="132"/>
      <c r="X153" s="132"/>
      <c r="Y153" s="132"/>
      <c r="Z153" s="132"/>
      <c r="AA153" s="133"/>
      <c r="AR153" s="16" t="s">
        <v>129</v>
      </c>
      <c r="AT153" s="16" t="s">
        <v>125</v>
      </c>
      <c r="AU153" s="16" t="s">
        <v>130</v>
      </c>
      <c r="AY153" s="16" t="s">
        <v>124</v>
      </c>
      <c r="BE153" s="134">
        <f>IF(U153="základná",N153,0)</f>
        <v>0</v>
      </c>
      <c r="BF153" s="134">
        <f>IF(U153="znížená",N153,0)</f>
        <v>0</v>
      </c>
      <c r="BG153" s="134">
        <f>IF(U153="zákl. prenesená",N153,0)</f>
        <v>0</v>
      </c>
      <c r="BH153" s="134">
        <f>IF(U153="zníž. prenesená",N153,0)</f>
        <v>0</v>
      </c>
      <c r="BI153" s="134">
        <f>IF(U153="nulová",N153,0)</f>
        <v>0</v>
      </c>
      <c r="BJ153" s="16" t="s">
        <v>130</v>
      </c>
      <c r="BK153" s="134">
        <f>ROUND(L153*K153,2)</f>
        <v>0</v>
      </c>
      <c r="BL153" s="16" t="s">
        <v>129</v>
      </c>
      <c r="BM153" s="16" t="s">
        <v>1187</v>
      </c>
    </row>
    <row r="154" spans="2:65" s="9" customFormat="1" ht="29.85" customHeight="1" x14ac:dyDescent="0.3">
      <c r="B154" s="115"/>
      <c r="D154" s="124" t="s">
        <v>106</v>
      </c>
      <c r="E154" s="124"/>
      <c r="F154" s="124"/>
      <c r="G154" s="124"/>
      <c r="H154" s="124"/>
      <c r="I154" s="124"/>
      <c r="J154" s="124"/>
      <c r="K154" s="124"/>
      <c r="L154" s="124"/>
      <c r="M154" s="124"/>
      <c r="N154" s="412"/>
      <c r="O154" s="413"/>
      <c r="P154" s="413"/>
      <c r="Q154" s="413"/>
      <c r="R154" s="117"/>
      <c r="T154" s="118"/>
      <c r="W154" s="119"/>
      <c r="Y154" s="119"/>
      <c r="AA154" s="120"/>
      <c r="AR154" s="121" t="s">
        <v>75</v>
      </c>
      <c r="AT154" s="122" t="s">
        <v>68</v>
      </c>
      <c r="AU154" s="122" t="s">
        <v>75</v>
      </c>
      <c r="AY154" s="121" t="s">
        <v>124</v>
      </c>
      <c r="BK154" s="123">
        <f>BK155</f>
        <v>0</v>
      </c>
    </row>
    <row r="155" spans="2:65" s="1" customFormat="1" ht="31.5" customHeight="1" x14ac:dyDescent="0.3">
      <c r="B155" s="125"/>
      <c r="C155" s="126" t="s">
        <v>184</v>
      </c>
      <c r="D155" s="126" t="s">
        <v>125</v>
      </c>
      <c r="E155" s="127" t="s">
        <v>965</v>
      </c>
      <c r="F155" s="394" t="s">
        <v>966</v>
      </c>
      <c r="G155" s="395"/>
      <c r="H155" s="395"/>
      <c r="I155" s="395"/>
      <c r="J155" s="128" t="s">
        <v>216</v>
      </c>
      <c r="K155" s="129">
        <v>5.76</v>
      </c>
      <c r="L155" s="396"/>
      <c r="M155" s="395"/>
      <c r="N155" s="396"/>
      <c r="O155" s="395"/>
      <c r="P155" s="395"/>
      <c r="Q155" s="395"/>
      <c r="R155" s="130"/>
      <c r="T155" s="131"/>
      <c r="U155" s="36"/>
      <c r="V155" s="132"/>
      <c r="W155" s="132"/>
      <c r="X155" s="132"/>
      <c r="Y155" s="132"/>
      <c r="Z155" s="132"/>
      <c r="AA155" s="133"/>
      <c r="AR155" s="16" t="s">
        <v>129</v>
      </c>
      <c r="AT155" s="16" t="s">
        <v>125</v>
      </c>
      <c r="AU155" s="16" t="s">
        <v>130</v>
      </c>
      <c r="AY155" s="16" t="s">
        <v>124</v>
      </c>
      <c r="BE155" s="134">
        <f>IF(U155="základná",N155,0)</f>
        <v>0</v>
      </c>
      <c r="BF155" s="134">
        <f>IF(U155="znížená",N155,0)</f>
        <v>0</v>
      </c>
      <c r="BG155" s="134">
        <f>IF(U155="zákl. prenesená",N155,0)</f>
        <v>0</v>
      </c>
      <c r="BH155" s="134">
        <f>IF(U155="zníž. prenesená",N155,0)</f>
        <v>0</v>
      </c>
      <c r="BI155" s="134">
        <f>IF(U155="nulová",N155,0)</f>
        <v>0</v>
      </c>
      <c r="BJ155" s="16" t="s">
        <v>130</v>
      </c>
      <c r="BK155" s="134">
        <f>ROUND(L155*K155,2)</f>
        <v>0</v>
      </c>
      <c r="BL155" s="16" t="s">
        <v>129</v>
      </c>
      <c r="BM155" s="16" t="s">
        <v>1188</v>
      </c>
    </row>
    <row r="156" spans="2:65" s="9" customFormat="1" ht="37.35" customHeight="1" x14ac:dyDescent="0.35">
      <c r="B156" s="115"/>
      <c r="D156" s="116" t="s">
        <v>107</v>
      </c>
      <c r="E156" s="116"/>
      <c r="F156" s="116"/>
      <c r="G156" s="116"/>
      <c r="H156" s="116"/>
      <c r="I156" s="116"/>
      <c r="J156" s="116"/>
      <c r="K156" s="116"/>
      <c r="L156" s="116"/>
      <c r="M156" s="116"/>
      <c r="N156" s="414"/>
      <c r="O156" s="415"/>
      <c r="P156" s="415"/>
      <c r="Q156" s="415"/>
      <c r="R156" s="117"/>
      <c r="T156" s="118"/>
      <c r="W156" s="119"/>
      <c r="Y156" s="119"/>
      <c r="AA156" s="120"/>
      <c r="AR156" s="121" t="s">
        <v>130</v>
      </c>
      <c r="AT156" s="122" t="s">
        <v>68</v>
      </c>
      <c r="AU156" s="122" t="s">
        <v>69</v>
      </c>
      <c r="AY156" s="121" t="s">
        <v>124</v>
      </c>
      <c r="BK156" s="123">
        <f>BK157+BK164+BK172+BK189</f>
        <v>0</v>
      </c>
    </row>
    <row r="157" spans="2:65" s="9" customFormat="1" ht="19.899999999999999" customHeight="1" x14ac:dyDescent="0.3">
      <c r="B157" s="115"/>
      <c r="D157" s="124" t="s">
        <v>480</v>
      </c>
      <c r="E157" s="124"/>
      <c r="F157" s="124"/>
      <c r="G157" s="124"/>
      <c r="H157" s="124"/>
      <c r="I157" s="124"/>
      <c r="J157" s="124"/>
      <c r="K157" s="124"/>
      <c r="L157" s="124"/>
      <c r="M157" s="124"/>
      <c r="N157" s="410"/>
      <c r="O157" s="411"/>
      <c r="P157" s="411"/>
      <c r="Q157" s="411"/>
      <c r="R157" s="117"/>
      <c r="T157" s="118"/>
      <c r="W157" s="119"/>
      <c r="Y157" s="119"/>
      <c r="AA157" s="120"/>
      <c r="AR157" s="121" t="s">
        <v>130</v>
      </c>
      <c r="AT157" s="122" t="s">
        <v>68</v>
      </c>
      <c r="AU157" s="122" t="s">
        <v>75</v>
      </c>
      <c r="AY157" s="121" t="s">
        <v>124</v>
      </c>
      <c r="BK157" s="123">
        <f>SUM(BK158:BK163)</f>
        <v>0</v>
      </c>
    </row>
    <row r="158" spans="2:65" s="1" customFormat="1" ht="31.5" customHeight="1" x14ac:dyDescent="0.3">
      <c r="B158" s="125"/>
      <c r="C158" s="126" t="s">
        <v>189</v>
      </c>
      <c r="D158" s="126" t="s">
        <v>125</v>
      </c>
      <c r="E158" s="127" t="s">
        <v>1189</v>
      </c>
      <c r="F158" s="394" t="s">
        <v>1190</v>
      </c>
      <c r="G158" s="395"/>
      <c r="H158" s="395"/>
      <c r="I158" s="395"/>
      <c r="J158" s="128" t="s">
        <v>134</v>
      </c>
      <c r="K158" s="129">
        <v>197.3</v>
      </c>
      <c r="L158" s="396"/>
      <c r="M158" s="395"/>
      <c r="N158" s="396"/>
      <c r="O158" s="395"/>
      <c r="P158" s="395"/>
      <c r="Q158" s="395"/>
      <c r="R158" s="130"/>
      <c r="T158" s="131"/>
      <c r="U158" s="36"/>
      <c r="V158" s="132"/>
      <c r="W158" s="132"/>
      <c r="X158" s="132"/>
      <c r="Y158" s="132"/>
      <c r="Z158" s="132"/>
      <c r="AA158" s="133"/>
      <c r="AR158" s="16" t="s">
        <v>193</v>
      </c>
      <c r="AT158" s="16" t="s">
        <v>125</v>
      </c>
      <c r="AU158" s="16" t="s">
        <v>130</v>
      </c>
      <c r="AY158" s="16" t="s">
        <v>124</v>
      </c>
      <c r="BE158" s="134">
        <f>IF(U158="základná",N158,0)</f>
        <v>0</v>
      </c>
      <c r="BF158" s="134">
        <f>IF(U158="znížená",N158,0)</f>
        <v>0</v>
      </c>
      <c r="BG158" s="134">
        <f>IF(U158="zákl. prenesená",N158,0)</f>
        <v>0</v>
      </c>
      <c r="BH158" s="134">
        <f>IF(U158="zníž. prenesená",N158,0)</f>
        <v>0</v>
      </c>
      <c r="BI158" s="134">
        <f>IF(U158="nulová",N158,0)</f>
        <v>0</v>
      </c>
      <c r="BJ158" s="16" t="s">
        <v>130</v>
      </c>
      <c r="BK158" s="134">
        <f>ROUND(L158*K158,2)</f>
        <v>0</v>
      </c>
      <c r="BL158" s="16" t="s">
        <v>193</v>
      </c>
      <c r="BM158" s="16" t="s">
        <v>1191</v>
      </c>
    </row>
    <row r="159" spans="2:65" s="10" customFormat="1" ht="31.5" customHeight="1" x14ac:dyDescent="0.3">
      <c r="B159" s="135"/>
      <c r="E159" s="136" t="s">
        <v>3</v>
      </c>
      <c r="F159" s="397" t="s">
        <v>1192</v>
      </c>
      <c r="G159" s="398"/>
      <c r="H159" s="398"/>
      <c r="I159" s="398"/>
      <c r="K159" s="137">
        <v>197.3</v>
      </c>
      <c r="R159" s="138"/>
      <c r="T159" s="139"/>
      <c r="AA159" s="140"/>
      <c r="AT159" s="136" t="s">
        <v>137</v>
      </c>
      <c r="AU159" s="136" t="s">
        <v>130</v>
      </c>
      <c r="AV159" s="10" t="s">
        <v>130</v>
      </c>
      <c r="AW159" s="10" t="s">
        <v>27</v>
      </c>
      <c r="AX159" s="10" t="s">
        <v>75</v>
      </c>
      <c r="AY159" s="136" t="s">
        <v>124</v>
      </c>
    </row>
    <row r="160" spans="2:65" s="1" customFormat="1" ht="31.5" customHeight="1" x14ac:dyDescent="0.3">
      <c r="B160" s="125"/>
      <c r="C160" s="126" t="s">
        <v>193</v>
      </c>
      <c r="D160" s="126" t="s">
        <v>125</v>
      </c>
      <c r="E160" s="127" t="s">
        <v>1193</v>
      </c>
      <c r="F160" s="394" t="s">
        <v>1194</v>
      </c>
      <c r="G160" s="395"/>
      <c r="H160" s="395"/>
      <c r="I160" s="395"/>
      <c r="J160" s="128" t="s">
        <v>134</v>
      </c>
      <c r="K160" s="129">
        <v>197.3</v>
      </c>
      <c r="L160" s="396"/>
      <c r="M160" s="395"/>
      <c r="N160" s="396"/>
      <c r="O160" s="395"/>
      <c r="P160" s="395"/>
      <c r="Q160" s="395"/>
      <c r="R160" s="130"/>
      <c r="T160" s="131"/>
      <c r="U160" s="36"/>
      <c r="V160" s="132"/>
      <c r="W160" s="132"/>
      <c r="X160" s="132"/>
      <c r="Y160" s="132"/>
      <c r="Z160" s="132"/>
      <c r="AA160" s="133"/>
      <c r="AR160" s="16" t="s">
        <v>193</v>
      </c>
      <c r="AT160" s="16" t="s">
        <v>125</v>
      </c>
      <c r="AU160" s="16" t="s">
        <v>130</v>
      </c>
      <c r="AY160" s="16" t="s">
        <v>124</v>
      </c>
      <c r="BE160" s="134">
        <f>IF(U160="základná",N160,0)</f>
        <v>0</v>
      </c>
      <c r="BF160" s="134">
        <f>IF(U160="znížená",N160,0)</f>
        <v>0</v>
      </c>
      <c r="BG160" s="134">
        <f>IF(U160="zákl. prenesená",N160,0)</f>
        <v>0</v>
      </c>
      <c r="BH160" s="134">
        <f>IF(U160="zníž. prenesená",N160,0)</f>
        <v>0</v>
      </c>
      <c r="BI160" s="134">
        <f>IF(U160="nulová",N160,0)</f>
        <v>0</v>
      </c>
      <c r="BJ160" s="16" t="s">
        <v>130</v>
      </c>
      <c r="BK160" s="134">
        <f>ROUND(L160*K160,2)</f>
        <v>0</v>
      </c>
      <c r="BL160" s="16" t="s">
        <v>193</v>
      </c>
      <c r="BM160" s="16" t="s">
        <v>1195</v>
      </c>
    </row>
    <row r="161" spans="2:65" s="10" customFormat="1" ht="22.5" customHeight="1" x14ac:dyDescent="0.3">
      <c r="B161" s="135"/>
      <c r="E161" s="136" t="s">
        <v>3</v>
      </c>
      <c r="F161" s="397" t="s">
        <v>1196</v>
      </c>
      <c r="G161" s="398"/>
      <c r="H161" s="398"/>
      <c r="I161" s="398"/>
      <c r="K161" s="137">
        <v>197.3</v>
      </c>
      <c r="R161" s="138"/>
      <c r="T161" s="139"/>
      <c r="AA161" s="140"/>
      <c r="AT161" s="136" t="s">
        <v>137</v>
      </c>
      <c r="AU161" s="136" t="s">
        <v>130</v>
      </c>
      <c r="AV161" s="10" t="s">
        <v>130</v>
      </c>
      <c r="AW161" s="10" t="s">
        <v>27</v>
      </c>
      <c r="AX161" s="10" t="s">
        <v>75</v>
      </c>
      <c r="AY161" s="136" t="s">
        <v>124</v>
      </c>
    </row>
    <row r="162" spans="2:65" s="1" customFormat="1" ht="22.5" customHeight="1" x14ac:dyDescent="0.3">
      <c r="B162" s="125"/>
      <c r="C162" s="126" t="s">
        <v>197</v>
      </c>
      <c r="D162" s="126" t="s">
        <v>125</v>
      </c>
      <c r="E162" s="127" t="s">
        <v>1197</v>
      </c>
      <c r="F162" s="394" t="s">
        <v>1198</v>
      </c>
      <c r="G162" s="395"/>
      <c r="H162" s="395"/>
      <c r="I162" s="395"/>
      <c r="J162" s="128" t="s">
        <v>134</v>
      </c>
      <c r="K162" s="129">
        <v>197.3</v>
      </c>
      <c r="L162" s="396"/>
      <c r="M162" s="395"/>
      <c r="N162" s="396"/>
      <c r="O162" s="395"/>
      <c r="P162" s="395"/>
      <c r="Q162" s="395"/>
      <c r="R162" s="130"/>
      <c r="T162" s="131"/>
      <c r="U162" s="36"/>
      <c r="V162" s="132"/>
      <c r="W162" s="132"/>
      <c r="X162" s="132"/>
      <c r="Y162" s="132"/>
      <c r="Z162" s="132"/>
      <c r="AA162" s="133"/>
      <c r="AR162" s="16" t="s">
        <v>193</v>
      </c>
      <c r="AT162" s="16" t="s">
        <v>125</v>
      </c>
      <c r="AU162" s="16" t="s">
        <v>130</v>
      </c>
      <c r="AY162" s="16" t="s">
        <v>124</v>
      </c>
      <c r="BE162" s="134">
        <f>IF(U162="základná",N162,0)</f>
        <v>0</v>
      </c>
      <c r="BF162" s="134">
        <f>IF(U162="znížená",N162,0)</f>
        <v>0</v>
      </c>
      <c r="BG162" s="134">
        <f>IF(U162="zákl. prenesená",N162,0)</f>
        <v>0</v>
      </c>
      <c r="BH162" s="134">
        <f>IF(U162="zníž. prenesená",N162,0)</f>
        <v>0</v>
      </c>
      <c r="BI162" s="134">
        <f>IF(U162="nulová",N162,0)</f>
        <v>0</v>
      </c>
      <c r="BJ162" s="16" t="s">
        <v>130</v>
      </c>
      <c r="BK162" s="134">
        <f>ROUND(L162*K162,2)</f>
        <v>0</v>
      </c>
      <c r="BL162" s="16" t="s">
        <v>193</v>
      </c>
      <c r="BM162" s="16" t="s">
        <v>1199</v>
      </c>
    </row>
    <row r="163" spans="2:65" s="1" customFormat="1" ht="31.5" customHeight="1" x14ac:dyDescent="0.3">
      <c r="B163" s="125"/>
      <c r="C163" s="126" t="s">
        <v>201</v>
      </c>
      <c r="D163" s="126" t="s">
        <v>125</v>
      </c>
      <c r="E163" s="127" t="s">
        <v>1200</v>
      </c>
      <c r="F163" s="394" t="s">
        <v>754</v>
      </c>
      <c r="G163" s="395"/>
      <c r="H163" s="395"/>
      <c r="I163" s="395"/>
      <c r="J163" s="128" t="s">
        <v>309</v>
      </c>
      <c r="K163" s="129"/>
      <c r="L163" s="396">
        <v>1.95</v>
      </c>
      <c r="M163" s="395"/>
      <c r="N163" s="396"/>
      <c r="O163" s="395"/>
      <c r="P163" s="395"/>
      <c r="Q163" s="395"/>
      <c r="R163" s="130"/>
      <c r="T163" s="131"/>
      <c r="U163" s="36"/>
      <c r="V163" s="132"/>
      <c r="W163" s="132"/>
      <c r="X163" s="132"/>
      <c r="Y163" s="132"/>
      <c r="Z163" s="132"/>
      <c r="AA163" s="133"/>
      <c r="AR163" s="16" t="s">
        <v>193</v>
      </c>
      <c r="AT163" s="16" t="s">
        <v>125</v>
      </c>
      <c r="AU163" s="16" t="s">
        <v>130</v>
      </c>
      <c r="AY163" s="16" t="s">
        <v>124</v>
      </c>
      <c r="BE163" s="134">
        <f>IF(U163="základná",N163,0)</f>
        <v>0</v>
      </c>
      <c r="BF163" s="134">
        <f>IF(U163="znížená",N163,0)</f>
        <v>0</v>
      </c>
      <c r="BG163" s="134">
        <f>IF(U163="zákl. prenesená",N163,0)</f>
        <v>0</v>
      </c>
      <c r="BH163" s="134">
        <f>IF(U163="zníž. prenesená",N163,0)</f>
        <v>0</v>
      </c>
      <c r="BI163" s="134">
        <f>IF(U163="nulová",N163,0)</f>
        <v>0</v>
      </c>
      <c r="BJ163" s="16" t="s">
        <v>130</v>
      </c>
      <c r="BK163" s="134">
        <f>ROUND(L163*K163,2)</f>
        <v>0</v>
      </c>
      <c r="BL163" s="16" t="s">
        <v>193</v>
      </c>
      <c r="BM163" s="16" t="s">
        <v>1201</v>
      </c>
    </row>
    <row r="164" spans="2:65" s="9" customFormat="1" ht="29.85" customHeight="1" x14ac:dyDescent="0.3">
      <c r="B164" s="115"/>
      <c r="D164" s="124" t="s">
        <v>481</v>
      </c>
      <c r="E164" s="124"/>
      <c r="F164" s="124"/>
      <c r="G164" s="124"/>
      <c r="H164" s="124"/>
      <c r="I164" s="124"/>
      <c r="J164" s="124"/>
      <c r="K164" s="124"/>
      <c r="L164" s="124"/>
      <c r="M164" s="124"/>
      <c r="N164" s="412"/>
      <c r="O164" s="413"/>
      <c r="P164" s="413"/>
      <c r="Q164" s="413"/>
      <c r="R164" s="117"/>
      <c r="T164" s="118"/>
      <c r="W164" s="119"/>
      <c r="Y164" s="119"/>
      <c r="AA164" s="120"/>
      <c r="AR164" s="121" t="s">
        <v>130</v>
      </c>
      <c r="AT164" s="122" t="s">
        <v>68</v>
      </c>
      <c r="AU164" s="122" t="s">
        <v>75</v>
      </c>
      <c r="AY164" s="121" t="s">
        <v>124</v>
      </c>
      <c r="BK164" s="123">
        <f>SUM(BK165:BK171)</f>
        <v>0</v>
      </c>
    </row>
    <row r="165" spans="2:65" s="1" customFormat="1" ht="31.5" customHeight="1" x14ac:dyDescent="0.3">
      <c r="B165" s="125"/>
      <c r="C165" s="126" t="s">
        <v>205</v>
      </c>
      <c r="D165" s="126" t="s">
        <v>125</v>
      </c>
      <c r="E165" s="127" t="s">
        <v>1202</v>
      </c>
      <c r="F165" s="394" t="s">
        <v>1203</v>
      </c>
      <c r="G165" s="395"/>
      <c r="H165" s="395"/>
      <c r="I165" s="395"/>
      <c r="J165" s="128" t="s">
        <v>187</v>
      </c>
      <c r="K165" s="129">
        <v>88</v>
      </c>
      <c r="L165" s="396"/>
      <c r="M165" s="395"/>
      <c r="N165" s="396"/>
      <c r="O165" s="395"/>
      <c r="P165" s="395"/>
      <c r="Q165" s="395"/>
      <c r="R165" s="130"/>
      <c r="T165" s="131"/>
      <c r="U165" s="36"/>
      <c r="V165" s="132"/>
      <c r="W165" s="132"/>
      <c r="X165" s="132"/>
      <c r="Y165" s="132"/>
      <c r="Z165" s="132"/>
      <c r="AA165" s="133"/>
      <c r="AR165" s="16" t="s">
        <v>193</v>
      </c>
      <c r="AT165" s="16" t="s">
        <v>125</v>
      </c>
      <c r="AU165" s="16" t="s">
        <v>130</v>
      </c>
      <c r="AY165" s="16" t="s">
        <v>124</v>
      </c>
      <c r="BE165" s="134">
        <f>IF(U165="základná",N165,0)</f>
        <v>0</v>
      </c>
      <c r="BF165" s="134">
        <f>IF(U165="znížená",N165,0)</f>
        <v>0</v>
      </c>
      <c r="BG165" s="134">
        <f>IF(U165="zákl. prenesená",N165,0)</f>
        <v>0</v>
      </c>
      <c r="BH165" s="134">
        <f>IF(U165="zníž. prenesená",N165,0)</f>
        <v>0</v>
      </c>
      <c r="BI165" s="134">
        <f>IF(U165="nulová",N165,0)</f>
        <v>0</v>
      </c>
      <c r="BJ165" s="16" t="s">
        <v>130</v>
      </c>
      <c r="BK165" s="134">
        <f>ROUND(L165*K165,2)</f>
        <v>0</v>
      </c>
      <c r="BL165" s="16" t="s">
        <v>193</v>
      </c>
      <c r="BM165" s="16" t="s">
        <v>1204</v>
      </c>
    </row>
    <row r="166" spans="2:65" s="1" customFormat="1" ht="31.5" customHeight="1" x14ac:dyDescent="0.3">
      <c r="B166" s="125"/>
      <c r="C166" s="141" t="s">
        <v>8</v>
      </c>
      <c r="D166" s="141" t="s">
        <v>151</v>
      </c>
      <c r="E166" s="142" t="s">
        <v>1205</v>
      </c>
      <c r="F166" s="403" t="s">
        <v>1206</v>
      </c>
      <c r="G166" s="404"/>
      <c r="H166" s="404"/>
      <c r="I166" s="404"/>
      <c r="J166" s="143" t="s">
        <v>134</v>
      </c>
      <c r="K166" s="144">
        <v>197.3</v>
      </c>
      <c r="L166" s="405"/>
      <c r="M166" s="404"/>
      <c r="N166" s="405"/>
      <c r="O166" s="395"/>
      <c r="P166" s="395"/>
      <c r="Q166" s="395"/>
      <c r="R166" s="130"/>
      <c r="T166" s="131"/>
      <c r="U166" s="36"/>
      <c r="V166" s="132"/>
      <c r="W166" s="132"/>
      <c r="X166" s="132"/>
      <c r="Y166" s="132"/>
      <c r="Z166" s="132"/>
      <c r="AA166" s="133"/>
      <c r="AR166" s="16" t="s">
        <v>251</v>
      </c>
      <c r="AT166" s="16" t="s">
        <v>151</v>
      </c>
      <c r="AU166" s="16" t="s">
        <v>130</v>
      </c>
      <c r="AY166" s="16" t="s">
        <v>124</v>
      </c>
      <c r="BE166" s="134">
        <f>IF(U166="základná",N166,0)</f>
        <v>0</v>
      </c>
      <c r="BF166" s="134">
        <f>IF(U166="znížená",N166,0)</f>
        <v>0</v>
      </c>
      <c r="BG166" s="134">
        <f>IF(U166="zákl. prenesená",N166,0)</f>
        <v>0</v>
      </c>
      <c r="BH166" s="134">
        <f>IF(U166="zníž. prenesená",N166,0)</f>
        <v>0</v>
      </c>
      <c r="BI166" s="134">
        <f>IF(U166="nulová",N166,0)</f>
        <v>0</v>
      </c>
      <c r="BJ166" s="16" t="s">
        <v>130</v>
      </c>
      <c r="BK166" s="134">
        <f>ROUND(L166*K166,2)</f>
        <v>0</v>
      </c>
      <c r="BL166" s="16" t="s">
        <v>193</v>
      </c>
      <c r="BM166" s="16" t="s">
        <v>1207</v>
      </c>
    </row>
    <row r="167" spans="2:65" s="1" customFormat="1" ht="22.5" customHeight="1" x14ac:dyDescent="0.3">
      <c r="B167" s="29"/>
      <c r="F167" s="399" t="s">
        <v>1208</v>
      </c>
      <c r="G167" s="357"/>
      <c r="H167" s="357"/>
      <c r="I167" s="357"/>
      <c r="R167" s="30"/>
      <c r="T167" s="64"/>
      <c r="AA167" s="65"/>
      <c r="AT167" s="16" t="s">
        <v>503</v>
      </c>
      <c r="AU167" s="16" t="s">
        <v>130</v>
      </c>
    </row>
    <row r="168" spans="2:65" s="10" customFormat="1" ht="22.5" customHeight="1" x14ac:dyDescent="0.3">
      <c r="B168" s="135"/>
      <c r="E168" s="136" t="s">
        <v>3</v>
      </c>
      <c r="F168" s="400" t="s">
        <v>1196</v>
      </c>
      <c r="G168" s="398"/>
      <c r="H168" s="398"/>
      <c r="I168" s="398"/>
      <c r="K168" s="137">
        <v>197.3</v>
      </c>
      <c r="R168" s="138"/>
      <c r="T168" s="139"/>
      <c r="AA168" s="140"/>
      <c r="AT168" s="136" t="s">
        <v>137</v>
      </c>
      <c r="AU168" s="136" t="s">
        <v>130</v>
      </c>
      <c r="AV168" s="10" t="s">
        <v>130</v>
      </c>
      <c r="AW168" s="10" t="s">
        <v>27</v>
      </c>
      <c r="AX168" s="10" t="s">
        <v>75</v>
      </c>
      <c r="AY168" s="136" t="s">
        <v>124</v>
      </c>
    </row>
    <row r="169" spans="2:65" s="1" customFormat="1" ht="31.5" customHeight="1" x14ac:dyDescent="0.3">
      <c r="B169" s="125"/>
      <c r="C169" s="126" t="s">
        <v>213</v>
      </c>
      <c r="D169" s="126" t="s">
        <v>125</v>
      </c>
      <c r="E169" s="127" t="s">
        <v>1209</v>
      </c>
      <c r="F169" s="394" t="s">
        <v>1210</v>
      </c>
      <c r="G169" s="395"/>
      <c r="H169" s="395"/>
      <c r="I169" s="395"/>
      <c r="J169" s="128" t="s">
        <v>187</v>
      </c>
      <c r="K169" s="129">
        <v>88</v>
      </c>
      <c r="L169" s="396"/>
      <c r="M169" s="395"/>
      <c r="N169" s="396"/>
      <c r="O169" s="395"/>
      <c r="P169" s="395"/>
      <c r="Q169" s="395"/>
      <c r="R169" s="130"/>
      <c r="T169" s="131"/>
      <c r="U169" s="36"/>
      <c r="V169" s="132"/>
      <c r="W169" s="132"/>
      <c r="X169" s="132"/>
      <c r="Y169" s="132"/>
      <c r="Z169" s="132"/>
      <c r="AA169" s="133"/>
      <c r="AR169" s="16" t="s">
        <v>193</v>
      </c>
      <c r="AT169" s="16" t="s">
        <v>125</v>
      </c>
      <c r="AU169" s="16" t="s">
        <v>130</v>
      </c>
      <c r="AY169" s="16" t="s">
        <v>124</v>
      </c>
      <c r="BE169" s="134">
        <f>IF(U169="základná",N169,0)</f>
        <v>0</v>
      </c>
      <c r="BF169" s="134">
        <f>IF(U169="znížená",N169,0)</f>
        <v>0</v>
      </c>
      <c r="BG169" s="134">
        <f>IF(U169="zákl. prenesená",N169,0)</f>
        <v>0</v>
      </c>
      <c r="BH169" s="134">
        <f>IF(U169="zníž. prenesená",N169,0)</f>
        <v>0</v>
      </c>
      <c r="BI169" s="134">
        <f>IF(U169="nulová",N169,0)</f>
        <v>0</v>
      </c>
      <c r="BJ169" s="16" t="s">
        <v>130</v>
      </c>
      <c r="BK169" s="134">
        <f>ROUND(L169*K169,2)</f>
        <v>0</v>
      </c>
      <c r="BL169" s="16" t="s">
        <v>193</v>
      </c>
      <c r="BM169" s="16" t="s">
        <v>1211</v>
      </c>
    </row>
    <row r="170" spans="2:65" s="10" customFormat="1" ht="22.5" customHeight="1" x14ac:dyDescent="0.3">
      <c r="B170" s="135"/>
      <c r="E170" s="136" t="s">
        <v>3</v>
      </c>
      <c r="F170" s="397" t="s">
        <v>1212</v>
      </c>
      <c r="G170" s="398"/>
      <c r="H170" s="398"/>
      <c r="I170" s="398"/>
      <c r="K170" s="137">
        <v>88</v>
      </c>
      <c r="R170" s="138"/>
      <c r="T170" s="139"/>
      <c r="AA170" s="140"/>
      <c r="AT170" s="136" t="s">
        <v>137</v>
      </c>
      <c r="AU170" s="136" t="s">
        <v>130</v>
      </c>
      <c r="AV170" s="10" t="s">
        <v>130</v>
      </c>
      <c r="AW170" s="10" t="s">
        <v>27</v>
      </c>
      <c r="AX170" s="10" t="s">
        <v>75</v>
      </c>
      <c r="AY170" s="136" t="s">
        <v>124</v>
      </c>
    </row>
    <row r="171" spans="2:65" s="1" customFormat="1" ht="31.5" customHeight="1" x14ac:dyDescent="0.3">
      <c r="B171" s="125"/>
      <c r="C171" s="126" t="s">
        <v>218</v>
      </c>
      <c r="D171" s="126" t="s">
        <v>125</v>
      </c>
      <c r="E171" s="127" t="s">
        <v>1213</v>
      </c>
      <c r="F171" s="394" t="s">
        <v>1214</v>
      </c>
      <c r="G171" s="395"/>
      <c r="H171" s="395"/>
      <c r="I171" s="395"/>
      <c r="J171" s="128" t="s">
        <v>216</v>
      </c>
      <c r="K171" s="129">
        <v>0.25</v>
      </c>
      <c r="L171" s="396"/>
      <c r="M171" s="395"/>
      <c r="N171" s="396"/>
      <c r="O171" s="395"/>
      <c r="P171" s="395"/>
      <c r="Q171" s="395"/>
      <c r="R171" s="130"/>
      <c r="T171" s="131"/>
      <c r="U171" s="36"/>
      <c r="V171" s="132"/>
      <c r="W171" s="132"/>
      <c r="X171" s="132"/>
      <c r="Y171" s="132"/>
      <c r="Z171" s="132"/>
      <c r="AA171" s="133"/>
      <c r="AR171" s="16" t="s">
        <v>193</v>
      </c>
      <c r="AT171" s="16" t="s">
        <v>125</v>
      </c>
      <c r="AU171" s="16" t="s">
        <v>130</v>
      </c>
      <c r="AY171" s="16" t="s">
        <v>124</v>
      </c>
      <c r="BE171" s="134">
        <f>IF(U171="základná",N171,0)</f>
        <v>0</v>
      </c>
      <c r="BF171" s="134">
        <f>IF(U171="znížená",N171,0)</f>
        <v>0</v>
      </c>
      <c r="BG171" s="134">
        <f>IF(U171="zákl. prenesená",N171,0)</f>
        <v>0</v>
      </c>
      <c r="BH171" s="134">
        <f>IF(U171="zníž. prenesená",N171,0)</f>
        <v>0</v>
      </c>
      <c r="BI171" s="134">
        <f>IF(U171="nulová",N171,0)</f>
        <v>0</v>
      </c>
      <c r="BJ171" s="16" t="s">
        <v>130</v>
      </c>
      <c r="BK171" s="134">
        <f>ROUND(L171*K171,2)</f>
        <v>0</v>
      </c>
      <c r="BL171" s="16" t="s">
        <v>193</v>
      </c>
      <c r="BM171" s="16" t="s">
        <v>1215</v>
      </c>
    </row>
    <row r="172" spans="2:65" s="9" customFormat="1" ht="29.85" customHeight="1" x14ac:dyDescent="0.3">
      <c r="B172" s="115"/>
      <c r="D172" s="124" t="s">
        <v>482</v>
      </c>
      <c r="E172" s="124"/>
      <c r="F172" s="124"/>
      <c r="G172" s="124"/>
      <c r="H172" s="124"/>
      <c r="I172" s="124"/>
      <c r="J172" s="124"/>
      <c r="K172" s="124"/>
      <c r="L172" s="124"/>
      <c r="M172" s="124"/>
      <c r="N172" s="412"/>
      <c r="O172" s="413"/>
      <c r="P172" s="413"/>
      <c r="Q172" s="413"/>
      <c r="R172" s="117"/>
      <c r="T172" s="118"/>
      <c r="W172" s="119"/>
      <c r="Y172" s="119"/>
      <c r="AA172" s="120"/>
      <c r="AR172" s="121" t="s">
        <v>130</v>
      </c>
      <c r="AT172" s="122" t="s">
        <v>68</v>
      </c>
      <c r="AU172" s="122" t="s">
        <v>75</v>
      </c>
      <c r="AY172" s="121" t="s">
        <v>124</v>
      </c>
      <c r="BK172" s="123">
        <f>SUM(BK173:BK188)</f>
        <v>0</v>
      </c>
    </row>
    <row r="173" spans="2:65" s="1" customFormat="1" ht="31.5" customHeight="1" x14ac:dyDescent="0.3">
      <c r="B173" s="125"/>
      <c r="C173" s="126" t="s">
        <v>223</v>
      </c>
      <c r="D173" s="126" t="s">
        <v>125</v>
      </c>
      <c r="E173" s="127" t="s">
        <v>1216</v>
      </c>
      <c r="F173" s="394" t="s">
        <v>1217</v>
      </c>
      <c r="G173" s="395"/>
      <c r="H173" s="395"/>
      <c r="I173" s="395"/>
      <c r="J173" s="128" t="s">
        <v>134</v>
      </c>
      <c r="K173" s="129">
        <v>669.4</v>
      </c>
      <c r="L173" s="396"/>
      <c r="M173" s="395"/>
      <c r="N173" s="396"/>
      <c r="O173" s="395"/>
      <c r="P173" s="395"/>
      <c r="Q173" s="395"/>
      <c r="R173" s="130"/>
      <c r="T173" s="131"/>
      <c r="U173" s="36"/>
      <c r="V173" s="132"/>
      <c r="W173" s="132"/>
      <c r="X173" s="132"/>
      <c r="Y173" s="132"/>
      <c r="Z173" s="132"/>
      <c r="AA173" s="133"/>
      <c r="AR173" s="16" t="s">
        <v>193</v>
      </c>
      <c r="AT173" s="16" t="s">
        <v>125</v>
      </c>
      <c r="AU173" s="16" t="s">
        <v>130</v>
      </c>
      <c r="AY173" s="16" t="s">
        <v>124</v>
      </c>
      <c r="BE173" s="134">
        <f>IF(U173="základná",N173,0)</f>
        <v>0</v>
      </c>
      <c r="BF173" s="134">
        <f>IF(U173="znížená",N173,0)</f>
        <v>0</v>
      </c>
      <c r="BG173" s="134">
        <f>IF(U173="zákl. prenesená",N173,0)</f>
        <v>0</v>
      </c>
      <c r="BH173" s="134">
        <f>IF(U173="zníž. prenesená",N173,0)</f>
        <v>0</v>
      </c>
      <c r="BI173" s="134">
        <f>IF(U173="nulová",N173,0)</f>
        <v>0</v>
      </c>
      <c r="BJ173" s="16" t="s">
        <v>130</v>
      </c>
      <c r="BK173" s="134">
        <f>ROUND(L173*K173,2)</f>
        <v>0</v>
      </c>
      <c r="BL173" s="16" t="s">
        <v>193</v>
      </c>
      <c r="BM173" s="16" t="s">
        <v>1218</v>
      </c>
    </row>
    <row r="174" spans="2:65" s="10" customFormat="1" ht="22.5" customHeight="1" x14ac:dyDescent="0.3">
      <c r="B174" s="135"/>
      <c r="E174" s="136" t="s">
        <v>3</v>
      </c>
      <c r="F174" s="397" t="s">
        <v>1219</v>
      </c>
      <c r="G174" s="398"/>
      <c r="H174" s="398"/>
      <c r="I174" s="398"/>
      <c r="K174" s="137">
        <v>669.4</v>
      </c>
      <c r="R174" s="138"/>
      <c r="T174" s="139"/>
      <c r="AA174" s="140"/>
      <c r="AT174" s="136" t="s">
        <v>137</v>
      </c>
      <c r="AU174" s="136" t="s">
        <v>130</v>
      </c>
      <c r="AV174" s="10" t="s">
        <v>130</v>
      </c>
      <c r="AW174" s="10" t="s">
        <v>27</v>
      </c>
      <c r="AX174" s="10" t="s">
        <v>75</v>
      </c>
      <c r="AY174" s="136" t="s">
        <v>124</v>
      </c>
    </row>
    <row r="175" spans="2:65" s="1" customFormat="1" ht="31.5" customHeight="1" x14ac:dyDescent="0.3">
      <c r="B175" s="125"/>
      <c r="C175" s="141" t="s">
        <v>227</v>
      </c>
      <c r="D175" s="141" t="s">
        <v>151</v>
      </c>
      <c r="E175" s="142" t="s">
        <v>1220</v>
      </c>
      <c r="F175" s="403" t="s">
        <v>1221</v>
      </c>
      <c r="G175" s="404"/>
      <c r="H175" s="404"/>
      <c r="I175" s="404"/>
      <c r="J175" s="143" t="s">
        <v>134</v>
      </c>
      <c r="K175" s="144">
        <v>702.87</v>
      </c>
      <c r="L175" s="405"/>
      <c r="M175" s="404"/>
      <c r="N175" s="405"/>
      <c r="O175" s="395"/>
      <c r="P175" s="395"/>
      <c r="Q175" s="395"/>
      <c r="R175" s="130"/>
      <c r="T175" s="131"/>
      <c r="U175" s="36"/>
      <c r="V175" s="132"/>
      <c r="W175" s="132"/>
      <c r="X175" s="132"/>
      <c r="Y175" s="132"/>
      <c r="Z175" s="132"/>
      <c r="AA175" s="133"/>
      <c r="AR175" s="16" t="s">
        <v>251</v>
      </c>
      <c r="AT175" s="16" t="s">
        <v>151</v>
      </c>
      <c r="AU175" s="16" t="s">
        <v>130</v>
      </c>
      <c r="AY175" s="16" t="s">
        <v>124</v>
      </c>
      <c r="BE175" s="134">
        <f>IF(U175="základná",N175,0)</f>
        <v>0</v>
      </c>
      <c r="BF175" s="134">
        <f>IF(U175="znížená",N175,0)</f>
        <v>0</v>
      </c>
      <c r="BG175" s="134">
        <f>IF(U175="zákl. prenesená",N175,0)</f>
        <v>0</v>
      </c>
      <c r="BH175" s="134">
        <f>IF(U175="zníž. prenesená",N175,0)</f>
        <v>0</v>
      </c>
      <c r="BI175" s="134">
        <f>IF(U175="nulová",N175,0)</f>
        <v>0</v>
      </c>
      <c r="BJ175" s="16" t="s">
        <v>130</v>
      </c>
      <c r="BK175" s="134">
        <f>ROUND(L175*K175,2)</f>
        <v>0</v>
      </c>
      <c r="BL175" s="16" t="s">
        <v>193</v>
      </c>
      <c r="BM175" s="16" t="s">
        <v>1222</v>
      </c>
    </row>
    <row r="176" spans="2:65" s="1" customFormat="1" ht="22.5" customHeight="1" x14ac:dyDescent="0.3">
      <c r="B176" s="125"/>
      <c r="C176" s="141" t="s">
        <v>232</v>
      </c>
      <c r="D176" s="141" t="s">
        <v>151</v>
      </c>
      <c r="E176" s="142" t="s">
        <v>1223</v>
      </c>
      <c r="F176" s="403" t="s">
        <v>1224</v>
      </c>
      <c r="G176" s="404"/>
      <c r="H176" s="404"/>
      <c r="I176" s="404"/>
      <c r="J176" s="143" t="s">
        <v>134</v>
      </c>
      <c r="K176" s="144">
        <v>702.87</v>
      </c>
      <c r="L176" s="405"/>
      <c r="M176" s="404"/>
      <c r="N176" s="405"/>
      <c r="O176" s="395"/>
      <c r="P176" s="395"/>
      <c r="Q176" s="395"/>
      <c r="R176" s="130"/>
      <c r="T176" s="131"/>
      <c r="U176" s="36"/>
      <c r="V176" s="132"/>
      <c r="W176" s="132"/>
      <c r="X176" s="132"/>
      <c r="Y176" s="132"/>
      <c r="Z176" s="132"/>
      <c r="AA176" s="133"/>
      <c r="AR176" s="16" t="s">
        <v>251</v>
      </c>
      <c r="AT176" s="16" t="s">
        <v>151</v>
      </c>
      <c r="AU176" s="16" t="s">
        <v>130</v>
      </c>
      <c r="AY176" s="16" t="s">
        <v>124</v>
      </c>
      <c r="BE176" s="134">
        <f>IF(U176="základná",N176,0)</f>
        <v>0</v>
      </c>
      <c r="BF176" s="134">
        <f>IF(U176="znížená",N176,0)</f>
        <v>0</v>
      </c>
      <c r="BG176" s="134">
        <f>IF(U176="zákl. prenesená",N176,0)</f>
        <v>0</v>
      </c>
      <c r="BH176" s="134">
        <f>IF(U176="zníž. prenesená",N176,0)</f>
        <v>0</v>
      </c>
      <c r="BI176" s="134">
        <f>IF(U176="nulová",N176,0)</f>
        <v>0</v>
      </c>
      <c r="BJ176" s="16" t="s">
        <v>130</v>
      </c>
      <c r="BK176" s="134">
        <f>ROUND(L176*K176,2)</f>
        <v>0</v>
      </c>
      <c r="BL176" s="16" t="s">
        <v>193</v>
      </c>
      <c r="BM176" s="16" t="s">
        <v>1225</v>
      </c>
    </row>
    <row r="177" spans="2:65" s="1" customFormat="1" ht="31.5" customHeight="1" x14ac:dyDescent="0.3">
      <c r="B177" s="125"/>
      <c r="C177" s="141" t="s">
        <v>236</v>
      </c>
      <c r="D177" s="141" t="s">
        <v>151</v>
      </c>
      <c r="E177" s="142" t="s">
        <v>1226</v>
      </c>
      <c r="F177" s="403" t="s">
        <v>1227</v>
      </c>
      <c r="G177" s="404"/>
      <c r="H177" s="404"/>
      <c r="I177" s="404"/>
      <c r="J177" s="143" t="s">
        <v>128</v>
      </c>
      <c r="K177" s="144">
        <v>294.77</v>
      </c>
      <c r="L177" s="405"/>
      <c r="M177" s="404"/>
      <c r="N177" s="405"/>
      <c r="O177" s="395"/>
      <c r="P177" s="395"/>
      <c r="Q177" s="395"/>
      <c r="R177" s="130"/>
      <c r="T177" s="131"/>
      <c r="U177" s="36"/>
      <c r="V177" s="132"/>
      <c r="W177" s="132"/>
      <c r="X177" s="132"/>
      <c r="Y177" s="132"/>
      <c r="Z177" s="132"/>
      <c r="AA177" s="133"/>
      <c r="AR177" s="16" t="s">
        <v>251</v>
      </c>
      <c r="AT177" s="16" t="s">
        <v>151</v>
      </c>
      <c r="AU177" s="16" t="s">
        <v>130</v>
      </c>
      <c r="AY177" s="16" t="s">
        <v>124</v>
      </c>
      <c r="BE177" s="134">
        <f>IF(U177="základná",N177,0)</f>
        <v>0</v>
      </c>
      <c r="BF177" s="134">
        <f>IF(U177="znížená",N177,0)</f>
        <v>0</v>
      </c>
      <c r="BG177" s="134">
        <f>IF(U177="zákl. prenesená",N177,0)</f>
        <v>0</v>
      </c>
      <c r="BH177" s="134">
        <f>IF(U177="zníž. prenesená",N177,0)</f>
        <v>0</v>
      </c>
      <c r="BI177" s="134">
        <f>IF(U177="nulová",N177,0)</f>
        <v>0</v>
      </c>
      <c r="BJ177" s="16" t="s">
        <v>130</v>
      </c>
      <c r="BK177" s="134">
        <f>ROUND(L177*K177,2)</f>
        <v>0</v>
      </c>
      <c r="BL177" s="16" t="s">
        <v>193</v>
      </c>
      <c r="BM177" s="16" t="s">
        <v>1228</v>
      </c>
    </row>
    <row r="178" spans="2:65" s="1" customFormat="1" ht="42" customHeight="1" x14ac:dyDescent="0.3">
      <c r="B178" s="29"/>
      <c r="F178" s="399" t="s">
        <v>1229</v>
      </c>
      <c r="G178" s="357"/>
      <c r="H178" s="357"/>
      <c r="I178" s="357"/>
      <c r="R178" s="30"/>
      <c r="T178" s="64"/>
      <c r="AA178" s="65"/>
      <c r="AT178" s="16" t="s">
        <v>503</v>
      </c>
      <c r="AU178" s="16" t="s">
        <v>130</v>
      </c>
    </row>
    <row r="179" spans="2:65" s="10" customFormat="1" ht="31.5" customHeight="1" x14ac:dyDescent="0.3">
      <c r="B179" s="135"/>
      <c r="E179" s="136" t="s">
        <v>3</v>
      </c>
      <c r="F179" s="400" t="s">
        <v>1230</v>
      </c>
      <c r="G179" s="398"/>
      <c r="H179" s="398"/>
      <c r="I179" s="398"/>
      <c r="K179" s="137">
        <v>216.27</v>
      </c>
      <c r="R179" s="138"/>
      <c r="T179" s="139"/>
      <c r="AA179" s="140"/>
      <c r="AT179" s="136" t="s">
        <v>137</v>
      </c>
      <c r="AU179" s="136" t="s">
        <v>130</v>
      </c>
      <c r="AV179" s="10" t="s">
        <v>130</v>
      </c>
      <c r="AW179" s="10" t="s">
        <v>27</v>
      </c>
      <c r="AX179" s="10" t="s">
        <v>69</v>
      </c>
      <c r="AY179" s="136" t="s">
        <v>124</v>
      </c>
    </row>
    <row r="180" spans="2:65" s="10" customFormat="1" ht="31.5" customHeight="1" x14ac:dyDescent="0.3">
      <c r="B180" s="135"/>
      <c r="E180" s="136" t="s">
        <v>3</v>
      </c>
      <c r="F180" s="400" t="s">
        <v>1231</v>
      </c>
      <c r="G180" s="398"/>
      <c r="H180" s="398"/>
      <c r="I180" s="398"/>
      <c r="K180" s="137">
        <v>36.979999999999997</v>
      </c>
      <c r="R180" s="138"/>
      <c r="T180" s="139"/>
      <c r="AA180" s="140"/>
      <c r="AT180" s="136" t="s">
        <v>137</v>
      </c>
      <c r="AU180" s="136" t="s">
        <v>130</v>
      </c>
      <c r="AV180" s="10" t="s">
        <v>130</v>
      </c>
      <c r="AW180" s="10" t="s">
        <v>27</v>
      </c>
      <c r="AX180" s="10" t="s">
        <v>69</v>
      </c>
      <c r="AY180" s="136" t="s">
        <v>124</v>
      </c>
    </row>
    <row r="181" spans="2:65" s="10" customFormat="1" ht="31.5" customHeight="1" x14ac:dyDescent="0.3">
      <c r="B181" s="135"/>
      <c r="E181" s="136" t="s">
        <v>3</v>
      </c>
      <c r="F181" s="400" t="s">
        <v>1232</v>
      </c>
      <c r="G181" s="398"/>
      <c r="H181" s="398"/>
      <c r="I181" s="398"/>
      <c r="K181" s="137">
        <v>27.12</v>
      </c>
      <c r="R181" s="138"/>
      <c r="T181" s="139"/>
      <c r="AA181" s="140"/>
      <c r="AT181" s="136" t="s">
        <v>137</v>
      </c>
      <c r="AU181" s="136" t="s">
        <v>130</v>
      </c>
      <c r="AV181" s="10" t="s">
        <v>130</v>
      </c>
      <c r="AW181" s="10" t="s">
        <v>27</v>
      </c>
      <c r="AX181" s="10" t="s">
        <v>69</v>
      </c>
      <c r="AY181" s="136" t="s">
        <v>124</v>
      </c>
    </row>
    <row r="182" spans="2:65" s="10" customFormat="1" ht="22.5" customHeight="1" x14ac:dyDescent="0.3">
      <c r="B182" s="135"/>
      <c r="E182" s="136" t="s">
        <v>3</v>
      </c>
      <c r="F182" s="400" t="s">
        <v>1233</v>
      </c>
      <c r="G182" s="398"/>
      <c r="H182" s="398"/>
      <c r="I182" s="398"/>
      <c r="K182" s="137">
        <v>3.6</v>
      </c>
      <c r="R182" s="138"/>
      <c r="T182" s="139"/>
      <c r="AA182" s="140"/>
      <c r="AT182" s="136" t="s">
        <v>137</v>
      </c>
      <c r="AU182" s="136" t="s">
        <v>130</v>
      </c>
      <c r="AV182" s="10" t="s">
        <v>130</v>
      </c>
      <c r="AW182" s="10" t="s">
        <v>27</v>
      </c>
      <c r="AX182" s="10" t="s">
        <v>69</v>
      </c>
      <c r="AY182" s="136" t="s">
        <v>124</v>
      </c>
    </row>
    <row r="183" spans="2:65" s="10" customFormat="1" ht="22.5" customHeight="1" x14ac:dyDescent="0.3">
      <c r="B183" s="135"/>
      <c r="E183" s="136" t="s">
        <v>3</v>
      </c>
      <c r="F183" s="400" t="s">
        <v>1234</v>
      </c>
      <c r="G183" s="398"/>
      <c r="H183" s="398"/>
      <c r="I183" s="398"/>
      <c r="K183" s="137">
        <v>10.8</v>
      </c>
      <c r="R183" s="138"/>
      <c r="T183" s="139"/>
      <c r="AA183" s="140"/>
      <c r="AT183" s="136" t="s">
        <v>137</v>
      </c>
      <c r="AU183" s="136" t="s">
        <v>130</v>
      </c>
      <c r="AV183" s="10" t="s">
        <v>130</v>
      </c>
      <c r="AW183" s="10" t="s">
        <v>27</v>
      </c>
      <c r="AX183" s="10" t="s">
        <v>69</v>
      </c>
      <c r="AY183" s="136" t="s">
        <v>124</v>
      </c>
    </row>
    <row r="184" spans="2:65" s="11" customFormat="1" ht="22.5" customHeight="1" x14ac:dyDescent="0.3">
      <c r="B184" s="148"/>
      <c r="E184" s="149" t="s">
        <v>3</v>
      </c>
      <c r="F184" s="401" t="s">
        <v>506</v>
      </c>
      <c r="G184" s="402"/>
      <c r="H184" s="402"/>
      <c r="I184" s="402"/>
      <c r="K184" s="150">
        <v>294.77</v>
      </c>
      <c r="R184" s="151"/>
      <c r="T184" s="152"/>
      <c r="AA184" s="153"/>
      <c r="AT184" s="154" t="s">
        <v>137</v>
      </c>
      <c r="AU184" s="154" t="s">
        <v>130</v>
      </c>
      <c r="AV184" s="11" t="s">
        <v>129</v>
      </c>
      <c r="AW184" s="11" t="s">
        <v>27</v>
      </c>
      <c r="AX184" s="11" t="s">
        <v>75</v>
      </c>
      <c r="AY184" s="154" t="s">
        <v>124</v>
      </c>
    </row>
    <row r="185" spans="2:65" s="1" customFormat="1" ht="22.5" customHeight="1" x14ac:dyDescent="0.3">
      <c r="B185" s="125"/>
      <c r="C185" s="126" t="s">
        <v>240</v>
      </c>
      <c r="D185" s="126" t="s">
        <v>125</v>
      </c>
      <c r="E185" s="127" t="s">
        <v>1235</v>
      </c>
      <c r="F185" s="394" t="s">
        <v>1236</v>
      </c>
      <c r="G185" s="395"/>
      <c r="H185" s="395"/>
      <c r="I185" s="395"/>
      <c r="J185" s="128" t="s">
        <v>187</v>
      </c>
      <c r="K185" s="129">
        <v>6</v>
      </c>
      <c r="L185" s="396"/>
      <c r="M185" s="395"/>
      <c r="N185" s="396"/>
      <c r="O185" s="395"/>
      <c r="P185" s="395"/>
      <c r="Q185" s="395"/>
      <c r="R185" s="130"/>
      <c r="T185" s="131"/>
      <c r="U185" s="36"/>
      <c r="V185" s="132"/>
      <c r="W185" s="132"/>
      <c r="X185" s="132"/>
      <c r="Y185" s="132"/>
      <c r="Z185" s="132"/>
      <c r="AA185" s="133"/>
      <c r="AR185" s="16" t="s">
        <v>193</v>
      </c>
      <c r="AT185" s="16" t="s">
        <v>125</v>
      </c>
      <c r="AU185" s="16" t="s">
        <v>130</v>
      </c>
      <c r="AY185" s="16" t="s">
        <v>124</v>
      </c>
      <c r="BE185" s="134">
        <f>IF(U185="základná",N185,0)</f>
        <v>0</v>
      </c>
      <c r="BF185" s="134">
        <f>IF(U185="znížená",N185,0)</f>
        <v>0</v>
      </c>
      <c r="BG185" s="134">
        <f>IF(U185="zákl. prenesená",N185,0)</f>
        <v>0</v>
      </c>
      <c r="BH185" s="134">
        <f>IF(U185="zníž. prenesená",N185,0)</f>
        <v>0</v>
      </c>
      <c r="BI185" s="134">
        <f>IF(U185="nulová",N185,0)</f>
        <v>0</v>
      </c>
      <c r="BJ185" s="16" t="s">
        <v>130</v>
      </c>
      <c r="BK185" s="134">
        <f>ROUND(L185*K185,2)</f>
        <v>0</v>
      </c>
      <c r="BL185" s="16" t="s">
        <v>193</v>
      </c>
      <c r="BM185" s="16" t="s">
        <v>1237</v>
      </c>
    </row>
    <row r="186" spans="2:65" s="1" customFormat="1" ht="22.5" customHeight="1" x14ac:dyDescent="0.3">
      <c r="B186" s="125"/>
      <c r="C186" s="141" t="s">
        <v>244</v>
      </c>
      <c r="D186" s="141" t="s">
        <v>151</v>
      </c>
      <c r="E186" s="142" t="s">
        <v>1238</v>
      </c>
      <c r="F186" s="403" t="s">
        <v>2010</v>
      </c>
      <c r="G186" s="404"/>
      <c r="H186" s="404"/>
      <c r="I186" s="404"/>
      <c r="J186" s="143" t="s">
        <v>187</v>
      </c>
      <c r="K186" s="144">
        <v>6</v>
      </c>
      <c r="L186" s="405"/>
      <c r="M186" s="404"/>
      <c r="N186" s="405"/>
      <c r="O186" s="395"/>
      <c r="P186" s="395"/>
      <c r="Q186" s="395"/>
      <c r="R186" s="130"/>
      <c r="T186" s="131"/>
      <c r="U186" s="36"/>
      <c r="V186" s="132"/>
      <c r="W186" s="132"/>
      <c r="X186" s="132"/>
      <c r="Y186" s="132"/>
      <c r="Z186" s="132"/>
      <c r="AA186" s="133"/>
      <c r="AR186" s="16" t="s">
        <v>251</v>
      </c>
      <c r="AT186" s="16" t="s">
        <v>151</v>
      </c>
      <c r="AU186" s="16" t="s">
        <v>130</v>
      </c>
      <c r="AY186" s="16" t="s">
        <v>124</v>
      </c>
      <c r="BE186" s="134">
        <f>IF(U186="základná",N186,0)</f>
        <v>0</v>
      </c>
      <c r="BF186" s="134">
        <f>IF(U186="znížená",N186,0)</f>
        <v>0</v>
      </c>
      <c r="BG186" s="134">
        <f>IF(U186="zákl. prenesená",N186,0)</f>
        <v>0</v>
      </c>
      <c r="BH186" s="134">
        <f>IF(U186="zníž. prenesená",N186,0)</f>
        <v>0</v>
      </c>
      <c r="BI186" s="134">
        <f>IF(U186="nulová",N186,0)</f>
        <v>0</v>
      </c>
      <c r="BJ186" s="16" t="s">
        <v>130</v>
      </c>
      <c r="BK186" s="134">
        <f>ROUND(L186*K186,2)</f>
        <v>0</v>
      </c>
      <c r="BL186" s="16" t="s">
        <v>193</v>
      </c>
      <c r="BM186" s="16" t="s">
        <v>1239</v>
      </c>
    </row>
    <row r="187" spans="2:65" s="1" customFormat="1" ht="134.25" customHeight="1" x14ac:dyDescent="0.3">
      <c r="B187" s="29"/>
      <c r="F187" s="399" t="s">
        <v>1240</v>
      </c>
      <c r="G187" s="357"/>
      <c r="H187" s="357"/>
      <c r="I187" s="357"/>
      <c r="R187" s="30"/>
      <c r="T187" s="64"/>
      <c r="AA187" s="65"/>
      <c r="AT187" s="16" t="s">
        <v>503</v>
      </c>
      <c r="AU187" s="16" t="s">
        <v>130</v>
      </c>
    </row>
    <row r="188" spans="2:65" s="1" customFormat="1" ht="31.5" customHeight="1" x14ac:dyDescent="0.3">
      <c r="B188" s="125"/>
      <c r="C188" s="126" t="s">
        <v>248</v>
      </c>
      <c r="D188" s="126" t="s">
        <v>125</v>
      </c>
      <c r="E188" s="127" t="s">
        <v>1241</v>
      </c>
      <c r="F188" s="394" t="s">
        <v>1242</v>
      </c>
      <c r="G188" s="395"/>
      <c r="H188" s="395"/>
      <c r="I188" s="395"/>
      <c r="J188" s="128" t="s">
        <v>216</v>
      </c>
      <c r="K188" s="129">
        <v>10.6</v>
      </c>
      <c r="L188" s="396"/>
      <c r="M188" s="395"/>
      <c r="N188" s="396"/>
      <c r="O188" s="395"/>
      <c r="P188" s="395"/>
      <c r="Q188" s="395"/>
      <c r="R188" s="130"/>
      <c r="T188" s="131"/>
      <c r="U188" s="36"/>
      <c r="V188" s="132"/>
      <c r="W188" s="132"/>
      <c r="X188" s="132"/>
      <c r="Y188" s="132"/>
      <c r="Z188" s="132"/>
      <c r="AA188" s="133"/>
      <c r="AR188" s="16" t="s">
        <v>193</v>
      </c>
      <c r="AT188" s="16" t="s">
        <v>125</v>
      </c>
      <c r="AU188" s="16" t="s">
        <v>130</v>
      </c>
      <c r="AY188" s="16" t="s">
        <v>124</v>
      </c>
      <c r="BE188" s="134">
        <f>IF(U188="základná",N188,0)</f>
        <v>0</v>
      </c>
      <c r="BF188" s="134">
        <f>IF(U188="znížená",N188,0)</f>
        <v>0</v>
      </c>
      <c r="BG188" s="134">
        <f>IF(U188="zákl. prenesená",N188,0)</f>
        <v>0</v>
      </c>
      <c r="BH188" s="134">
        <f>IF(U188="zníž. prenesená",N188,0)</f>
        <v>0</v>
      </c>
      <c r="BI188" s="134">
        <f>IF(U188="nulová",N188,0)</f>
        <v>0</v>
      </c>
      <c r="BJ188" s="16" t="s">
        <v>130</v>
      </c>
      <c r="BK188" s="134">
        <f>ROUND(L188*K188,2)</f>
        <v>0</v>
      </c>
      <c r="BL188" s="16" t="s">
        <v>193</v>
      </c>
      <c r="BM188" s="16" t="s">
        <v>1243</v>
      </c>
    </row>
    <row r="189" spans="2:65" s="9" customFormat="1" ht="29.85" customHeight="1" x14ac:dyDescent="0.3">
      <c r="B189" s="115"/>
      <c r="D189" s="124" t="s">
        <v>1145</v>
      </c>
      <c r="E189" s="124"/>
      <c r="F189" s="124"/>
      <c r="G189" s="124"/>
      <c r="H189" s="124"/>
      <c r="I189" s="124"/>
      <c r="J189" s="124"/>
      <c r="K189" s="124"/>
      <c r="L189" s="124"/>
      <c r="M189" s="124"/>
      <c r="N189" s="416"/>
      <c r="O189" s="417"/>
      <c r="P189" s="417"/>
      <c r="Q189" s="417"/>
      <c r="R189" s="117"/>
      <c r="T189" s="118"/>
      <c r="W189" s="119"/>
      <c r="Y189" s="119"/>
      <c r="AA189" s="120"/>
      <c r="AR189" s="121" t="s">
        <v>130</v>
      </c>
      <c r="AT189" s="122" t="s">
        <v>68</v>
      </c>
      <c r="AU189" s="122" t="s">
        <v>75</v>
      </c>
      <c r="AY189" s="121" t="s">
        <v>124</v>
      </c>
      <c r="BK189" s="123">
        <v>0</v>
      </c>
    </row>
    <row r="190" spans="2:65" s="9" customFormat="1" ht="24.95" customHeight="1" x14ac:dyDescent="0.35">
      <c r="B190" s="115"/>
      <c r="D190" s="116" t="s">
        <v>485</v>
      </c>
      <c r="E190" s="116"/>
      <c r="F190" s="116"/>
      <c r="G190" s="116"/>
      <c r="H190" s="116"/>
      <c r="I190" s="116"/>
      <c r="J190" s="116"/>
      <c r="K190" s="116"/>
      <c r="L190" s="116"/>
      <c r="M190" s="116"/>
      <c r="N190" s="409"/>
      <c r="O190" s="385"/>
      <c r="P190" s="385"/>
      <c r="Q190" s="385"/>
      <c r="R190" s="117"/>
      <c r="T190" s="118"/>
      <c r="W190" s="119"/>
      <c r="Y190" s="119"/>
      <c r="AA190" s="120"/>
      <c r="AR190" s="121" t="s">
        <v>138</v>
      </c>
      <c r="AT190" s="122" t="s">
        <v>68</v>
      </c>
      <c r="AU190" s="122" t="s">
        <v>69</v>
      </c>
      <c r="AY190" s="121" t="s">
        <v>124</v>
      </c>
      <c r="BK190" s="123">
        <f>BK191</f>
        <v>0</v>
      </c>
    </row>
    <row r="191" spans="2:65" s="9" customFormat="1" ht="19.899999999999999" customHeight="1" x14ac:dyDescent="0.3">
      <c r="B191" s="115"/>
      <c r="D191" s="124" t="s">
        <v>486</v>
      </c>
      <c r="E191" s="124"/>
      <c r="F191" s="124"/>
      <c r="G191" s="124"/>
      <c r="H191" s="124"/>
      <c r="I191" s="124"/>
      <c r="J191" s="124"/>
      <c r="K191" s="124"/>
      <c r="L191" s="124"/>
      <c r="M191" s="124"/>
      <c r="N191" s="410"/>
      <c r="O191" s="411"/>
      <c r="P191" s="411"/>
      <c r="Q191" s="411"/>
      <c r="R191" s="117"/>
      <c r="T191" s="118"/>
      <c r="W191" s="119"/>
      <c r="Y191" s="119"/>
      <c r="AA191" s="120"/>
      <c r="AR191" s="121" t="s">
        <v>138</v>
      </c>
      <c r="AT191" s="122" t="s">
        <v>68</v>
      </c>
      <c r="AU191" s="122" t="s">
        <v>75</v>
      </c>
      <c r="AY191" s="121" t="s">
        <v>124</v>
      </c>
      <c r="BK191" s="123">
        <f>SUM(BK192:BK193)</f>
        <v>0</v>
      </c>
    </row>
    <row r="192" spans="2:65" s="1" customFormat="1" ht="22.5" customHeight="1" x14ac:dyDescent="0.3">
      <c r="B192" s="125"/>
      <c r="C192" s="126" t="s">
        <v>253</v>
      </c>
      <c r="D192" s="126" t="s">
        <v>125</v>
      </c>
      <c r="E192" s="127" t="s">
        <v>1244</v>
      </c>
      <c r="F192" s="394" t="s">
        <v>1245</v>
      </c>
      <c r="G192" s="395"/>
      <c r="H192" s="395"/>
      <c r="I192" s="395"/>
      <c r="J192" s="128" t="s">
        <v>187</v>
      </c>
      <c r="K192" s="129">
        <v>1</v>
      </c>
      <c r="L192" s="396"/>
      <c r="M192" s="395"/>
      <c r="N192" s="396"/>
      <c r="O192" s="395"/>
      <c r="P192" s="395"/>
      <c r="Q192" s="395"/>
      <c r="R192" s="130"/>
      <c r="T192" s="131"/>
      <c r="U192" s="36"/>
      <c r="V192" s="132"/>
      <c r="W192" s="132"/>
      <c r="X192" s="132"/>
      <c r="Y192" s="132"/>
      <c r="Z192" s="132"/>
      <c r="AA192" s="133"/>
      <c r="AR192" s="16" t="s">
        <v>454</v>
      </c>
      <c r="AT192" s="16" t="s">
        <v>125</v>
      </c>
      <c r="AU192" s="16" t="s">
        <v>130</v>
      </c>
      <c r="AY192" s="16" t="s">
        <v>124</v>
      </c>
      <c r="BE192" s="134">
        <f>IF(U192="základná",N192,0)</f>
        <v>0</v>
      </c>
      <c r="BF192" s="134">
        <f>IF(U192="znížená",N192,0)</f>
        <v>0</v>
      </c>
      <c r="BG192" s="134">
        <f>IF(U192="zákl. prenesená",N192,0)</f>
        <v>0</v>
      </c>
      <c r="BH192" s="134">
        <f>IF(U192="zníž. prenesená",N192,0)</f>
        <v>0</v>
      </c>
      <c r="BI192" s="134">
        <f>IF(U192="nulová",N192,0)</f>
        <v>0</v>
      </c>
      <c r="BJ192" s="16" t="s">
        <v>130</v>
      </c>
      <c r="BK192" s="134">
        <f>ROUND(L192*K192,2)</f>
        <v>0</v>
      </c>
      <c r="BL192" s="16" t="s">
        <v>454</v>
      </c>
      <c r="BM192" s="16" t="s">
        <v>1246</v>
      </c>
    </row>
    <row r="193" spans="2:47" s="1" customFormat="1" ht="22.5" customHeight="1" x14ac:dyDescent="0.3">
      <c r="B193" s="29"/>
      <c r="F193" s="399" t="s">
        <v>1247</v>
      </c>
      <c r="G193" s="357"/>
      <c r="H193" s="357"/>
      <c r="I193" s="357"/>
      <c r="R193" s="30"/>
      <c r="T193" s="90"/>
      <c r="U193" s="48"/>
      <c r="V193" s="48"/>
      <c r="W193" s="48"/>
      <c r="X193" s="48"/>
      <c r="Y193" s="48"/>
      <c r="Z193" s="48"/>
      <c r="AA193" s="50"/>
      <c r="AT193" s="16" t="s">
        <v>503</v>
      </c>
      <c r="AU193" s="16" t="s">
        <v>130</v>
      </c>
    </row>
    <row r="194" spans="2:47" s="1" customFormat="1" ht="6.95" customHeight="1" x14ac:dyDescent="0.3">
      <c r="B194" s="51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3"/>
    </row>
  </sheetData>
  <mergeCells count="195">
    <mergeCell ref="H1:K1"/>
    <mergeCell ref="S2:AC2"/>
    <mergeCell ref="F192:I192"/>
    <mergeCell ref="L192:M192"/>
    <mergeCell ref="N192:Q192"/>
    <mergeCell ref="F193:I193"/>
    <mergeCell ref="N120:Q120"/>
    <mergeCell ref="N121:Q121"/>
    <mergeCell ref="N122:Q122"/>
    <mergeCell ref="N128:Q128"/>
    <mergeCell ref="N154:Q154"/>
    <mergeCell ref="N156:Q156"/>
    <mergeCell ref="N157:Q157"/>
    <mergeCell ref="N164:Q164"/>
    <mergeCell ref="N172:Q172"/>
    <mergeCell ref="N189:Q189"/>
    <mergeCell ref="N190:Q190"/>
    <mergeCell ref="N191:Q191"/>
    <mergeCell ref="F184:I184"/>
    <mergeCell ref="F185:I185"/>
    <mergeCell ref="L185:M185"/>
    <mergeCell ref="N185:Q185"/>
    <mergeCell ref="F186:I186"/>
    <mergeCell ref="L186:M186"/>
    <mergeCell ref="N186:Q186"/>
    <mergeCell ref="F187:I187"/>
    <mergeCell ref="F188:I188"/>
    <mergeCell ref="L188:M188"/>
    <mergeCell ref="N188:Q188"/>
    <mergeCell ref="F177:I177"/>
    <mergeCell ref="L177:M177"/>
    <mergeCell ref="N177:Q177"/>
    <mergeCell ref="F178:I178"/>
    <mergeCell ref="F179:I179"/>
    <mergeCell ref="F180:I180"/>
    <mergeCell ref="F181:I181"/>
    <mergeCell ref="F182:I182"/>
    <mergeCell ref="F183:I183"/>
    <mergeCell ref="F173:I173"/>
    <mergeCell ref="L173:M173"/>
    <mergeCell ref="N173:Q173"/>
    <mergeCell ref="F174:I174"/>
    <mergeCell ref="F175:I175"/>
    <mergeCell ref="L175:M175"/>
    <mergeCell ref="N175:Q175"/>
    <mergeCell ref="F176:I176"/>
    <mergeCell ref="L176:M176"/>
    <mergeCell ref="N176:Q176"/>
    <mergeCell ref="F167:I167"/>
    <mergeCell ref="F168:I168"/>
    <mergeCell ref="F169:I169"/>
    <mergeCell ref="L169:M169"/>
    <mergeCell ref="N169:Q169"/>
    <mergeCell ref="F170:I170"/>
    <mergeCell ref="F171:I171"/>
    <mergeCell ref="L171:M171"/>
    <mergeCell ref="N171:Q171"/>
    <mergeCell ref="F163:I163"/>
    <mergeCell ref="L163:M163"/>
    <mergeCell ref="N163:Q163"/>
    <mergeCell ref="F165:I165"/>
    <mergeCell ref="L165:M165"/>
    <mergeCell ref="N165:Q165"/>
    <mergeCell ref="F166:I166"/>
    <mergeCell ref="L166:M166"/>
    <mergeCell ref="N166:Q166"/>
    <mergeCell ref="F158:I158"/>
    <mergeCell ref="L158:M158"/>
    <mergeCell ref="N158:Q158"/>
    <mergeCell ref="F159:I159"/>
    <mergeCell ref="F160:I160"/>
    <mergeCell ref="L160:M160"/>
    <mergeCell ref="N160:Q160"/>
    <mergeCell ref="F161:I161"/>
    <mergeCell ref="F162:I162"/>
    <mergeCell ref="L162:M162"/>
    <mergeCell ref="N162:Q162"/>
    <mergeCell ref="F151:I151"/>
    <mergeCell ref="L151:M151"/>
    <mergeCell ref="N151:Q151"/>
    <mergeCell ref="F152:I152"/>
    <mergeCell ref="F153:I153"/>
    <mergeCell ref="L153:M153"/>
    <mergeCell ref="N153:Q153"/>
    <mergeCell ref="F155:I155"/>
    <mergeCell ref="L155:M155"/>
    <mergeCell ref="N155:Q155"/>
    <mergeCell ref="F146:I146"/>
    <mergeCell ref="F147:I147"/>
    <mergeCell ref="L147:M147"/>
    <mergeCell ref="N147:Q147"/>
    <mergeCell ref="F148:I148"/>
    <mergeCell ref="L148:M148"/>
    <mergeCell ref="N148:Q148"/>
    <mergeCell ref="F149:I149"/>
    <mergeCell ref="F150:I150"/>
    <mergeCell ref="L150:M150"/>
    <mergeCell ref="N150:Q150"/>
    <mergeCell ref="F139:I139"/>
    <mergeCell ref="F140:I140"/>
    <mergeCell ref="F141:I141"/>
    <mergeCell ref="F142:I142"/>
    <mergeCell ref="F143:I143"/>
    <mergeCell ref="F144:I144"/>
    <mergeCell ref="L144:M144"/>
    <mergeCell ref="N144:Q144"/>
    <mergeCell ref="F145:I145"/>
    <mergeCell ref="L145:M145"/>
    <mergeCell ref="N145:Q145"/>
    <mergeCell ref="F132:I132"/>
    <mergeCell ref="F133:I133"/>
    <mergeCell ref="F134:I134"/>
    <mergeCell ref="F135:I135"/>
    <mergeCell ref="F136:I136"/>
    <mergeCell ref="L136:M136"/>
    <mergeCell ref="N136:Q136"/>
    <mergeCell ref="F137:I137"/>
    <mergeCell ref="F138:I138"/>
    <mergeCell ref="L138:M138"/>
    <mergeCell ref="N138:Q138"/>
    <mergeCell ref="F126:I126"/>
    <mergeCell ref="F127:I127"/>
    <mergeCell ref="F129:I129"/>
    <mergeCell ref="L129:M129"/>
    <mergeCell ref="N129:Q129"/>
    <mergeCell ref="F130:I130"/>
    <mergeCell ref="F131:I131"/>
    <mergeCell ref="L131:M131"/>
    <mergeCell ref="N131:Q131"/>
    <mergeCell ref="M117:Q117"/>
    <mergeCell ref="F119:I119"/>
    <mergeCell ref="L119:M119"/>
    <mergeCell ref="N119:Q119"/>
    <mergeCell ref="F123:I123"/>
    <mergeCell ref="L123:M123"/>
    <mergeCell ref="N123:Q123"/>
    <mergeCell ref="F124:I124"/>
    <mergeCell ref="F125:I125"/>
    <mergeCell ref="L125:M125"/>
    <mergeCell ref="N125:Q125"/>
    <mergeCell ref="N98:Q98"/>
    <mergeCell ref="N99:Q99"/>
    <mergeCell ref="N101:Q101"/>
    <mergeCell ref="L103:Q103"/>
    <mergeCell ref="C109:Q109"/>
    <mergeCell ref="F111:P111"/>
    <mergeCell ref="F112:P112"/>
    <mergeCell ref="M114:P114"/>
    <mergeCell ref="M116:Q11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5:P15"/>
  </mergeCells>
  <pageMargins left="0.58333330000000005" right="0.58333330000000005" top="0.5" bottom="0.46666669999999999" header="0" footer="0"/>
  <pageSetup scale="84" orientation="portrait" blackAndWhite="1" r:id="rId1"/>
  <rowBreaks count="2" manualBreakCount="2">
    <brk id="72" max="16383" man="1"/>
    <brk id="106" max="16383" man="1"/>
  </rowBreaks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8"/>
  <sheetViews>
    <sheetView showGridLines="0" zoomScaleNormal="100" workbookViewId="0">
      <pane ySplit="1" topLeftCell="A122" activePane="bottomLeft" state="frozen"/>
      <selection pane="bottomLeft" activeCell="DA134" sqref="DA134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hidden="1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hidden="1" customWidth="1"/>
    <col min="30" max="30" width="15" hidden="1" customWidth="1"/>
    <col min="31" max="31" width="16.33203125" hidden="1" customWidth="1"/>
    <col min="32" max="97" width="0" hidden="1" customWidth="1"/>
  </cols>
  <sheetData>
    <row r="1" spans="1:66" ht="21.75" customHeight="1" x14ac:dyDescent="0.3">
      <c r="A1" s="13"/>
      <c r="B1" s="13"/>
      <c r="C1" s="13"/>
      <c r="D1" s="14" t="s">
        <v>1</v>
      </c>
      <c r="E1" s="13"/>
      <c r="F1" s="13"/>
      <c r="G1" s="13"/>
      <c r="H1" s="406"/>
      <c r="I1" s="406"/>
      <c r="J1" s="406"/>
      <c r="K1" s="406"/>
      <c r="L1" s="13"/>
      <c r="M1" s="13"/>
      <c r="N1" s="13"/>
      <c r="O1" s="14" t="s">
        <v>90</v>
      </c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ht="36.950000000000003" customHeight="1" x14ac:dyDescent="0.3">
      <c r="C2" s="337" t="s">
        <v>5</v>
      </c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S2" s="368" t="s">
        <v>6</v>
      </c>
      <c r="T2" s="338"/>
      <c r="U2" s="338"/>
      <c r="V2" s="338"/>
      <c r="W2" s="338"/>
      <c r="X2" s="338"/>
      <c r="Y2" s="338"/>
      <c r="Z2" s="338"/>
      <c r="AA2" s="338"/>
      <c r="AB2" s="338"/>
      <c r="AC2" s="338"/>
      <c r="AT2" s="16" t="s">
        <v>79</v>
      </c>
    </row>
    <row r="3" spans="1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69</v>
      </c>
    </row>
    <row r="4" spans="1:66" ht="36.950000000000003" customHeight="1" x14ac:dyDescent="0.3">
      <c r="B4" s="20"/>
      <c r="C4" s="339" t="s">
        <v>91</v>
      </c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21"/>
      <c r="T4" s="22" t="s">
        <v>10</v>
      </c>
      <c r="AT4" s="16" t="s">
        <v>4</v>
      </c>
    </row>
    <row r="5" spans="1:66" ht="6.95" customHeight="1" x14ac:dyDescent="0.3">
      <c r="B5" s="20"/>
      <c r="R5" s="21"/>
    </row>
    <row r="6" spans="1:66" ht="25.35" customHeight="1" x14ac:dyDescent="0.3">
      <c r="B6" s="20"/>
      <c r="D6" s="26" t="s">
        <v>13</v>
      </c>
      <c r="F6" s="377" t="s">
        <v>14</v>
      </c>
      <c r="G6" s="338"/>
      <c r="H6" s="338"/>
      <c r="I6" s="338"/>
      <c r="J6" s="338"/>
      <c r="K6" s="338"/>
      <c r="L6" s="338"/>
      <c r="M6" s="338"/>
      <c r="N6" s="338"/>
      <c r="O6" s="338"/>
      <c r="P6" s="338"/>
      <c r="R6" s="21"/>
    </row>
    <row r="7" spans="1:66" s="1" customFormat="1" ht="32.85" customHeight="1" x14ac:dyDescent="0.3">
      <c r="B7" s="29"/>
      <c r="D7" s="25" t="s">
        <v>92</v>
      </c>
      <c r="F7" s="378" t="s">
        <v>1902</v>
      </c>
      <c r="G7" s="357"/>
      <c r="H7" s="357"/>
      <c r="I7" s="357"/>
      <c r="J7" s="357"/>
      <c r="K7" s="357"/>
      <c r="L7" s="357"/>
      <c r="M7" s="357"/>
      <c r="N7" s="357"/>
      <c r="O7" s="357"/>
      <c r="P7" s="357"/>
      <c r="R7" s="30"/>
    </row>
    <row r="8" spans="1:66" s="1" customFormat="1" ht="14.45" customHeight="1" x14ac:dyDescent="0.3">
      <c r="B8" s="29"/>
      <c r="D8" s="26" t="s">
        <v>15</v>
      </c>
      <c r="F8" s="326"/>
      <c r="M8" s="26" t="s">
        <v>16</v>
      </c>
      <c r="O8" s="24" t="s">
        <v>3</v>
      </c>
      <c r="R8" s="30"/>
    </row>
    <row r="9" spans="1:66" s="1" customFormat="1" ht="14.45" customHeight="1" x14ac:dyDescent="0.3">
      <c r="B9" s="29"/>
      <c r="D9" s="26" t="s">
        <v>17</v>
      </c>
      <c r="F9" s="24" t="s">
        <v>18</v>
      </c>
      <c r="M9" s="26" t="s">
        <v>19</v>
      </c>
      <c r="O9" s="379"/>
      <c r="P9" s="357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20</v>
      </c>
      <c r="M11" s="26" t="s">
        <v>21</v>
      </c>
      <c r="O11" s="340" t="s">
        <v>3</v>
      </c>
      <c r="P11" s="357"/>
      <c r="R11" s="30"/>
    </row>
    <row r="12" spans="1:66" s="1" customFormat="1" ht="18" customHeight="1" x14ac:dyDescent="0.3">
      <c r="B12" s="29"/>
      <c r="E12" s="24" t="s">
        <v>22</v>
      </c>
      <c r="M12" s="26" t="s">
        <v>23</v>
      </c>
      <c r="O12" s="340" t="s">
        <v>3</v>
      </c>
      <c r="P12" s="357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24</v>
      </c>
      <c r="M14" s="26" t="s">
        <v>21</v>
      </c>
      <c r="O14" s="340" t="s">
        <v>3</v>
      </c>
      <c r="P14" s="357"/>
      <c r="R14" s="30"/>
    </row>
    <row r="15" spans="1:66" s="1" customFormat="1" ht="18" customHeight="1" x14ac:dyDescent="0.3">
      <c r="B15" s="29"/>
      <c r="E15" s="24" t="s">
        <v>25</v>
      </c>
      <c r="M15" s="26" t="s">
        <v>23</v>
      </c>
      <c r="O15" s="340" t="s">
        <v>3</v>
      </c>
      <c r="P15" s="357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26</v>
      </c>
      <c r="M17" s="26" t="s">
        <v>21</v>
      </c>
      <c r="O17" s="340" t="s">
        <v>3</v>
      </c>
      <c r="P17" s="357"/>
      <c r="R17" s="30"/>
    </row>
    <row r="18" spans="2:18" s="1" customFormat="1" ht="18" customHeight="1" x14ac:dyDescent="0.3">
      <c r="B18" s="29"/>
      <c r="E18" s="24" t="s">
        <v>25</v>
      </c>
      <c r="M18" s="26" t="s">
        <v>23</v>
      </c>
      <c r="O18" s="340" t="s">
        <v>3</v>
      </c>
      <c r="P18" s="357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28</v>
      </c>
      <c r="M20" s="26" t="s">
        <v>21</v>
      </c>
      <c r="O20" s="340" t="s">
        <v>3</v>
      </c>
      <c r="P20" s="357"/>
      <c r="R20" s="30"/>
    </row>
    <row r="21" spans="2:18" s="1" customFormat="1" ht="18" customHeight="1" x14ac:dyDescent="0.3">
      <c r="B21" s="29"/>
      <c r="E21" s="24" t="s">
        <v>25</v>
      </c>
      <c r="M21" s="26" t="s">
        <v>23</v>
      </c>
      <c r="O21" s="340" t="s">
        <v>3</v>
      </c>
      <c r="P21" s="357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29</v>
      </c>
      <c r="R23" s="30"/>
    </row>
    <row r="24" spans="2:18" s="1" customFormat="1" ht="22.5" customHeight="1" x14ac:dyDescent="0.3">
      <c r="B24" s="29"/>
      <c r="E24" s="342" t="s">
        <v>3</v>
      </c>
      <c r="F24" s="357"/>
      <c r="G24" s="357"/>
      <c r="H24" s="357"/>
      <c r="I24" s="357"/>
      <c r="J24" s="357"/>
      <c r="K24" s="357"/>
      <c r="L24" s="357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3" t="s">
        <v>93</v>
      </c>
      <c r="M27" s="343"/>
      <c r="N27" s="357"/>
      <c r="O27" s="357"/>
      <c r="P27" s="357"/>
      <c r="R27" s="30"/>
    </row>
    <row r="28" spans="2:18" s="1" customFormat="1" ht="14.45" customHeight="1" x14ac:dyDescent="0.3">
      <c r="B28" s="29"/>
      <c r="D28" s="28" t="s">
        <v>94</v>
      </c>
      <c r="M28" s="343"/>
      <c r="N28" s="357"/>
      <c r="O28" s="357"/>
      <c r="P28" s="357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4" t="s">
        <v>32</v>
      </c>
      <c r="M30" s="380"/>
      <c r="N30" s="357"/>
      <c r="O30" s="357"/>
      <c r="P30" s="357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33</v>
      </c>
      <c r="E32" s="34" t="s">
        <v>34</v>
      </c>
      <c r="F32" s="35">
        <v>0.2</v>
      </c>
      <c r="G32" s="95" t="s">
        <v>35</v>
      </c>
      <c r="H32" s="381">
        <f>ROUND((SUM(BE113:BE114)+SUM(BE132:BE337)), 2)</f>
        <v>0</v>
      </c>
      <c r="I32" s="357"/>
      <c r="J32" s="357"/>
      <c r="M32" s="381"/>
      <c r="N32" s="357"/>
      <c r="O32" s="357"/>
      <c r="P32" s="357"/>
      <c r="R32" s="30"/>
    </row>
    <row r="33" spans="2:18" s="1" customFormat="1" ht="14.45" customHeight="1" x14ac:dyDescent="0.3">
      <c r="B33" s="29"/>
      <c r="E33" s="34" t="s">
        <v>36</v>
      </c>
      <c r="F33" s="35">
        <v>0.2</v>
      </c>
      <c r="G33" s="95" t="s">
        <v>35</v>
      </c>
      <c r="H33" s="381">
        <f>ROUND((SUM(BF113:BF114)+SUM(BF132:BF337)), 2)</f>
        <v>0</v>
      </c>
      <c r="I33" s="357"/>
      <c r="J33" s="357"/>
      <c r="M33" s="381"/>
      <c r="N33" s="357"/>
      <c r="O33" s="357"/>
      <c r="P33" s="357"/>
      <c r="R33" s="30"/>
    </row>
    <row r="34" spans="2:18" s="1" customFormat="1" ht="14.45" hidden="1" customHeight="1" x14ac:dyDescent="0.3">
      <c r="B34" s="29"/>
      <c r="E34" s="34" t="s">
        <v>37</v>
      </c>
      <c r="F34" s="35">
        <v>0.2</v>
      </c>
      <c r="G34" s="95" t="s">
        <v>35</v>
      </c>
      <c r="H34" s="381">
        <f>ROUND((SUM(BG113:BG114)+SUM(BG132:BG337)), 2)</f>
        <v>0</v>
      </c>
      <c r="I34" s="357"/>
      <c r="J34" s="357"/>
      <c r="M34" s="381"/>
      <c r="N34" s="357"/>
      <c r="O34" s="357"/>
      <c r="P34" s="357"/>
      <c r="R34" s="30"/>
    </row>
    <row r="35" spans="2:18" s="1" customFormat="1" ht="14.45" hidden="1" customHeight="1" x14ac:dyDescent="0.3">
      <c r="B35" s="29"/>
      <c r="E35" s="34" t="s">
        <v>38</v>
      </c>
      <c r="F35" s="35">
        <v>0.2</v>
      </c>
      <c r="G35" s="95" t="s">
        <v>35</v>
      </c>
      <c r="H35" s="381">
        <f>ROUND((SUM(BH113:BH114)+SUM(BH132:BH337)), 2)</f>
        <v>0</v>
      </c>
      <c r="I35" s="357"/>
      <c r="J35" s="357"/>
      <c r="M35" s="381"/>
      <c r="N35" s="357"/>
      <c r="O35" s="357"/>
      <c r="P35" s="357"/>
      <c r="R35" s="30"/>
    </row>
    <row r="36" spans="2:18" s="1" customFormat="1" ht="14.45" hidden="1" customHeight="1" x14ac:dyDescent="0.3">
      <c r="B36" s="29"/>
      <c r="E36" s="34" t="s">
        <v>39</v>
      </c>
      <c r="F36" s="35">
        <v>0</v>
      </c>
      <c r="G36" s="95" t="s">
        <v>35</v>
      </c>
      <c r="H36" s="381">
        <f>ROUND((SUM(BI113:BI114)+SUM(BI132:BI337)), 2)</f>
        <v>0</v>
      </c>
      <c r="I36" s="357"/>
      <c r="J36" s="357"/>
      <c r="M36" s="381"/>
      <c r="N36" s="357"/>
      <c r="O36" s="357"/>
      <c r="P36" s="357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2"/>
      <c r="D38" s="96" t="s">
        <v>40</v>
      </c>
      <c r="E38" s="66"/>
      <c r="F38" s="66"/>
      <c r="G38" s="97" t="s">
        <v>41</v>
      </c>
      <c r="H38" s="98" t="s">
        <v>42</v>
      </c>
      <c r="I38" s="66"/>
      <c r="J38" s="66"/>
      <c r="K38" s="66"/>
      <c r="L38" s="382"/>
      <c r="M38" s="360"/>
      <c r="N38" s="360"/>
      <c r="O38" s="360"/>
      <c r="P38" s="362"/>
      <c r="Q38" s="92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0"/>
      <c r="R41" s="21"/>
    </row>
    <row r="42" spans="2:18" x14ac:dyDescent="0.3">
      <c r="B42" s="20"/>
      <c r="R42" s="21"/>
    </row>
    <row r="43" spans="2:18" x14ac:dyDescent="0.3">
      <c r="B43" s="20"/>
      <c r="R43" s="21"/>
    </row>
    <row r="44" spans="2:18" x14ac:dyDescent="0.3">
      <c r="B44" s="20"/>
      <c r="R44" s="21"/>
    </row>
    <row r="45" spans="2:18" x14ac:dyDescent="0.3">
      <c r="B45" s="20"/>
      <c r="R45" s="21"/>
    </row>
    <row r="46" spans="2:18" x14ac:dyDescent="0.3">
      <c r="B46" s="20"/>
      <c r="R46" s="21"/>
    </row>
    <row r="47" spans="2:18" x14ac:dyDescent="0.3">
      <c r="B47" s="20"/>
      <c r="R47" s="21"/>
    </row>
    <row r="48" spans="2:18" x14ac:dyDescent="0.3">
      <c r="B48" s="20"/>
      <c r="R48" s="21"/>
    </row>
    <row r="49" spans="2:18" x14ac:dyDescent="0.3">
      <c r="B49" s="20"/>
      <c r="R49" s="21"/>
    </row>
    <row r="50" spans="2:18" s="1" customFormat="1" ht="15" x14ac:dyDescent="0.3">
      <c r="B50" s="29"/>
      <c r="D50" s="42" t="s">
        <v>43</v>
      </c>
      <c r="E50" s="43"/>
      <c r="F50" s="43"/>
      <c r="G50" s="43"/>
      <c r="H50" s="44"/>
      <c r="J50" s="42" t="s">
        <v>44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0"/>
      <c r="D51" s="45"/>
      <c r="H51" s="46"/>
      <c r="J51" s="45"/>
      <c r="P51" s="46"/>
      <c r="R51" s="21"/>
    </row>
    <row r="52" spans="2:18" x14ac:dyDescent="0.3">
      <c r="B52" s="20"/>
      <c r="D52" s="45"/>
      <c r="H52" s="46"/>
      <c r="J52" s="45"/>
      <c r="P52" s="46"/>
      <c r="R52" s="21"/>
    </row>
    <row r="53" spans="2:18" x14ac:dyDescent="0.3">
      <c r="B53" s="20"/>
      <c r="D53" s="45"/>
      <c r="H53" s="46"/>
      <c r="J53" s="45"/>
      <c r="P53" s="46"/>
      <c r="R53" s="21"/>
    </row>
    <row r="54" spans="2:18" x14ac:dyDescent="0.3">
      <c r="B54" s="20"/>
      <c r="D54" s="45"/>
      <c r="H54" s="46"/>
      <c r="J54" s="45"/>
      <c r="P54" s="46"/>
      <c r="R54" s="21"/>
    </row>
    <row r="55" spans="2:18" x14ac:dyDescent="0.3">
      <c r="B55" s="20"/>
      <c r="D55" s="45"/>
      <c r="H55" s="46"/>
      <c r="J55" s="45"/>
      <c r="P55" s="46"/>
      <c r="R55" s="21"/>
    </row>
    <row r="56" spans="2:18" x14ac:dyDescent="0.3">
      <c r="B56" s="20"/>
      <c r="D56" s="45"/>
      <c r="H56" s="46"/>
      <c r="J56" s="45"/>
      <c r="P56" s="46"/>
      <c r="R56" s="21"/>
    </row>
    <row r="57" spans="2:18" x14ac:dyDescent="0.3">
      <c r="B57" s="20"/>
      <c r="D57" s="45"/>
      <c r="H57" s="46"/>
      <c r="J57" s="45"/>
      <c r="P57" s="46"/>
      <c r="R57" s="21"/>
    </row>
    <row r="58" spans="2:18" x14ac:dyDescent="0.3">
      <c r="B58" s="20"/>
      <c r="D58" s="45"/>
      <c r="H58" s="46"/>
      <c r="J58" s="45"/>
      <c r="P58" s="46"/>
      <c r="R58" s="21"/>
    </row>
    <row r="59" spans="2:18" s="1" customFormat="1" ht="15" x14ac:dyDescent="0.3">
      <c r="B59" s="29"/>
      <c r="D59" s="47" t="s">
        <v>45</v>
      </c>
      <c r="E59" s="48"/>
      <c r="F59" s="48"/>
      <c r="G59" s="49" t="s">
        <v>46</v>
      </c>
      <c r="H59" s="50"/>
      <c r="J59" s="47" t="s">
        <v>45</v>
      </c>
      <c r="K59" s="48"/>
      <c r="L59" s="48"/>
      <c r="M59" s="48"/>
      <c r="N59" s="49" t="s">
        <v>46</v>
      </c>
      <c r="O59" s="48"/>
      <c r="P59" s="50"/>
      <c r="R59" s="30"/>
    </row>
    <row r="60" spans="2:18" x14ac:dyDescent="0.3">
      <c r="B60" s="20"/>
      <c r="R60" s="21"/>
    </row>
    <row r="61" spans="2:18" s="1" customFormat="1" ht="15" x14ac:dyDescent="0.3">
      <c r="B61" s="29"/>
      <c r="D61" s="42" t="s">
        <v>47</v>
      </c>
      <c r="E61" s="43"/>
      <c r="F61" s="43"/>
      <c r="G61" s="43"/>
      <c r="H61" s="44"/>
      <c r="J61" s="42" t="s">
        <v>48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0"/>
      <c r="D62" s="45"/>
      <c r="H62" s="46"/>
      <c r="J62" s="45"/>
      <c r="P62" s="46"/>
      <c r="R62" s="21"/>
    </row>
    <row r="63" spans="2:18" x14ac:dyDescent="0.3">
      <c r="B63" s="20"/>
      <c r="D63" s="45"/>
      <c r="H63" s="46"/>
      <c r="J63" s="45"/>
      <c r="P63" s="46"/>
      <c r="R63" s="21"/>
    </row>
    <row r="64" spans="2:18" x14ac:dyDescent="0.3">
      <c r="B64" s="20"/>
      <c r="D64" s="45"/>
      <c r="H64" s="46"/>
      <c r="J64" s="45"/>
      <c r="P64" s="46"/>
      <c r="R64" s="21"/>
    </row>
    <row r="65" spans="2:18" x14ac:dyDescent="0.3">
      <c r="B65" s="20"/>
      <c r="D65" s="45"/>
      <c r="H65" s="46"/>
      <c r="J65" s="45"/>
      <c r="P65" s="46"/>
      <c r="R65" s="21"/>
    </row>
    <row r="66" spans="2:18" x14ac:dyDescent="0.3">
      <c r="B66" s="20"/>
      <c r="D66" s="45"/>
      <c r="H66" s="46"/>
      <c r="J66" s="45"/>
      <c r="P66" s="46"/>
      <c r="R66" s="21"/>
    </row>
    <row r="67" spans="2:18" x14ac:dyDescent="0.3">
      <c r="B67" s="20"/>
      <c r="D67" s="45"/>
      <c r="H67" s="46"/>
      <c r="J67" s="45"/>
      <c r="P67" s="46"/>
      <c r="R67" s="21"/>
    </row>
    <row r="68" spans="2:18" x14ac:dyDescent="0.3">
      <c r="B68" s="20"/>
      <c r="D68" s="45"/>
      <c r="H68" s="46"/>
      <c r="J68" s="45"/>
      <c r="P68" s="46"/>
      <c r="R68" s="21"/>
    </row>
    <row r="69" spans="2:18" x14ac:dyDescent="0.3">
      <c r="B69" s="20"/>
      <c r="D69" s="45"/>
      <c r="H69" s="46"/>
      <c r="J69" s="45"/>
      <c r="P69" s="46"/>
      <c r="R69" s="21"/>
    </row>
    <row r="70" spans="2:18" s="1" customFormat="1" ht="15" x14ac:dyDescent="0.3">
      <c r="B70" s="29"/>
      <c r="D70" s="47" t="s">
        <v>45</v>
      </c>
      <c r="E70" s="48"/>
      <c r="F70" s="48"/>
      <c r="G70" s="49" t="s">
        <v>46</v>
      </c>
      <c r="H70" s="50"/>
      <c r="J70" s="47" t="s">
        <v>45</v>
      </c>
      <c r="K70" s="48"/>
      <c r="L70" s="48"/>
      <c r="M70" s="48"/>
      <c r="N70" s="49" t="s">
        <v>46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339" t="s">
        <v>95</v>
      </c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13</v>
      </c>
      <c r="F78" s="377" t="str">
        <f>F6</f>
        <v>Starý Smokovec OO PZ, rekonštrukcia a modernizácia objektu</v>
      </c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R78" s="30"/>
    </row>
    <row r="79" spans="2:18" s="1" customFormat="1" ht="36.950000000000003" customHeight="1" x14ac:dyDescent="0.3">
      <c r="B79" s="29"/>
      <c r="C79" s="60" t="s">
        <v>92</v>
      </c>
      <c r="F79" s="374" t="str">
        <f>F7</f>
        <v>E1.1 d) - Budova OO PZ - ostatné práce</v>
      </c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R79" s="30"/>
    </row>
    <row r="80" spans="2:18" s="1" customFormat="1" ht="6.95" customHeight="1" x14ac:dyDescent="0.3">
      <c r="B80" s="29"/>
      <c r="R80" s="30"/>
    </row>
    <row r="81" spans="2:47" s="1" customFormat="1" ht="18" customHeight="1" x14ac:dyDescent="0.3">
      <c r="B81" s="29"/>
      <c r="C81" s="26" t="s">
        <v>17</v>
      </c>
      <c r="F81" s="24" t="str">
        <f>F9</f>
        <v>Vysoké Tatry</v>
      </c>
      <c r="K81" s="26" t="s">
        <v>19</v>
      </c>
      <c r="M81" s="379" t="str">
        <f>IF(O9="","",O9)</f>
        <v/>
      </c>
      <c r="N81" s="357"/>
      <c r="O81" s="357"/>
      <c r="P81" s="357"/>
      <c r="R81" s="30"/>
    </row>
    <row r="82" spans="2:47" s="1" customFormat="1" ht="6.95" customHeight="1" x14ac:dyDescent="0.3">
      <c r="B82" s="29"/>
      <c r="R82" s="30"/>
    </row>
    <row r="83" spans="2:47" s="1" customFormat="1" ht="15" x14ac:dyDescent="0.3">
      <c r="B83" s="29"/>
      <c r="C83" s="26" t="s">
        <v>20</v>
      </c>
      <c r="F83" s="24" t="str">
        <f>E12</f>
        <v>Ministerstvo vnútra Slovenskej republiky</v>
      </c>
      <c r="K83" s="26" t="s">
        <v>26</v>
      </c>
      <c r="M83" s="340" t="str">
        <f>E18</f>
        <v xml:space="preserve"> </v>
      </c>
      <c r="N83" s="357"/>
      <c r="O83" s="357"/>
      <c r="P83" s="357"/>
      <c r="Q83" s="357"/>
      <c r="R83" s="30"/>
    </row>
    <row r="84" spans="2:47" s="1" customFormat="1" ht="14.45" customHeight="1" x14ac:dyDescent="0.3">
      <c r="B84" s="29"/>
      <c r="C84" s="26" t="s">
        <v>24</v>
      </c>
      <c r="F84" s="24" t="str">
        <f>IF(E15="","",E15)</f>
        <v xml:space="preserve"> </v>
      </c>
      <c r="K84" s="26" t="s">
        <v>28</v>
      </c>
      <c r="M84" s="340" t="str">
        <f>E21</f>
        <v xml:space="preserve"> </v>
      </c>
      <c r="N84" s="357"/>
      <c r="O84" s="357"/>
      <c r="P84" s="357"/>
      <c r="Q84" s="357"/>
      <c r="R84" s="30"/>
    </row>
    <row r="85" spans="2:47" s="1" customFormat="1" ht="10.35" customHeight="1" x14ac:dyDescent="0.3">
      <c r="B85" s="29"/>
      <c r="R85" s="30"/>
    </row>
    <row r="86" spans="2:47" s="1" customFormat="1" ht="29.25" customHeight="1" x14ac:dyDescent="0.3">
      <c r="B86" s="29"/>
      <c r="C86" s="383" t="s">
        <v>96</v>
      </c>
      <c r="D86" s="384"/>
      <c r="E86" s="384"/>
      <c r="F86" s="384"/>
      <c r="G86" s="384"/>
      <c r="H86" s="92"/>
      <c r="I86" s="92"/>
      <c r="J86" s="92"/>
      <c r="K86" s="92"/>
      <c r="L86" s="92"/>
      <c r="M86" s="92"/>
      <c r="N86" s="383" t="s">
        <v>97</v>
      </c>
      <c r="O86" s="357"/>
      <c r="P86" s="357"/>
      <c r="Q86" s="357"/>
      <c r="R86" s="30"/>
    </row>
    <row r="87" spans="2:47" s="1" customFormat="1" ht="10.35" customHeight="1" x14ac:dyDescent="0.3">
      <c r="B87" s="29"/>
      <c r="R87" s="30"/>
    </row>
    <row r="88" spans="2:47" s="1" customFormat="1" ht="29.25" customHeight="1" x14ac:dyDescent="0.3">
      <c r="B88" s="29"/>
      <c r="C88" s="99" t="s">
        <v>98</v>
      </c>
      <c r="N88" s="367"/>
      <c r="O88" s="357"/>
      <c r="P88" s="357"/>
      <c r="Q88" s="357"/>
      <c r="R88" s="30"/>
      <c r="AU88" s="16" t="s">
        <v>99</v>
      </c>
    </row>
    <row r="89" spans="2:47" s="6" customFormat="1" ht="24.95" customHeight="1" x14ac:dyDescent="0.3">
      <c r="B89" s="100"/>
      <c r="D89" s="101" t="s">
        <v>100</v>
      </c>
      <c r="N89" s="385"/>
      <c r="O89" s="386"/>
      <c r="P89" s="386"/>
      <c r="Q89" s="386"/>
      <c r="R89" s="102"/>
    </row>
    <row r="90" spans="2:47" s="7" customFormat="1" ht="19.899999999999999" customHeight="1" x14ac:dyDescent="0.3">
      <c r="B90" s="103"/>
      <c r="D90" s="104" t="s">
        <v>101</v>
      </c>
      <c r="N90" s="387"/>
      <c r="O90" s="388"/>
      <c r="P90" s="388"/>
      <c r="Q90" s="388"/>
      <c r="R90" s="105"/>
    </row>
    <row r="91" spans="2:47" s="7" customFormat="1" ht="19.899999999999999" customHeight="1" x14ac:dyDescent="0.3">
      <c r="B91" s="103"/>
      <c r="D91" s="104" t="s">
        <v>102</v>
      </c>
      <c r="N91" s="387"/>
      <c r="O91" s="388"/>
      <c r="P91" s="388"/>
      <c r="Q91" s="388"/>
      <c r="R91" s="105"/>
    </row>
    <row r="92" spans="2:47" s="7" customFormat="1" ht="19.899999999999999" customHeight="1" x14ac:dyDescent="0.3">
      <c r="B92" s="103"/>
      <c r="D92" s="104" t="s">
        <v>103</v>
      </c>
      <c r="N92" s="387"/>
      <c r="O92" s="388"/>
      <c r="P92" s="388"/>
      <c r="Q92" s="388"/>
      <c r="R92" s="105"/>
    </row>
    <row r="93" spans="2:47" s="7" customFormat="1" ht="19.899999999999999" customHeight="1" x14ac:dyDescent="0.3">
      <c r="B93" s="103"/>
      <c r="D93" s="104" t="s">
        <v>104</v>
      </c>
      <c r="N93" s="387"/>
      <c r="O93" s="388"/>
      <c r="P93" s="388"/>
      <c r="Q93" s="388"/>
      <c r="R93" s="105"/>
    </row>
    <row r="94" spans="2:47" s="7" customFormat="1" ht="19.899999999999999" customHeight="1" x14ac:dyDescent="0.3">
      <c r="B94" s="103"/>
      <c r="D94" s="104" t="s">
        <v>105</v>
      </c>
      <c r="N94" s="387"/>
      <c r="O94" s="388"/>
      <c r="P94" s="388"/>
      <c r="Q94" s="388"/>
      <c r="R94" s="105"/>
    </row>
    <row r="95" spans="2:47" s="7" customFormat="1" ht="19.899999999999999" customHeight="1" x14ac:dyDescent="0.3">
      <c r="B95" s="103"/>
      <c r="D95" s="104" t="s">
        <v>106</v>
      </c>
      <c r="N95" s="387"/>
      <c r="O95" s="388"/>
      <c r="P95" s="388"/>
      <c r="Q95" s="388"/>
      <c r="R95" s="105"/>
    </row>
    <row r="96" spans="2:47" s="6" customFormat="1" ht="24.95" customHeight="1" x14ac:dyDescent="0.3">
      <c r="B96" s="100"/>
      <c r="D96" s="101" t="s">
        <v>107</v>
      </c>
      <c r="N96" s="385"/>
      <c r="O96" s="386"/>
      <c r="P96" s="386"/>
      <c r="Q96" s="386"/>
      <c r="R96" s="102"/>
    </row>
    <row r="97" spans="2:18" s="7" customFormat="1" ht="19.899999999999999" customHeight="1" x14ac:dyDescent="0.3">
      <c r="B97" s="103"/>
      <c r="D97" s="104" t="s">
        <v>108</v>
      </c>
      <c r="N97" s="387"/>
      <c r="O97" s="388"/>
      <c r="P97" s="388"/>
      <c r="Q97" s="388"/>
      <c r="R97" s="105"/>
    </row>
    <row r="98" spans="2:18" s="7" customFormat="1" ht="19.899999999999999" customHeight="1" x14ac:dyDescent="0.3">
      <c r="B98" s="103"/>
      <c r="D98" s="104" t="s">
        <v>261</v>
      </c>
      <c r="N98" s="387"/>
      <c r="O98" s="388"/>
      <c r="P98" s="388"/>
      <c r="Q98" s="388"/>
      <c r="R98" s="105"/>
    </row>
    <row r="99" spans="2:18" s="7" customFormat="1" ht="19.899999999999999" customHeight="1" x14ac:dyDescent="0.3">
      <c r="B99" s="103"/>
      <c r="D99" s="104" t="s">
        <v>262</v>
      </c>
      <c r="N99" s="387"/>
      <c r="O99" s="388"/>
      <c r="P99" s="388"/>
      <c r="Q99" s="388"/>
      <c r="R99" s="105"/>
    </row>
    <row r="100" spans="2:18" s="7" customFormat="1" ht="19.899999999999999" customHeight="1" x14ac:dyDescent="0.3">
      <c r="B100" s="103"/>
      <c r="D100" s="104" t="s">
        <v>478</v>
      </c>
      <c r="N100" s="387"/>
      <c r="O100" s="388"/>
      <c r="P100" s="388"/>
      <c r="Q100" s="388"/>
      <c r="R100" s="105"/>
    </row>
    <row r="101" spans="2:18" s="7" customFormat="1" ht="19.899999999999999" customHeight="1" x14ac:dyDescent="0.3">
      <c r="B101" s="103"/>
      <c r="D101" s="104" t="s">
        <v>479</v>
      </c>
      <c r="N101" s="387"/>
      <c r="O101" s="388"/>
      <c r="P101" s="388"/>
      <c r="Q101" s="388"/>
      <c r="R101" s="105"/>
    </row>
    <row r="102" spans="2:18" s="7" customFormat="1" ht="19.899999999999999" customHeight="1" x14ac:dyDescent="0.3">
      <c r="B102" s="103"/>
      <c r="D102" s="104" t="s">
        <v>480</v>
      </c>
      <c r="N102" s="387"/>
      <c r="O102" s="388"/>
      <c r="P102" s="388"/>
      <c r="Q102" s="388"/>
      <c r="R102" s="105"/>
    </row>
    <row r="103" spans="2:18" s="7" customFormat="1" ht="19.899999999999999" customHeight="1" x14ac:dyDescent="0.3">
      <c r="B103" s="103"/>
      <c r="D103" s="104" t="s">
        <v>481</v>
      </c>
      <c r="N103" s="387"/>
      <c r="O103" s="388"/>
      <c r="P103" s="388"/>
      <c r="Q103" s="388"/>
      <c r="R103" s="105"/>
    </row>
    <row r="104" spans="2:18" s="7" customFormat="1" ht="19.899999999999999" customHeight="1" x14ac:dyDescent="0.3">
      <c r="B104" s="103"/>
      <c r="D104" s="104" t="s">
        <v>482</v>
      </c>
      <c r="N104" s="387"/>
      <c r="O104" s="388"/>
      <c r="P104" s="388"/>
      <c r="Q104" s="388"/>
      <c r="R104" s="105"/>
    </row>
    <row r="105" spans="2:18" s="7" customFormat="1" ht="19.899999999999999" customHeight="1" x14ac:dyDescent="0.3">
      <c r="B105" s="103"/>
      <c r="D105" s="104" t="s">
        <v>483</v>
      </c>
      <c r="N105" s="387"/>
      <c r="O105" s="388"/>
      <c r="P105" s="388"/>
      <c r="Q105" s="388"/>
      <c r="R105" s="105"/>
    </row>
    <row r="106" spans="2:18" s="7" customFormat="1" ht="19.899999999999999" customHeight="1" x14ac:dyDescent="0.3">
      <c r="B106" s="103"/>
      <c r="D106" s="104" t="s">
        <v>484</v>
      </c>
      <c r="N106" s="387"/>
      <c r="O106" s="388"/>
      <c r="P106" s="388"/>
      <c r="Q106" s="388"/>
      <c r="R106" s="105"/>
    </row>
    <row r="107" spans="2:18" s="6" customFormat="1" ht="24.95" customHeight="1" x14ac:dyDescent="0.3">
      <c r="B107" s="100"/>
      <c r="D107" s="101" t="s">
        <v>485</v>
      </c>
      <c r="N107" s="385"/>
      <c r="O107" s="386"/>
      <c r="P107" s="386"/>
      <c r="Q107" s="386"/>
      <c r="R107" s="102"/>
    </row>
    <row r="108" spans="2:18" s="7" customFormat="1" ht="19.899999999999999" customHeight="1" x14ac:dyDescent="0.3">
      <c r="B108" s="103"/>
      <c r="D108" s="104" t="s">
        <v>486</v>
      </c>
      <c r="N108" s="387"/>
      <c r="O108" s="388"/>
      <c r="P108" s="388"/>
      <c r="Q108" s="388"/>
      <c r="R108" s="105"/>
    </row>
    <row r="109" spans="2:18" s="6" customFormat="1" ht="24.95" customHeight="1" x14ac:dyDescent="0.3">
      <c r="B109" s="100"/>
      <c r="D109" s="101" t="s">
        <v>487</v>
      </c>
      <c r="N109" s="385"/>
      <c r="O109" s="386"/>
      <c r="P109" s="386"/>
      <c r="Q109" s="386"/>
      <c r="R109" s="102"/>
    </row>
    <row r="110" spans="2:18" s="7" customFormat="1" ht="19.899999999999999" customHeight="1" x14ac:dyDescent="0.3">
      <c r="B110" s="103"/>
      <c r="D110" s="104" t="s">
        <v>488</v>
      </c>
      <c r="N110" s="387"/>
      <c r="O110" s="388"/>
      <c r="P110" s="388"/>
      <c r="Q110" s="388"/>
      <c r="R110" s="105"/>
    </row>
    <row r="111" spans="2:18" s="7" customFormat="1" ht="19.899999999999999" customHeight="1" x14ac:dyDescent="0.3">
      <c r="B111" s="103"/>
      <c r="D111" s="104" t="s">
        <v>489</v>
      </c>
      <c r="N111" s="387"/>
      <c r="O111" s="388"/>
      <c r="P111" s="388"/>
      <c r="Q111" s="388"/>
      <c r="R111" s="105"/>
    </row>
    <row r="112" spans="2:18" s="1" customFormat="1" ht="21.75" customHeight="1" x14ac:dyDescent="0.3">
      <c r="B112" s="29"/>
      <c r="R112" s="30"/>
    </row>
    <row r="113" spans="2:21" s="1" customFormat="1" ht="29.25" customHeight="1" x14ac:dyDescent="0.3">
      <c r="B113" s="29"/>
      <c r="C113" s="99" t="s">
        <v>109</v>
      </c>
      <c r="N113" s="418"/>
      <c r="O113" s="357"/>
      <c r="P113" s="357"/>
      <c r="Q113" s="357"/>
      <c r="R113" s="30"/>
      <c r="T113" s="106"/>
      <c r="U113" s="107" t="s">
        <v>33</v>
      </c>
    </row>
    <row r="114" spans="2:21" s="1" customFormat="1" ht="18" customHeight="1" x14ac:dyDescent="0.3">
      <c r="B114" s="29"/>
      <c r="R114" s="30"/>
    </row>
    <row r="115" spans="2:21" s="1" customFormat="1" ht="29.25" customHeight="1" x14ac:dyDescent="0.3">
      <c r="B115" s="29"/>
      <c r="C115" s="91" t="s">
        <v>89</v>
      </c>
      <c r="D115" s="92"/>
      <c r="E115" s="92"/>
      <c r="F115" s="92"/>
      <c r="G115" s="92"/>
      <c r="H115" s="92"/>
      <c r="I115" s="92"/>
      <c r="J115" s="92"/>
      <c r="K115" s="92"/>
      <c r="L115" s="363"/>
      <c r="M115" s="384"/>
      <c r="N115" s="384"/>
      <c r="O115" s="384"/>
      <c r="P115" s="384"/>
      <c r="Q115" s="384"/>
      <c r="R115" s="30"/>
    </row>
    <row r="116" spans="2:21" s="1" customFormat="1" ht="6.95" customHeight="1" x14ac:dyDescent="0.3"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3"/>
    </row>
    <row r="120" spans="2:21" s="1" customFormat="1" ht="6.95" customHeight="1" x14ac:dyDescent="0.3">
      <c r="B120" s="54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6"/>
    </row>
    <row r="121" spans="2:21" s="1" customFormat="1" ht="36.950000000000003" customHeight="1" x14ac:dyDescent="0.3">
      <c r="B121" s="29"/>
      <c r="C121" s="339" t="s">
        <v>110</v>
      </c>
      <c r="D121" s="357"/>
      <c r="E121" s="357"/>
      <c r="F121" s="357"/>
      <c r="G121" s="357"/>
      <c r="H121" s="357"/>
      <c r="I121" s="357"/>
      <c r="J121" s="357"/>
      <c r="K121" s="357"/>
      <c r="L121" s="357"/>
      <c r="M121" s="357"/>
      <c r="N121" s="357"/>
      <c r="O121" s="357"/>
      <c r="P121" s="357"/>
      <c r="Q121" s="357"/>
      <c r="R121" s="30"/>
    </row>
    <row r="122" spans="2:21" s="1" customFormat="1" ht="6.95" customHeight="1" x14ac:dyDescent="0.3">
      <c r="B122" s="29"/>
      <c r="R122" s="30"/>
    </row>
    <row r="123" spans="2:21" s="1" customFormat="1" ht="30" customHeight="1" x14ac:dyDescent="0.3">
      <c r="B123" s="29"/>
      <c r="C123" s="26" t="s">
        <v>13</v>
      </c>
      <c r="F123" s="377" t="str">
        <f>F6</f>
        <v>Starý Smokovec OO PZ, rekonštrukcia a modernizácia objektu</v>
      </c>
      <c r="G123" s="357"/>
      <c r="H123" s="357"/>
      <c r="I123" s="357"/>
      <c r="J123" s="357"/>
      <c r="K123" s="357"/>
      <c r="L123" s="357"/>
      <c r="M123" s="357"/>
      <c r="N123" s="357"/>
      <c r="O123" s="357"/>
      <c r="P123" s="357"/>
      <c r="R123" s="30"/>
    </row>
    <row r="124" spans="2:21" s="1" customFormat="1" ht="36.950000000000003" customHeight="1" x14ac:dyDescent="0.3">
      <c r="B124" s="29"/>
      <c r="C124" s="60" t="s">
        <v>92</v>
      </c>
      <c r="F124" s="374" t="str">
        <f>F7</f>
        <v>E1.1 d) - Budova OO PZ - ostatné práce</v>
      </c>
      <c r="G124" s="357"/>
      <c r="H124" s="357"/>
      <c r="I124" s="357"/>
      <c r="J124" s="357"/>
      <c r="K124" s="357"/>
      <c r="L124" s="357"/>
      <c r="M124" s="357"/>
      <c r="N124" s="357"/>
      <c r="O124" s="357"/>
      <c r="P124" s="357"/>
      <c r="R124" s="30"/>
    </row>
    <row r="125" spans="2:21" s="1" customFormat="1" ht="6.95" customHeight="1" x14ac:dyDescent="0.3">
      <c r="B125" s="29"/>
      <c r="R125" s="30"/>
    </row>
    <row r="126" spans="2:21" s="1" customFormat="1" ht="18" customHeight="1" x14ac:dyDescent="0.3">
      <c r="B126" s="29"/>
      <c r="C126" s="26" t="s">
        <v>17</v>
      </c>
      <c r="F126" s="24" t="str">
        <f>F9</f>
        <v>Vysoké Tatry</v>
      </c>
      <c r="K126" s="26" t="s">
        <v>19</v>
      </c>
      <c r="M126" s="379" t="str">
        <f>IF(O9="","",O9)</f>
        <v/>
      </c>
      <c r="N126" s="357"/>
      <c r="O126" s="357"/>
      <c r="P126" s="357"/>
      <c r="R126" s="30"/>
    </row>
    <row r="127" spans="2:21" s="1" customFormat="1" ht="6.95" customHeight="1" x14ac:dyDescent="0.3">
      <c r="B127" s="29"/>
      <c r="R127" s="30"/>
    </row>
    <row r="128" spans="2:21" s="1" customFormat="1" ht="15" x14ac:dyDescent="0.3">
      <c r="B128" s="29"/>
      <c r="C128" s="26" t="s">
        <v>20</v>
      </c>
      <c r="F128" s="24" t="str">
        <f>E12</f>
        <v>Ministerstvo vnútra Slovenskej republiky</v>
      </c>
      <c r="K128" s="26" t="s">
        <v>26</v>
      </c>
      <c r="M128" s="340" t="str">
        <f>E18</f>
        <v xml:space="preserve"> </v>
      </c>
      <c r="N128" s="357"/>
      <c r="O128" s="357"/>
      <c r="P128" s="357"/>
      <c r="Q128" s="357"/>
      <c r="R128" s="30"/>
    </row>
    <row r="129" spans="2:65" s="1" customFormat="1" ht="14.45" customHeight="1" x14ac:dyDescent="0.3">
      <c r="B129" s="29"/>
      <c r="C129" s="26" t="s">
        <v>24</v>
      </c>
      <c r="F129" s="24" t="str">
        <f>IF(E15="","",E15)</f>
        <v xml:space="preserve"> </v>
      </c>
      <c r="K129" s="26" t="s">
        <v>28</v>
      </c>
      <c r="M129" s="340" t="str">
        <f>E21</f>
        <v xml:space="preserve"> </v>
      </c>
      <c r="N129" s="357"/>
      <c r="O129" s="357"/>
      <c r="P129" s="357"/>
      <c r="Q129" s="357"/>
      <c r="R129" s="30"/>
    </row>
    <row r="130" spans="2:65" s="1" customFormat="1" ht="10.35" customHeight="1" x14ac:dyDescent="0.3">
      <c r="B130" s="29"/>
      <c r="R130" s="30"/>
    </row>
    <row r="131" spans="2:65" s="8" customFormat="1" ht="29.25" customHeight="1" x14ac:dyDescent="0.3">
      <c r="B131" s="108"/>
      <c r="C131" s="109" t="s">
        <v>111</v>
      </c>
      <c r="D131" s="110" t="s">
        <v>112</v>
      </c>
      <c r="E131" s="110" t="s">
        <v>51</v>
      </c>
      <c r="F131" s="390" t="s">
        <v>113</v>
      </c>
      <c r="G131" s="391"/>
      <c r="H131" s="391"/>
      <c r="I131" s="391"/>
      <c r="J131" s="110" t="s">
        <v>114</v>
      </c>
      <c r="K131" s="110" t="s">
        <v>115</v>
      </c>
      <c r="L131" s="392" t="s">
        <v>116</v>
      </c>
      <c r="M131" s="391"/>
      <c r="N131" s="390" t="s">
        <v>97</v>
      </c>
      <c r="O131" s="391"/>
      <c r="P131" s="391"/>
      <c r="Q131" s="393"/>
      <c r="R131" s="111"/>
      <c r="T131" s="67" t="s">
        <v>117</v>
      </c>
      <c r="U131" s="68" t="s">
        <v>33</v>
      </c>
      <c r="V131" s="68" t="s">
        <v>118</v>
      </c>
      <c r="W131" s="68" t="s">
        <v>119</v>
      </c>
      <c r="X131" s="68" t="s">
        <v>120</v>
      </c>
      <c r="Y131" s="68" t="s">
        <v>121</v>
      </c>
      <c r="Z131" s="68" t="s">
        <v>122</v>
      </c>
      <c r="AA131" s="69" t="s">
        <v>123</v>
      </c>
    </row>
    <row r="132" spans="2:65" s="1" customFormat="1" ht="29.25" customHeight="1" x14ac:dyDescent="0.35">
      <c r="B132" s="29"/>
      <c r="C132" s="71" t="s">
        <v>93</v>
      </c>
      <c r="N132" s="407"/>
      <c r="O132" s="408"/>
      <c r="P132" s="408"/>
      <c r="Q132" s="408"/>
      <c r="R132" s="30"/>
      <c r="T132" s="70"/>
      <c r="U132" s="43"/>
      <c r="V132" s="43"/>
      <c r="W132" s="112"/>
      <c r="X132" s="43"/>
      <c r="Y132" s="112"/>
      <c r="Z132" s="43"/>
      <c r="AA132" s="113"/>
      <c r="AT132" s="16" t="s">
        <v>68</v>
      </c>
      <c r="AU132" s="16" t="s">
        <v>99</v>
      </c>
      <c r="BK132" s="114" t="e">
        <f>BK133+BK214+BK333+#REF!</f>
        <v>#REF!</v>
      </c>
    </row>
    <row r="133" spans="2:65" s="9" customFormat="1" ht="37.35" customHeight="1" x14ac:dyDescent="0.35">
      <c r="B133" s="115"/>
      <c r="D133" s="116" t="s">
        <v>100</v>
      </c>
      <c r="E133" s="116"/>
      <c r="F133" s="116"/>
      <c r="G133" s="116"/>
      <c r="H133" s="116"/>
      <c r="I133" s="116"/>
      <c r="J133" s="116"/>
      <c r="K133" s="116"/>
      <c r="L133" s="116"/>
      <c r="M133" s="116"/>
      <c r="N133" s="409"/>
      <c r="O133" s="385"/>
      <c r="P133" s="385"/>
      <c r="Q133" s="385"/>
      <c r="R133" s="117"/>
      <c r="T133" s="118"/>
      <c r="W133" s="119"/>
      <c r="Y133" s="119"/>
      <c r="AA133" s="120"/>
      <c r="AR133" s="121" t="s">
        <v>75</v>
      </c>
      <c r="AT133" s="122" t="s">
        <v>68</v>
      </c>
      <c r="AU133" s="122" t="s">
        <v>69</v>
      </c>
      <c r="AY133" s="121" t="s">
        <v>124</v>
      </c>
      <c r="BK133" s="123">
        <f>BK134+BK151+BK160+BK165+BK178+BK212</f>
        <v>0</v>
      </c>
    </row>
    <row r="134" spans="2:65" s="9" customFormat="1" ht="19.899999999999999" customHeight="1" x14ac:dyDescent="0.3">
      <c r="B134" s="115"/>
      <c r="D134" s="124" t="s">
        <v>101</v>
      </c>
      <c r="E134" s="124"/>
      <c r="F134" s="124"/>
      <c r="G134" s="124"/>
      <c r="H134" s="124"/>
      <c r="I134" s="124"/>
      <c r="J134" s="124"/>
      <c r="K134" s="124"/>
      <c r="L134" s="124"/>
      <c r="M134" s="124"/>
      <c r="N134" s="410"/>
      <c r="O134" s="411"/>
      <c r="P134" s="411"/>
      <c r="Q134" s="411"/>
      <c r="R134" s="117"/>
      <c r="T134" s="118"/>
      <c r="W134" s="119"/>
      <c r="Y134" s="119"/>
      <c r="AA134" s="120"/>
      <c r="AR134" s="121" t="s">
        <v>75</v>
      </c>
      <c r="AT134" s="122" t="s">
        <v>68</v>
      </c>
      <c r="AU134" s="122" t="s">
        <v>75</v>
      </c>
      <c r="AY134" s="121" t="s">
        <v>124</v>
      </c>
      <c r="BK134" s="123">
        <f>SUM(BK135:BK150)</f>
        <v>0</v>
      </c>
    </row>
    <row r="135" spans="2:65" s="1" customFormat="1" ht="31.5" customHeight="1" x14ac:dyDescent="0.3">
      <c r="B135" s="125"/>
      <c r="C135" s="126" t="s">
        <v>75</v>
      </c>
      <c r="D135" s="126" t="s">
        <v>125</v>
      </c>
      <c r="E135" s="127" t="s">
        <v>490</v>
      </c>
      <c r="F135" s="394" t="s">
        <v>491</v>
      </c>
      <c r="G135" s="395"/>
      <c r="H135" s="395"/>
      <c r="I135" s="395"/>
      <c r="J135" s="128" t="s">
        <v>128</v>
      </c>
      <c r="K135" s="129">
        <v>10.5</v>
      </c>
      <c r="L135" s="396"/>
      <c r="M135" s="395"/>
      <c r="N135" s="396"/>
      <c r="O135" s="395"/>
      <c r="P135" s="395"/>
      <c r="Q135" s="395"/>
      <c r="R135" s="130"/>
      <c r="T135" s="131"/>
      <c r="U135" s="36"/>
      <c r="V135" s="132"/>
      <c r="W135" s="132"/>
      <c r="X135" s="132"/>
      <c r="Y135" s="132"/>
      <c r="Z135" s="132"/>
      <c r="AA135" s="133"/>
      <c r="AR135" s="16" t="s">
        <v>129</v>
      </c>
      <c r="AT135" s="16" t="s">
        <v>125</v>
      </c>
      <c r="AU135" s="16" t="s">
        <v>130</v>
      </c>
      <c r="AY135" s="16" t="s">
        <v>124</v>
      </c>
      <c r="BE135" s="134">
        <f>IF(U135="základná",N135,0)</f>
        <v>0</v>
      </c>
      <c r="BF135" s="134">
        <f>IF(U135="znížená",N135,0)</f>
        <v>0</v>
      </c>
      <c r="BG135" s="134">
        <f>IF(U135="zákl. prenesená",N135,0)</f>
        <v>0</v>
      </c>
      <c r="BH135" s="134">
        <f>IF(U135="zníž. prenesená",N135,0)</f>
        <v>0</v>
      </c>
      <c r="BI135" s="134">
        <f>IF(U135="nulová",N135,0)</f>
        <v>0</v>
      </c>
      <c r="BJ135" s="16" t="s">
        <v>130</v>
      </c>
      <c r="BK135" s="134">
        <f>ROUND(L135*K135,2)</f>
        <v>0</v>
      </c>
      <c r="BL135" s="16" t="s">
        <v>129</v>
      </c>
      <c r="BM135" s="16" t="s">
        <v>492</v>
      </c>
    </row>
    <row r="136" spans="2:65" s="10" customFormat="1" ht="22.5" customHeight="1" x14ac:dyDescent="0.3">
      <c r="B136" s="135"/>
      <c r="E136" s="136" t="s">
        <v>3</v>
      </c>
      <c r="F136" s="397" t="s">
        <v>493</v>
      </c>
      <c r="G136" s="398"/>
      <c r="H136" s="398"/>
      <c r="I136" s="398"/>
      <c r="K136" s="137">
        <v>10.5</v>
      </c>
      <c r="R136" s="138"/>
      <c r="T136" s="139"/>
      <c r="AA136" s="140"/>
      <c r="AT136" s="136" t="s">
        <v>137</v>
      </c>
      <c r="AU136" s="136" t="s">
        <v>130</v>
      </c>
      <c r="AV136" s="10" t="s">
        <v>130</v>
      </c>
      <c r="AW136" s="10" t="s">
        <v>27</v>
      </c>
      <c r="AX136" s="10" t="s">
        <v>75</v>
      </c>
      <c r="AY136" s="136" t="s">
        <v>124</v>
      </c>
    </row>
    <row r="137" spans="2:65" s="1" customFormat="1" ht="44.25" customHeight="1" x14ac:dyDescent="0.3">
      <c r="B137" s="125"/>
      <c r="C137" s="126" t="s">
        <v>130</v>
      </c>
      <c r="D137" s="126" t="s">
        <v>125</v>
      </c>
      <c r="E137" s="127" t="s">
        <v>494</v>
      </c>
      <c r="F137" s="394" t="s">
        <v>495</v>
      </c>
      <c r="G137" s="395"/>
      <c r="H137" s="395"/>
      <c r="I137" s="395"/>
      <c r="J137" s="128" t="s">
        <v>128</v>
      </c>
      <c r="K137" s="129">
        <v>20.399999999999999</v>
      </c>
      <c r="L137" s="396"/>
      <c r="M137" s="395"/>
      <c r="N137" s="396"/>
      <c r="O137" s="395"/>
      <c r="P137" s="395"/>
      <c r="Q137" s="395"/>
      <c r="R137" s="130"/>
      <c r="T137" s="131"/>
      <c r="U137" s="36"/>
      <c r="V137" s="132"/>
      <c r="W137" s="132"/>
      <c r="X137" s="132"/>
      <c r="Y137" s="132"/>
      <c r="Z137" s="132"/>
      <c r="AA137" s="133"/>
      <c r="AR137" s="16" t="s">
        <v>129</v>
      </c>
      <c r="AT137" s="16" t="s">
        <v>125</v>
      </c>
      <c r="AU137" s="16" t="s">
        <v>130</v>
      </c>
      <c r="AY137" s="16" t="s">
        <v>124</v>
      </c>
      <c r="BE137" s="134">
        <f>IF(U137="základná",N137,0)</f>
        <v>0</v>
      </c>
      <c r="BF137" s="134">
        <f>IF(U137="znížená",N137,0)</f>
        <v>0</v>
      </c>
      <c r="BG137" s="134">
        <f>IF(U137="zákl. prenesená",N137,0)</f>
        <v>0</v>
      </c>
      <c r="BH137" s="134">
        <f>IF(U137="zníž. prenesená",N137,0)</f>
        <v>0</v>
      </c>
      <c r="BI137" s="134">
        <f>IF(U137="nulová",N137,0)</f>
        <v>0</v>
      </c>
      <c r="BJ137" s="16" t="s">
        <v>130</v>
      </c>
      <c r="BK137" s="134">
        <f>ROUND(L137*K137,2)</f>
        <v>0</v>
      </c>
      <c r="BL137" s="16" t="s">
        <v>129</v>
      </c>
      <c r="BM137" s="16" t="s">
        <v>496</v>
      </c>
    </row>
    <row r="138" spans="2:65" s="10" customFormat="1" ht="22.5" customHeight="1" x14ac:dyDescent="0.3">
      <c r="B138" s="135"/>
      <c r="E138" s="136" t="s">
        <v>3</v>
      </c>
      <c r="F138" s="397" t="s">
        <v>497</v>
      </c>
      <c r="G138" s="398"/>
      <c r="H138" s="398"/>
      <c r="I138" s="398"/>
      <c r="K138" s="137">
        <v>20.399999999999999</v>
      </c>
      <c r="R138" s="138"/>
      <c r="T138" s="139"/>
      <c r="AA138" s="140"/>
      <c r="AT138" s="136" t="s">
        <v>137</v>
      </c>
      <c r="AU138" s="136" t="s">
        <v>130</v>
      </c>
      <c r="AV138" s="10" t="s">
        <v>130</v>
      </c>
      <c r="AW138" s="10" t="s">
        <v>27</v>
      </c>
      <c r="AX138" s="10" t="s">
        <v>75</v>
      </c>
      <c r="AY138" s="136" t="s">
        <v>124</v>
      </c>
    </row>
    <row r="139" spans="2:65" s="1" customFormat="1" ht="31.5" customHeight="1" x14ac:dyDescent="0.3">
      <c r="B139" s="125"/>
      <c r="C139" s="126" t="s">
        <v>138</v>
      </c>
      <c r="D139" s="126" t="s">
        <v>125</v>
      </c>
      <c r="E139" s="127" t="s">
        <v>498</v>
      </c>
      <c r="F139" s="394" t="s">
        <v>499</v>
      </c>
      <c r="G139" s="395"/>
      <c r="H139" s="395"/>
      <c r="I139" s="395"/>
      <c r="J139" s="128" t="s">
        <v>500</v>
      </c>
      <c r="K139" s="129">
        <v>112.56</v>
      </c>
      <c r="L139" s="396"/>
      <c r="M139" s="395"/>
      <c r="N139" s="396"/>
      <c r="O139" s="395"/>
      <c r="P139" s="395"/>
      <c r="Q139" s="395"/>
      <c r="R139" s="130"/>
      <c r="T139" s="131"/>
      <c r="U139" s="36"/>
      <c r="V139" s="132"/>
      <c r="W139" s="132"/>
      <c r="X139" s="132"/>
      <c r="Y139" s="132"/>
      <c r="Z139" s="132"/>
      <c r="AA139" s="133"/>
      <c r="AR139" s="16" t="s">
        <v>129</v>
      </c>
      <c r="AT139" s="16" t="s">
        <v>125</v>
      </c>
      <c r="AU139" s="16" t="s">
        <v>130</v>
      </c>
      <c r="AY139" s="16" t="s">
        <v>124</v>
      </c>
      <c r="BE139" s="134">
        <f>IF(U139="základná",N139,0)</f>
        <v>0</v>
      </c>
      <c r="BF139" s="134">
        <f>IF(U139="znížená",N139,0)</f>
        <v>0</v>
      </c>
      <c r="BG139" s="134">
        <f>IF(U139="zákl. prenesená",N139,0)</f>
        <v>0</v>
      </c>
      <c r="BH139" s="134">
        <f>IF(U139="zníž. prenesená",N139,0)</f>
        <v>0</v>
      </c>
      <c r="BI139" s="134">
        <f>IF(U139="nulová",N139,0)</f>
        <v>0</v>
      </c>
      <c r="BJ139" s="16" t="s">
        <v>130</v>
      </c>
      <c r="BK139" s="134">
        <f>ROUND(L139*K139,2)</f>
        <v>0</v>
      </c>
      <c r="BL139" s="16" t="s">
        <v>129</v>
      </c>
      <c r="BM139" s="16" t="s">
        <v>501</v>
      </c>
    </row>
    <row r="140" spans="2:65" s="1" customFormat="1" ht="22.5" customHeight="1" x14ac:dyDescent="0.3">
      <c r="B140" s="29"/>
      <c r="F140" s="399" t="s">
        <v>502</v>
      </c>
      <c r="G140" s="357"/>
      <c r="H140" s="357"/>
      <c r="I140" s="357"/>
      <c r="R140" s="30"/>
      <c r="T140" s="64"/>
      <c r="AA140" s="65"/>
      <c r="AT140" s="16" t="s">
        <v>503</v>
      </c>
      <c r="AU140" s="16" t="s">
        <v>130</v>
      </c>
    </row>
    <row r="141" spans="2:65" s="10" customFormat="1" ht="22.5" customHeight="1" x14ac:dyDescent="0.3">
      <c r="B141" s="135"/>
      <c r="E141" s="136" t="s">
        <v>3</v>
      </c>
      <c r="F141" s="400" t="s">
        <v>504</v>
      </c>
      <c r="G141" s="398"/>
      <c r="H141" s="398"/>
      <c r="I141" s="398"/>
      <c r="K141" s="137">
        <v>98.16</v>
      </c>
      <c r="R141" s="138"/>
      <c r="T141" s="139"/>
      <c r="AA141" s="140"/>
      <c r="AT141" s="136" t="s">
        <v>137</v>
      </c>
      <c r="AU141" s="136" t="s">
        <v>130</v>
      </c>
      <c r="AV141" s="10" t="s">
        <v>130</v>
      </c>
      <c r="AW141" s="10" t="s">
        <v>27</v>
      </c>
      <c r="AX141" s="10" t="s">
        <v>69</v>
      </c>
      <c r="AY141" s="136" t="s">
        <v>124</v>
      </c>
    </row>
    <row r="142" spans="2:65" s="10" customFormat="1" ht="22.5" customHeight="1" x14ac:dyDescent="0.3">
      <c r="B142" s="135"/>
      <c r="E142" s="136" t="s">
        <v>3</v>
      </c>
      <c r="F142" s="400" t="s">
        <v>505</v>
      </c>
      <c r="G142" s="398"/>
      <c r="H142" s="398"/>
      <c r="I142" s="398"/>
      <c r="K142" s="137">
        <v>14.4</v>
      </c>
      <c r="R142" s="138"/>
      <c r="T142" s="139"/>
      <c r="AA142" s="140"/>
      <c r="AT142" s="136" t="s">
        <v>137</v>
      </c>
      <c r="AU142" s="136" t="s">
        <v>130</v>
      </c>
      <c r="AV142" s="10" t="s">
        <v>130</v>
      </c>
      <c r="AW142" s="10" t="s">
        <v>27</v>
      </c>
      <c r="AX142" s="10" t="s">
        <v>69</v>
      </c>
      <c r="AY142" s="136" t="s">
        <v>124</v>
      </c>
    </row>
    <row r="143" spans="2:65" s="11" customFormat="1" ht="22.5" customHeight="1" x14ac:dyDescent="0.3">
      <c r="B143" s="148"/>
      <c r="E143" s="154" t="s">
        <v>3</v>
      </c>
      <c r="F143" s="419" t="s">
        <v>506</v>
      </c>
      <c r="G143" s="402"/>
      <c r="H143" s="402"/>
      <c r="I143" s="402"/>
      <c r="K143" s="150">
        <v>112.56</v>
      </c>
      <c r="R143" s="151"/>
      <c r="T143" s="152"/>
      <c r="AA143" s="153"/>
      <c r="AT143" s="154" t="s">
        <v>137</v>
      </c>
      <c r="AU143" s="154" t="s">
        <v>130</v>
      </c>
      <c r="AV143" s="11" t="s">
        <v>129</v>
      </c>
      <c r="AW143" s="11" t="s">
        <v>27</v>
      </c>
      <c r="AX143" s="11" t="s">
        <v>75</v>
      </c>
      <c r="AY143" s="154" t="s">
        <v>124</v>
      </c>
    </row>
    <row r="144" spans="2:65" s="1" customFormat="1" ht="44.25" customHeight="1" x14ac:dyDescent="0.3">
      <c r="B144" s="125"/>
      <c r="C144" s="126" t="s">
        <v>129</v>
      </c>
      <c r="D144" s="126" t="s">
        <v>125</v>
      </c>
      <c r="E144" s="127" t="s">
        <v>507</v>
      </c>
      <c r="F144" s="394" t="s">
        <v>508</v>
      </c>
      <c r="G144" s="395"/>
      <c r="H144" s="395"/>
      <c r="I144" s="395"/>
      <c r="J144" s="128" t="s">
        <v>500</v>
      </c>
      <c r="K144" s="129">
        <v>112.56</v>
      </c>
      <c r="L144" s="396"/>
      <c r="M144" s="395"/>
      <c r="N144" s="396"/>
      <c r="O144" s="395"/>
      <c r="P144" s="395"/>
      <c r="Q144" s="395"/>
      <c r="R144" s="130"/>
      <c r="T144" s="131"/>
      <c r="U144" s="36"/>
      <c r="V144" s="132"/>
      <c r="W144" s="132"/>
      <c r="X144" s="132"/>
      <c r="Y144" s="132"/>
      <c r="Z144" s="132"/>
      <c r="AA144" s="133"/>
      <c r="AR144" s="16" t="s">
        <v>129</v>
      </c>
      <c r="AT144" s="16" t="s">
        <v>125</v>
      </c>
      <c r="AU144" s="16" t="s">
        <v>130</v>
      </c>
      <c r="AY144" s="16" t="s">
        <v>124</v>
      </c>
      <c r="BE144" s="134">
        <f>IF(U144="základná",N144,0)</f>
        <v>0</v>
      </c>
      <c r="BF144" s="134">
        <f>IF(U144="znížená",N144,0)</f>
        <v>0</v>
      </c>
      <c r="BG144" s="134">
        <f>IF(U144="zákl. prenesená",N144,0)</f>
        <v>0</v>
      </c>
      <c r="BH144" s="134">
        <f>IF(U144="zníž. prenesená",N144,0)</f>
        <v>0</v>
      </c>
      <c r="BI144" s="134">
        <f>IF(U144="nulová",N144,0)</f>
        <v>0</v>
      </c>
      <c r="BJ144" s="16" t="s">
        <v>130</v>
      </c>
      <c r="BK144" s="134">
        <f>ROUND(L144*K144,2)</f>
        <v>0</v>
      </c>
      <c r="BL144" s="16" t="s">
        <v>129</v>
      </c>
      <c r="BM144" s="16" t="s">
        <v>509</v>
      </c>
    </row>
    <row r="145" spans="2:65" s="1" customFormat="1" ht="44.25" customHeight="1" x14ac:dyDescent="0.3">
      <c r="B145" s="125"/>
      <c r="C145" s="126" t="s">
        <v>146</v>
      </c>
      <c r="D145" s="126" t="s">
        <v>125</v>
      </c>
      <c r="E145" s="127" t="s">
        <v>510</v>
      </c>
      <c r="F145" s="394" t="s">
        <v>511</v>
      </c>
      <c r="G145" s="395"/>
      <c r="H145" s="395"/>
      <c r="I145" s="395"/>
      <c r="J145" s="128" t="s">
        <v>500</v>
      </c>
      <c r="K145" s="129">
        <v>45.02</v>
      </c>
      <c r="L145" s="396"/>
      <c r="M145" s="395"/>
      <c r="N145" s="396"/>
      <c r="O145" s="395"/>
      <c r="P145" s="395"/>
      <c r="Q145" s="395"/>
      <c r="R145" s="130"/>
      <c r="T145" s="131"/>
      <c r="U145" s="36"/>
      <c r="V145" s="132"/>
      <c r="W145" s="132"/>
      <c r="X145" s="132"/>
      <c r="Y145" s="132"/>
      <c r="Z145" s="132"/>
      <c r="AA145" s="133"/>
      <c r="AR145" s="16" t="s">
        <v>129</v>
      </c>
      <c r="AT145" s="16" t="s">
        <v>125</v>
      </c>
      <c r="AU145" s="16" t="s">
        <v>130</v>
      </c>
      <c r="AY145" s="16" t="s">
        <v>124</v>
      </c>
      <c r="BE145" s="134">
        <f>IF(U145="základná",N145,0)</f>
        <v>0</v>
      </c>
      <c r="BF145" s="134">
        <f>IF(U145="znížená",N145,0)</f>
        <v>0</v>
      </c>
      <c r="BG145" s="134">
        <f>IF(U145="zákl. prenesená",N145,0)</f>
        <v>0</v>
      </c>
      <c r="BH145" s="134">
        <f>IF(U145="zníž. prenesená",N145,0)</f>
        <v>0</v>
      </c>
      <c r="BI145" s="134">
        <f>IF(U145="nulová",N145,0)</f>
        <v>0</v>
      </c>
      <c r="BJ145" s="16" t="s">
        <v>130</v>
      </c>
      <c r="BK145" s="134">
        <f>ROUND(L145*K145,2)</f>
        <v>0</v>
      </c>
      <c r="BL145" s="16" t="s">
        <v>129</v>
      </c>
      <c r="BM145" s="16" t="s">
        <v>512</v>
      </c>
    </row>
    <row r="146" spans="2:65" s="1" customFormat="1" ht="22.5" customHeight="1" x14ac:dyDescent="0.3">
      <c r="B146" s="29"/>
      <c r="F146" s="399" t="s">
        <v>513</v>
      </c>
      <c r="G146" s="357"/>
      <c r="H146" s="357"/>
      <c r="I146" s="357"/>
      <c r="R146" s="30"/>
      <c r="T146" s="64"/>
      <c r="AA146" s="65"/>
      <c r="AT146" s="16" t="s">
        <v>503</v>
      </c>
      <c r="AU146" s="16" t="s">
        <v>130</v>
      </c>
    </row>
    <row r="147" spans="2:65" s="10" customFormat="1" ht="22.5" customHeight="1" x14ac:dyDescent="0.3">
      <c r="B147" s="135"/>
      <c r="E147" s="136" t="s">
        <v>3</v>
      </c>
      <c r="F147" s="400" t="s">
        <v>514</v>
      </c>
      <c r="G147" s="398"/>
      <c r="H147" s="398"/>
      <c r="I147" s="398"/>
      <c r="K147" s="137">
        <v>45.02</v>
      </c>
      <c r="R147" s="138"/>
      <c r="T147" s="139"/>
      <c r="AA147" s="140"/>
      <c r="AT147" s="136" t="s">
        <v>137</v>
      </c>
      <c r="AU147" s="136" t="s">
        <v>130</v>
      </c>
      <c r="AV147" s="10" t="s">
        <v>130</v>
      </c>
      <c r="AW147" s="10" t="s">
        <v>27</v>
      </c>
      <c r="AX147" s="10" t="s">
        <v>75</v>
      </c>
      <c r="AY147" s="136" t="s">
        <v>124</v>
      </c>
    </row>
    <row r="148" spans="2:65" s="1" customFormat="1" ht="31.5" customHeight="1" x14ac:dyDescent="0.3">
      <c r="B148" s="125"/>
      <c r="C148" s="126" t="s">
        <v>150</v>
      </c>
      <c r="D148" s="126" t="s">
        <v>125</v>
      </c>
      <c r="E148" s="127" t="s">
        <v>515</v>
      </c>
      <c r="F148" s="394" t="s">
        <v>516</v>
      </c>
      <c r="G148" s="395"/>
      <c r="H148" s="395"/>
      <c r="I148" s="395"/>
      <c r="J148" s="128" t="s">
        <v>500</v>
      </c>
      <c r="K148" s="129">
        <v>45.02</v>
      </c>
      <c r="L148" s="396"/>
      <c r="M148" s="395"/>
      <c r="N148" s="396"/>
      <c r="O148" s="395"/>
      <c r="P148" s="395"/>
      <c r="Q148" s="395"/>
      <c r="R148" s="130"/>
      <c r="T148" s="131"/>
      <c r="U148" s="36"/>
      <c r="V148" s="132"/>
      <c r="W148" s="132"/>
      <c r="X148" s="132"/>
      <c r="Y148" s="132"/>
      <c r="Z148" s="132"/>
      <c r="AA148" s="133"/>
      <c r="AR148" s="16" t="s">
        <v>129</v>
      </c>
      <c r="AT148" s="16" t="s">
        <v>125</v>
      </c>
      <c r="AU148" s="16" t="s">
        <v>130</v>
      </c>
      <c r="AY148" s="16" t="s">
        <v>124</v>
      </c>
      <c r="BE148" s="134">
        <f>IF(U148="základná",N148,0)</f>
        <v>0</v>
      </c>
      <c r="BF148" s="134">
        <f>IF(U148="znížená",N148,0)</f>
        <v>0</v>
      </c>
      <c r="BG148" s="134">
        <f>IF(U148="zákl. prenesená",N148,0)</f>
        <v>0</v>
      </c>
      <c r="BH148" s="134">
        <f>IF(U148="zníž. prenesená",N148,0)</f>
        <v>0</v>
      </c>
      <c r="BI148" s="134">
        <f>IF(U148="nulová",N148,0)</f>
        <v>0</v>
      </c>
      <c r="BJ148" s="16" t="s">
        <v>130</v>
      </c>
      <c r="BK148" s="134">
        <f>ROUND(L148*K148,2)</f>
        <v>0</v>
      </c>
      <c r="BL148" s="16" t="s">
        <v>129</v>
      </c>
      <c r="BM148" s="16" t="s">
        <v>517</v>
      </c>
    </row>
    <row r="149" spans="2:65" s="1" customFormat="1" ht="44.25" customHeight="1" x14ac:dyDescent="0.3">
      <c r="B149" s="125"/>
      <c r="C149" s="126" t="s">
        <v>155</v>
      </c>
      <c r="D149" s="126" t="s">
        <v>125</v>
      </c>
      <c r="E149" s="127" t="s">
        <v>518</v>
      </c>
      <c r="F149" s="394" t="s">
        <v>519</v>
      </c>
      <c r="G149" s="395"/>
      <c r="H149" s="395"/>
      <c r="I149" s="395"/>
      <c r="J149" s="128" t="s">
        <v>500</v>
      </c>
      <c r="K149" s="129">
        <v>67.540000000000006</v>
      </c>
      <c r="L149" s="396"/>
      <c r="M149" s="395"/>
      <c r="N149" s="396"/>
      <c r="O149" s="395"/>
      <c r="P149" s="395"/>
      <c r="Q149" s="395"/>
      <c r="R149" s="130"/>
      <c r="T149" s="131"/>
      <c r="U149" s="36"/>
      <c r="V149" s="132"/>
      <c r="W149" s="132"/>
      <c r="X149" s="132"/>
      <c r="Y149" s="132"/>
      <c r="Z149" s="132"/>
      <c r="AA149" s="133"/>
      <c r="AR149" s="16" t="s">
        <v>129</v>
      </c>
      <c r="AT149" s="16" t="s">
        <v>125</v>
      </c>
      <c r="AU149" s="16" t="s">
        <v>130</v>
      </c>
      <c r="AY149" s="16" t="s">
        <v>124</v>
      </c>
      <c r="BE149" s="134">
        <f>IF(U149="základná",N149,0)</f>
        <v>0</v>
      </c>
      <c r="BF149" s="134">
        <f>IF(U149="znížená",N149,0)</f>
        <v>0</v>
      </c>
      <c r="BG149" s="134">
        <f>IF(U149="zákl. prenesená",N149,0)</f>
        <v>0</v>
      </c>
      <c r="BH149" s="134">
        <f>IF(U149="zníž. prenesená",N149,0)</f>
        <v>0</v>
      </c>
      <c r="BI149" s="134">
        <f>IF(U149="nulová",N149,0)</f>
        <v>0</v>
      </c>
      <c r="BJ149" s="16" t="s">
        <v>130</v>
      </c>
      <c r="BK149" s="134">
        <f>ROUND(L149*K149,2)</f>
        <v>0</v>
      </c>
      <c r="BL149" s="16" t="s">
        <v>129</v>
      </c>
      <c r="BM149" s="16" t="s">
        <v>520</v>
      </c>
    </row>
    <row r="150" spans="2:65" s="10" customFormat="1" ht="22.5" customHeight="1" x14ac:dyDescent="0.3">
      <c r="B150" s="135"/>
      <c r="E150" s="136" t="s">
        <v>3</v>
      </c>
      <c r="F150" s="397" t="s">
        <v>521</v>
      </c>
      <c r="G150" s="398"/>
      <c r="H150" s="398"/>
      <c r="I150" s="398"/>
      <c r="K150" s="137">
        <v>67.540000000000006</v>
      </c>
      <c r="R150" s="138"/>
      <c r="T150" s="139"/>
      <c r="AA150" s="140"/>
      <c r="AT150" s="136" t="s">
        <v>137</v>
      </c>
      <c r="AU150" s="136" t="s">
        <v>130</v>
      </c>
      <c r="AV150" s="10" t="s">
        <v>130</v>
      </c>
      <c r="AW150" s="10" t="s">
        <v>27</v>
      </c>
      <c r="AX150" s="10" t="s">
        <v>75</v>
      </c>
      <c r="AY150" s="136" t="s">
        <v>124</v>
      </c>
    </row>
    <row r="151" spans="2:65" s="9" customFormat="1" ht="29.85" customHeight="1" x14ac:dyDescent="0.3">
      <c r="B151" s="115"/>
      <c r="D151" s="124" t="s">
        <v>102</v>
      </c>
      <c r="E151" s="124"/>
      <c r="F151" s="124"/>
      <c r="G151" s="124"/>
      <c r="H151" s="124"/>
      <c r="I151" s="124"/>
      <c r="J151" s="124"/>
      <c r="K151" s="124"/>
      <c r="L151" s="124"/>
      <c r="M151" s="124"/>
      <c r="N151" s="410"/>
      <c r="O151" s="411"/>
      <c r="P151" s="411"/>
      <c r="Q151" s="411"/>
      <c r="R151" s="117"/>
      <c r="T151" s="118"/>
      <c r="W151" s="119"/>
      <c r="Y151" s="119"/>
      <c r="AA151" s="120"/>
      <c r="AR151" s="121" t="s">
        <v>75</v>
      </c>
      <c r="AT151" s="122" t="s">
        <v>68</v>
      </c>
      <c r="AU151" s="122" t="s">
        <v>75</v>
      </c>
      <c r="AY151" s="121" t="s">
        <v>124</v>
      </c>
      <c r="BK151" s="123">
        <f>SUM(BK152:BK159)</f>
        <v>0</v>
      </c>
    </row>
    <row r="152" spans="2:65" s="1" customFormat="1" ht="44.25" customHeight="1" x14ac:dyDescent="0.3">
      <c r="B152" s="125"/>
      <c r="C152" s="126" t="s">
        <v>153</v>
      </c>
      <c r="D152" s="126" t="s">
        <v>125</v>
      </c>
      <c r="E152" s="127" t="s">
        <v>522</v>
      </c>
      <c r="F152" s="394" t="s">
        <v>523</v>
      </c>
      <c r="G152" s="395"/>
      <c r="H152" s="395"/>
      <c r="I152" s="395"/>
      <c r="J152" s="128" t="s">
        <v>134</v>
      </c>
      <c r="K152" s="129">
        <v>187.6</v>
      </c>
      <c r="L152" s="396"/>
      <c r="M152" s="395"/>
      <c r="N152" s="396"/>
      <c r="O152" s="395"/>
      <c r="P152" s="395"/>
      <c r="Q152" s="395"/>
      <c r="R152" s="130"/>
      <c r="T152" s="131"/>
      <c r="U152" s="36"/>
      <c r="V152" s="132"/>
      <c r="W152" s="132"/>
      <c r="X152" s="132"/>
      <c r="Y152" s="132"/>
      <c r="Z152" s="132"/>
      <c r="AA152" s="133"/>
      <c r="AR152" s="16" t="s">
        <v>129</v>
      </c>
      <c r="AT152" s="16" t="s">
        <v>125</v>
      </c>
      <c r="AU152" s="16" t="s">
        <v>130</v>
      </c>
      <c r="AY152" s="16" t="s">
        <v>124</v>
      </c>
      <c r="BE152" s="134">
        <f>IF(U152="základná",N152,0)</f>
        <v>0</v>
      </c>
      <c r="BF152" s="134">
        <f>IF(U152="znížená",N152,0)</f>
        <v>0</v>
      </c>
      <c r="BG152" s="134">
        <f>IF(U152="zákl. prenesená",N152,0)</f>
        <v>0</v>
      </c>
      <c r="BH152" s="134">
        <f>IF(U152="zníž. prenesená",N152,0)</f>
        <v>0</v>
      </c>
      <c r="BI152" s="134">
        <f>IF(U152="nulová",N152,0)</f>
        <v>0</v>
      </c>
      <c r="BJ152" s="16" t="s">
        <v>130</v>
      </c>
      <c r="BK152" s="134">
        <f>ROUND(L152*K152,2)</f>
        <v>0</v>
      </c>
      <c r="BL152" s="16" t="s">
        <v>129</v>
      </c>
      <c r="BM152" s="16" t="s">
        <v>524</v>
      </c>
    </row>
    <row r="153" spans="2:65" s="10" customFormat="1" ht="22.5" customHeight="1" x14ac:dyDescent="0.3">
      <c r="B153" s="135"/>
      <c r="E153" s="136" t="s">
        <v>3</v>
      </c>
      <c r="F153" s="397" t="s">
        <v>525</v>
      </c>
      <c r="G153" s="398"/>
      <c r="H153" s="398"/>
      <c r="I153" s="398"/>
      <c r="K153" s="137">
        <v>163.6</v>
      </c>
      <c r="R153" s="138"/>
      <c r="T153" s="139"/>
      <c r="AA153" s="140"/>
      <c r="AT153" s="136" t="s">
        <v>137</v>
      </c>
      <c r="AU153" s="136" t="s">
        <v>130</v>
      </c>
      <c r="AV153" s="10" t="s">
        <v>130</v>
      </c>
      <c r="AW153" s="10" t="s">
        <v>27</v>
      </c>
      <c r="AX153" s="10" t="s">
        <v>69</v>
      </c>
      <c r="AY153" s="136" t="s">
        <v>124</v>
      </c>
    </row>
    <row r="154" spans="2:65" s="10" customFormat="1" ht="22.5" customHeight="1" x14ac:dyDescent="0.3">
      <c r="B154" s="135"/>
      <c r="E154" s="136" t="s">
        <v>3</v>
      </c>
      <c r="F154" s="400" t="s">
        <v>526</v>
      </c>
      <c r="G154" s="398"/>
      <c r="H154" s="398"/>
      <c r="I154" s="398"/>
      <c r="K154" s="137">
        <v>24</v>
      </c>
      <c r="R154" s="138"/>
      <c r="T154" s="139"/>
      <c r="AA154" s="140"/>
      <c r="AT154" s="136" t="s">
        <v>137</v>
      </c>
      <c r="AU154" s="136" t="s">
        <v>130</v>
      </c>
      <c r="AV154" s="10" t="s">
        <v>130</v>
      </c>
      <c r="AW154" s="10" t="s">
        <v>27</v>
      </c>
      <c r="AX154" s="10" t="s">
        <v>69</v>
      </c>
      <c r="AY154" s="136" t="s">
        <v>124</v>
      </c>
    </row>
    <row r="155" spans="2:65" s="11" customFormat="1" ht="22.5" customHeight="1" x14ac:dyDescent="0.3">
      <c r="B155" s="148"/>
      <c r="E155" s="154" t="s">
        <v>3</v>
      </c>
      <c r="F155" s="419" t="s">
        <v>506</v>
      </c>
      <c r="G155" s="402"/>
      <c r="H155" s="402"/>
      <c r="I155" s="402"/>
      <c r="K155" s="150">
        <v>187.6</v>
      </c>
      <c r="R155" s="151"/>
      <c r="T155" s="152"/>
      <c r="AA155" s="153"/>
      <c r="AT155" s="154" t="s">
        <v>137</v>
      </c>
      <c r="AU155" s="154" t="s">
        <v>130</v>
      </c>
      <c r="AV155" s="11" t="s">
        <v>129</v>
      </c>
      <c r="AW155" s="11" t="s">
        <v>27</v>
      </c>
      <c r="AX155" s="11" t="s">
        <v>75</v>
      </c>
      <c r="AY155" s="154" t="s">
        <v>124</v>
      </c>
    </row>
    <row r="156" spans="2:65" s="1" customFormat="1" ht="31.5" customHeight="1" x14ac:dyDescent="0.3">
      <c r="B156" s="125"/>
      <c r="C156" s="126" t="s">
        <v>162</v>
      </c>
      <c r="D156" s="126" t="s">
        <v>125</v>
      </c>
      <c r="E156" s="127" t="s">
        <v>527</v>
      </c>
      <c r="F156" s="394" t="s">
        <v>528</v>
      </c>
      <c r="G156" s="395"/>
      <c r="H156" s="395"/>
      <c r="I156" s="395"/>
      <c r="J156" s="128" t="s">
        <v>187</v>
      </c>
      <c r="K156" s="129">
        <v>9</v>
      </c>
      <c r="L156" s="396"/>
      <c r="M156" s="395"/>
      <c r="N156" s="396"/>
      <c r="O156" s="395"/>
      <c r="P156" s="395"/>
      <c r="Q156" s="395"/>
      <c r="R156" s="130"/>
      <c r="T156" s="131"/>
      <c r="U156" s="36"/>
      <c r="V156" s="132"/>
      <c r="W156" s="132"/>
      <c r="X156" s="132"/>
      <c r="Y156" s="132"/>
      <c r="Z156" s="132"/>
      <c r="AA156" s="133"/>
      <c r="AR156" s="16" t="s">
        <v>129</v>
      </c>
      <c r="AT156" s="16" t="s">
        <v>125</v>
      </c>
      <c r="AU156" s="16" t="s">
        <v>130</v>
      </c>
      <c r="AY156" s="16" t="s">
        <v>124</v>
      </c>
      <c r="BE156" s="134">
        <f>IF(U156="základná",N156,0)</f>
        <v>0</v>
      </c>
      <c r="BF156" s="134">
        <f>IF(U156="znížená",N156,0)</f>
        <v>0</v>
      </c>
      <c r="BG156" s="134">
        <f>IF(U156="zákl. prenesená",N156,0)</f>
        <v>0</v>
      </c>
      <c r="BH156" s="134">
        <f>IF(U156="zníž. prenesená",N156,0)</f>
        <v>0</v>
      </c>
      <c r="BI156" s="134">
        <f>IF(U156="nulová",N156,0)</f>
        <v>0</v>
      </c>
      <c r="BJ156" s="16" t="s">
        <v>130</v>
      </c>
      <c r="BK156" s="134">
        <f>ROUND(L156*K156,2)</f>
        <v>0</v>
      </c>
      <c r="BL156" s="16" t="s">
        <v>129</v>
      </c>
      <c r="BM156" s="16" t="s">
        <v>529</v>
      </c>
    </row>
    <row r="157" spans="2:65" s="1" customFormat="1" ht="31.5" customHeight="1" x14ac:dyDescent="0.3">
      <c r="B157" s="125"/>
      <c r="C157" s="141" t="s">
        <v>167</v>
      </c>
      <c r="D157" s="141" t="s">
        <v>151</v>
      </c>
      <c r="E157" s="142" t="s">
        <v>530</v>
      </c>
      <c r="F157" s="403" t="s">
        <v>531</v>
      </c>
      <c r="G157" s="404"/>
      <c r="H157" s="404"/>
      <c r="I157" s="404"/>
      <c r="J157" s="143" t="s">
        <v>187</v>
      </c>
      <c r="K157" s="144">
        <v>9</v>
      </c>
      <c r="L157" s="405"/>
      <c r="M157" s="404"/>
      <c r="N157" s="405"/>
      <c r="O157" s="395"/>
      <c r="P157" s="395"/>
      <c r="Q157" s="395"/>
      <c r="R157" s="130"/>
      <c r="T157" s="131"/>
      <c r="U157" s="36"/>
      <c r="V157" s="132"/>
      <c r="W157" s="132"/>
      <c r="X157" s="132"/>
      <c r="Y157" s="132"/>
      <c r="Z157" s="132"/>
      <c r="AA157" s="133"/>
      <c r="AR157" s="16" t="s">
        <v>153</v>
      </c>
      <c r="AT157" s="16" t="s">
        <v>151</v>
      </c>
      <c r="AU157" s="16" t="s">
        <v>130</v>
      </c>
      <c r="AY157" s="16" t="s">
        <v>124</v>
      </c>
      <c r="BE157" s="134">
        <f>IF(U157="základná",N157,0)</f>
        <v>0</v>
      </c>
      <c r="BF157" s="134">
        <f>IF(U157="znížená",N157,0)</f>
        <v>0</v>
      </c>
      <c r="BG157" s="134">
        <f>IF(U157="zákl. prenesená",N157,0)</f>
        <v>0</v>
      </c>
      <c r="BH157" s="134">
        <f>IF(U157="zníž. prenesená",N157,0)</f>
        <v>0</v>
      </c>
      <c r="BI157" s="134">
        <f>IF(U157="nulová",N157,0)</f>
        <v>0</v>
      </c>
      <c r="BJ157" s="16" t="s">
        <v>130</v>
      </c>
      <c r="BK157" s="134">
        <f>ROUND(L157*K157,2)</f>
        <v>0</v>
      </c>
      <c r="BL157" s="16" t="s">
        <v>129</v>
      </c>
      <c r="BM157" s="16" t="s">
        <v>532</v>
      </c>
    </row>
    <row r="158" spans="2:65" s="1" customFormat="1" ht="22.5" customHeight="1" x14ac:dyDescent="0.3">
      <c r="B158" s="29"/>
      <c r="F158" s="399" t="s">
        <v>533</v>
      </c>
      <c r="G158" s="357"/>
      <c r="H158" s="357"/>
      <c r="I158" s="357"/>
      <c r="R158" s="30"/>
      <c r="T158" s="64"/>
      <c r="AA158" s="65"/>
      <c r="AT158" s="16" t="s">
        <v>503</v>
      </c>
      <c r="AU158" s="16" t="s">
        <v>130</v>
      </c>
    </row>
    <row r="159" spans="2:65" s="1" customFormat="1" ht="31.5" customHeight="1" x14ac:dyDescent="0.3">
      <c r="B159" s="125"/>
      <c r="C159" s="126" t="s">
        <v>171</v>
      </c>
      <c r="D159" s="126" t="s">
        <v>125</v>
      </c>
      <c r="E159" s="127" t="s">
        <v>534</v>
      </c>
      <c r="F159" s="394" t="s">
        <v>535</v>
      </c>
      <c r="G159" s="395"/>
      <c r="H159" s="395"/>
      <c r="I159" s="395"/>
      <c r="J159" s="128" t="s">
        <v>500</v>
      </c>
      <c r="K159" s="129">
        <v>0.3</v>
      </c>
      <c r="L159" s="396"/>
      <c r="M159" s="395"/>
      <c r="N159" s="396"/>
      <c r="O159" s="395"/>
      <c r="P159" s="395"/>
      <c r="Q159" s="395"/>
      <c r="R159" s="130"/>
      <c r="T159" s="131"/>
      <c r="U159" s="36"/>
      <c r="V159" s="132"/>
      <c r="W159" s="132"/>
      <c r="X159" s="132"/>
      <c r="Y159" s="132"/>
      <c r="Z159" s="132"/>
      <c r="AA159" s="133"/>
      <c r="AR159" s="16" t="s">
        <v>129</v>
      </c>
      <c r="AT159" s="16" t="s">
        <v>125</v>
      </c>
      <c r="AU159" s="16" t="s">
        <v>130</v>
      </c>
      <c r="AY159" s="16" t="s">
        <v>124</v>
      </c>
      <c r="BE159" s="134">
        <f>IF(U159="základná",N159,0)</f>
        <v>0</v>
      </c>
      <c r="BF159" s="134">
        <f>IF(U159="znížená",N159,0)</f>
        <v>0</v>
      </c>
      <c r="BG159" s="134">
        <f>IF(U159="zákl. prenesená",N159,0)</f>
        <v>0</v>
      </c>
      <c r="BH159" s="134">
        <f>IF(U159="zníž. prenesená",N159,0)</f>
        <v>0</v>
      </c>
      <c r="BI159" s="134">
        <f>IF(U159="nulová",N159,0)</f>
        <v>0</v>
      </c>
      <c r="BJ159" s="16" t="s">
        <v>130</v>
      </c>
      <c r="BK159" s="134">
        <f>ROUND(L159*K159,2)</f>
        <v>0</v>
      </c>
      <c r="BL159" s="16" t="s">
        <v>129</v>
      </c>
      <c r="BM159" s="16" t="s">
        <v>536</v>
      </c>
    </row>
    <row r="160" spans="2:65" s="9" customFormat="1" ht="29.85" customHeight="1" x14ac:dyDescent="0.3">
      <c r="B160" s="115"/>
      <c r="D160" s="124" t="s">
        <v>103</v>
      </c>
      <c r="E160" s="124"/>
      <c r="F160" s="124"/>
      <c r="G160" s="124"/>
      <c r="H160" s="124"/>
      <c r="I160" s="124"/>
      <c r="J160" s="124"/>
      <c r="K160" s="124"/>
      <c r="L160" s="124"/>
      <c r="M160" s="124"/>
      <c r="N160" s="412"/>
      <c r="O160" s="413"/>
      <c r="P160" s="413"/>
      <c r="Q160" s="413"/>
      <c r="R160" s="117"/>
      <c r="T160" s="118"/>
      <c r="W160" s="119"/>
      <c r="Y160" s="119"/>
      <c r="AA160" s="120"/>
      <c r="AR160" s="121" t="s">
        <v>75</v>
      </c>
      <c r="AT160" s="122" t="s">
        <v>68</v>
      </c>
      <c r="AU160" s="122" t="s">
        <v>75</v>
      </c>
      <c r="AY160" s="121" t="s">
        <v>124</v>
      </c>
      <c r="BK160" s="123">
        <f>SUM(BK161:BK164)</f>
        <v>0</v>
      </c>
    </row>
    <row r="161" spans="2:65" s="1" customFormat="1" ht="44.25" customHeight="1" x14ac:dyDescent="0.3">
      <c r="B161" s="125"/>
      <c r="C161" s="126" t="s">
        <v>176</v>
      </c>
      <c r="D161" s="126" t="s">
        <v>125</v>
      </c>
      <c r="E161" s="127" t="s">
        <v>537</v>
      </c>
      <c r="F161" s="394" t="s">
        <v>538</v>
      </c>
      <c r="G161" s="395"/>
      <c r="H161" s="395"/>
      <c r="I161" s="395"/>
      <c r="J161" s="128" t="s">
        <v>128</v>
      </c>
      <c r="K161" s="129">
        <v>98.2</v>
      </c>
      <c r="L161" s="396"/>
      <c r="M161" s="395"/>
      <c r="N161" s="396"/>
      <c r="O161" s="395"/>
      <c r="P161" s="395"/>
      <c r="Q161" s="395"/>
      <c r="R161" s="130"/>
      <c r="T161" s="131"/>
      <c r="U161" s="36"/>
      <c r="V161" s="132"/>
      <c r="W161" s="132"/>
      <c r="X161" s="132"/>
      <c r="Y161" s="132"/>
      <c r="Z161" s="132"/>
      <c r="AA161" s="133"/>
      <c r="AR161" s="16" t="s">
        <v>129</v>
      </c>
      <c r="AT161" s="16" t="s">
        <v>125</v>
      </c>
      <c r="AU161" s="16" t="s">
        <v>130</v>
      </c>
      <c r="AY161" s="16" t="s">
        <v>124</v>
      </c>
      <c r="BE161" s="134">
        <f>IF(U161="základná",N161,0)</f>
        <v>0</v>
      </c>
      <c r="BF161" s="134">
        <f>IF(U161="znížená",N161,0)</f>
        <v>0</v>
      </c>
      <c r="BG161" s="134">
        <f>IF(U161="zákl. prenesená",N161,0)</f>
        <v>0</v>
      </c>
      <c r="BH161" s="134">
        <f>IF(U161="zníž. prenesená",N161,0)</f>
        <v>0</v>
      </c>
      <c r="BI161" s="134">
        <f>IF(U161="nulová",N161,0)</f>
        <v>0</v>
      </c>
      <c r="BJ161" s="16" t="s">
        <v>130</v>
      </c>
      <c r="BK161" s="134">
        <f>ROUND(L161*K161,2)</f>
        <v>0</v>
      </c>
      <c r="BL161" s="16" t="s">
        <v>129</v>
      </c>
      <c r="BM161" s="16" t="s">
        <v>539</v>
      </c>
    </row>
    <row r="162" spans="2:65" s="10" customFormat="1" ht="22.5" customHeight="1" x14ac:dyDescent="0.3">
      <c r="B162" s="135"/>
      <c r="E162" s="136" t="s">
        <v>3</v>
      </c>
      <c r="F162" s="397" t="s">
        <v>540</v>
      </c>
      <c r="G162" s="398"/>
      <c r="H162" s="398"/>
      <c r="I162" s="398"/>
      <c r="K162" s="137">
        <v>98.2</v>
      </c>
      <c r="R162" s="138"/>
      <c r="T162" s="139"/>
      <c r="AA162" s="140"/>
      <c r="AT162" s="136" t="s">
        <v>137</v>
      </c>
      <c r="AU162" s="136" t="s">
        <v>130</v>
      </c>
      <c r="AV162" s="10" t="s">
        <v>130</v>
      </c>
      <c r="AW162" s="10" t="s">
        <v>27</v>
      </c>
      <c r="AX162" s="10" t="s">
        <v>75</v>
      </c>
      <c r="AY162" s="136" t="s">
        <v>124</v>
      </c>
    </row>
    <row r="163" spans="2:65" s="1" customFormat="1" ht="44.25" customHeight="1" x14ac:dyDescent="0.3">
      <c r="B163" s="125"/>
      <c r="C163" s="126" t="s">
        <v>180</v>
      </c>
      <c r="D163" s="126" t="s">
        <v>125</v>
      </c>
      <c r="E163" s="127" t="s">
        <v>541</v>
      </c>
      <c r="F163" s="394" t="s">
        <v>542</v>
      </c>
      <c r="G163" s="395"/>
      <c r="H163" s="395"/>
      <c r="I163" s="395"/>
      <c r="J163" s="128" t="s">
        <v>128</v>
      </c>
      <c r="K163" s="129">
        <v>20.399999999999999</v>
      </c>
      <c r="L163" s="396"/>
      <c r="M163" s="395"/>
      <c r="N163" s="396"/>
      <c r="O163" s="395"/>
      <c r="P163" s="395"/>
      <c r="Q163" s="395"/>
      <c r="R163" s="130"/>
      <c r="T163" s="131"/>
      <c r="U163" s="36"/>
      <c r="V163" s="132"/>
      <c r="W163" s="132"/>
      <c r="X163" s="132"/>
      <c r="Y163" s="132"/>
      <c r="Z163" s="132"/>
      <c r="AA163" s="133"/>
      <c r="AR163" s="16" t="s">
        <v>129</v>
      </c>
      <c r="AT163" s="16" t="s">
        <v>125</v>
      </c>
      <c r="AU163" s="16" t="s">
        <v>130</v>
      </c>
      <c r="AY163" s="16" t="s">
        <v>124</v>
      </c>
      <c r="BE163" s="134">
        <f>IF(U163="základná",N163,0)</f>
        <v>0</v>
      </c>
      <c r="BF163" s="134">
        <f>IF(U163="znížená",N163,0)</f>
        <v>0</v>
      </c>
      <c r="BG163" s="134">
        <f>IF(U163="zákl. prenesená",N163,0)</f>
        <v>0</v>
      </c>
      <c r="BH163" s="134">
        <f>IF(U163="zníž. prenesená",N163,0)</f>
        <v>0</v>
      </c>
      <c r="BI163" s="134">
        <f>IF(U163="nulová",N163,0)</f>
        <v>0</v>
      </c>
      <c r="BJ163" s="16" t="s">
        <v>130</v>
      </c>
      <c r="BK163" s="134">
        <f>ROUND(L163*K163,2)</f>
        <v>0</v>
      </c>
      <c r="BL163" s="16" t="s">
        <v>129</v>
      </c>
      <c r="BM163" s="16" t="s">
        <v>543</v>
      </c>
    </row>
    <row r="164" spans="2:65" s="10" customFormat="1" ht="22.5" customHeight="1" x14ac:dyDescent="0.3">
      <c r="B164" s="135"/>
      <c r="E164" s="136" t="s">
        <v>3</v>
      </c>
      <c r="F164" s="397" t="s">
        <v>544</v>
      </c>
      <c r="G164" s="398"/>
      <c r="H164" s="398"/>
      <c r="I164" s="398"/>
      <c r="K164" s="137">
        <v>20.399999999999999</v>
      </c>
      <c r="R164" s="138"/>
      <c r="T164" s="139"/>
      <c r="AA164" s="140"/>
      <c r="AT164" s="136" t="s">
        <v>137</v>
      </c>
      <c r="AU164" s="136" t="s">
        <v>130</v>
      </c>
      <c r="AV164" s="10" t="s">
        <v>130</v>
      </c>
      <c r="AW164" s="10" t="s">
        <v>27</v>
      </c>
      <c r="AX164" s="10" t="s">
        <v>75</v>
      </c>
      <c r="AY164" s="136" t="s">
        <v>124</v>
      </c>
    </row>
    <row r="165" spans="2:65" s="9" customFormat="1" ht="29.85" customHeight="1" x14ac:dyDescent="0.3">
      <c r="B165" s="115"/>
      <c r="D165" s="124" t="s">
        <v>104</v>
      </c>
      <c r="E165" s="124"/>
      <c r="F165" s="124"/>
      <c r="G165" s="124"/>
      <c r="H165" s="124"/>
      <c r="I165" s="124"/>
      <c r="J165" s="124"/>
      <c r="K165" s="124"/>
      <c r="L165" s="124"/>
      <c r="M165" s="124"/>
      <c r="N165" s="410"/>
      <c r="O165" s="411"/>
      <c r="P165" s="411"/>
      <c r="Q165" s="411"/>
      <c r="R165" s="117"/>
      <c r="T165" s="118"/>
      <c r="W165" s="119"/>
      <c r="Y165" s="119"/>
      <c r="AA165" s="120"/>
      <c r="AR165" s="121" t="s">
        <v>75</v>
      </c>
      <c r="AT165" s="122" t="s">
        <v>68</v>
      </c>
      <c r="AU165" s="122" t="s">
        <v>75</v>
      </c>
      <c r="AY165" s="121" t="s">
        <v>124</v>
      </c>
      <c r="BK165" s="123">
        <f>SUM(BK166:BK177)</f>
        <v>0</v>
      </c>
    </row>
    <row r="166" spans="2:65" s="1" customFormat="1" ht="31.5" customHeight="1" x14ac:dyDescent="0.3">
      <c r="B166" s="125"/>
      <c r="C166" s="126" t="s">
        <v>184</v>
      </c>
      <c r="D166" s="126" t="s">
        <v>125</v>
      </c>
      <c r="E166" s="127" t="s">
        <v>545</v>
      </c>
      <c r="F166" s="394" t="s">
        <v>546</v>
      </c>
      <c r="G166" s="395"/>
      <c r="H166" s="395"/>
      <c r="I166" s="395"/>
      <c r="J166" s="128" t="s">
        <v>128</v>
      </c>
      <c r="K166" s="129">
        <v>271.5</v>
      </c>
      <c r="L166" s="396"/>
      <c r="M166" s="395"/>
      <c r="N166" s="396"/>
      <c r="O166" s="395"/>
      <c r="P166" s="395"/>
      <c r="Q166" s="395"/>
      <c r="R166" s="130"/>
      <c r="T166" s="131"/>
      <c r="U166" s="36"/>
      <c r="V166" s="132"/>
      <c r="W166" s="132"/>
      <c r="X166" s="132"/>
      <c r="Y166" s="132"/>
      <c r="Z166" s="132"/>
      <c r="AA166" s="133"/>
      <c r="AR166" s="16" t="s">
        <v>129</v>
      </c>
      <c r="AT166" s="16" t="s">
        <v>125</v>
      </c>
      <c r="AU166" s="16" t="s">
        <v>130</v>
      </c>
      <c r="AY166" s="16" t="s">
        <v>124</v>
      </c>
      <c r="BE166" s="134">
        <f>IF(U166="základná",N166,0)</f>
        <v>0</v>
      </c>
      <c r="BF166" s="134">
        <f>IF(U166="znížená",N166,0)</f>
        <v>0</v>
      </c>
      <c r="BG166" s="134">
        <f>IF(U166="zákl. prenesená",N166,0)</f>
        <v>0</v>
      </c>
      <c r="BH166" s="134">
        <f>IF(U166="zníž. prenesená",N166,0)</f>
        <v>0</v>
      </c>
      <c r="BI166" s="134">
        <f>IF(U166="nulová",N166,0)</f>
        <v>0</v>
      </c>
      <c r="BJ166" s="16" t="s">
        <v>130</v>
      </c>
      <c r="BK166" s="134">
        <f>ROUND(L166*K166,2)</f>
        <v>0</v>
      </c>
      <c r="BL166" s="16" t="s">
        <v>129</v>
      </c>
      <c r="BM166" s="16" t="s">
        <v>547</v>
      </c>
    </row>
    <row r="167" spans="2:65" s="1" customFormat="1" ht="30" customHeight="1" x14ac:dyDescent="0.3">
      <c r="B167" s="29"/>
      <c r="F167" s="399" t="s">
        <v>548</v>
      </c>
      <c r="G167" s="357"/>
      <c r="H167" s="357"/>
      <c r="I167" s="357"/>
      <c r="R167" s="30"/>
      <c r="T167" s="64"/>
      <c r="AA167" s="65"/>
      <c r="AT167" s="16" t="s">
        <v>503</v>
      </c>
      <c r="AU167" s="16" t="s">
        <v>130</v>
      </c>
    </row>
    <row r="168" spans="2:65" s="1" customFormat="1" ht="31.5" customHeight="1" x14ac:dyDescent="0.3">
      <c r="B168" s="125"/>
      <c r="C168" s="126" t="s">
        <v>189</v>
      </c>
      <c r="D168" s="126" t="s">
        <v>125</v>
      </c>
      <c r="E168" s="127" t="s">
        <v>549</v>
      </c>
      <c r="F168" s="394" t="s">
        <v>550</v>
      </c>
      <c r="G168" s="395"/>
      <c r="H168" s="395"/>
      <c r="I168" s="395"/>
      <c r="J168" s="128" t="s">
        <v>128</v>
      </c>
      <c r="K168" s="129">
        <v>600</v>
      </c>
      <c r="L168" s="396"/>
      <c r="M168" s="395"/>
      <c r="N168" s="396"/>
      <c r="O168" s="395"/>
      <c r="P168" s="395"/>
      <c r="Q168" s="395"/>
      <c r="R168" s="130"/>
      <c r="T168" s="131"/>
      <c r="U168" s="36"/>
      <c r="V168" s="132"/>
      <c r="W168" s="132"/>
      <c r="X168" s="132"/>
      <c r="Y168" s="132"/>
      <c r="Z168" s="132"/>
      <c r="AA168" s="133"/>
      <c r="AR168" s="16" t="s">
        <v>129</v>
      </c>
      <c r="AT168" s="16" t="s">
        <v>125</v>
      </c>
      <c r="AU168" s="16" t="s">
        <v>130</v>
      </c>
      <c r="AY168" s="16" t="s">
        <v>124</v>
      </c>
      <c r="BE168" s="134">
        <f>IF(U168="základná",N168,0)</f>
        <v>0</v>
      </c>
      <c r="BF168" s="134">
        <f>IF(U168="znížená",N168,0)</f>
        <v>0</v>
      </c>
      <c r="BG168" s="134">
        <f>IF(U168="zákl. prenesená",N168,0)</f>
        <v>0</v>
      </c>
      <c r="BH168" s="134">
        <f>IF(U168="zníž. prenesená",N168,0)</f>
        <v>0</v>
      </c>
      <c r="BI168" s="134">
        <f>IF(U168="nulová",N168,0)</f>
        <v>0</v>
      </c>
      <c r="BJ168" s="16" t="s">
        <v>130</v>
      </c>
      <c r="BK168" s="134">
        <f>ROUND(L168*K168,2)</f>
        <v>0</v>
      </c>
      <c r="BL168" s="16" t="s">
        <v>129</v>
      </c>
      <c r="BM168" s="16" t="s">
        <v>551</v>
      </c>
    </row>
    <row r="169" spans="2:65" s="10" customFormat="1" ht="22.5" customHeight="1" x14ac:dyDescent="0.3">
      <c r="B169" s="135"/>
      <c r="E169" s="136" t="s">
        <v>3</v>
      </c>
      <c r="F169" s="397" t="s">
        <v>552</v>
      </c>
      <c r="G169" s="398"/>
      <c r="H169" s="398"/>
      <c r="I169" s="398"/>
      <c r="K169" s="137">
        <v>600</v>
      </c>
      <c r="R169" s="138"/>
      <c r="T169" s="139"/>
      <c r="AA169" s="140"/>
      <c r="AT169" s="136" t="s">
        <v>137</v>
      </c>
      <c r="AU169" s="136" t="s">
        <v>130</v>
      </c>
      <c r="AV169" s="10" t="s">
        <v>130</v>
      </c>
      <c r="AW169" s="10" t="s">
        <v>27</v>
      </c>
      <c r="AX169" s="10" t="s">
        <v>75</v>
      </c>
      <c r="AY169" s="136" t="s">
        <v>124</v>
      </c>
    </row>
    <row r="170" spans="2:65" s="1" customFormat="1" ht="31.5" customHeight="1" x14ac:dyDescent="0.3">
      <c r="B170" s="125"/>
      <c r="C170" s="126" t="s">
        <v>193</v>
      </c>
      <c r="D170" s="126" t="s">
        <v>125</v>
      </c>
      <c r="E170" s="127" t="s">
        <v>553</v>
      </c>
      <c r="F170" s="394" t="s">
        <v>554</v>
      </c>
      <c r="G170" s="395"/>
      <c r="H170" s="395"/>
      <c r="I170" s="395"/>
      <c r="J170" s="128" t="s">
        <v>128</v>
      </c>
      <c r="K170" s="129">
        <v>487.4</v>
      </c>
      <c r="L170" s="396"/>
      <c r="M170" s="395"/>
      <c r="N170" s="396"/>
      <c r="O170" s="395"/>
      <c r="P170" s="395"/>
      <c r="Q170" s="395"/>
      <c r="R170" s="130"/>
      <c r="T170" s="131"/>
      <c r="U170" s="36"/>
      <c r="V170" s="132"/>
      <c r="W170" s="132"/>
      <c r="X170" s="132"/>
      <c r="Y170" s="132"/>
      <c r="Z170" s="132"/>
      <c r="AA170" s="133"/>
      <c r="AR170" s="16" t="s">
        <v>129</v>
      </c>
      <c r="AT170" s="16" t="s">
        <v>125</v>
      </c>
      <c r="AU170" s="16" t="s">
        <v>130</v>
      </c>
      <c r="AY170" s="16" t="s">
        <v>124</v>
      </c>
      <c r="BE170" s="134">
        <f>IF(U170="základná",N170,0)</f>
        <v>0</v>
      </c>
      <c r="BF170" s="134">
        <f>IF(U170="znížená",N170,0)</f>
        <v>0</v>
      </c>
      <c r="BG170" s="134">
        <f>IF(U170="zákl. prenesená",N170,0)</f>
        <v>0</v>
      </c>
      <c r="BH170" s="134">
        <f>IF(U170="zníž. prenesená",N170,0)</f>
        <v>0</v>
      </c>
      <c r="BI170" s="134">
        <f>IF(U170="nulová",N170,0)</f>
        <v>0</v>
      </c>
      <c r="BJ170" s="16" t="s">
        <v>130</v>
      </c>
      <c r="BK170" s="134">
        <f>ROUND(L170*K170,2)</f>
        <v>0</v>
      </c>
      <c r="BL170" s="16" t="s">
        <v>129</v>
      </c>
      <c r="BM170" s="16" t="s">
        <v>555</v>
      </c>
    </row>
    <row r="171" spans="2:65" s="1" customFormat="1" ht="22.5" customHeight="1" x14ac:dyDescent="0.3">
      <c r="B171" s="29"/>
      <c r="F171" s="399" t="s">
        <v>556</v>
      </c>
      <c r="G171" s="357"/>
      <c r="H171" s="357"/>
      <c r="I171" s="357"/>
      <c r="R171" s="30"/>
      <c r="T171" s="64"/>
      <c r="AA171" s="65"/>
      <c r="AT171" s="16" t="s">
        <v>503</v>
      </c>
      <c r="AU171" s="16" t="s">
        <v>130</v>
      </c>
    </row>
    <row r="172" spans="2:65" s="1" customFormat="1" ht="31.5" customHeight="1" x14ac:dyDescent="0.3">
      <c r="B172" s="125"/>
      <c r="C172" s="126" t="s">
        <v>197</v>
      </c>
      <c r="D172" s="126" t="s">
        <v>125</v>
      </c>
      <c r="E172" s="127" t="s">
        <v>557</v>
      </c>
      <c r="F172" s="394" t="s">
        <v>558</v>
      </c>
      <c r="G172" s="395"/>
      <c r="H172" s="395"/>
      <c r="I172" s="395"/>
      <c r="J172" s="128" t="s">
        <v>128</v>
      </c>
      <c r="K172" s="129">
        <v>13.2</v>
      </c>
      <c r="L172" s="396"/>
      <c r="M172" s="395"/>
      <c r="N172" s="396"/>
      <c r="O172" s="395"/>
      <c r="P172" s="395"/>
      <c r="Q172" s="395"/>
      <c r="R172" s="130"/>
      <c r="T172" s="131"/>
      <c r="U172" s="36"/>
      <c r="V172" s="132"/>
      <c r="W172" s="132"/>
      <c r="X172" s="132"/>
      <c r="Y172" s="132"/>
      <c r="Z172" s="132"/>
      <c r="AA172" s="133"/>
      <c r="AR172" s="16" t="s">
        <v>129</v>
      </c>
      <c r="AT172" s="16" t="s">
        <v>125</v>
      </c>
      <c r="AU172" s="16" t="s">
        <v>130</v>
      </c>
      <c r="AY172" s="16" t="s">
        <v>124</v>
      </c>
      <c r="BE172" s="134">
        <f>IF(U172="základná",N172,0)</f>
        <v>0</v>
      </c>
      <c r="BF172" s="134">
        <f>IF(U172="znížená",N172,0)</f>
        <v>0</v>
      </c>
      <c r="BG172" s="134">
        <f>IF(U172="zákl. prenesená",N172,0)</f>
        <v>0</v>
      </c>
      <c r="BH172" s="134">
        <f>IF(U172="zníž. prenesená",N172,0)</f>
        <v>0</v>
      </c>
      <c r="BI172" s="134">
        <f>IF(U172="nulová",N172,0)</f>
        <v>0</v>
      </c>
      <c r="BJ172" s="16" t="s">
        <v>130</v>
      </c>
      <c r="BK172" s="134">
        <f>ROUND(L172*K172,2)</f>
        <v>0</v>
      </c>
      <c r="BL172" s="16" t="s">
        <v>129</v>
      </c>
      <c r="BM172" s="16" t="s">
        <v>559</v>
      </c>
    </row>
    <row r="173" spans="2:65" s="1" customFormat="1" ht="31.5" customHeight="1" x14ac:dyDescent="0.3">
      <c r="B173" s="125"/>
      <c r="C173" s="126" t="s">
        <v>201</v>
      </c>
      <c r="D173" s="126" t="s">
        <v>125</v>
      </c>
      <c r="E173" s="127" t="s">
        <v>560</v>
      </c>
      <c r="F173" s="394" t="s">
        <v>561</v>
      </c>
      <c r="G173" s="395"/>
      <c r="H173" s="395"/>
      <c r="I173" s="395"/>
      <c r="J173" s="128" t="s">
        <v>128</v>
      </c>
      <c r="K173" s="129">
        <v>44.23</v>
      </c>
      <c r="L173" s="396"/>
      <c r="M173" s="395"/>
      <c r="N173" s="396"/>
      <c r="O173" s="395"/>
      <c r="P173" s="395"/>
      <c r="Q173" s="395"/>
      <c r="R173" s="130"/>
      <c r="T173" s="131"/>
      <c r="U173" s="36"/>
      <c r="V173" s="132"/>
      <c r="W173" s="132"/>
      <c r="X173" s="132"/>
      <c r="Y173" s="132"/>
      <c r="Z173" s="132"/>
      <c r="AA173" s="133"/>
      <c r="AR173" s="16" t="s">
        <v>129</v>
      </c>
      <c r="AT173" s="16" t="s">
        <v>125</v>
      </c>
      <c r="AU173" s="16" t="s">
        <v>130</v>
      </c>
      <c r="AY173" s="16" t="s">
        <v>124</v>
      </c>
      <c r="BE173" s="134">
        <f>IF(U173="základná",N173,0)</f>
        <v>0</v>
      </c>
      <c r="BF173" s="134">
        <f>IF(U173="znížená",N173,0)</f>
        <v>0</v>
      </c>
      <c r="BG173" s="134">
        <f>IF(U173="zákl. prenesená",N173,0)</f>
        <v>0</v>
      </c>
      <c r="BH173" s="134">
        <f>IF(U173="zníž. prenesená",N173,0)</f>
        <v>0</v>
      </c>
      <c r="BI173" s="134">
        <f>IF(U173="nulová",N173,0)</f>
        <v>0</v>
      </c>
      <c r="BJ173" s="16" t="s">
        <v>130</v>
      </c>
      <c r="BK173" s="134">
        <f>ROUND(L173*K173,2)</f>
        <v>0</v>
      </c>
      <c r="BL173" s="16" t="s">
        <v>129</v>
      </c>
      <c r="BM173" s="16" t="s">
        <v>562</v>
      </c>
    </row>
    <row r="174" spans="2:65" s="1" customFormat="1" ht="31.5" customHeight="1" x14ac:dyDescent="0.3">
      <c r="B174" s="125"/>
      <c r="C174" s="126" t="s">
        <v>205</v>
      </c>
      <c r="D174" s="126" t="s">
        <v>125</v>
      </c>
      <c r="E174" s="127" t="s">
        <v>563</v>
      </c>
      <c r="F174" s="394" t="s">
        <v>564</v>
      </c>
      <c r="G174" s="395"/>
      <c r="H174" s="395"/>
      <c r="I174" s="395"/>
      <c r="J174" s="128" t="s">
        <v>128</v>
      </c>
      <c r="K174" s="129">
        <v>44.23</v>
      </c>
      <c r="L174" s="396"/>
      <c r="M174" s="395"/>
      <c r="N174" s="396"/>
      <c r="O174" s="395"/>
      <c r="P174" s="395"/>
      <c r="Q174" s="395"/>
      <c r="R174" s="130"/>
      <c r="T174" s="131"/>
      <c r="U174" s="36"/>
      <c r="V174" s="132"/>
      <c r="W174" s="132"/>
      <c r="X174" s="132"/>
      <c r="Y174" s="132"/>
      <c r="Z174" s="132"/>
      <c r="AA174" s="133"/>
      <c r="AR174" s="16" t="s">
        <v>129</v>
      </c>
      <c r="AT174" s="16" t="s">
        <v>125</v>
      </c>
      <c r="AU174" s="16" t="s">
        <v>130</v>
      </c>
      <c r="AY174" s="16" t="s">
        <v>124</v>
      </c>
      <c r="BE174" s="134">
        <f>IF(U174="základná",N174,0)</f>
        <v>0</v>
      </c>
      <c r="BF174" s="134">
        <f>IF(U174="znížená",N174,0)</f>
        <v>0</v>
      </c>
      <c r="BG174" s="134">
        <f>IF(U174="zákl. prenesená",N174,0)</f>
        <v>0</v>
      </c>
      <c r="BH174" s="134">
        <f>IF(U174="zníž. prenesená",N174,0)</f>
        <v>0</v>
      </c>
      <c r="BI174" s="134">
        <f>IF(U174="nulová",N174,0)</f>
        <v>0</v>
      </c>
      <c r="BJ174" s="16" t="s">
        <v>130</v>
      </c>
      <c r="BK174" s="134">
        <f>ROUND(L174*K174,2)</f>
        <v>0</v>
      </c>
      <c r="BL174" s="16" t="s">
        <v>129</v>
      </c>
      <c r="BM174" s="16" t="s">
        <v>565</v>
      </c>
    </row>
    <row r="175" spans="2:65" s="1" customFormat="1" ht="44.25" customHeight="1" x14ac:dyDescent="0.3">
      <c r="B175" s="125"/>
      <c r="C175" s="126" t="s">
        <v>8</v>
      </c>
      <c r="D175" s="126" t="s">
        <v>125</v>
      </c>
      <c r="E175" s="127" t="s">
        <v>566</v>
      </c>
      <c r="F175" s="394" t="s">
        <v>567</v>
      </c>
      <c r="G175" s="395"/>
      <c r="H175" s="395"/>
      <c r="I175" s="395"/>
      <c r="J175" s="128" t="s">
        <v>128</v>
      </c>
      <c r="K175" s="129">
        <v>44.23</v>
      </c>
      <c r="L175" s="396"/>
      <c r="M175" s="395"/>
      <c r="N175" s="396"/>
      <c r="O175" s="395"/>
      <c r="P175" s="395"/>
      <c r="Q175" s="395"/>
      <c r="R175" s="130"/>
      <c r="T175" s="131"/>
      <c r="U175" s="36"/>
      <c r="V175" s="132"/>
      <c r="W175" s="132"/>
      <c r="X175" s="132"/>
      <c r="Y175" s="132"/>
      <c r="Z175" s="132"/>
      <c r="AA175" s="133"/>
      <c r="AR175" s="16" t="s">
        <v>129</v>
      </c>
      <c r="AT175" s="16" t="s">
        <v>125</v>
      </c>
      <c r="AU175" s="16" t="s">
        <v>130</v>
      </c>
      <c r="AY175" s="16" t="s">
        <v>124</v>
      </c>
      <c r="BE175" s="134">
        <f>IF(U175="základná",N175,0)</f>
        <v>0</v>
      </c>
      <c r="BF175" s="134">
        <f>IF(U175="znížená",N175,0)</f>
        <v>0</v>
      </c>
      <c r="BG175" s="134">
        <f>IF(U175="zákl. prenesená",N175,0)</f>
        <v>0</v>
      </c>
      <c r="BH175" s="134">
        <f>IF(U175="zníž. prenesená",N175,0)</f>
        <v>0</v>
      </c>
      <c r="BI175" s="134">
        <f>IF(U175="nulová",N175,0)</f>
        <v>0</v>
      </c>
      <c r="BJ175" s="16" t="s">
        <v>130</v>
      </c>
      <c r="BK175" s="134">
        <f>ROUND(L175*K175,2)</f>
        <v>0</v>
      </c>
      <c r="BL175" s="16" t="s">
        <v>129</v>
      </c>
      <c r="BM175" s="16" t="s">
        <v>568</v>
      </c>
    </row>
    <row r="176" spans="2:65" s="1" customFormat="1" ht="31.5" customHeight="1" x14ac:dyDescent="0.3">
      <c r="B176" s="125"/>
      <c r="C176" s="126" t="s">
        <v>213</v>
      </c>
      <c r="D176" s="126" t="s">
        <v>125</v>
      </c>
      <c r="E176" s="127" t="s">
        <v>569</v>
      </c>
      <c r="F176" s="394" t="s">
        <v>570</v>
      </c>
      <c r="G176" s="395"/>
      <c r="H176" s="395"/>
      <c r="I176" s="395"/>
      <c r="J176" s="128" t="s">
        <v>128</v>
      </c>
      <c r="K176" s="129">
        <v>13.2</v>
      </c>
      <c r="L176" s="396"/>
      <c r="M176" s="395"/>
      <c r="N176" s="396"/>
      <c r="O176" s="395"/>
      <c r="P176" s="395"/>
      <c r="Q176" s="395"/>
      <c r="R176" s="130"/>
      <c r="T176" s="131"/>
      <c r="U176" s="36"/>
      <c r="V176" s="132"/>
      <c r="W176" s="132"/>
      <c r="X176" s="132"/>
      <c r="Y176" s="132"/>
      <c r="Z176" s="132"/>
      <c r="AA176" s="133"/>
      <c r="AR176" s="16" t="s">
        <v>129</v>
      </c>
      <c r="AT176" s="16" t="s">
        <v>125</v>
      </c>
      <c r="AU176" s="16" t="s">
        <v>130</v>
      </c>
      <c r="AY176" s="16" t="s">
        <v>124</v>
      </c>
      <c r="BE176" s="134">
        <f>IF(U176="základná",N176,0)</f>
        <v>0</v>
      </c>
      <c r="BF176" s="134">
        <f>IF(U176="znížená",N176,0)</f>
        <v>0</v>
      </c>
      <c r="BG176" s="134">
        <f>IF(U176="zákl. prenesená",N176,0)</f>
        <v>0</v>
      </c>
      <c r="BH176" s="134">
        <f>IF(U176="zníž. prenesená",N176,0)</f>
        <v>0</v>
      </c>
      <c r="BI176" s="134">
        <f>IF(U176="nulová",N176,0)</f>
        <v>0</v>
      </c>
      <c r="BJ176" s="16" t="s">
        <v>130</v>
      </c>
      <c r="BK176" s="134">
        <f>ROUND(L176*K176,2)</f>
        <v>0</v>
      </c>
      <c r="BL176" s="16" t="s">
        <v>129</v>
      </c>
      <c r="BM176" s="16" t="s">
        <v>571</v>
      </c>
    </row>
    <row r="177" spans="2:65" s="10" customFormat="1" ht="22.5" customHeight="1" x14ac:dyDescent="0.3">
      <c r="B177" s="135"/>
      <c r="E177" s="136" t="s">
        <v>3</v>
      </c>
      <c r="F177" s="397" t="s">
        <v>572</v>
      </c>
      <c r="G177" s="398"/>
      <c r="H177" s="398"/>
      <c r="I177" s="398"/>
      <c r="K177" s="137">
        <v>13.2</v>
      </c>
      <c r="R177" s="138"/>
      <c r="T177" s="139"/>
      <c r="AA177" s="140"/>
      <c r="AT177" s="136" t="s">
        <v>137</v>
      </c>
      <c r="AU177" s="136" t="s">
        <v>130</v>
      </c>
      <c r="AV177" s="10" t="s">
        <v>130</v>
      </c>
      <c r="AW177" s="10" t="s">
        <v>27</v>
      </c>
      <c r="AX177" s="10" t="s">
        <v>75</v>
      </c>
      <c r="AY177" s="136" t="s">
        <v>124</v>
      </c>
    </row>
    <row r="178" spans="2:65" s="9" customFormat="1" ht="29.85" customHeight="1" x14ac:dyDescent="0.3">
      <c r="B178" s="115"/>
      <c r="D178" s="124" t="s">
        <v>105</v>
      </c>
      <c r="E178" s="124"/>
      <c r="F178" s="124"/>
      <c r="G178" s="124"/>
      <c r="H178" s="124"/>
      <c r="I178" s="124"/>
      <c r="J178" s="124"/>
      <c r="K178" s="124"/>
      <c r="L178" s="124"/>
      <c r="M178" s="124"/>
      <c r="N178" s="410"/>
      <c r="O178" s="411"/>
      <c r="P178" s="411"/>
      <c r="Q178" s="411"/>
      <c r="R178" s="117"/>
      <c r="T178" s="118"/>
      <c r="W178" s="119"/>
      <c r="Y178" s="119"/>
      <c r="AA178" s="120"/>
      <c r="AR178" s="121" t="s">
        <v>75</v>
      </c>
      <c r="AT178" s="122" t="s">
        <v>68</v>
      </c>
      <c r="AU178" s="122" t="s">
        <v>75</v>
      </c>
      <c r="AY178" s="121" t="s">
        <v>124</v>
      </c>
      <c r="BK178" s="123">
        <f>SUM(BK179:BK211)</f>
        <v>0</v>
      </c>
    </row>
    <row r="179" spans="2:65" s="1" customFormat="1" ht="44.25" customHeight="1" x14ac:dyDescent="0.3">
      <c r="B179" s="125"/>
      <c r="C179" s="126" t="s">
        <v>218</v>
      </c>
      <c r="D179" s="126" t="s">
        <v>125</v>
      </c>
      <c r="E179" s="127" t="s">
        <v>202</v>
      </c>
      <c r="F179" s="394" t="s">
        <v>203</v>
      </c>
      <c r="G179" s="395"/>
      <c r="H179" s="395"/>
      <c r="I179" s="395"/>
      <c r="J179" s="128" t="s">
        <v>134</v>
      </c>
      <c r="K179" s="129">
        <v>122.8</v>
      </c>
      <c r="L179" s="396"/>
      <c r="M179" s="395"/>
      <c r="N179" s="396"/>
      <c r="O179" s="395"/>
      <c r="P179" s="395"/>
      <c r="Q179" s="395"/>
      <c r="R179" s="130"/>
      <c r="T179" s="131"/>
      <c r="U179" s="36"/>
      <c r="V179" s="132"/>
      <c r="W179" s="132"/>
      <c r="X179" s="132"/>
      <c r="Y179" s="132"/>
      <c r="Z179" s="132"/>
      <c r="AA179" s="133"/>
      <c r="AR179" s="16" t="s">
        <v>129</v>
      </c>
      <c r="AT179" s="16" t="s">
        <v>125</v>
      </c>
      <c r="AU179" s="16" t="s">
        <v>130</v>
      </c>
      <c r="AY179" s="16" t="s">
        <v>124</v>
      </c>
      <c r="BE179" s="134">
        <f>IF(U179="základná",N179,0)</f>
        <v>0</v>
      </c>
      <c r="BF179" s="134">
        <f>IF(U179="znížená",N179,0)</f>
        <v>0</v>
      </c>
      <c r="BG179" s="134">
        <f>IF(U179="zákl. prenesená",N179,0)</f>
        <v>0</v>
      </c>
      <c r="BH179" s="134">
        <f>IF(U179="zníž. prenesená",N179,0)</f>
        <v>0</v>
      </c>
      <c r="BI179" s="134">
        <f>IF(U179="nulová",N179,0)</f>
        <v>0</v>
      </c>
      <c r="BJ179" s="16" t="s">
        <v>130</v>
      </c>
      <c r="BK179" s="134">
        <f>ROUND(L179*K179,2)</f>
        <v>0</v>
      </c>
      <c r="BL179" s="16" t="s">
        <v>129</v>
      </c>
      <c r="BM179" s="16" t="s">
        <v>573</v>
      </c>
    </row>
    <row r="180" spans="2:65" s="10" customFormat="1" ht="22.5" customHeight="1" x14ac:dyDescent="0.3">
      <c r="B180" s="135"/>
      <c r="E180" s="136" t="s">
        <v>3</v>
      </c>
      <c r="F180" s="397" t="s">
        <v>574</v>
      </c>
      <c r="G180" s="398"/>
      <c r="H180" s="398"/>
      <c r="I180" s="398"/>
      <c r="K180" s="137">
        <v>163.6</v>
      </c>
      <c r="R180" s="138"/>
      <c r="T180" s="139"/>
      <c r="AA180" s="140"/>
      <c r="AT180" s="136" t="s">
        <v>137</v>
      </c>
      <c r="AU180" s="136" t="s">
        <v>130</v>
      </c>
      <c r="AV180" s="10" t="s">
        <v>130</v>
      </c>
      <c r="AW180" s="10" t="s">
        <v>27</v>
      </c>
      <c r="AX180" s="10" t="s">
        <v>69</v>
      </c>
      <c r="AY180" s="136" t="s">
        <v>124</v>
      </c>
    </row>
    <row r="181" spans="2:65" s="10" customFormat="1" ht="22.5" customHeight="1" x14ac:dyDescent="0.3">
      <c r="B181" s="135"/>
      <c r="E181" s="136" t="s">
        <v>3</v>
      </c>
      <c r="F181" s="400" t="s">
        <v>575</v>
      </c>
      <c r="G181" s="398"/>
      <c r="H181" s="398"/>
      <c r="I181" s="398"/>
      <c r="K181" s="137">
        <v>-40.799999999999997</v>
      </c>
      <c r="R181" s="138"/>
      <c r="T181" s="139"/>
      <c r="AA181" s="140"/>
      <c r="AT181" s="136" t="s">
        <v>137</v>
      </c>
      <c r="AU181" s="136" t="s">
        <v>130</v>
      </c>
      <c r="AV181" s="10" t="s">
        <v>130</v>
      </c>
      <c r="AW181" s="10" t="s">
        <v>27</v>
      </c>
      <c r="AX181" s="10" t="s">
        <v>69</v>
      </c>
      <c r="AY181" s="136" t="s">
        <v>124</v>
      </c>
    </row>
    <row r="182" spans="2:65" s="11" customFormat="1" ht="22.5" customHeight="1" x14ac:dyDescent="0.3">
      <c r="B182" s="148"/>
      <c r="E182" s="154" t="s">
        <v>3</v>
      </c>
      <c r="F182" s="419" t="s">
        <v>506</v>
      </c>
      <c r="G182" s="402"/>
      <c r="H182" s="402"/>
      <c r="I182" s="402"/>
      <c r="K182" s="150">
        <v>122.8</v>
      </c>
      <c r="R182" s="151"/>
      <c r="T182" s="152"/>
      <c r="AA182" s="153"/>
      <c r="AT182" s="154" t="s">
        <v>137</v>
      </c>
      <c r="AU182" s="154" t="s">
        <v>130</v>
      </c>
      <c r="AV182" s="11" t="s">
        <v>129</v>
      </c>
      <c r="AW182" s="11" t="s">
        <v>27</v>
      </c>
      <c r="AX182" s="11" t="s">
        <v>75</v>
      </c>
      <c r="AY182" s="154" t="s">
        <v>124</v>
      </c>
    </row>
    <row r="183" spans="2:65" s="1" customFormat="1" ht="22.5" customHeight="1" x14ac:dyDescent="0.3">
      <c r="B183" s="125"/>
      <c r="C183" s="141" t="s">
        <v>223</v>
      </c>
      <c r="D183" s="141" t="s">
        <v>151</v>
      </c>
      <c r="E183" s="142" t="s">
        <v>576</v>
      </c>
      <c r="F183" s="403" t="s">
        <v>577</v>
      </c>
      <c r="G183" s="404"/>
      <c r="H183" s="404"/>
      <c r="I183" s="404"/>
      <c r="J183" s="143" t="s">
        <v>187</v>
      </c>
      <c r="K183" s="144">
        <v>124.03</v>
      </c>
      <c r="L183" s="405"/>
      <c r="M183" s="404"/>
      <c r="N183" s="405"/>
      <c r="O183" s="395"/>
      <c r="P183" s="395"/>
      <c r="Q183" s="395"/>
      <c r="R183" s="130"/>
      <c r="T183" s="131"/>
      <c r="U183" s="36"/>
      <c r="V183" s="132"/>
      <c r="W183" s="132"/>
      <c r="X183" s="132"/>
      <c r="Y183" s="132"/>
      <c r="Z183" s="132"/>
      <c r="AA183" s="133"/>
      <c r="AR183" s="16" t="s">
        <v>153</v>
      </c>
      <c r="AT183" s="16" t="s">
        <v>151</v>
      </c>
      <c r="AU183" s="16" t="s">
        <v>130</v>
      </c>
      <c r="AY183" s="16" t="s">
        <v>124</v>
      </c>
      <c r="BE183" s="134">
        <f>IF(U183="základná",N183,0)</f>
        <v>0</v>
      </c>
      <c r="BF183" s="134">
        <f>IF(U183="znížená",N183,0)</f>
        <v>0</v>
      </c>
      <c r="BG183" s="134">
        <f>IF(U183="zákl. prenesená",N183,0)</f>
        <v>0</v>
      </c>
      <c r="BH183" s="134">
        <f>IF(U183="zníž. prenesená",N183,0)</f>
        <v>0</v>
      </c>
      <c r="BI183" s="134">
        <f>IF(U183="nulová",N183,0)</f>
        <v>0</v>
      </c>
      <c r="BJ183" s="16" t="s">
        <v>130</v>
      </c>
      <c r="BK183" s="134">
        <f>ROUND(L183*K183,2)</f>
        <v>0</v>
      </c>
      <c r="BL183" s="16" t="s">
        <v>129</v>
      </c>
      <c r="BM183" s="16" t="s">
        <v>578</v>
      </c>
    </row>
    <row r="184" spans="2:65" s="1" customFormat="1" ht="31.5" customHeight="1" x14ac:dyDescent="0.3">
      <c r="B184" s="125"/>
      <c r="C184" s="126" t="s">
        <v>227</v>
      </c>
      <c r="D184" s="126" t="s">
        <v>125</v>
      </c>
      <c r="E184" s="127" t="s">
        <v>579</v>
      </c>
      <c r="F184" s="394" t="s">
        <v>580</v>
      </c>
      <c r="G184" s="395"/>
      <c r="H184" s="395"/>
      <c r="I184" s="395"/>
      <c r="J184" s="128" t="s">
        <v>134</v>
      </c>
      <c r="K184" s="129">
        <v>40.799999999999997</v>
      </c>
      <c r="L184" s="396"/>
      <c r="M184" s="395"/>
      <c r="N184" s="396"/>
      <c r="O184" s="395"/>
      <c r="P184" s="395"/>
      <c r="Q184" s="395"/>
      <c r="R184" s="130"/>
      <c r="T184" s="131"/>
      <c r="U184" s="36"/>
      <c r="V184" s="132"/>
      <c r="W184" s="132"/>
      <c r="X184" s="132"/>
      <c r="Y184" s="132"/>
      <c r="Z184" s="132"/>
      <c r="AA184" s="133"/>
      <c r="AR184" s="16" t="s">
        <v>129</v>
      </c>
      <c r="AT184" s="16" t="s">
        <v>125</v>
      </c>
      <c r="AU184" s="16" t="s">
        <v>130</v>
      </c>
      <c r="AY184" s="16" t="s">
        <v>124</v>
      </c>
      <c r="BE184" s="134">
        <f>IF(U184="základná",N184,0)</f>
        <v>0</v>
      </c>
      <c r="BF184" s="134">
        <f>IF(U184="znížená",N184,0)</f>
        <v>0</v>
      </c>
      <c r="BG184" s="134">
        <f>IF(U184="zákl. prenesená",N184,0)</f>
        <v>0</v>
      </c>
      <c r="BH184" s="134">
        <f>IF(U184="zníž. prenesená",N184,0)</f>
        <v>0</v>
      </c>
      <c r="BI184" s="134">
        <f>IF(U184="nulová",N184,0)</f>
        <v>0</v>
      </c>
      <c r="BJ184" s="16" t="s">
        <v>130</v>
      </c>
      <c r="BK184" s="134">
        <f>ROUND(L184*K184,2)</f>
        <v>0</v>
      </c>
      <c r="BL184" s="16" t="s">
        <v>129</v>
      </c>
      <c r="BM184" s="16" t="s">
        <v>581</v>
      </c>
    </row>
    <row r="185" spans="2:65" s="10" customFormat="1" ht="22.5" customHeight="1" x14ac:dyDescent="0.3">
      <c r="B185" s="135"/>
      <c r="E185" s="136" t="s">
        <v>3</v>
      </c>
      <c r="F185" s="397" t="s">
        <v>582</v>
      </c>
      <c r="G185" s="398"/>
      <c r="H185" s="398"/>
      <c r="I185" s="398"/>
      <c r="K185" s="137">
        <v>40.799999999999997</v>
      </c>
      <c r="R185" s="138"/>
      <c r="T185" s="139"/>
      <c r="AA185" s="140"/>
      <c r="AT185" s="136" t="s">
        <v>137</v>
      </c>
      <c r="AU185" s="136" t="s">
        <v>130</v>
      </c>
      <c r="AV185" s="10" t="s">
        <v>130</v>
      </c>
      <c r="AW185" s="10" t="s">
        <v>27</v>
      </c>
      <c r="AX185" s="10" t="s">
        <v>75</v>
      </c>
      <c r="AY185" s="136" t="s">
        <v>124</v>
      </c>
    </row>
    <row r="186" spans="2:65" s="1" customFormat="1" ht="31.5" customHeight="1" x14ac:dyDescent="0.3">
      <c r="B186" s="125"/>
      <c r="C186" s="126" t="s">
        <v>232</v>
      </c>
      <c r="D186" s="126" t="s">
        <v>125</v>
      </c>
      <c r="E186" s="127" t="s">
        <v>583</v>
      </c>
      <c r="F186" s="394" t="s">
        <v>584</v>
      </c>
      <c r="G186" s="395"/>
      <c r="H186" s="395"/>
      <c r="I186" s="395"/>
      <c r="J186" s="128" t="s">
        <v>128</v>
      </c>
      <c r="K186" s="129">
        <v>105.74</v>
      </c>
      <c r="L186" s="396"/>
      <c r="M186" s="395"/>
      <c r="N186" s="396"/>
      <c r="O186" s="395"/>
      <c r="P186" s="395"/>
      <c r="Q186" s="395"/>
      <c r="R186" s="130"/>
      <c r="T186" s="131"/>
      <c r="U186" s="36"/>
      <c r="V186" s="132"/>
      <c r="W186" s="132"/>
      <c r="X186" s="132"/>
      <c r="Y186" s="132"/>
      <c r="Z186" s="132"/>
      <c r="AA186" s="133"/>
      <c r="AR186" s="16" t="s">
        <v>129</v>
      </c>
      <c r="AT186" s="16" t="s">
        <v>125</v>
      </c>
      <c r="AU186" s="16" t="s">
        <v>130</v>
      </c>
      <c r="AY186" s="16" t="s">
        <v>124</v>
      </c>
      <c r="BE186" s="134">
        <f>IF(U186="základná",N186,0)</f>
        <v>0</v>
      </c>
      <c r="BF186" s="134">
        <f>IF(U186="znížená",N186,0)</f>
        <v>0</v>
      </c>
      <c r="BG186" s="134">
        <f>IF(U186="zákl. prenesená",N186,0)</f>
        <v>0</v>
      </c>
      <c r="BH186" s="134">
        <f>IF(U186="zníž. prenesená",N186,0)</f>
        <v>0</v>
      </c>
      <c r="BI186" s="134">
        <f>IF(U186="nulová",N186,0)</f>
        <v>0</v>
      </c>
      <c r="BJ186" s="16" t="s">
        <v>130</v>
      </c>
      <c r="BK186" s="134">
        <f>ROUND(L186*K186,2)</f>
        <v>0</v>
      </c>
      <c r="BL186" s="16" t="s">
        <v>129</v>
      </c>
      <c r="BM186" s="16" t="s">
        <v>585</v>
      </c>
    </row>
    <row r="187" spans="2:65" s="10" customFormat="1" ht="22.5" customHeight="1" x14ac:dyDescent="0.3">
      <c r="B187" s="135"/>
      <c r="E187" s="136" t="s">
        <v>3</v>
      </c>
      <c r="F187" s="397" t="s">
        <v>586</v>
      </c>
      <c r="G187" s="398"/>
      <c r="H187" s="398"/>
      <c r="I187" s="398"/>
      <c r="K187" s="137">
        <v>105.74</v>
      </c>
      <c r="R187" s="138"/>
      <c r="T187" s="139"/>
      <c r="AA187" s="140"/>
      <c r="AT187" s="136" t="s">
        <v>137</v>
      </c>
      <c r="AU187" s="136" t="s">
        <v>130</v>
      </c>
      <c r="AV187" s="10" t="s">
        <v>130</v>
      </c>
      <c r="AW187" s="10" t="s">
        <v>27</v>
      </c>
      <c r="AX187" s="10" t="s">
        <v>75</v>
      </c>
      <c r="AY187" s="136" t="s">
        <v>124</v>
      </c>
    </row>
    <row r="188" spans="2:65" s="1" customFormat="1" ht="31.5" customHeight="1" x14ac:dyDescent="0.3">
      <c r="B188" s="125"/>
      <c r="C188" s="126" t="s">
        <v>236</v>
      </c>
      <c r="D188" s="126" t="s">
        <v>125</v>
      </c>
      <c r="E188" s="127" t="s">
        <v>587</v>
      </c>
      <c r="F188" s="394" t="s">
        <v>588</v>
      </c>
      <c r="G188" s="395"/>
      <c r="H188" s="395"/>
      <c r="I188" s="395"/>
      <c r="J188" s="128" t="s">
        <v>128</v>
      </c>
      <c r="K188" s="129">
        <v>105.74</v>
      </c>
      <c r="L188" s="396"/>
      <c r="M188" s="395"/>
      <c r="N188" s="396"/>
      <c r="O188" s="395"/>
      <c r="P188" s="395"/>
      <c r="Q188" s="395"/>
      <c r="R188" s="130"/>
      <c r="T188" s="131"/>
      <c r="U188" s="36"/>
      <c r="V188" s="132"/>
      <c r="W188" s="132"/>
      <c r="X188" s="132"/>
      <c r="Y188" s="132"/>
      <c r="Z188" s="132"/>
      <c r="AA188" s="133"/>
      <c r="AR188" s="16" t="s">
        <v>129</v>
      </c>
      <c r="AT188" s="16" t="s">
        <v>125</v>
      </c>
      <c r="AU188" s="16" t="s">
        <v>130</v>
      </c>
      <c r="AY188" s="16" t="s">
        <v>124</v>
      </c>
      <c r="BE188" s="134">
        <f>IF(U188="základná",N188,0)</f>
        <v>0</v>
      </c>
      <c r="BF188" s="134">
        <f>IF(U188="znížená",N188,0)</f>
        <v>0</v>
      </c>
      <c r="BG188" s="134">
        <f>IF(U188="zákl. prenesená",N188,0)</f>
        <v>0</v>
      </c>
      <c r="BH188" s="134">
        <f>IF(U188="zníž. prenesená",N188,0)</f>
        <v>0</v>
      </c>
      <c r="BI188" s="134">
        <f>IF(U188="nulová",N188,0)</f>
        <v>0</v>
      </c>
      <c r="BJ188" s="16" t="s">
        <v>130</v>
      </c>
      <c r="BK188" s="134">
        <f>ROUND(L188*K188,2)</f>
        <v>0</v>
      </c>
      <c r="BL188" s="16" t="s">
        <v>129</v>
      </c>
      <c r="BM188" s="16" t="s">
        <v>589</v>
      </c>
    </row>
    <row r="189" spans="2:65" s="1" customFormat="1" ht="31.5" customHeight="1" x14ac:dyDescent="0.3">
      <c r="B189" s="125"/>
      <c r="C189" s="126" t="s">
        <v>240</v>
      </c>
      <c r="D189" s="126" t="s">
        <v>125</v>
      </c>
      <c r="E189" s="127" t="s">
        <v>590</v>
      </c>
      <c r="F189" s="394" t="s">
        <v>591</v>
      </c>
      <c r="G189" s="395"/>
      <c r="H189" s="395"/>
      <c r="I189" s="395"/>
      <c r="J189" s="128" t="s">
        <v>128</v>
      </c>
      <c r="K189" s="129">
        <v>10.5</v>
      </c>
      <c r="L189" s="396"/>
      <c r="M189" s="395"/>
      <c r="N189" s="396"/>
      <c r="O189" s="395"/>
      <c r="P189" s="395"/>
      <c r="Q189" s="395"/>
      <c r="R189" s="130"/>
      <c r="T189" s="131"/>
      <c r="U189" s="36"/>
      <c r="V189" s="132"/>
      <c r="W189" s="132"/>
      <c r="X189" s="132"/>
      <c r="Y189" s="132"/>
      <c r="Z189" s="132"/>
      <c r="AA189" s="133"/>
      <c r="AR189" s="16" t="s">
        <v>129</v>
      </c>
      <c r="AT189" s="16" t="s">
        <v>125</v>
      </c>
      <c r="AU189" s="16" t="s">
        <v>130</v>
      </c>
      <c r="AY189" s="16" t="s">
        <v>124</v>
      </c>
      <c r="BE189" s="134">
        <f>IF(U189="základná",N189,0)</f>
        <v>0</v>
      </c>
      <c r="BF189" s="134">
        <f>IF(U189="znížená",N189,0)</f>
        <v>0</v>
      </c>
      <c r="BG189" s="134">
        <f>IF(U189="zákl. prenesená",N189,0)</f>
        <v>0</v>
      </c>
      <c r="BH189" s="134">
        <f>IF(U189="zníž. prenesená",N189,0)</f>
        <v>0</v>
      </c>
      <c r="BI189" s="134">
        <f>IF(U189="nulová",N189,0)</f>
        <v>0</v>
      </c>
      <c r="BJ189" s="16" t="s">
        <v>130</v>
      </c>
      <c r="BK189" s="134">
        <f>ROUND(L189*K189,2)</f>
        <v>0</v>
      </c>
      <c r="BL189" s="16" t="s">
        <v>129</v>
      </c>
      <c r="BM189" s="16" t="s">
        <v>592</v>
      </c>
    </row>
    <row r="190" spans="2:65" s="10" customFormat="1" ht="22.5" customHeight="1" x14ac:dyDescent="0.3">
      <c r="B190" s="135"/>
      <c r="E190" s="136" t="s">
        <v>3</v>
      </c>
      <c r="F190" s="397" t="s">
        <v>593</v>
      </c>
      <c r="G190" s="398"/>
      <c r="H190" s="398"/>
      <c r="I190" s="398"/>
      <c r="K190" s="137">
        <v>10.5</v>
      </c>
      <c r="R190" s="138"/>
      <c r="T190" s="139"/>
      <c r="AA190" s="140"/>
      <c r="AT190" s="136" t="s">
        <v>137</v>
      </c>
      <c r="AU190" s="136" t="s">
        <v>130</v>
      </c>
      <c r="AV190" s="10" t="s">
        <v>130</v>
      </c>
      <c r="AW190" s="10" t="s">
        <v>27</v>
      </c>
      <c r="AX190" s="10" t="s">
        <v>75</v>
      </c>
      <c r="AY190" s="136" t="s">
        <v>124</v>
      </c>
    </row>
    <row r="191" spans="2:65" s="1" customFormat="1" ht="44.25" customHeight="1" x14ac:dyDescent="0.3">
      <c r="B191" s="125"/>
      <c r="C191" s="126" t="s">
        <v>244</v>
      </c>
      <c r="D191" s="126" t="s">
        <v>125</v>
      </c>
      <c r="E191" s="127" t="s">
        <v>594</v>
      </c>
      <c r="F191" s="394" t="s">
        <v>595</v>
      </c>
      <c r="G191" s="395"/>
      <c r="H191" s="395"/>
      <c r="I191" s="395"/>
      <c r="J191" s="128" t="s">
        <v>500</v>
      </c>
      <c r="K191" s="129">
        <v>12.27</v>
      </c>
      <c r="L191" s="396"/>
      <c r="M191" s="395"/>
      <c r="N191" s="396"/>
      <c r="O191" s="395"/>
      <c r="P191" s="395"/>
      <c r="Q191" s="395"/>
      <c r="R191" s="130"/>
      <c r="T191" s="131"/>
      <c r="U191" s="36"/>
      <c r="V191" s="132"/>
      <c r="W191" s="132"/>
      <c r="X191" s="132"/>
      <c r="Y191" s="132"/>
      <c r="Z191" s="132"/>
      <c r="AA191" s="133"/>
      <c r="AR191" s="16" t="s">
        <v>129</v>
      </c>
      <c r="AT191" s="16" t="s">
        <v>125</v>
      </c>
      <c r="AU191" s="16" t="s">
        <v>130</v>
      </c>
      <c r="AY191" s="16" t="s">
        <v>124</v>
      </c>
      <c r="BE191" s="134">
        <f>IF(U191="základná",N191,0)</f>
        <v>0</v>
      </c>
      <c r="BF191" s="134">
        <f>IF(U191="znížená",N191,0)</f>
        <v>0</v>
      </c>
      <c r="BG191" s="134">
        <f>IF(U191="zákl. prenesená",N191,0)</f>
        <v>0</v>
      </c>
      <c r="BH191" s="134">
        <f>IF(U191="zníž. prenesená",N191,0)</f>
        <v>0</v>
      </c>
      <c r="BI191" s="134">
        <f>IF(U191="nulová",N191,0)</f>
        <v>0</v>
      </c>
      <c r="BJ191" s="16" t="s">
        <v>130</v>
      </c>
      <c r="BK191" s="134">
        <f>ROUND(L191*K191,2)</f>
        <v>0</v>
      </c>
      <c r="BL191" s="16" t="s">
        <v>129</v>
      </c>
      <c r="BM191" s="16" t="s">
        <v>596</v>
      </c>
    </row>
    <row r="192" spans="2:65" s="10" customFormat="1" ht="22.5" customHeight="1" x14ac:dyDescent="0.3">
      <c r="B192" s="135"/>
      <c r="E192" s="136" t="s">
        <v>3</v>
      </c>
      <c r="F192" s="397" t="s">
        <v>597</v>
      </c>
      <c r="G192" s="398"/>
      <c r="H192" s="398"/>
      <c r="I192" s="398"/>
      <c r="K192" s="137">
        <v>12.27</v>
      </c>
      <c r="R192" s="138"/>
      <c r="T192" s="139"/>
      <c r="AA192" s="140"/>
      <c r="AT192" s="136" t="s">
        <v>137</v>
      </c>
      <c r="AU192" s="136" t="s">
        <v>130</v>
      </c>
      <c r="AV192" s="10" t="s">
        <v>130</v>
      </c>
      <c r="AW192" s="10" t="s">
        <v>27</v>
      </c>
      <c r="AX192" s="10" t="s">
        <v>75</v>
      </c>
      <c r="AY192" s="136" t="s">
        <v>124</v>
      </c>
    </row>
    <row r="193" spans="2:65" s="1" customFormat="1" ht="31.5" customHeight="1" x14ac:dyDescent="0.3">
      <c r="B193" s="125"/>
      <c r="C193" s="126" t="s">
        <v>248</v>
      </c>
      <c r="D193" s="126" t="s">
        <v>125</v>
      </c>
      <c r="E193" s="127" t="s">
        <v>598</v>
      </c>
      <c r="F193" s="394" t="s">
        <v>599</v>
      </c>
      <c r="G193" s="395"/>
      <c r="H193" s="395"/>
      <c r="I193" s="395"/>
      <c r="J193" s="128" t="s">
        <v>500</v>
      </c>
      <c r="K193" s="129">
        <v>0.3</v>
      </c>
      <c r="L193" s="396"/>
      <c r="M193" s="395"/>
      <c r="N193" s="396"/>
      <c r="O193" s="395"/>
      <c r="P193" s="395"/>
      <c r="Q193" s="395"/>
      <c r="R193" s="130"/>
      <c r="T193" s="131"/>
      <c r="U193" s="36"/>
      <c r="V193" s="132"/>
      <c r="W193" s="132"/>
      <c r="X193" s="132"/>
      <c r="Y193" s="132"/>
      <c r="Z193" s="132"/>
      <c r="AA193" s="133"/>
      <c r="AR193" s="16" t="s">
        <v>129</v>
      </c>
      <c r="AT193" s="16" t="s">
        <v>125</v>
      </c>
      <c r="AU193" s="16" t="s">
        <v>130</v>
      </c>
      <c r="AY193" s="16" t="s">
        <v>124</v>
      </c>
      <c r="BE193" s="134">
        <f>IF(U193="základná",N193,0)</f>
        <v>0</v>
      </c>
      <c r="BF193" s="134">
        <f>IF(U193="znížená",N193,0)</f>
        <v>0</v>
      </c>
      <c r="BG193" s="134">
        <f>IF(U193="zákl. prenesená",N193,0)</f>
        <v>0</v>
      </c>
      <c r="BH193" s="134">
        <f>IF(U193="zníž. prenesená",N193,0)</f>
        <v>0</v>
      </c>
      <c r="BI193" s="134">
        <f>IF(U193="nulová",N193,0)</f>
        <v>0</v>
      </c>
      <c r="BJ193" s="16" t="s">
        <v>130</v>
      </c>
      <c r="BK193" s="134">
        <f>ROUND(L193*K193,2)</f>
        <v>0</v>
      </c>
      <c r="BL193" s="16" t="s">
        <v>129</v>
      </c>
      <c r="BM193" s="16" t="s">
        <v>600</v>
      </c>
    </row>
    <row r="194" spans="2:65" s="1" customFormat="1" ht="22.5" customHeight="1" x14ac:dyDescent="0.3">
      <c r="B194" s="29"/>
      <c r="F194" s="399" t="s">
        <v>601</v>
      </c>
      <c r="G194" s="357"/>
      <c r="H194" s="357"/>
      <c r="I194" s="357"/>
      <c r="R194" s="30"/>
      <c r="T194" s="64"/>
      <c r="AA194" s="65"/>
      <c r="AT194" s="16" t="s">
        <v>503</v>
      </c>
      <c r="AU194" s="16" t="s">
        <v>130</v>
      </c>
    </row>
    <row r="195" spans="2:65" s="10" customFormat="1" ht="22.5" customHeight="1" x14ac:dyDescent="0.3">
      <c r="B195" s="135"/>
      <c r="E195" s="136" t="s">
        <v>3</v>
      </c>
      <c r="F195" s="400" t="s">
        <v>602</v>
      </c>
      <c r="G195" s="398"/>
      <c r="H195" s="398"/>
      <c r="I195" s="398"/>
      <c r="K195" s="137">
        <v>0.3</v>
      </c>
      <c r="R195" s="138"/>
      <c r="T195" s="139"/>
      <c r="AA195" s="140"/>
      <c r="AT195" s="136" t="s">
        <v>137</v>
      </c>
      <c r="AU195" s="136" t="s">
        <v>130</v>
      </c>
      <c r="AV195" s="10" t="s">
        <v>130</v>
      </c>
      <c r="AW195" s="10" t="s">
        <v>27</v>
      </c>
      <c r="AX195" s="10" t="s">
        <v>75</v>
      </c>
      <c r="AY195" s="136" t="s">
        <v>124</v>
      </c>
    </row>
    <row r="196" spans="2:65" s="1" customFormat="1" ht="31.5" customHeight="1" x14ac:dyDescent="0.3">
      <c r="B196" s="125"/>
      <c r="C196" s="126" t="s">
        <v>253</v>
      </c>
      <c r="D196" s="126" t="s">
        <v>125</v>
      </c>
      <c r="E196" s="127" t="s">
        <v>603</v>
      </c>
      <c r="F196" s="394" t="s">
        <v>604</v>
      </c>
      <c r="G196" s="395"/>
      <c r="H196" s="395"/>
      <c r="I196" s="395"/>
      <c r="J196" s="128" t="s">
        <v>128</v>
      </c>
      <c r="K196" s="129">
        <v>44.23</v>
      </c>
      <c r="L196" s="396"/>
      <c r="M196" s="395"/>
      <c r="N196" s="396"/>
      <c r="O196" s="395"/>
      <c r="P196" s="395"/>
      <c r="Q196" s="395"/>
      <c r="R196" s="130"/>
      <c r="T196" s="131"/>
      <c r="U196" s="36"/>
      <c r="V196" s="132"/>
      <c r="W196" s="132"/>
      <c r="X196" s="132"/>
      <c r="Y196" s="132"/>
      <c r="Z196" s="132"/>
      <c r="AA196" s="133"/>
      <c r="AR196" s="16" t="s">
        <v>129</v>
      </c>
      <c r="AT196" s="16" t="s">
        <v>125</v>
      </c>
      <c r="AU196" s="16" t="s">
        <v>130</v>
      </c>
      <c r="AY196" s="16" t="s">
        <v>124</v>
      </c>
      <c r="BE196" s="134">
        <f>IF(U196="základná",N196,0)</f>
        <v>0</v>
      </c>
      <c r="BF196" s="134">
        <f>IF(U196="znížená",N196,0)</f>
        <v>0</v>
      </c>
      <c r="BG196" s="134">
        <f>IF(U196="zákl. prenesená",N196,0)</f>
        <v>0</v>
      </c>
      <c r="BH196" s="134">
        <f>IF(U196="zníž. prenesená",N196,0)</f>
        <v>0</v>
      </c>
      <c r="BI196" s="134">
        <f>IF(U196="nulová",N196,0)</f>
        <v>0</v>
      </c>
      <c r="BJ196" s="16" t="s">
        <v>130</v>
      </c>
      <c r="BK196" s="134">
        <f>ROUND(L196*K196,2)</f>
        <v>0</v>
      </c>
      <c r="BL196" s="16" t="s">
        <v>129</v>
      </c>
      <c r="BM196" s="16" t="s">
        <v>605</v>
      </c>
    </row>
    <row r="197" spans="2:65" s="10" customFormat="1" ht="22.5" customHeight="1" x14ac:dyDescent="0.3">
      <c r="B197" s="135"/>
      <c r="E197" s="136" t="s">
        <v>3</v>
      </c>
      <c r="F197" s="397" t="s">
        <v>606</v>
      </c>
      <c r="G197" s="398"/>
      <c r="H197" s="398"/>
      <c r="I197" s="398"/>
      <c r="K197" s="137">
        <v>44.23</v>
      </c>
      <c r="R197" s="138"/>
      <c r="T197" s="139"/>
      <c r="AA197" s="140"/>
      <c r="AT197" s="136" t="s">
        <v>137</v>
      </c>
      <c r="AU197" s="136" t="s">
        <v>130</v>
      </c>
      <c r="AV197" s="10" t="s">
        <v>130</v>
      </c>
      <c r="AW197" s="10" t="s">
        <v>27</v>
      </c>
      <c r="AX197" s="10" t="s">
        <v>75</v>
      </c>
      <c r="AY197" s="136" t="s">
        <v>124</v>
      </c>
    </row>
    <row r="198" spans="2:65" s="1" customFormat="1" ht="31.5" customHeight="1" x14ac:dyDescent="0.3">
      <c r="B198" s="125"/>
      <c r="C198" s="126" t="s">
        <v>257</v>
      </c>
      <c r="D198" s="126" t="s">
        <v>125</v>
      </c>
      <c r="E198" s="127" t="s">
        <v>607</v>
      </c>
      <c r="F198" s="394" t="s">
        <v>608</v>
      </c>
      <c r="G198" s="395"/>
      <c r="H198" s="395"/>
      <c r="I198" s="395"/>
      <c r="J198" s="128" t="s">
        <v>216</v>
      </c>
      <c r="K198" s="129">
        <v>39.39</v>
      </c>
      <c r="L198" s="396"/>
      <c r="M198" s="395"/>
      <c r="N198" s="396"/>
      <c r="O198" s="395"/>
      <c r="P198" s="395"/>
      <c r="Q198" s="395"/>
      <c r="R198" s="130"/>
      <c r="T198" s="131"/>
      <c r="U198" s="36"/>
      <c r="V198" s="132"/>
      <c r="W198" s="132"/>
      <c r="X198" s="132"/>
      <c r="Y198" s="132"/>
      <c r="Z198" s="132"/>
      <c r="AA198" s="133"/>
      <c r="AR198" s="16" t="s">
        <v>129</v>
      </c>
      <c r="AT198" s="16" t="s">
        <v>125</v>
      </c>
      <c r="AU198" s="16" t="s">
        <v>130</v>
      </c>
      <c r="AY198" s="16" t="s">
        <v>124</v>
      </c>
      <c r="BE198" s="134">
        <f>IF(U198="základná",N198,0)</f>
        <v>0</v>
      </c>
      <c r="BF198" s="134">
        <f>IF(U198="znížená",N198,0)</f>
        <v>0</v>
      </c>
      <c r="BG198" s="134">
        <f>IF(U198="zákl. prenesená",N198,0)</f>
        <v>0</v>
      </c>
      <c r="BH198" s="134">
        <f>IF(U198="zníž. prenesená",N198,0)</f>
        <v>0</v>
      </c>
      <c r="BI198" s="134">
        <f>IF(U198="nulová",N198,0)</f>
        <v>0</v>
      </c>
      <c r="BJ198" s="16" t="s">
        <v>130</v>
      </c>
      <c r="BK198" s="134">
        <f>ROUND(L198*K198,2)</f>
        <v>0</v>
      </c>
      <c r="BL198" s="16" t="s">
        <v>129</v>
      </c>
      <c r="BM198" s="16" t="s">
        <v>609</v>
      </c>
    </row>
    <row r="199" spans="2:65" s="1" customFormat="1" ht="31.5" customHeight="1" x14ac:dyDescent="0.3">
      <c r="B199" s="125"/>
      <c r="C199" s="126" t="s">
        <v>251</v>
      </c>
      <c r="D199" s="126" t="s">
        <v>125</v>
      </c>
      <c r="E199" s="127" t="s">
        <v>610</v>
      </c>
      <c r="F199" s="394" t="s">
        <v>611</v>
      </c>
      <c r="G199" s="395"/>
      <c r="H199" s="395"/>
      <c r="I199" s="395"/>
      <c r="J199" s="128" t="s">
        <v>216</v>
      </c>
      <c r="K199" s="129">
        <v>113.52</v>
      </c>
      <c r="L199" s="396"/>
      <c r="M199" s="395"/>
      <c r="N199" s="396"/>
      <c r="O199" s="395"/>
      <c r="P199" s="395"/>
      <c r="Q199" s="395"/>
      <c r="R199" s="130"/>
      <c r="T199" s="131"/>
      <c r="U199" s="36"/>
      <c r="V199" s="132"/>
      <c r="W199" s="132"/>
      <c r="X199" s="132"/>
      <c r="Y199" s="132"/>
      <c r="Z199" s="132"/>
      <c r="AA199" s="133"/>
      <c r="AR199" s="16" t="s">
        <v>129</v>
      </c>
      <c r="AT199" s="16" t="s">
        <v>125</v>
      </c>
      <c r="AU199" s="16" t="s">
        <v>130</v>
      </c>
      <c r="AY199" s="16" t="s">
        <v>124</v>
      </c>
      <c r="BE199" s="134">
        <f>IF(U199="základná",N199,0)</f>
        <v>0</v>
      </c>
      <c r="BF199" s="134">
        <f>IF(U199="znížená",N199,0)</f>
        <v>0</v>
      </c>
      <c r="BG199" s="134">
        <f>IF(U199="zákl. prenesená",N199,0)</f>
        <v>0</v>
      </c>
      <c r="BH199" s="134">
        <f>IF(U199="zníž. prenesená",N199,0)</f>
        <v>0</v>
      </c>
      <c r="BI199" s="134">
        <f>IF(U199="nulová",N199,0)</f>
        <v>0</v>
      </c>
      <c r="BJ199" s="16" t="s">
        <v>130</v>
      </c>
      <c r="BK199" s="134">
        <f>ROUND(L199*K199,2)</f>
        <v>0</v>
      </c>
      <c r="BL199" s="16" t="s">
        <v>129</v>
      </c>
      <c r="BM199" s="16" t="s">
        <v>612</v>
      </c>
    </row>
    <row r="200" spans="2:65" s="10" customFormat="1" ht="22.5" customHeight="1" x14ac:dyDescent="0.3">
      <c r="B200" s="135"/>
      <c r="E200" s="136" t="s">
        <v>3</v>
      </c>
      <c r="F200" s="397" t="s">
        <v>613</v>
      </c>
      <c r="G200" s="398"/>
      <c r="H200" s="398"/>
      <c r="I200" s="398"/>
      <c r="K200" s="137">
        <v>113.52</v>
      </c>
      <c r="R200" s="138"/>
      <c r="T200" s="139"/>
      <c r="AA200" s="140"/>
      <c r="AT200" s="136" t="s">
        <v>137</v>
      </c>
      <c r="AU200" s="136" t="s">
        <v>130</v>
      </c>
      <c r="AV200" s="10" t="s">
        <v>130</v>
      </c>
      <c r="AW200" s="10" t="s">
        <v>27</v>
      </c>
      <c r="AX200" s="10" t="s">
        <v>75</v>
      </c>
      <c r="AY200" s="136" t="s">
        <v>124</v>
      </c>
    </row>
    <row r="201" spans="2:65" s="1" customFormat="1" ht="31.5" customHeight="1" x14ac:dyDescent="0.3">
      <c r="B201" s="125"/>
      <c r="C201" s="126" t="s">
        <v>349</v>
      </c>
      <c r="D201" s="126" t="s">
        <v>125</v>
      </c>
      <c r="E201" s="127" t="s">
        <v>214</v>
      </c>
      <c r="F201" s="394" t="s">
        <v>215</v>
      </c>
      <c r="G201" s="395"/>
      <c r="H201" s="395"/>
      <c r="I201" s="395"/>
      <c r="J201" s="128" t="s">
        <v>216</v>
      </c>
      <c r="K201" s="129">
        <v>39.39</v>
      </c>
      <c r="L201" s="396"/>
      <c r="M201" s="395"/>
      <c r="N201" s="396"/>
      <c r="O201" s="395"/>
      <c r="P201" s="395"/>
      <c r="Q201" s="395"/>
      <c r="R201" s="130"/>
      <c r="T201" s="131"/>
      <c r="U201" s="36"/>
      <c r="V201" s="132"/>
      <c r="W201" s="132"/>
      <c r="X201" s="132"/>
      <c r="Y201" s="132"/>
      <c r="Z201" s="132"/>
      <c r="AA201" s="133"/>
      <c r="AR201" s="16" t="s">
        <v>129</v>
      </c>
      <c r="AT201" s="16" t="s">
        <v>125</v>
      </c>
      <c r="AU201" s="16" t="s">
        <v>130</v>
      </c>
      <c r="AY201" s="16" t="s">
        <v>124</v>
      </c>
      <c r="BE201" s="134">
        <f>IF(U201="základná",N201,0)</f>
        <v>0</v>
      </c>
      <c r="BF201" s="134">
        <f>IF(U201="znížená",N201,0)</f>
        <v>0</v>
      </c>
      <c r="BG201" s="134">
        <f>IF(U201="zákl. prenesená",N201,0)</f>
        <v>0</v>
      </c>
      <c r="BH201" s="134">
        <f>IF(U201="zníž. prenesená",N201,0)</f>
        <v>0</v>
      </c>
      <c r="BI201" s="134">
        <f>IF(U201="nulová",N201,0)</f>
        <v>0</v>
      </c>
      <c r="BJ201" s="16" t="s">
        <v>130</v>
      </c>
      <c r="BK201" s="134">
        <f>ROUND(L201*K201,2)</f>
        <v>0</v>
      </c>
      <c r="BL201" s="16" t="s">
        <v>129</v>
      </c>
      <c r="BM201" s="16" t="s">
        <v>614</v>
      </c>
    </row>
    <row r="202" spans="2:65" s="1" customFormat="1" ht="22.5" customHeight="1" x14ac:dyDescent="0.3">
      <c r="B202" s="125"/>
      <c r="C202" s="126" t="s">
        <v>352</v>
      </c>
      <c r="D202" s="126" t="s">
        <v>125</v>
      </c>
      <c r="E202" s="127" t="s">
        <v>615</v>
      </c>
      <c r="F202" s="394" t="s">
        <v>616</v>
      </c>
      <c r="G202" s="395"/>
      <c r="H202" s="395"/>
      <c r="I202" s="395"/>
      <c r="J202" s="128" t="s">
        <v>216</v>
      </c>
      <c r="K202" s="129">
        <v>67</v>
      </c>
      <c r="L202" s="396"/>
      <c r="M202" s="395"/>
      <c r="N202" s="396"/>
      <c r="O202" s="395"/>
      <c r="P202" s="395"/>
      <c r="Q202" s="395"/>
      <c r="R202" s="130"/>
      <c r="T202" s="131"/>
      <c r="U202" s="36"/>
      <c r="V202" s="132"/>
      <c r="W202" s="132"/>
      <c r="X202" s="132"/>
      <c r="Y202" s="132"/>
      <c r="Z202" s="132"/>
      <c r="AA202" s="133"/>
      <c r="AR202" s="16" t="s">
        <v>129</v>
      </c>
      <c r="AT202" s="16" t="s">
        <v>125</v>
      </c>
      <c r="AU202" s="16" t="s">
        <v>130</v>
      </c>
      <c r="AY202" s="16" t="s">
        <v>124</v>
      </c>
      <c r="BE202" s="134">
        <f>IF(U202="základná",N202,0)</f>
        <v>0</v>
      </c>
      <c r="BF202" s="134">
        <f>IF(U202="znížená",N202,0)</f>
        <v>0</v>
      </c>
      <c r="BG202" s="134">
        <f>IF(U202="zákl. prenesená",N202,0)</f>
        <v>0</v>
      </c>
      <c r="BH202" s="134">
        <f>IF(U202="zníž. prenesená",N202,0)</f>
        <v>0</v>
      </c>
      <c r="BI202" s="134">
        <f>IF(U202="nulová",N202,0)</f>
        <v>0</v>
      </c>
      <c r="BJ202" s="16" t="s">
        <v>130</v>
      </c>
      <c r="BK202" s="134">
        <f>ROUND(L202*K202,2)</f>
        <v>0</v>
      </c>
      <c r="BL202" s="16" t="s">
        <v>129</v>
      </c>
      <c r="BM202" s="16" t="s">
        <v>617</v>
      </c>
    </row>
    <row r="203" spans="2:65" s="1" customFormat="1" ht="31.5" customHeight="1" x14ac:dyDescent="0.3">
      <c r="B203" s="125"/>
      <c r="C203" s="126" t="s">
        <v>354</v>
      </c>
      <c r="D203" s="126" t="s">
        <v>125</v>
      </c>
      <c r="E203" s="127" t="s">
        <v>219</v>
      </c>
      <c r="F203" s="394" t="s">
        <v>220</v>
      </c>
      <c r="G203" s="395"/>
      <c r="H203" s="395"/>
      <c r="I203" s="395"/>
      <c r="J203" s="128" t="s">
        <v>216</v>
      </c>
      <c r="K203" s="129">
        <v>567.6</v>
      </c>
      <c r="L203" s="396"/>
      <c r="M203" s="395"/>
      <c r="N203" s="396"/>
      <c r="O203" s="395"/>
      <c r="P203" s="395"/>
      <c r="Q203" s="395"/>
      <c r="R203" s="130"/>
      <c r="T203" s="131"/>
      <c r="U203" s="36"/>
      <c r="V203" s="132"/>
      <c r="W203" s="132"/>
      <c r="X203" s="132"/>
      <c r="Y203" s="132"/>
      <c r="Z203" s="132"/>
      <c r="AA203" s="133"/>
      <c r="AR203" s="16" t="s">
        <v>129</v>
      </c>
      <c r="AT203" s="16" t="s">
        <v>125</v>
      </c>
      <c r="AU203" s="16" t="s">
        <v>130</v>
      </c>
      <c r="AY203" s="16" t="s">
        <v>124</v>
      </c>
      <c r="BE203" s="134">
        <f>IF(U203="základná",N203,0)</f>
        <v>0</v>
      </c>
      <c r="BF203" s="134">
        <f>IF(U203="znížená",N203,0)</f>
        <v>0</v>
      </c>
      <c r="BG203" s="134">
        <f>IF(U203="zákl. prenesená",N203,0)</f>
        <v>0</v>
      </c>
      <c r="BH203" s="134">
        <f>IF(U203="zníž. prenesená",N203,0)</f>
        <v>0</v>
      </c>
      <c r="BI203" s="134">
        <f>IF(U203="nulová",N203,0)</f>
        <v>0</v>
      </c>
      <c r="BJ203" s="16" t="s">
        <v>130</v>
      </c>
      <c r="BK203" s="134">
        <f>ROUND(L203*K203,2)</f>
        <v>0</v>
      </c>
      <c r="BL203" s="16" t="s">
        <v>129</v>
      </c>
      <c r="BM203" s="16" t="s">
        <v>618</v>
      </c>
    </row>
    <row r="204" spans="2:65" s="10" customFormat="1" ht="22.5" customHeight="1" x14ac:dyDescent="0.3">
      <c r="B204" s="135"/>
      <c r="E204" s="136" t="s">
        <v>3</v>
      </c>
      <c r="F204" s="397" t="s">
        <v>619</v>
      </c>
      <c r="G204" s="398"/>
      <c r="H204" s="398"/>
      <c r="I204" s="398"/>
      <c r="K204" s="137">
        <v>567.6</v>
      </c>
      <c r="R204" s="138"/>
      <c r="T204" s="139"/>
      <c r="AA204" s="140"/>
      <c r="AT204" s="136" t="s">
        <v>137</v>
      </c>
      <c r="AU204" s="136" t="s">
        <v>130</v>
      </c>
      <c r="AV204" s="10" t="s">
        <v>130</v>
      </c>
      <c r="AW204" s="10" t="s">
        <v>27</v>
      </c>
      <c r="AX204" s="10" t="s">
        <v>75</v>
      </c>
      <c r="AY204" s="136" t="s">
        <v>124</v>
      </c>
    </row>
    <row r="205" spans="2:65" s="1" customFormat="1" ht="22.5" customHeight="1" x14ac:dyDescent="0.3">
      <c r="B205" s="125"/>
      <c r="C205" s="126" t="s">
        <v>357</v>
      </c>
      <c r="D205" s="126" t="s">
        <v>125</v>
      </c>
      <c r="E205" s="127" t="s">
        <v>620</v>
      </c>
      <c r="F205" s="394" t="s">
        <v>621</v>
      </c>
      <c r="G205" s="395"/>
      <c r="H205" s="395"/>
      <c r="I205" s="395"/>
      <c r="J205" s="128" t="s">
        <v>216</v>
      </c>
      <c r="K205" s="129">
        <v>1005</v>
      </c>
      <c r="L205" s="396"/>
      <c r="M205" s="395"/>
      <c r="N205" s="396"/>
      <c r="O205" s="395"/>
      <c r="P205" s="395"/>
      <c r="Q205" s="395"/>
      <c r="R205" s="130"/>
      <c r="T205" s="131"/>
      <c r="U205" s="36"/>
      <c r="V205" s="132"/>
      <c r="W205" s="132"/>
      <c r="X205" s="132"/>
      <c r="Y205" s="132"/>
      <c r="Z205" s="132"/>
      <c r="AA205" s="133"/>
      <c r="AR205" s="16" t="s">
        <v>129</v>
      </c>
      <c r="AT205" s="16" t="s">
        <v>125</v>
      </c>
      <c r="AU205" s="16" t="s">
        <v>130</v>
      </c>
      <c r="AY205" s="16" t="s">
        <v>124</v>
      </c>
      <c r="BE205" s="134">
        <f>IF(U205="základná",N205,0)</f>
        <v>0</v>
      </c>
      <c r="BF205" s="134">
        <f>IF(U205="znížená",N205,0)</f>
        <v>0</v>
      </c>
      <c r="BG205" s="134">
        <f>IF(U205="zákl. prenesená",N205,0)</f>
        <v>0</v>
      </c>
      <c r="BH205" s="134">
        <f>IF(U205="zníž. prenesená",N205,0)</f>
        <v>0</v>
      </c>
      <c r="BI205" s="134">
        <f>IF(U205="nulová",N205,0)</f>
        <v>0</v>
      </c>
      <c r="BJ205" s="16" t="s">
        <v>130</v>
      </c>
      <c r="BK205" s="134">
        <f>ROUND(L205*K205,2)</f>
        <v>0</v>
      </c>
      <c r="BL205" s="16" t="s">
        <v>129</v>
      </c>
      <c r="BM205" s="16" t="s">
        <v>622</v>
      </c>
    </row>
    <row r="206" spans="2:65" s="10" customFormat="1" ht="22.5" customHeight="1" x14ac:dyDescent="0.3">
      <c r="B206" s="135"/>
      <c r="E206" s="136" t="s">
        <v>3</v>
      </c>
      <c r="F206" s="397" t="s">
        <v>623</v>
      </c>
      <c r="G206" s="398"/>
      <c r="H206" s="398"/>
      <c r="I206" s="398"/>
      <c r="K206" s="137">
        <v>1005</v>
      </c>
      <c r="R206" s="138"/>
      <c r="T206" s="139"/>
      <c r="AA206" s="140"/>
      <c r="AT206" s="136" t="s">
        <v>137</v>
      </c>
      <c r="AU206" s="136" t="s">
        <v>130</v>
      </c>
      <c r="AV206" s="10" t="s">
        <v>130</v>
      </c>
      <c r="AW206" s="10" t="s">
        <v>27</v>
      </c>
      <c r="AX206" s="10" t="s">
        <v>75</v>
      </c>
      <c r="AY206" s="136" t="s">
        <v>124</v>
      </c>
    </row>
    <row r="207" spans="2:65" s="1" customFormat="1" ht="31.5" customHeight="1" x14ac:dyDescent="0.3">
      <c r="B207" s="125"/>
      <c r="C207" s="126" t="s">
        <v>360</v>
      </c>
      <c r="D207" s="126" t="s">
        <v>125</v>
      </c>
      <c r="E207" s="127" t="s">
        <v>224</v>
      </c>
      <c r="F207" s="394" t="s">
        <v>225</v>
      </c>
      <c r="G207" s="395"/>
      <c r="H207" s="395"/>
      <c r="I207" s="395"/>
      <c r="J207" s="128" t="s">
        <v>216</v>
      </c>
      <c r="K207" s="129">
        <v>39.39</v>
      </c>
      <c r="L207" s="396"/>
      <c r="M207" s="395"/>
      <c r="N207" s="396"/>
      <c r="O207" s="395"/>
      <c r="P207" s="395"/>
      <c r="Q207" s="395"/>
      <c r="R207" s="130"/>
      <c r="T207" s="131"/>
      <c r="U207" s="36"/>
      <c r="V207" s="132"/>
      <c r="W207" s="132"/>
      <c r="X207" s="132"/>
      <c r="Y207" s="132"/>
      <c r="Z207" s="132"/>
      <c r="AA207" s="133"/>
      <c r="AR207" s="16" t="s">
        <v>129</v>
      </c>
      <c r="AT207" s="16" t="s">
        <v>125</v>
      </c>
      <c r="AU207" s="16" t="s">
        <v>130</v>
      </c>
      <c r="AY207" s="16" t="s">
        <v>124</v>
      </c>
      <c r="BE207" s="134">
        <f>IF(U207="základná",N207,0)</f>
        <v>0</v>
      </c>
      <c r="BF207" s="134">
        <f>IF(U207="znížená",N207,0)</f>
        <v>0</v>
      </c>
      <c r="BG207" s="134">
        <f>IF(U207="zákl. prenesená",N207,0)</f>
        <v>0</v>
      </c>
      <c r="BH207" s="134">
        <f>IF(U207="zníž. prenesená",N207,0)</f>
        <v>0</v>
      </c>
      <c r="BI207" s="134">
        <f>IF(U207="nulová",N207,0)</f>
        <v>0</v>
      </c>
      <c r="BJ207" s="16" t="s">
        <v>130</v>
      </c>
      <c r="BK207" s="134">
        <f>ROUND(L207*K207,2)</f>
        <v>0</v>
      </c>
      <c r="BL207" s="16" t="s">
        <v>129</v>
      </c>
      <c r="BM207" s="16" t="s">
        <v>624</v>
      </c>
    </row>
    <row r="208" spans="2:65" s="1" customFormat="1" ht="31.5" customHeight="1" x14ac:dyDescent="0.3">
      <c r="B208" s="125"/>
      <c r="C208" s="126" t="s">
        <v>363</v>
      </c>
      <c r="D208" s="126" t="s">
        <v>125</v>
      </c>
      <c r="E208" s="127" t="s">
        <v>228</v>
      </c>
      <c r="F208" s="394" t="s">
        <v>229</v>
      </c>
      <c r="G208" s="395"/>
      <c r="H208" s="395"/>
      <c r="I208" s="395"/>
      <c r="J208" s="128" t="s">
        <v>216</v>
      </c>
      <c r="K208" s="129">
        <v>151.36000000000001</v>
      </c>
      <c r="L208" s="396"/>
      <c r="M208" s="395"/>
      <c r="N208" s="396"/>
      <c r="O208" s="395"/>
      <c r="P208" s="395"/>
      <c r="Q208" s="395"/>
      <c r="R208" s="130"/>
      <c r="T208" s="131"/>
      <c r="U208" s="36"/>
      <c r="V208" s="132"/>
      <c r="W208" s="132"/>
      <c r="X208" s="132"/>
      <c r="Y208" s="132"/>
      <c r="Z208" s="132"/>
      <c r="AA208" s="133"/>
      <c r="AR208" s="16" t="s">
        <v>129</v>
      </c>
      <c r="AT208" s="16" t="s">
        <v>125</v>
      </c>
      <c r="AU208" s="16" t="s">
        <v>130</v>
      </c>
      <c r="AY208" s="16" t="s">
        <v>124</v>
      </c>
      <c r="BE208" s="134">
        <f>IF(U208="základná",N208,0)</f>
        <v>0</v>
      </c>
      <c r="BF208" s="134">
        <f>IF(U208="znížená",N208,0)</f>
        <v>0</v>
      </c>
      <c r="BG208" s="134">
        <f>IF(U208="zákl. prenesená",N208,0)</f>
        <v>0</v>
      </c>
      <c r="BH208" s="134">
        <f>IF(U208="zníž. prenesená",N208,0)</f>
        <v>0</v>
      </c>
      <c r="BI208" s="134">
        <f>IF(U208="nulová",N208,0)</f>
        <v>0</v>
      </c>
      <c r="BJ208" s="16" t="s">
        <v>130</v>
      </c>
      <c r="BK208" s="134">
        <f>ROUND(L208*K208,2)</f>
        <v>0</v>
      </c>
      <c r="BL208" s="16" t="s">
        <v>129</v>
      </c>
      <c r="BM208" s="16" t="s">
        <v>625</v>
      </c>
    </row>
    <row r="209" spans="2:65" s="10" customFormat="1" ht="22.5" customHeight="1" x14ac:dyDescent="0.3">
      <c r="B209" s="135"/>
      <c r="E209" s="136" t="s">
        <v>3</v>
      </c>
      <c r="F209" s="397" t="s">
        <v>626</v>
      </c>
      <c r="G209" s="398"/>
      <c r="H209" s="398"/>
      <c r="I209" s="398"/>
      <c r="K209" s="137">
        <v>151.36000000000001</v>
      </c>
      <c r="R209" s="138"/>
      <c r="T209" s="139"/>
      <c r="AA209" s="140"/>
      <c r="AT209" s="136" t="s">
        <v>137</v>
      </c>
      <c r="AU209" s="136" t="s">
        <v>130</v>
      </c>
      <c r="AV209" s="10" t="s">
        <v>130</v>
      </c>
      <c r="AW209" s="10" t="s">
        <v>27</v>
      </c>
      <c r="AX209" s="10" t="s">
        <v>75</v>
      </c>
      <c r="AY209" s="136" t="s">
        <v>124</v>
      </c>
    </row>
    <row r="210" spans="2:65" s="1" customFormat="1" ht="31.5" customHeight="1" x14ac:dyDescent="0.3">
      <c r="B210" s="125"/>
      <c r="C210" s="126" t="s">
        <v>366</v>
      </c>
      <c r="D210" s="126" t="s">
        <v>125</v>
      </c>
      <c r="E210" s="127" t="s">
        <v>233</v>
      </c>
      <c r="F210" s="394" t="s">
        <v>234</v>
      </c>
      <c r="G210" s="395"/>
      <c r="H210" s="395"/>
      <c r="I210" s="395"/>
      <c r="J210" s="128" t="s">
        <v>216</v>
      </c>
      <c r="K210" s="129">
        <v>39.39</v>
      </c>
      <c r="L210" s="396"/>
      <c r="M210" s="395"/>
      <c r="N210" s="396"/>
      <c r="O210" s="395"/>
      <c r="P210" s="395"/>
      <c r="Q210" s="395"/>
      <c r="R210" s="130"/>
      <c r="T210" s="131"/>
      <c r="U210" s="36"/>
      <c r="V210" s="132"/>
      <c r="W210" s="132"/>
      <c r="X210" s="132"/>
      <c r="Y210" s="132"/>
      <c r="Z210" s="132"/>
      <c r="AA210" s="133"/>
      <c r="AR210" s="16" t="s">
        <v>129</v>
      </c>
      <c r="AT210" s="16" t="s">
        <v>125</v>
      </c>
      <c r="AU210" s="16" t="s">
        <v>130</v>
      </c>
      <c r="AY210" s="16" t="s">
        <v>124</v>
      </c>
      <c r="BE210" s="134">
        <f>IF(U210="základná",N210,0)</f>
        <v>0</v>
      </c>
      <c r="BF210" s="134">
        <f>IF(U210="znížená",N210,0)</f>
        <v>0</v>
      </c>
      <c r="BG210" s="134">
        <f>IF(U210="zákl. prenesená",N210,0)</f>
        <v>0</v>
      </c>
      <c r="BH210" s="134">
        <f>IF(U210="zníž. prenesená",N210,0)</f>
        <v>0</v>
      </c>
      <c r="BI210" s="134">
        <f>IF(U210="nulová",N210,0)</f>
        <v>0</v>
      </c>
      <c r="BJ210" s="16" t="s">
        <v>130</v>
      </c>
      <c r="BK210" s="134">
        <f>ROUND(L210*K210,2)</f>
        <v>0</v>
      </c>
      <c r="BL210" s="16" t="s">
        <v>129</v>
      </c>
      <c r="BM210" s="16" t="s">
        <v>627</v>
      </c>
    </row>
    <row r="211" spans="2:65" s="1" customFormat="1" ht="22.5" customHeight="1" x14ac:dyDescent="0.3">
      <c r="B211" s="125"/>
      <c r="C211" s="126" t="s">
        <v>369</v>
      </c>
      <c r="D211" s="126" t="s">
        <v>125</v>
      </c>
      <c r="E211" s="127" t="s">
        <v>628</v>
      </c>
      <c r="F211" s="394" t="s">
        <v>629</v>
      </c>
      <c r="G211" s="395"/>
      <c r="H211" s="395"/>
      <c r="I211" s="395"/>
      <c r="J211" s="128" t="s">
        <v>216</v>
      </c>
      <c r="K211" s="129">
        <v>67</v>
      </c>
      <c r="L211" s="396"/>
      <c r="M211" s="395"/>
      <c r="N211" s="396"/>
      <c r="O211" s="395"/>
      <c r="P211" s="395"/>
      <c r="Q211" s="395"/>
      <c r="R211" s="130"/>
      <c r="T211" s="131"/>
      <c r="U211" s="36"/>
      <c r="V211" s="132"/>
      <c r="W211" s="132"/>
      <c r="X211" s="132"/>
      <c r="Y211" s="132"/>
      <c r="Z211" s="132"/>
      <c r="AA211" s="133"/>
      <c r="AR211" s="16" t="s">
        <v>129</v>
      </c>
      <c r="AT211" s="16" t="s">
        <v>125</v>
      </c>
      <c r="AU211" s="16" t="s">
        <v>130</v>
      </c>
      <c r="AY211" s="16" t="s">
        <v>124</v>
      </c>
      <c r="BE211" s="134">
        <f>IF(U211="základná",N211,0)</f>
        <v>0</v>
      </c>
      <c r="BF211" s="134">
        <f>IF(U211="znížená",N211,0)</f>
        <v>0</v>
      </c>
      <c r="BG211" s="134">
        <f>IF(U211="zákl. prenesená",N211,0)</f>
        <v>0</v>
      </c>
      <c r="BH211" s="134">
        <f>IF(U211="zníž. prenesená",N211,0)</f>
        <v>0</v>
      </c>
      <c r="BI211" s="134">
        <f>IF(U211="nulová",N211,0)</f>
        <v>0</v>
      </c>
      <c r="BJ211" s="16" t="s">
        <v>130</v>
      </c>
      <c r="BK211" s="134">
        <f>ROUND(L211*K211,2)</f>
        <v>0</v>
      </c>
      <c r="BL211" s="16" t="s">
        <v>129</v>
      </c>
      <c r="BM211" s="16" t="s">
        <v>630</v>
      </c>
    </row>
    <row r="212" spans="2:65" s="9" customFormat="1" ht="29.85" customHeight="1" x14ac:dyDescent="0.3">
      <c r="B212" s="115"/>
      <c r="D212" s="124" t="s">
        <v>106</v>
      </c>
      <c r="E212" s="124"/>
      <c r="F212" s="124"/>
      <c r="G212" s="124"/>
      <c r="H212" s="124"/>
      <c r="I212" s="124"/>
      <c r="J212" s="124"/>
      <c r="K212" s="124"/>
      <c r="L212" s="124"/>
      <c r="M212" s="124"/>
      <c r="N212" s="412"/>
      <c r="O212" s="413"/>
      <c r="P212" s="413"/>
      <c r="Q212" s="413"/>
      <c r="R212" s="117"/>
      <c r="T212" s="118"/>
      <c r="W212" s="119"/>
      <c r="Y212" s="119"/>
      <c r="AA212" s="120"/>
      <c r="AR212" s="121" t="s">
        <v>75</v>
      </c>
      <c r="AT212" s="122" t="s">
        <v>68</v>
      </c>
      <c r="AU212" s="122" t="s">
        <v>75</v>
      </c>
      <c r="AY212" s="121" t="s">
        <v>124</v>
      </c>
      <c r="BK212" s="123">
        <f>BK213</f>
        <v>0</v>
      </c>
    </row>
    <row r="213" spans="2:65" s="1" customFormat="1" ht="31.5" customHeight="1" x14ac:dyDescent="0.3">
      <c r="B213" s="125"/>
      <c r="C213" s="126" t="s">
        <v>373</v>
      </c>
      <c r="D213" s="126" t="s">
        <v>125</v>
      </c>
      <c r="E213" s="127" t="s">
        <v>631</v>
      </c>
      <c r="F213" s="394" t="s">
        <v>632</v>
      </c>
      <c r="G213" s="395"/>
      <c r="H213" s="395"/>
      <c r="I213" s="395"/>
      <c r="J213" s="128" t="s">
        <v>216</v>
      </c>
      <c r="K213" s="129">
        <v>112.81</v>
      </c>
      <c r="L213" s="396"/>
      <c r="M213" s="395"/>
      <c r="N213" s="396"/>
      <c r="O213" s="395"/>
      <c r="P213" s="395"/>
      <c r="Q213" s="395"/>
      <c r="R213" s="130"/>
      <c r="T213" s="131"/>
      <c r="U213" s="36"/>
      <c r="V213" s="132"/>
      <c r="W213" s="132"/>
      <c r="X213" s="132"/>
      <c r="Y213" s="132"/>
      <c r="Z213" s="132"/>
      <c r="AA213" s="133"/>
      <c r="AR213" s="16" t="s">
        <v>129</v>
      </c>
      <c r="AT213" s="16" t="s">
        <v>125</v>
      </c>
      <c r="AU213" s="16" t="s">
        <v>130</v>
      </c>
      <c r="AY213" s="16" t="s">
        <v>124</v>
      </c>
      <c r="BE213" s="134">
        <f>IF(U213="základná",N213,0)</f>
        <v>0</v>
      </c>
      <c r="BF213" s="134">
        <f>IF(U213="znížená",N213,0)</f>
        <v>0</v>
      </c>
      <c r="BG213" s="134">
        <f>IF(U213="zákl. prenesená",N213,0)</f>
        <v>0</v>
      </c>
      <c r="BH213" s="134">
        <f>IF(U213="zníž. prenesená",N213,0)</f>
        <v>0</v>
      </c>
      <c r="BI213" s="134">
        <f>IF(U213="nulová",N213,0)</f>
        <v>0</v>
      </c>
      <c r="BJ213" s="16" t="s">
        <v>130</v>
      </c>
      <c r="BK213" s="134">
        <f>ROUND(L213*K213,2)</f>
        <v>0</v>
      </c>
      <c r="BL213" s="16" t="s">
        <v>129</v>
      </c>
      <c r="BM213" s="16" t="s">
        <v>633</v>
      </c>
    </row>
    <row r="214" spans="2:65" s="9" customFormat="1" ht="37.35" customHeight="1" x14ac:dyDescent="0.35">
      <c r="B214" s="115"/>
      <c r="D214" s="116" t="s">
        <v>107</v>
      </c>
      <c r="E214" s="116"/>
      <c r="F214" s="116"/>
      <c r="G214" s="116"/>
      <c r="H214" s="116"/>
      <c r="I214" s="116"/>
      <c r="J214" s="116"/>
      <c r="K214" s="116"/>
      <c r="L214" s="116"/>
      <c r="M214" s="116"/>
      <c r="N214" s="414"/>
      <c r="O214" s="415"/>
      <c r="P214" s="415"/>
      <c r="Q214" s="415"/>
      <c r="R214" s="117"/>
      <c r="T214" s="118"/>
      <c r="W214" s="119"/>
      <c r="Y214" s="119"/>
      <c r="AA214" s="120"/>
      <c r="AR214" s="121" t="s">
        <v>130</v>
      </c>
      <c r="AT214" s="122" t="s">
        <v>68</v>
      </c>
      <c r="AU214" s="122" t="s">
        <v>69</v>
      </c>
      <c r="AY214" s="121" t="s">
        <v>124</v>
      </c>
      <c r="BK214" s="123">
        <f>BK215+BK228+BK233+BK237+BK242+BK245+BK276+BK279+BK314+BK320</f>
        <v>0</v>
      </c>
    </row>
    <row r="215" spans="2:65" s="9" customFormat="1" ht="19.899999999999999" customHeight="1" x14ac:dyDescent="0.3">
      <c r="B215" s="115"/>
      <c r="D215" s="124" t="s">
        <v>108</v>
      </c>
      <c r="E215" s="124"/>
      <c r="F215" s="124"/>
      <c r="G215" s="124"/>
      <c r="H215" s="124"/>
      <c r="I215" s="124"/>
      <c r="J215" s="124"/>
      <c r="K215" s="124"/>
      <c r="L215" s="124"/>
      <c r="M215" s="124"/>
      <c r="N215" s="410"/>
      <c r="O215" s="411"/>
      <c r="P215" s="411"/>
      <c r="Q215" s="411"/>
      <c r="R215" s="117"/>
      <c r="T215" s="118"/>
      <c r="W215" s="119"/>
      <c r="Y215" s="119"/>
      <c r="AA215" s="120"/>
      <c r="AR215" s="121" t="s">
        <v>130</v>
      </c>
      <c r="AT215" s="122" t="s">
        <v>68</v>
      </c>
      <c r="AU215" s="122" t="s">
        <v>75</v>
      </c>
      <c r="AY215" s="121" t="s">
        <v>124</v>
      </c>
      <c r="BK215" s="123">
        <f>SUM(BK216:BK227)</f>
        <v>0</v>
      </c>
    </row>
    <row r="216" spans="2:65" s="1" customFormat="1" ht="31.5" customHeight="1" x14ac:dyDescent="0.3">
      <c r="B216" s="125"/>
      <c r="C216" s="126" t="s">
        <v>377</v>
      </c>
      <c r="D216" s="126" t="s">
        <v>125</v>
      </c>
      <c r="E216" s="127" t="s">
        <v>634</v>
      </c>
      <c r="F216" s="394" t="s">
        <v>635</v>
      </c>
      <c r="G216" s="395"/>
      <c r="H216" s="395"/>
      <c r="I216" s="395"/>
      <c r="J216" s="128" t="s">
        <v>128</v>
      </c>
      <c r="K216" s="129">
        <v>98.2</v>
      </c>
      <c r="L216" s="396"/>
      <c r="M216" s="395"/>
      <c r="N216" s="396"/>
      <c r="O216" s="395"/>
      <c r="P216" s="395"/>
      <c r="Q216" s="395"/>
      <c r="R216" s="130"/>
      <c r="T216" s="131"/>
      <c r="U216" s="36"/>
      <c r="V216" s="132"/>
      <c r="W216" s="132"/>
      <c r="X216" s="132"/>
      <c r="Y216" s="132"/>
      <c r="Z216" s="132"/>
      <c r="AA216" s="133"/>
      <c r="AE216" s="134"/>
      <c r="AR216" s="16" t="s">
        <v>193</v>
      </c>
      <c r="AT216" s="16" t="s">
        <v>125</v>
      </c>
      <c r="AU216" s="16" t="s">
        <v>130</v>
      </c>
      <c r="AY216" s="16" t="s">
        <v>124</v>
      </c>
      <c r="BE216" s="134">
        <f>IF(U216="základná",N216,0)</f>
        <v>0</v>
      </c>
      <c r="BF216" s="134">
        <f>IF(U216="znížená",N216,0)</f>
        <v>0</v>
      </c>
      <c r="BG216" s="134">
        <f>IF(U216="zákl. prenesená",N216,0)</f>
        <v>0</v>
      </c>
      <c r="BH216" s="134">
        <f>IF(U216="zníž. prenesená",N216,0)</f>
        <v>0</v>
      </c>
      <c r="BI216" s="134">
        <f>IF(U216="nulová",N216,0)</f>
        <v>0</v>
      </c>
      <c r="BJ216" s="16" t="s">
        <v>130</v>
      </c>
      <c r="BK216" s="134">
        <f>ROUND(L216*K216,2)</f>
        <v>0</v>
      </c>
      <c r="BL216" s="16" t="s">
        <v>193</v>
      </c>
      <c r="BM216" s="16" t="s">
        <v>636</v>
      </c>
    </row>
    <row r="217" spans="2:65" s="1" customFormat="1" ht="22.5" customHeight="1" x14ac:dyDescent="0.3">
      <c r="B217" s="125"/>
      <c r="C217" s="141" t="s">
        <v>381</v>
      </c>
      <c r="D217" s="141" t="s">
        <v>151</v>
      </c>
      <c r="E217" s="142" t="s">
        <v>152</v>
      </c>
      <c r="F217" s="403" t="s">
        <v>637</v>
      </c>
      <c r="G217" s="404"/>
      <c r="H217" s="404"/>
      <c r="I217" s="404"/>
      <c r="J217" s="143" t="s">
        <v>128</v>
      </c>
      <c r="K217" s="144">
        <v>112.93</v>
      </c>
      <c r="L217" s="405"/>
      <c r="M217" s="404"/>
      <c r="N217" s="405"/>
      <c r="O217" s="395"/>
      <c r="P217" s="395"/>
      <c r="Q217" s="395"/>
      <c r="R217" s="130"/>
      <c r="T217" s="131"/>
      <c r="U217" s="36"/>
      <c r="V217" s="132"/>
      <c r="W217" s="132"/>
      <c r="X217" s="132"/>
      <c r="Y217" s="132"/>
      <c r="Z217" s="132"/>
      <c r="AA217" s="133"/>
      <c r="AR217" s="16" t="s">
        <v>251</v>
      </c>
      <c r="AT217" s="16" t="s">
        <v>151</v>
      </c>
      <c r="AU217" s="16" t="s">
        <v>130</v>
      </c>
      <c r="AY217" s="16" t="s">
        <v>124</v>
      </c>
      <c r="BE217" s="134">
        <f>IF(U217="základná",N217,0)</f>
        <v>0</v>
      </c>
      <c r="BF217" s="134">
        <f>IF(U217="znížená",N217,0)</f>
        <v>0</v>
      </c>
      <c r="BG217" s="134">
        <f>IF(U217="zákl. prenesená",N217,0)</f>
        <v>0</v>
      </c>
      <c r="BH217" s="134">
        <f>IF(U217="zníž. prenesená",N217,0)</f>
        <v>0</v>
      </c>
      <c r="BI217" s="134">
        <f>IF(U217="nulová",N217,0)</f>
        <v>0</v>
      </c>
      <c r="BJ217" s="16" t="s">
        <v>130</v>
      </c>
      <c r="BK217" s="134">
        <f>ROUND(L217*K217,2)</f>
        <v>0</v>
      </c>
      <c r="BL217" s="16" t="s">
        <v>193</v>
      </c>
      <c r="BM217" s="16" t="s">
        <v>638</v>
      </c>
    </row>
    <row r="218" spans="2:65" s="1" customFormat="1" ht="44.25" customHeight="1" x14ac:dyDescent="0.3">
      <c r="B218" s="125"/>
      <c r="C218" s="126" t="s">
        <v>385</v>
      </c>
      <c r="D218" s="126" t="s">
        <v>125</v>
      </c>
      <c r="E218" s="127" t="s">
        <v>639</v>
      </c>
      <c r="F218" s="394" t="s">
        <v>640</v>
      </c>
      <c r="G218" s="395"/>
      <c r="H218" s="395"/>
      <c r="I218" s="395"/>
      <c r="J218" s="128" t="s">
        <v>128</v>
      </c>
      <c r="K218" s="129">
        <v>245.4</v>
      </c>
      <c r="L218" s="396"/>
      <c r="M218" s="395"/>
      <c r="N218" s="396"/>
      <c r="O218" s="395"/>
      <c r="P218" s="395"/>
      <c r="Q218" s="395"/>
      <c r="R218" s="130"/>
      <c r="T218" s="131"/>
      <c r="U218" s="36"/>
      <c r="V218" s="132"/>
      <c r="W218" s="132"/>
      <c r="X218" s="132"/>
      <c r="Y218" s="132"/>
      <c r="Z218" s="132"/>
      <c r="AA218" s="133"/>
      <c r="AR218" s="16" t="s">
        <v>193</v>
      </c>
      <c r="AT218" s="16" t="s">
        <v>125</v>
      </c>
      <c r="AU218" s="16" t="s">
        <v>130</v>
      </c>
      <c r="AY218" s="16" t="s">
        <v>124</v>
      </c>
      <c r="BE218" s="134">
        <f>IF(U218="základná",N218,0)</f>
        <v>0</v>
      </c>
      <c r="BF218" s="134">
        <f>IF(U218="znížená",N218,0)</f>
        <v>0</v>
      </c>
      <c r="BG218" s="134">
        <f>IF(U218="zákl. prenesená",N218,0)</f>
        <v>0</v>
      </c>
      <c r="BH218" s="134">
        <f>IF(U218="zníž. prenesená",N218,0)</f>
        <v>0</v>
      </c>
      <c r="BI218" s="134">
        <f>IF(U218="nulová",N218,0)</f>
        <v>0</v>
      </c>
      <c r="BJ218" s="16" t="s">
        <v>130</v>
      </c>
      <c r="BK218" s="134">
        <f>ROUND(L218*K218,2)</f>
        <v>0</v>
      </c>
      <c r="BL218" s="16" t="s">
        <v>193</v>
      </c>
      <c r="BM218" s="16" t="s">
        <v>641</v>
      </c>
    </row>
    <row r="219" spans="2:65" s="10" customFormat="1" ht="22.5" customHeight="1" x14ac:dyDescent="0.3">
      <c r="B219" s="135"/>
      <c r="E219" s="136" t="s">
        <v>3</v>
      </c>
      <c r="F219" s="397" t="s">
        <v>642</v>
      </c>
      <c r="G219" s="398"/>
      <c r="H219" s="398"/>
      <c r="I219" s="398"/>
      <c r="K219" s="137">
        <v>245.4</v>
      </c>
      <c r="R219" s="138"/>
      <c r="T219" s="139"/>
      <c r="AA219" s="140"/>
      <c r="AT219" s="136" t="s">
        <v>137</v>
      </c>
      <c r="AU219" s="136" t="s">
        <v>130</v>
      </c>
      <c r="AV219" s="10" t="s">
        <v>130</v>
      </c>
      <c r="AW219" s="10" t="s">
        <v>27</v>
      </c>
      <c r="AX219" s="10" t="s">
        <v>75</v>
      </c>
      <c r="AY219" s="136" t="s">
        <v>124</v>
      </c>
    </row>
    <row r="220" spans="2:65" s="1" customFormat="1" ht="22.5" customHeight="1" x14ac:dyDescent="0.3">
      <c r="B220" s="125"/>
      <c r="C220" s="141" t="s">
        <v>388</v>
      </c>
      <c r="D220" s="141" t="s">
        <v>151</v>
      </c>
      <c r="E220" s="142" t="s">
        <v>643</v>
      </c>
      <c r="F220" s="403" t="s">
        <v>644</v>
      </c>
      <c r="G220" s="404"/>
      <c r="H220" s="404"/>
      <c r="I220" s="404"/>
      <c r="J220" s="143" t="s">
        <v>128</v>
      </c>
      <c r="K220" s="144">
        <v>282.20999999999998</v>
      </c>
      <c r="L220" s="405"/>
      <c r="M220" s="404"/>
      <c r="N220" s="405"/>
      <c r="O220" s="395"/>
      <c r="P220" s="395"/>
      <c r="Q220" s="395"/>
      <c r="R220" s="130"/>
      <c r="T220" s="131"/>
      <c r="U220" s="36"/>
      <c r="V220" s="132"/>
      <c r="W220" s="132"/>
      <c r="X220" s="132"/>
      <c r="Y220" s="132"/>
      <c r="Z220" s="132"/>
      <c r="AA220" s="133"/>
      <c r="AR220" s="16" t="s">
        <v>251</v>
      </c>
      <c r="AT220" s="16" t="s">
        <v>151</v>
      </c>
      <c r="AU220" s="16" t="s">
        <v>130</v>
      </c>
      <c r="AY220" s="16" t="s">
        <v>124</v>
      </c>
      <c r="BE220" s="134">
        <f>IF(U220="základná",N220,0)</f>
        <v>0</v>
      </c>
      <c r="BF220" s="134">
        <f>IF(U220="znížená",N220,0)</f>
        <v>0</v>
      </c>
      <c r="BG220" s="134">
        <f>IF(U220="zákl. prenesená",N220,0)</f>
        <v>0</v>
      </c>
      <c r="BH220" s="134">
        <f>IF(U220="zníž. prenesená",N220,0)</f>
        <v>0</v>
      </c>
      <c r="BI220" s="134">
        <f>IF(U220="nulová",N220,0)</f>
        <v>0</v>
      </c>
      <c r="BJ220" s="16" t="s">
        <v>130</v>
      </c>
      <c r="BK220" s="134">
        <f>ROUND(L220*K220,2)</f>
        <v>0</v>
      </c>
      <c r="BL220" s="16" t="s">
        <v>193</v>
      </c>
      <c r="BM220" s="16" t="s">
        <v>645</v>
      </c>
    </row>
    <row r="221" spans="2:65" s="1" customFormat="1" ht="31.5" customHeight="1" x14ac:dyDescent="0.3">
      <c r="B221" s="125"/>
      <c r="C221" s="126" t="s">
        <v>391</v>
      </c>
      <c r="D221" s="126" t="s">
        <v>125</v>
      </c>
      <c r="E221" s="127" t="s">
        <v>646</v>
      </c>
      <c r="F221" s="394" t="s">
        <v>647</v>
      </c>
      <c r="G221" s="395"/>
      <c r="H221" s="395"/>
      <c r="I221" s="395"/>
      <c r="J221" s="128" t="s">
        <v>128</v>
      </c>
      <c r="K221" s="129">
        <v>52</v>
      </c>
      <c r="L221" s="396"/>
      <c r="M221" s="395"/>
      <c r="N221" s="396"/>
      <c r="O221" s="395"/>
      <c r="P221" s="395"/>
      <c r="Q221" s="395"/>
      <c r="R221" s="130"/>
      <c r="T221" s="131"/>
      <c r="U221" s="36"/>
      <c r="V221" s="132"/>
      <c r="W221" s="132"/>
      <c r="X221" s="132"/>
      <c r="Y221" s="132"/>
      <c r="Z221" s="132"/>
      <c r="AA221" s="133"/>
      <c r="AR221" s="16" t="s">
        <v>193</v>
      </c>
      <c r="AT221" s="16" t="s">
        <v>125</v>
      </c>
      <c r="AU221" s="16" t="s">
        <v>130</v>
      </c>
      <c r="AY221" s="16" t="s">
        <v>124</v>
      </c>
      <c r="BE221" s="134">
        <f>IF(U221="základná",N221,0)</f>
        <v>0</v>
      </c>
      <c r="BF221" s="134">
        <f>IF(U221="znížená",N221,0)</f>
        <v>0</v>
      </c>
      <c r="BG221" s="134">
        <f>IF(U221="zákl. prenesená",N221,0)</f>
        <v>0</v>
      </c>
      <c r="BH221" s="134">
        <f>IF(U221="zníž. prenesená",N221,0)</f>
        <v>0</v>
      </c>
      <c r="BI221" s="134">
        <f>IF(U221="nulová",N221,0)</f>
        <v>0</v>
      </c>
      <c r="BJ221" s="16" t="s">
        <v>130</v>
      </c>
      <c r="BK221" s="134">
        <f>ROUND(L221*K221,2)</f>
        <v>0</v>
      </c>
      <c r="BL221" s="16" t="s">
        <v>193</v>
      </c>
      <c r="BM221" s="16" t="s">
        <v>648</v>
      </c>
    </row>
    <row r="222" spans="2:65" s="1" customFormat="1" ht="31.5" customHeight="1" x14ac:dyDescent="0.3">
      <c r="B222" s="125"/>
      <c r="C222" s="141" t="s">
        <v>394</v>
      </c>
      <c r="D222" s="141" t="s">
        <v>151</v>
      </c>
      <c r="E222" s="142" t="s">
        <v>649</v>
      </c>
      <c r="F222" s="403" t="s">
        <v>650</v>
      </c>
      <c r="G222" s="404"/>
      <c r="H222" s="404"/>
      <c r="I222" s="404"/>
      <c r="J222" s="143" t="s">
        <v>128</v>
      </c>
      <c r="K222" s="144">
        <v>62.4</v>
      </c>
      <c r="L222" s="405"/>
      <c r="M222" s="404"/>
      <c r="N222" s="405"/>
      <c r="O222" s="395"/>
      <c r="P222" s="395"/>
      <c r="Q222" s="395"/>
      <c r="R222" s="130"/>
      <c r="T222" s="131"/>
      <c r="U222" s="36"/>
      <c r="V222" s="132"/>
      <c r="W222" s="132"/>
      <c r="X222" s="132"/>
      <c r="Y222" s="132"/>
      <c r="Z222" s="132"/>
      <c r="AA222" s="133"/>
      <c r="AR222" s="16" t="s">
        <v>251</v>
      </c>
      <c r="AT222" s="16" t="s">
        <v>151</v>
      </c>
      <c r="AU222" s="16" t="s">
        <v>130</v>
      </c>
      <c r="AY222" s="16" t="s">
        <v>124</v>
      </c>
      <c r="BE222" s="134">
        <f>IF(U222="základná",N222,0)</f>
        <v>0</v>
      </c>
      <c r="BF222" s="134">
        <f>IF(U222="znížená",N222,0)</f>
        <v>0</v>
      </c>
      <c r="BG222" s="134">
        <f>IF(U222="zákl. prenesená",N222,0)</f>
        <v>0</v>
      </c>
      <c r="BH222" s="134">
        <f>IF(U222="zníž. prenesená",N222,0)</f>
        <v>0</v>
      </c>
      <c r="BI222" s="134">
        <f>IF(U222="nulová",N222,0)</f>
        <v>0</v>
      </c>
      <c r="BJ222" s="16" t="s">
        <v>130</v>
      </c>
      <c r="BK222" s="134">
        <f>ROUND(L222*K222,2)</f>
        <v>0</v>
      </c>
      <c r="BL222" s="16" t="s">
        <v>193</v>
      </c>
      <c r="BM222" s="16" t="s">
        <v>651</v>
      </c>
    </row>
    <row r="223" spans="2:65" s="1" customFormat="1" ht="22.5" customHeight="1" x14ac:dyDescent="0.3">
      <c r="B223" s="29"/>
      <c r="F223" s="399" t="s">
        <v>652</v>
      </c>
      <c r="G223" s="357"/>
      <c r="H223" s="357"/>
      <c r="I223" s="357"/>
      <c r="R223" s="30"/>
      <c r="T223" s="64"/>
      <c r="AA223" s="65"/>
      <c r="AT223" s="16" t="s">
        <v>503</v>
      </c>
      <c r="AU223" s="16" t="s">
        <v>130</v>
      </c>
    </row>
    <row r="224" spans="2:65" s="1" customFormat="1" ht="22.5" customHeight="1" x14ac:dyDescent="0.3">
      <c r="B224" s="125"/>
      <c r="C224" s="126" t="s">
        <v>397</v>
      </c>
      <c r="D224" s="126" t="s">
        <v>125</v>
      </c>
      <c r="E224" s="127" t="s">
        <v>653</v>
      </c>
      <c r="F224" s="394" t="s">
        <v>654</v>
      </c>
      <c r="G224" s="395"/>
      <c r="H224" s="395"/>
      <c r="I224" s="395"/>
      <c r="J224" s="128" t="s">
        <v>134</v>
      </c>
      <c r="K224" s="129">
        <v>163.6</v>
      </c>
      <c r="L224" s="396"/>
      <c r="M224" s="395"/>
      <c r="N224" s="396"/>
      <c r="O224" s="395"/>
      <c r="P224" s="395"/>
      <c r="Q224" s="395"/>
      <c r="R224" s="130"/>
      <c r="T224" s="131"/>
      <c r="U224" s="36"/>
      <c r="V224" s="132"/>
      <c r="W224" s="132"/>
      <c r="X224" s="132"/>
      <c r="Y224" s="132"/>
      <c r="Z224" s="132"/>
      <c r="AA224" s="133"/>
      <c r="AR224" s="16" t="s">
        <v>193</v>
      </c>
      <c r="AT224" s="16" t="s">
        <v>125</v>
      </c>
      <c r="AU224" s="16" t="s">
        <v>130</v>
      </c>
      <c r="AY224" s="16" t="s">
        <v>124</v>
      </c>
      <c r="BE224" s="134">
        <f>IF(U224="základná",N224,0)</f>
        <v>0</v>
      </c>
      <c r="BF224" s="134">
        <f>IF(U224="znížená",N224,0)</f>
        <v>0</v>
      </c>
      <c r="BG224" s="134">
        <f>IF(U224="zákl. prenesená",N224,0)</f>
        <v>0</v>
      </c>
      <c r="BH224" s="134">
        <f>IF(U224="zníž. prenesená",N224,0)</f>
        <v>0</v>
      </c>
      <c r="BI224" s="134">
        <f>IF(U224="nulová",N224,0)</f>
        <v>0</v>
      </c>
      <c r="BJ224" s="16" t="s">
        <v>130</v>
      </c>
      <c r="BK224" s="134">
        <f>ROUND(L224*K224,2)</f>
        <v>0</v>
      </c>
      <c r="BL224" s="16" t="s">
        <v>193</v>
      </c>
      <c r="BM224" s="16" t="s">
        <v>655</v>
      </c>
    </row>
    <row r="225" spans="2:65" s="10" customFormat="1" ht="22.5" customHeight="1" x14ac:dyDescent="0.3">
      <c r="B225" s="135"/>
      <c r="E225" s="136" t="s">
        <v>3</v>
      </c>
      <c r="F225" s="397" t="s">
        <v>574</v>
      </c>
      <c r="G225" s="398"/>
      <c r="H225" s="398"/>
      <c r="I225" s="398"/>
      <c r="K225" s="137">
        <v>163.6</v>
      </c>
      <c r="R225" s="138"/>
      <c r="T225" s="139"/>
      <c r="AA225" s="140"/>
      <c r="AT225" s="136" t="s">
        <v>137</v>
      </c>
      <c r="AU225" s="136" t="s">
        <v>130</v>
      </c>
      <c r="AV225" s="10" t="s">
        <v>130</v>
      </c>
      <c r="AW225" s="10" t="s">
        <v>27</v>
      </c>
      <c r="AX225" s="10" t="s">
        <v>75</v>
      </c>
      <c r="AY225" s="136" t="s">
        <v>124</v>
      </c>
    </row>
    <row r="226" spans="2:65" s="1" customFormat="1" ht="22.5" customHeight="1" x14ac:dyDescent="0.3">
      <c r="B226" s="125"/>
      <c r="C226" s="141" t="s">
        <v>400</v>
      </c>
      <c r="D226" s="141" t="s">
        <v>151</v>
      </c>
      <c r="E226" s="142" t="s">
        <v>656</v>
      </c>
      <c r="F226" s="403" t="s">
        <v>657</v>
      </c>
      <c r="G226" s="404"/>
      <c r="H226" s="404"/>
      <c r="I226" s="404"/>
      <c r="J226" s="143" t="s">
        <v>134</v>
      </c>
      <c r="K226" s="144">
        <v>165.24</v>
      </c>
      <c r="L226" s="405"/>
      <c r="M226" s="404"/>
      <c r="N226" s="405"/>
      <c r="O226" s="395"/>
      <c r="P226" s="395"/>
      <c r="Q226" s="395"/>
      <c r="R226" s="130"/>
      <c r="T226" s="131"/>
      <c r="U226" s="36"/>
      <c r="V226" s="132"/>
      <c r="W226" s="132"/>
      <c r="X226" s="132"/>
      <c r="Y226" s="132"/>
      <c r="Z226" s="132"/>
      <c r="AA226" s="133"/>
      <c r="AR226" s="16" t="s">
        <v>251</v>
      </c>
      <c r="AT226" s="16" t="s">
        <v>151</v>
      </c>
      <c r="AU226" s="16" t="s">
        <v>130</v>
      </c>
      <c r="AY226" s="16" t="s">
        <v>124</v>
      </c>
      <c r="BE226" s="134">
        <f>IF(U226="základná",N226,0)</f>
        <v>0</v>
      </c>
      <c r="BF226" s="134">
        <f>IF(U226="znížená",N226,0)</f>
        <v>0</v>
      </c>
      <c r="BG226" s="134">
        <f>IF(U226="zákl. prenesená",N226,0)</f>
        <v>0</v>
      </c>
      <c r="BH226" s="134">
        <f>IF(U226="zníž. prenesená",N226,0)</f>
        <v>0</v>
      </c>
      <c r="BI226" s="134">
        <f>IF(U226="nulová",N226,0)</f>
        <v>0</v>
      </c>
      <c r="BJ226" s="16" t="s">
        <v>130</v>
      </c>
      <c r="BK226" s="134">
        <f>ROUND(L226*K226,2)</f>
        <v>0</v>
      </c>
      <c r="BL226" s="16" t="s">
        <v>193</v>
      </c>
      <c r="BM226" s="16" t="s">
        <v>658</v>
      </c>
    </row>
    <row r="227" spans="2:65" s="1" customFormat="1" ht="31.5" customHeight="1" x14ac:dyDescent="0.3">
      <c r="B227" s="125"/>
      <c r="C227" s="126" t="s">
        <v>403</v>
      </c>
      <c r="D227" s="126" t="s">
        <v>125</v>
      </c>
      <c r="E227" s="127" t="s">
        <v>659</v>
      </c>
      <c r="F227" s="394" t="s">
        <v>259</v>
      </c>
      <c r="G227" s="395"/>
      <c r="H227" s="395"/>
      <c r="I227" s="395"/>
      <c r="J227" s="128" t="s">
        <v>309</v>
      </c>
      <c r="K227" s="129">
        <v>42.96</v>
      </c>
      <c r="L227" s="396"/>
      <c r="M227" s="395"/>
      <c r="N227" s="396"/>
      <c r="O227" s="395"/>
      <c r="P227" s="395"/>
      <c r="Q227" s="395"/>
      <c r="R227" s="130"/>
      <c r="T227" s="131"/>
      <c r="U227" s="36"/>
      <c r="V227" s="132"/>
      <c r="W227" s="132"/>
      <c r="X227" s="132"/>
      <c r="Y227" s="132"/>
      <c r="Z227" s="132"/>
      <c r="AA227" s="133"/>
      <c r="AR227" s="16" t="s">
        <v>193</v>
      </c>
      <c r="AT227" s="16" t="s">
        <v>125</v>
      </c>
      <c r="AU227" s="16" t="s">
        <v>130</v>
      </c>
      <c r="AY227" s="16" t="s">
        <v>124</v>
      </c>
      <c r="BE227" s="134">
        <f>IF(U227="základná",N227,0)</f>
        <v>0</v>
      </c>
      <c r="BF227" s="134">
        <f>IF(U227="znížená",N227,0)</f>
        <v>0</v>
      </c>
      <c r="BG227" s="134">
        <f>IF(U227="zákl. prenesená",N227,0)</f>
        <v>0</v>
      </c>
      <c r="BH227" s="134">
        <f>IF(U227="zníž. prenesená",N227,0)</f>
        <v>0</v>
      </c>
      <c r="BI227" s="134">
        <f>IF(U227="nulová",N227,0)</f>
        <v>0</v>
      </c>
      <c r="BJ227" s="16" t="s">
        <v>130</v>
      </c>
      <c r="BK227" s="134">
        <f>ROUND(L227*K227,2)</f>
        <v>0</v>
      </c>
      <c r="BL227" s="16" t="s">
        <v>193</v>
      </c>
      <c r="BM227" s="16" t="s">
        <v>660</v>
      </c>
    </row>
    <row r="228" spans="2:65" s="9" customFormat="1" ht="29.85" customHeight="1" x14ac:dyDescent="0.3">
      <c r="B228" s="115"/>
      <c r="D228" s="124" t="s">
        <v>261</v>
      </c>
      <c r="E228" s="124"/>
      <c r="F228" s="124"/>
      <c r="G228" s="124"/>
      <c r="H228" s="124"/>
      <c r="I228" s="124"/>
      <c r="J228" s="124"/>
      <c r="K228" s="124"/>
      <c r="L228" s="124"/>
      <c r="M228" s="124"/>
      <c r="N228" s="412"/>
      <c r="O228" s="413"/>
      <c r="P228" s="413"/>
      <c r="Q228" s="413"/>
      <c r="R228" s="117"/>
      <c r="T228" s="118"/>
      <c r="W228" s="119"/>
      <c r="Y228" s="119"/>
      <c r="AA228" s="120"/>
      <c r="AR228" s="121" t="s">
        <v>130</v>
      </c>
      <c r="AT228" s="122" t="s">
        <v>68</v>
      </c>
      <c r="AU228" s="122" t="s">
        <v>75</v>
      </c>
      <c r="AY228" s="121" t="s">
        <v>124</v>
      </c>
      <c r="BK228" s="123">
        <f>SUM(BK229:BK232)</f>
        <v>0</v>
      </c>
    </row>
    <row r="229" spans="2:65" s="1" customFormat="1" ht="31.5" customHeight="1" x14ac:dyDescent="0.3">
      <c r="B229" s="125"/>
      <c r="C229" s="126" t="s">
        <v>406</v>
      </c>
      <c r="D229" s="126" t="s">
        <v>125</v>
      </c>
      <c r="E229" s="127" t="s">
        <v>661</v>
      </c>
      <c r="F229" s="394" t="s">
        <v>662</v>
      </c>
      <c r="G229" s="395"/>
      <c r="H229" s="395"/>
      <c r="I229" s="395"/>
      <c r="J229" s="128" t="s">
        <v>128</v>
      </c>
      <c r="K229" s="129">
        <v>271.5</v>
      </c>
      <c r="L229" s="396"/>
      <c r="M229" s="395"/>
      <c r="N229" s="396"/>
      <c r="O229" s="395"/>
      <c r="P229" s="395"/>
      <c r="Q229" s="395"/>
      <c r="R229" s="130"/>
      <c r="T229" s="131"/>
      <c r="U229" s="36"/>
      <c r="V229" s="132"/>
      <c r="W229" s="132"/>
      <c r="X229" s="132"/>
      <c r="Y229" s="132"/>
      <c r="Z229" s="132"/>
      <c r="AA229" s="133"/>
      <c r="AR229" s="16" t="s">
        <v>193</v>
      </c>
      <c r="AT229" s="16" t="s">
        <v>125</v>
      </c>
      <c r="AU229" s="16" t="s">
        <v>130</v>
      </c>
      <c r="AY229" s="16" t="s">
        <v>124</v>
      </c>
      <c r="BE229" s="134">
        <f>IF(U229="základná",N229,0)</f>
        <v>0</v>
      </c>
      <c r="BF229" s="134">
        <f>IF(U229="znížená",N229,0)</f>
        <v>0</v>
      </c>
      <c r="BG229" s="134">
        <f>IF(U229="zákl. prenesená",N229,0)</f>
        <v>0</v>
      </c>
      <c r="BH229" s="134">
        <f>IF(U229="zníž. prenesená",N229,0)</f>
        <v>0</v>
      </c>
      <c r="BI229" s="134">
        <f>IF(U229="nulová",N229,0)</f>
        <v>0</v>
      </c>
      <c r="BJ229" s="16" t="s">
        <v>130</v>
      </c>
      <c r="BK229" s="134">
        <f>ROUND(L229*K229,2)</f>
        <v>0</v>
      </c>
      <c r="BL229" s="16" t="s">
        <v>193</v>
      </c>
      <c r="BM229" s="16" t="s">
        <v>663</v>
      </c>
    </row>
    <row r="230" spans="2:65" s="10" customFormat="1" ht="22.5" customHeight="1" x14ac:dyDescent="0.3">
      <c r="B230" s="135"/>
      <c r="E230" s="136" t="s">
        <v>3</v>
      </c>
      <c r="F230" s="397" t="s">
        <v>664</v>
      </c>
      <c r="G230" s="398"/>
      <c r="H230" s="398"/>
      <c r="I230" s="398"/>
      <c r="K230" s="137">
        <v>271.5</v>
      </c>
      <c r="R230" s="138"/>
      <c r="T230" s="139"/>
      <c r="AA230" s="140"/>
      <c r="AT230" s="136" t="s">
        <v>137</v>
      </c>
      <c r="AU230" s="136" t="s">
        <v>130</v>
      </c>
      <c r="AV230" s="10" t="s">
        <v>130</v>
      </c>
      <c r="AW230" s="10" t="s">
        <v>27</v>
      </c>
      <c r="AX230" s="10" t="s">
        <v>75</v>
      </c>
      <c r="AY230" s="136" t="s">
        <v>124</v>
      </c>
    </row>
    <row r="231" spans="2:65" s="1" customFormat="1" ht="31.5" customHeight="1" x14ac:dyDescent="0.3">
      <c r="B231" s="125"/>
      <c r="C231" s="141" t="s">
        <v>409</v>
      </c>
      <c r="D231" s="141" t="s">
        <v>151</v>
      </c>
      <c r="E231" s="142" t="s">
        <v>665</v>
      </c>
      <c r="F231" s="403" t="s">
        <v>666</v>
      </c>
      <c r="G231" s="404"/>
      <c r="H231" s="404"/>
      <c r="I231" s="404"/>
      <c r="J231" s="143" t="s">
        <v>128</v>
      </c>
      <c r="K231" s="144">
        <v>276.93</v>
      </c>
      <c r="L231" s="405"/>
      <c r="M231" s="404"/>
      <c r="N231" s="405"/>
      <c r="O231" s="395"/>
      <c r="P231" s="395"/>
      <c r="Q231" s="395"/>
      <c r="R231" s="130"/>
      <c r="T231" s="131"/>
      <c r="U231" s="36"/>
      <c r="V231" s="132"/>
      <c r="W231" s="132"/>
      <c r="X231" s="132"/>
      <c r="Y231" s="132"/>
      <c r="Z231" s="132"/>
      <c r="AA231" s="133"/>
      <c r="AR231" s="16" t="s">
        <v>251</v>
      </c>
      <c r="AT231" s="16" t="s">
        <v>151</v>
      </c>
      <c r="AU231" s="16" t="s">
        <v>130</v>
      </c>
      <c r="AY231" s="16" t="s">
        <v>124</v>
      </c>
      <c r="BE231" s="134">
        <f>IF(U231="základná",N231,0)</f>
        <v>0</v>
      </c>
      <c r="BF231" s="134">
        <f>IF(U231="znížená",N231,0)</f>
        <v>0</v>
      </c>
      <c r="BG231" s="134">
        <f>IF(U231="zákl. prenesená",N231,0)</f>
        <v>0</v>
      </c>
      <c r="BH231" s="134">
        <f>IF(U231="zníž. prenesená",N231,0)</f>
        <v>0</v>
      </c>
      <c r="BI231" s="134">
        <f>IF(U231="nulová",N231,0)</f>
        <v>0</v>
      </c>
      <c r="BJ231" s="16" t="s">
        <v>130</v>
      </c>
      <c r="BK231" s="134">
        <f>ROUND(L231*K231,2)</f>
        <v>0</v>
      </c>
      <c r="BL231" s="16" t="s">
        <v>193</v>
      </c>
      <c r="BM231" s="16" t="s">
        <v>667</v>
      </c>
    </row>
    <row r="232" spans="2:65" s="1" customFormat="1" ht="31.5" customHeight="1" x14ac:dyDescent="0.3">
      <c r="B232" s="125"/>
      <c r="C232" s="126" t="s">
        <v>412</v>
      </c>
      <c r="D232" s="126" t="s">
        <v>125</v>
      </c>
      <c r="E232" s="127" t="s">
        <v>668</v>
      </c>
      <c r="F232" s="394" t="s">
        <v>669</v>
      </c>
      <c r="G232" s="395"/>
      <c r="H232" s="395"/>
      <c r="I232" s="395"/>
      <c r="J232" s="128" t="s">
        <v>216</v>
      </c>
      <c r="K232" s="129">
        <v>2.56</v>
      </c>
      <c r="L232" s="396"/>
      <c r="M232" s="395"/>
      <c r="N232" s="396"/>
      <c r="O232" s="395"/>
      <c r="P232" s="395"/>
      <c r="Q232" s="395"/>
      <c r="R232" s="130"/>
      <c r="T232" s="131"/>
      <c r="U232" s="36"/>
      <c r="V232" s="132"/>
      <c r="W232" s="132"/>
      <c r="X232" s="132"/>
      <c r="Y232" s="132"/>
      <c r="Z232" s="132"/>
      <c r="AA232" s="133"/>
      <c r="AR232" s="16" t="s">
        <v>193</v>
      </c>
      <c r="AT232" s="16" t="s">
        <v>125</v>
      </c>
      <c r="AU232" s="16" t="s">
        <v>130</v>
      </c>
      <c r="AY232" s="16" t="s">
        <v>124</v>
      </c>
      <c r="BE232" s="134">
        <f>IF(U232="základná",N232,0)</f>
        <v>0</v>
      </c>
      <c r="BF232" s="134">
        <f>IF(U232="znížená",N232,0)</f>
        <v>0</v>
      </c>
      <c r="BG232" s="134">
        <f>IF(U232="zákl. prenesená",N232,0)</f>
        <v>0</v>
      </c>
      <c r="BH232" s="134">
        <f>IF(U232="zníž. prenesená",N232,0)</f>
        <v>0</v>
      </c>
      <c r="BI232" s="134">
        <f>IF(U232="nulová",N232,0)</f>
        <v>0</v>
      </c>
      <c r="BJ232" s="16" t="s">
        <v>130</v>
      </c>
      <c r="BK232" s="134">
        <f>ROUND(L232*K232,2)</f>
        <v>0</v>
      </c>
      <c r="BL232" s="16" t="s">
        <v>193</v>
      </c>
      <c r="BM232" s="16" t="s">
        <v>670</v>
      </c>
    </row>
    <row r="233" spans="2:65" s="9" customFormat="1" ht="29.85" customHeight="1" x14ac:dyDescent="0.3">
      <c r="B233" s="115"/>
      <c r="D233" s="124" t="s">
        <v>262</v>
      </c>
      <c r="E233" s="124"/>
      <c r="F233" s="124"/>
      <c r="G233" s="124"/>
      <c r="H233" s="124"/>
      <c r="I233" s="124"/>
      <c r="J233" s="124"/>
      <c r="K233" s="124"/>
      <c r="L233" s="124"/>
      <c r="M233" s="124"/>
      <c r="N233" s="412"/>
      <c r="O233" s="413"/>
      <c r="P233" s="413"/>
      <c r="Q233" s="413"/>
      <c r="R233" s="117"/>
      <c r="T233" s="118"/>
      <c r="W233" s="119"/>
      <c r="Y233" s="119"/>
      <c r="AA233" s="120"/>
      <c r="AR233" s="121" t="s">
        <v>130</v>
      </c>
      <c r="AT233" s="122" t="s">
        <v>68</v>
      </c>
      <c r="AU233" s="122" t="s">
        <v>75</v>
      </c>
      <c r="AY233" s="121" t="s">
        <v>124</v>
      </c>
      <c r="BK233" s="123">
        <f>SUM(BK234:BK236)</f>
        <v>0</v>
      </c>
    </row>
    <row r="234" spans="2:65" s="1" customFormat="1" ht="22.5" customHeight="1" x14ac:dyDescent="0.3">
      <c r="B234" s="125"/>
      <c r="C234" s="126" t="s">
        <v>416</v>
      </c>
      <c r="D234" s="126" t="s">
        <v>125</v>
      </c>
      <c r="E234" s="127" t="s">
        <v>671</v>
      </c>
      <c r="F234" s="394" t="s">
        <v>672</v>
      </c>
      <c r="G234" s="395"/>
      <c r="H234" s="395"/>
      <c r="I234" s="395"/>
      <c r="J234" s="128" t="s">
        <v>187</v>
      </c>
      <c r="K234" s="129">
        <v>6</v>
      </c>
      <c r="L234" s="396"/>
      <c r="M234" s="395"/>
      <c r="N234" s="396"/>
      <c r="O234" s="395"/>
      <c r="P234" s="395"/>
      <c r="Q234" s="395"/>
      <c r="R234" s="130"/>
      <c r="T234" s="131"/>
      <c r="U234" s="36"/>
      <c r="V234" s="132"/>
      <c r="W234" s="132"/>
      <c r="X234" s="132"/>
      <c r="Y234" s="132"/>
      <c r="Z234" s="132"/>
      <c r="AA234" s="133"/>
      <c r="AR234" s="16" t="s">
        <v>193</v>
      </c>
      <c r="AT234" s="16" t="s">
        <v>125</v>
      </c>
      <c r="AU234" s="16" t="s">
        <v>130</v>
      </c>
      <c r="AY234" s="16" t="s">
        <v>124</v>
      </c>
      <c r="BE234" s="134">
        <f>IF(U234="základná",N234,0)</f>
        <v>0</v>
      </c>
      <c r="BF234" s="134">
        <f>IF(U234="znížená",N234,0)</f>
        <v>0</v>
      </c>
      <c r="BG234" s="134">
        <f>IF(U234="zákl. prenesená",N234,0)</f>
        <v>0</v>
      </c>
      <c r="BH234" s="134">
        <f>IF(U234="zníž. prenesená",N234,0)</f>
        <v>0</v>
      </c>
      <c r="BI234" s="134">
        <f>IF(U234="nulová",N234,0)</f>
        <v>0</v>
      </c>
      <c r="BJ234" s="16" t="s">
        <v>130</v>
      </c>
      <c r="BK234" s="134">
        <f>ROUND(L234*K234,2)</f>
        <v>0</v>
      </c>
      <c r="BL234" s="16" t="s">
        <v>193</v>
      </c>
      <c r="BM234" s="16" t="s">
        <v>673</v>
      </c>
    </row>
    <row r="235" spans="2:65" s="1" customFormat="1" ht="31.5" customHeight="1" x14ac:dyDescent="0.3">
      <c r="B235" s="125"/>
      <c r="C235" s="126" t="s">
        <v>419</v>
      </c>
      <c r="D235" s="126" t="s">
        <v>125</v>
      </c>
      <c r="E235" s="127" t="s">
        <v>674</v>
      </c>
      <c r="F235" s="394" t="s">
        <v>675</v>
      </c>
      <c r="G235" s="395"/>
      <c r="H235" s="395"/>
      <c r="I235" s="395"/>
      <c r="J235" s="128" t="s">
        <v>187</v>
      </c>
      <c r="K235" s="129">
        <v>3</v>
      </c>
      <c r="L235" s="396"/>
      <c r="M235" s="395"/>
      <c r="N235" s="396"/>
      <c r="O235" s="395"/>
      <c r="P235" s="395"/>
      <c r="Q235" s="395"/>
      <c r="R235" s="130"/>
      <c r="T235" s="131"/>
      <c r="U235" s="36"/>
      <c r="V235" s="132"/>
      <c r="W235" s="132"/>
      <c r="X235" s="132"/>
      <c r="Y235" s="132"/>
      <c r="Z235" s="132"/>
      <c r="AA235" s="133"/>
      <c r="AR235" s="16" t="s">
        <v>193</v>
      </c>
      <c r="AT235" s="16" t="s">
        <v>125</v>
      </c>
      <c r="AU235" s="16" t="s">
        <v>130</v>
      </c>
      <c r="AY235" s="16" t="s">
        <v>124</v>
      </c>
      <c r="BE235" s="134">
        <f>IF(U235="základná",N235,0)</f>
        <v>0</v>
      </c>
      <c r="BF235" s="134">
        <f>IF(U235="znížená",N235,0)</f>
        <v>0</v>
      </c>
      <c r="BG235" s="134">
        <f>IF(U235="zákl. prenesená",N235,0)</f>
        <v>0</v>
      </c>
      <c r="BH235" s="134">
        <f>IF(U235="zníž. prenesená",N235,0)</f>
        <v>0</v>
      </c>
      <c r="BI235" s="134">
        <f>IF(U235="nulová",N235,0)</f>
        <v>0</v>
      </c>
      <c r="BJ235" s="16" t="s">
        <v>130</v>
      </c>
      <c r="BK235" s="134">
        <f>ROUND(L235*K235,2)</f>
        <v>0</v>
      </c>
      <c r="BL235" s="16" t="s">
        <v>193</v>
      </c>
      <c r="BM235" s="16" t="s">
        <v>676</v>
      </c>
    </row>
    <row r="236" spans="2:65" s="1" customFormat="1" ht="31.5" customHeight="1" x14ac:dyDescent="0.3">
      <c r="B236" s="125"/>
      <c r="C236" s="126" t="s">
        <v>422</v>
      </c>
      <c r="D236" s="126" t="s">
        <v>125</v>
      </c>
      <c r="E236" s="127" t="s">
        <v>677</v>
      </c>
      <c r="F236" s="394" t="s">
        <v>335</v>
      </c>
      <c r="G236" s="395"/>
      <c r="H236" s="395"/>
      <c r="I236" s="395"/>
      <c r="J236" s="128" t="s">
        <v>216</v>
      </c>
      <c r="K236" s="129">
        <v>0.01</v>
      </c>
      <c r="L236" s="396"/>
      <c r="M236" s="395"/>
      <c r="N236" s="396"/>
      <c r="O236" s="395"/>
      <c r="P236" s="395"/>
      <c r="Q236" s="395"/>
      <c r="R236" s="130"/>
      <c r="T236" s="131"/>
      <c r="U236" s="36"/>
      <c r="V236" s="132"/>
      <c r="W236" s="132"/>
      <c r="X236" s="132"/>
      <c r="Y236" s="132"/>
      <c r="Z236" s="132"/>
      <c r="AA236" s="133"/>
      <c r="AR236" s="16" t="s">
        <v>193</v>
      </c>
      <c r="AT236" s="16" t="s">
        <v>125</v>
      </c>
      <c r="AU236" s="16" t="s">
        <v>130</v>
      </c>
      <c r="AY236" s="16" t="s">
        <v>124</v>
      </c>
      <c r="BE236" s="134">
        <f>IF(U236="základná",N236,0)</f>
        <v>0</v>
      </c>
      <c r="BF236" s="134">
        <f>IF(U236="znížená",N236,0)</f>
        <v>0</v>
      </c>
      <c r="BG236" s="134">
        <f>IF(U236="zákl. prenesená",N236,0)</f>
        <v>0</v>
      </c>
      <c r="BH236" s="134">
        <f>IF(U236="zníž. prenesená",N236,0)</f>
        <v>0</v>
      </c>
      <c r="BI236" s="134">
        <f>IF(U236="nulová",N236,0)</f>
        <v>0</v>
      </c>
      <c r="BJ236" s="16" t="s">
        <v>130</v>
      </c>
      <c r="BK236" s="134">
        <f>ROUND(L236*K236,2)</f>
        <v>0</v>
      </c>
      <c r="BL236" s="16" t="s">
        <v>193</v>
      </c>
      <c r="BM236" s="16" t="s">
        <v>678</v>
      </c>
    </row>
    <row r="237" spans="2:65" s="9" customFormat="1" ht="29.85" customHeight="1" x14ac:dyDescent="0.3">
      <c r="B237" s="115"/>
      <c r="D237" s="124" t="s">
        <v>478</v>
      </c>
      <c r="E237" s="124"/>
      <c r="F237" s="124"/>
      <c r="G237" s="124"/>
      <c r="H237" s="124"/>
      <c r="I237" s="124"/>
      <c r="J237" s="124"/>
      <c r="K237" s="124"/>
      <c r="L237" s="124"/>
      <c r="M237" s="124"/>
      <c r="N237" s="412"/>
      <c r="O237" s="413"/>
      <c r="P237" s="413"/>
      <c r="Q237" s="413"/>
      <c r="R237" s="117"/>
      <c r="T237" s="118"/>
      <c r="W237" s="119"/>
      <c r="Y237" s="119"/>
      <c r="AA237" s="120"/>
      <c r="AR237" s="121" t="s">
        <v>130</v>
      </c>
      <c r="AT237" s="122" t="s">
        <v>68</v>
      </c>
      <c r="AU237" s="122" t="s">
        <v>75</v>
      </c>
      <c r="AY237" s="121" t="s">
        <v>124</v>
      </c>
      <c r="BK237" s="123">
        <f>SUM(BK238:BK241)</f>
        <v>0</v>
      </c>
    </row>
    <row r="238" spans="2:65" s="1" customFormat="1" ht="57" customHeight="1" x14ac:dyDescent="0.3">
      <c r="B238" s="125"/>
      <c r="C238" s="126" t="s">
        <v>426</v>
      </c>
      <c r="D238" s="126" t="s">
        <v>125</v>
      </c>
      <c r="E238" s="127" t="s">
        <v>679</v>
      </c>
      <c r="F238" s="394" t="s">
        <v>680</v>
      </c>
      <c r="G238" s="395"/>
      <c r="H238" s="395"/>
      <c r="I238" s="395"/>
      <c r="J238" s="128" t="s">
        <v>500</v>
      </c>
      <c r="K238" s="129">
        <v>3.67</v>
      </c>
      <c r="L238" s="396"/>
      <c r="M238" s="395"/>
      <c r="N238" s="396"/>
      <c r="O238" s="395"/>
      <c r="P238" s="395"/>
      <c r="Q238" s="395"/>
      <c r="R238" s="130"/>
      <c r="T238" s="131"/>
      <c r="U238" s="36"/>
      <c r="V238" s="132"/>
      <c r="W238" s="132"/>
      <c r="X238" s="132"/>
      <c r="Y238" s="132"/>
      <c r="Z238" s="132"/>
      <c r="AA238" s="133"/>
      <c r="AR238" s="16" t="s">
        <v>193</v>
      </c>
      <c r="AT238" s="16" t="s">
        <v>125</v>
      </c>
      <c r="AU238" s="16" t="s">
        <v>130</v>
      </c>
      <c r="AY238" s="16" t="s">
        <v>124</v>
      </c>
      <c r="BE238" s="134">
        <f>IF(U238="základná",N238,0)</f>
        <v>0</v>
      </c>
      <c r="BF238" s="134">
        <f>IF(U238="znížená",N238,0)</f>
        <v>0</v>
      </c>
      <c r="BG238" s="134">
        <f>IF(U238="zákl. prenesená",N238,0)</f>
        <v>0</v>
      </c>
      <c r="BH238" s="134">
        <f>IF(U238="zníž. prenesená",N238,0)</f>
        <v>0</v>
      </c>
      <c r="BI238" s="134">
        <f>IF(U238="nulová",N238,0)</f>
        <v>0</v>
      </c>
      <c r="BJ238" s="16" t="s">
        <v>130</v>
      </c>
      <c r="BK238" s="134">
        <f>ROUND(L238*K238,2)</f>
        <v>0</v>
      </c>
      <c r="BL238" s="16" t="s">
        <v>193</v>
      </c>
      <c r="BM238" s="16" t="s">
        <v>681</v>
      </c>
    </row>
    <row r="239" spans="2:65" s="1" customFormat="1" ht="22.5" customHeight="1" x14ac:dyDescent="0.3">
      <c r="B239" s="125"/>
      <c r="C239" s="126" t="s">
        <v>430</v>
      </c>
      <c r="D239" s="126" t="s">
        <v>125</v>
      </c>
      <c r="E239" s="127" t="s">
        <v>682</v>
      </c>
      <c r="F239" s="394" t="s">
        <v>1801</v>
      </c>
      <c r="G239" s="395"/>
      <c r="H239" s="395"/>
      <c r="I239" s="395"/>
      <c r="J239" s="128" t="s">
        <v>134</v>
      </c>
      <c r="K239" s="129">
        <v>2455</v>
      </c>
      <c r="L239" s="396"/>
      <c r="M239" s="395"/>
      <c r="N239" s="396"/>
      <c r="O239" s="395"/>
      <c r="P239" s="395"/>
      <c r="Q239" s="395"/>
      <c r="R239" s="130"/>
      <c r="T239" s="131"/>
      <c r="U239" s="36"/>
      <c r="V239" s="132"/>
      <c r="W239" s="132"/>
      <c r="X239" s="132"/>
      <c r="Y239" s="132"/>
      <c r="Z239" s="132"/>
      <c r="AA239" s="133"/>
      <c r="AR239" s="16" t="s">
        <v>193</v>
      </c>
      <c r="AT239" s="16" t="s">
        <v>125</v>
      </c>
      <c r="AU239" s="16" t="s">
        <v>130</v>
      </c>
      <c r="AY239" s="16" t="s">
        <v>124</v>
      </c>
      <c r="BE239" s="134">
        <f>IF(U239="základná",N239,0)</f>
        <v>0</v>
      </c>
      <c r="BF239" s="134">
        <f>IF(U239="znížená",N239,0)</f>
        <v>0</v>
      </c>
      <c r="BG239" s="134">
        <f>IF(U239="zákl. prenesená",N239,0)</f>
        <v>0</v>
      </c>
      <c r="BH239" s="134">
        <f>IF(U239="zníž. prenesená",N239,0)</f>
        <v>0</v>
      </c>
      <c r="BI239" s="134">
        <f>IF(U239="nulová",N239,0)</f>
        <v>0</v>
      </c>
      <c r="BJ239" s="16" t="s">
        <v>130</v>
      </c>
      <c r="BK239" s="134">
        <f>ROUND(L239*K239,2)</f>
        <v>0</v>
      </c>
      <c r="BL239" s="16" t="s">
        <v>193</v>
      </c>
      <c r="BM239" s="16" t="s">
        <v>683</v>
      </c>
    </row>
    <row r="240" spans="2:65" s="1" customFormat="1" ht="22.5" customHeight="1" x14ac:dyDescent="0.3">
      <c r="B240" s="125"/>
      <c r="C240" s="141" t="s">
        <v>434</v>
      </c>
      <c r="D240" s="141" t="s">
        <v>151</v>
      </c>
      <c r="E240" s="142" t="s">
        <v>684</v>
      </c>
      <c r="F240" s="403" t="s">
        <v>1802</v>
      </c>
      <c r="G240" s="404"/>
      <c r="H240" s="404"/>
      <c r="I240" s="404"/>
      <c r="J240" s="143" t="s">
        <v>500</v>
      </c>
      <c r="K240" s="144">
        <v>3.67</v>
      </c>
      <c r="L240" s="405"/>
      <c r="M240" s="404"/>
      <c r="N240" s="405"/>
      <c r="O240" s="395"/>
      <c r="P240" s="395"/>
      <c r="Q240" s="395"/>
      <c r="R240" s="130"/>
      <c r="T240" s="131"/>
      <c r="U240" s="36"/>
      <c r="V240" s="132"/>
      <c r="W240" s="132"/>
      <c r="X240" s="132"/>
      <c r="Y240" s="132"/>
      <c r="Z240" s="132"/>
      <c r="AA240" s="133"/>
      <c r="AR240" s="16" t="s">
        <v>251</v>
      </c>
      <c r="AT240" s="16" t="s">
        <v>151</v>
      </c>
      <c r="AU240" s="16" t="s">
        <v>130</v>
      </c>
      <c r="AY240" s="16" t="s">
        <v>124</v>
      </c>
      <c r="BE240" s="134">
        <f>IF(U240="základná",N240,0)</f>
        <v>0</v>
      </c>
      <c r="BF240" s="134">
        <f>IF(U240="znížená",N240,0)</f>
        <v>0</v>
      </c>
      <c r="BG240" s="134">
        <f>IF(U240="zákl. prenesená",N240,0)</f>
        <v>0</v>
      </c>
      <c r="BH240" s="134">
        <f>IF(U240="zníž. prenesená",N240,0)</f>
        <v>0</v>
      </c>
      <c r="BI240" s="134">
        <f>IF(U240="nulová",N240,0)</f>
        <v>0</v>
      </c>
      <c r="BJ240" s="16" t="s">
        <v>130</v>
      </c>
      <c r="BK240" s="134">
        <f>ROUND(L240*K240,2)</f>
        <v>0</v>
      </c>
      <c r="BL240" s="16" t="s">
        <v>193</v>
      </c>
      <c r="BM240" s="16" t="s">
        <v>685</v>
      </c>
    </row>
    <row r="241" spans="2:65" s="1" customFormat="1" ht="31.5" customHeight="1" x14ac:dyDescent="0.3">
      <c r="B241" s="125"/>
      <c r="C241" s="126" t="s">
        <v>438</v>
      </c>
      <c r="D241" s="126" t="s">
        <v>125</v>
      </c>
      <c r="E241" s="127" t="s">
        <v>686</v>
      </c>
      <c r="F241" s="394" t="s">
        <v>687</v>
      </c>
      <c r="G241" s="395"/>
      <c r="H241" s="395"/>
      <c r="I241" s="395"/>
      <c r="J241" s="128" t="s">
        <v>216</v>
      </c>
      <c r="K241" s="129">
        <v>2.1800000000000002</v>
      </c>
      <c r="L241" s="396"/>
      <c r="M241" s="395"/>
      <c r="N241" s="396"/>
      <c r="O241" s="395"/>
      <c r="P241" s="395"/>
      <c r="Q241" s="395"/>
      <c r="R241" s="130"/>
      <c r="T241" s="131"/>
      <c r="U241" s="36"/>
      <c r="V241" s="132"/>
      <c r="W241" s="132"/>
      <c r="X241" s="132"/>
      <c r="Y241" s="132"/>
      <c r="Z241" s="132"/>
      <c r="AA241" s="133"/>
      <c r="AR241" s="16" t="s">
        <v>193</v>
      </c>
      <c r="AT241" s="16" t="s">
        <v>125</v>
      </c>
      <c r="AU241" s="16" t="s">
        <v>130</v>
      </c>
      <c r="AY241" s="16" t="s">
        <v>124</v>
      </c>
      <c r="BE241" s="134">
        <f>IF(U241="základná",N241,0)</f>
        <v>0</v>
      </c>
      <c r="BF241" s="134">
        <f>IF(U241="znížená",N241,0)</f>
        <v>0</v>
      </c>
      <c r="BG241" s="134">
        <f>IF(U241="zákl. prenesená",N241,0)</f>
        <v>0</v>
      </c>
      <c r="BH241" s="134">
        <f>IF(U241="zníž. prenesená",N241,0)</f>
        <v>0</v>
      </c>
      <c r="BI241" s="134">
        <f>IF(U241="nulová",N241,0)</f>
        <v>0</v>
      </c>
      <c r="BJ241" s="16" t="s">
        <v>130</v>
      </c>
      <c r="BK241" s="134">
        <f>ROUND(L241*K241,2)</f>
        <v>0</v>
      </c>
      <c r="BL241" s="16" t="s">
        <v>193</v>
      </c>
      <c r="BM241" s="16" t="s">
        <v>688</v>
      </c>
    </row>
    <row r="242" spans="2:65" s="9" customFormat="1" ht="29.85" customHeight="1" x14ac:dyDescent="0.3">
      <c r="B242" s="115"/>
      <c r="D242" s="124" t="s">
        <v>479</v>
      </c>
      <c r="E242" s="124"/>
      <c r="F242" s="124"/>
      <c r="G242" s="124"/>
      <c r="H242" s="124"/>
      <c r="I242" s="124"/>
      <c r="J242" s="124"/>
      <c r="K242" s="124"/>
      <c r="L242" s="124"/>
      <c r="M242" s="124"/>
      <c r="N242" s="412"/>
      <c r="O242" s="413"/>
      <c r="P242" s="413"/>
      <c r="Q242" s="413"/>
      <c r="R242" s="117"/>
      <c r="T242" s="118"/>
      <c r="W242" s="119"/>
      <c r="Y242" s="119"/>
      <c r="AA242" s="120"/>
      <c r="AR242" s="121" t="s">
        <v>130</v>
      </c>
      <c r="AT242" s="122" t="s">
        <v>68</v>
      </c>
      <c r="AU242" s="122" t="s">
        <v>75</v>
      </c>
      <c r="AY242" s="121" t="s">
        <v>124</v>
      </c>
      <c r="BK242" s="123">
        <f>SUM(BK243:BK244)</f>
        <v>0</v>
      </c>
    </row>
    <row r="243" spans="2:65" s="1" customFormat="1" ht="31.5" customHeight="1" x14ac:dyDescent="0.3">
      <c r="B243" s="125"/>
      <c r="C243" s="126" t="s">
        <v>442</v>
      </c>
      <c r="D243" s="126" t="s">
        <v>125</v>
      </c>
      <c r="E243" s="127" t="s">
        <v>689</v>
      </c>
      <c r="F243" s="394" t="s">
        <v>690</v>
      </c>
      <c r="G243" s="395"/>
      <c r="H243" s="395"/>
      <c r="I243" s="395"/>
      <c r="J243" s="128" t="s">
        <v>128</v>
      </c>
      <c r="K243" s="129">
        <v>74.5</v>
      </c>
      <c r="L243" s="396"/>
      <c r="M243" s="395"/>
      <c r="N243" s="396"/>
      <c r="O243" s="395"/>
      <c r="P243" s="395"/>
      <c r="Q243" s="395"/>
      <c r="R243" s="130"/>
      <c r="T243" s="131"/>
      <c r="U243" s="36"/>
      <c r="V243" s="132"/>
      <c r="W243" s="132"/>
      <c r="X243" s="132"/>
      <c r="Y243" s="132"/>
      <c r="Z243" s="132"/>
      <c r="AA243" s="133"/>
      <c r="AR243" s="16" t="s">
        <v>193</v>
      </c>
      <c r="AT243" s="16" t="s">
        <v>125</v>
      </c>
      <c r="AU243" s="16" t="s">
        <v>130</v>
      </c>
      <c r="AY243" s="16" t="s">
        <v>124</v>
      </c>
      <c r="BE243" s="134">
        <f>IF(U243="základná",N243,0)</f>
        <v>0</v>
      </c>
      <c r="BF243" s="134">
        <f>IF(U243="znížená",N243,0)</f>
        <v>0</v>
      </c>
      <c r="BG243" s="134">
        <f>IF(U243="zákl. prenesená",N243,0)</f>
        <v>0</v>
      </c>
      <c r="BH243" s="134">
        <f>IF(U243="zníž. prenesená",N243,0)</f>
        <v>0</v>
      </c>
      <c r="BI243" s="134">
        <f>IF(U243="nulová",N243,0)</f>
        <v>0</v>
      </c>
      <c r="BJ243" s="16" t="s">
        <v>130</v>
      </c>
      <c r="BK243" s="134">
        <f>ROUND(L243*K243,2)</f>
        <v>0</v>
      </c>
      <c r="BL243" s="16" t="s">
        <v>193</v>
      </c>
      <c r="BM243" s="16" t="s">
        <v>691</v>
      </c>
    </row>
    <row r="244" spans="2:65" s="1" customFormat="1" ht="22.5" customHeight="1" x14ac:dyDescent="0.3">
      <c r="B244" s="29"/>
      <c r="F244" s="399" t="s">
        <v>692</v>
      </c>
      <c r="G244" s="357"/>
      <c r="H244" s="357"/>
      <c r="I244" s="357"/>
      <c r="R244" s="30"/>
      <c r="T244" s="64"/>
      <c r="AA244" s="65"/>
      <c r="AT244" s="16" t="s">
        <v>503</v>
      </c>
      <c r="AU244" s="16" t="s">
        <v>130</v>
      </c>
    </row>
    <row r="245" spans="2:65" s="9" customFormat="1" ht="29.85" customHeight="1" x14ac:dyDescent="0.3">
      <c r="B245" s="115"/>
      <c r="D245" s="124" t="s">
        <v>480</v>
      </c>
      <c r="E245" s="124"/>
      <c r="F245" s="124"/>
      <c r="G245" s="124"/>
      <c r="H245" s="124"/>
      <c r="I245" s="124"/>
      <c r="J245" s="124"/>
      <c r="K245" s="124"/>
      <c r="L245" s="124"/>
      <c r="M245" s="124"/>
      <c r="N245" s="410"/>
      <c r="O245" s="411"/>
      <c r="P245" s="411"/>
      <c r="Q245" s="411"/>
      <c r="R245" s="117"/>
      <c r="T245" s="118"/>
      <c r="W245" s="119"/>
      <c r="Y245" s="119"/>
      <c r="AA245" s="120"/>
      <c r="AR245" s="121" t="s">
        <v>130</v>
      </c>
      <c r="AT245" s="122" t="s">
        <v>68</v>
      </c>
      <c r="AU245" s="122" t="s">
        <v>75</v>
      </c>
      <c r="AY245" s="121" t="s">
        <v>124</v>
      </c>
      <c r="BK245" s="123">
        <f>SUM(BK246:BK275)</f>
        <v>0</v>
      </c>
    </row>
    <row r="246" spans="2:65" s="1" customFormat="1" ht="22.5" customHeight="1" x14ac:dyDescent="0.3">
      <c r="B246" s="125"/>
      <c r="C246" s="126" t="s">
        <v>446</v>
      </c>
      <c r="D246" s="126" t="s">
        <v>125</v>
      </c>
      <c r="E246" s="127" t="s">
        <v>693</v>
      </c>
      <c r="F246" s="394" t="s">
        <v>1945</v>
      </c>
      <c r="G246" s="395"/>
      <c r="H246" s="395"/>
      <c r="I246" s="395"/>
      <c r="J246" s="128" t="s">
        <v>128</v>
      </c>
      <c r="K246" s="129">
        <v>310.66000000000003</v>
      </c>
      <c r="L246" s="396"/>
      <c r="M246" s="395"/>
      <c r="N246" s="396"/>
      <c r="O246" s="395"/>
      <c r="P246" s="395"/>
      <c r="Q246" s="395"/>
      <c r="R246" s="130"/>
      <c r="T246" s="131"/>
      <c r="U246" s="36"/>
      <c r="V246" s="132"/>
      <c r="W246" s="132"/>
      <c r="X246" s="132"/>
      <c r="Y246" s="132"/>
      <c r="Z246" s="132"/>
      <c r="AA246" s="133"/>
      <c r="AR246" s="16" t="s">
        <v>193</v>
      </c>
      <c r="AT246" s="16" t="s">
        <v>125</v>
      </c>
      <c r="AU246" s="16" t="s">
        <v>130</v>
      </c>
      <c r="AY246" s="16" t="s">
        <v>124</v>
      </c>
      <c r="BE246" s="134">
        <f>IF(U246="základná",N246,0)</f>
        <v>0</v>
      </c>
      <c r="BF246" s="134">
        <f>IF(U246="znížená",N246,0)</f>
        <v>0</v>
      </c>
      <c r="BG246" s="134">
        <f>IF(U246="zákl. prenesená",N246,0)</f>
        <v>0</v>
      </c>
      <c r="BH246" s="134">
        <f>IF(U246="zníž. prenesená",N246,0)</f>
        <v>0</v>
      </c>
      <c r="BI246" s="134">
        <f>IF(U246="nulová",N246,0)</f>
        <v>0</v>
      </c>
      <c r="BJ246" s="16" t="s">
        <v>130</v>
      </c>
      <c r="BK246" s="134">
        <f>ROUND(L246*K246,2)</f>
        <v>0</v>
      </c>
      <c r="BL246" s="16" t="s">
        <v>193</v>
      </c>
      <c r="BM246" s="16" t="s">
        <v>694</v>
      </c>
    </row>
    <row r="247" spans="2:65" s="10" customFormat="1" ht="31.5" customHeight="1" x14ac:dyDescent="0.3">
      <c r="B247" s="135"/>
      <c r="E247" s="136" t="s">
        <v>3</v>
      </c>
      <c r="F247" s="397" t="s">
        <v>695</v>
      </c>
      <c r="G247" s="398"/>
      <c r="H247" s="398"/>
      <c r="I247" s="398"/>
      <c r="K247" s="137">
        <v>276.32</v>
      </c>
      <c r="R247" s="138"/>
      <c r="T247" s="139"/>
      <c r="AA247" s="140"/>
      <c r="AT247" s="136" t="s">
        <v>137</v>
      </c>
      <c r="AU247" s="136" t="s">
        <v>130</v>
      </c>
      <c r="AV247" s="10" t="s">
        <v>130</v>
      </c>
      <c r="AW247" s="10" t="s">
        <v>27</v>
      </c>
      <c r="AX247" s="10" t="s">
        <v>69</v>
      </c>
      <c r="AY247" s="136" t="s">
        <v>124</v>
      </c>
    </row>
    <row r="248" spans="2:65" s="10" customFormat="1" ht="22.5" customHeight="1" x14ac:dyDescent="0.3">
      <c r="B248" s="135"/>
      <c r="E248" s="136" t="s">
        <v>3</v>
      </c>
      <c r="F248" s="400" t="s">
        <v>1944</v>
      </c>
      <c r="G248" s="398"/>
      <c r="H248" s="398"/>
      <c r="I248" s="398"/>
      <c r="K248" s="137">
        <v>5</v>
      </c>
      <c r="R248" s="138"/>
      <c r="T248" s="139"/>
      <c r="AA248" s="140"/>
      <c r="AT248" s="136" t="s">
        <v>137</v>
      </c>
      <c r="AU248" s="136" t="s">
        <v>130</v>
      </c>
      <c r="AV248" s="10" t="s">
        <v>130</v>
      </c>
      <c r="AW248" s="10" t="s">
        <v>27</v>
      </c>
      <c r="AX248" s="10" t="s">
        <v>69</v>
      </c>
      <c r="AY248" s="136" t="s">
        <v>124</v>
      </c>
    </row>
    <row r="249" spans="2:65" s="10" customFormat="1" ht="22.5" customHeight="1" x14ac:dyDescent="0.3">
      <c r="B249" s="135"/>
      <c r="E249" s="136" t="s">
        <v>3</v>
      </c>
      <c r="F249" s="400" t="s">
        <v>696</v>
      </c>
      <c r="G249" s="398"/>
      <c r="H249" s="398"/>
      <c r="I249" s="398"/>
      <c r="K249" s="137">
        <v>29.34</v>
      </c>
      <c r="R249" s="138"/>
      <c r="T249" s="139"/>
      <c r="AA249" s="140"/>
      <c r="AT249" s="136" t="s">
        <v>137</v>
      </c>
      <c r="AU249" s="136" t="s">
        <v>130</v>
      </c>
      <c r="AV249" s="10" t="s">
        <v>130</v>
      </c>
      <c r="AW249" s="10" t="s">
        <v>27</v>
      </c>
      <c r="AX249" s="10" t="s">
        <v>69</v>
      </c>
      <c r="AY249" s="136" t="s">
        <v>124</v>
      </c>
    </row>
    <row r="250" spans="2:65" s="11" customFormat="1" ht="22.5" customHeight="1" x14ac:dyDescent="0.3">
      <c r="B250" s="148"/>
      <c r="E250" s="154" t="s">
        <v>3</v>
      </c>
      <c r="F250" s="419" t="s">
        <v>506</v>
      </c>
      <c r="G250" s="402"/>
      <c r="H250" s="402"/>
      <c r="I250" s="402"/>
      <c r="K250" s="150">
        <v>310.66000000000003</v>
      </c>
      <c r="R250" s="151"/>
      <c r="T250" s="152"/>
      <c r="AA250" s="153"/>
      <c r="AT250" s="154" t="s">
        <v>137</v>
      </c>
      <c r="AU250" s="154" t="s">
        <v>130</v>
      </c>
      <c r="AV250" s="11" t="s">
        <v>129</v>
      </c>
      <c r="AW250" s="11" t="s">
        <v>27</v>
      </c>
      <c r="AX250" s="11" t="s">
        <v>75</v>
      </c>
      <c r="AY250" s="154" t="s">
        <v>124</v>
      </c>
    </row>
    <row r="251" spans="2:65" s="1" customFormat="1" ht="31.5" customHeight="1" x14ac:dyDescent="0.3">
      <c r="B251" s="125"/>
      <c r="C251" s="126" t="s">
        <v>450</v>
      </c>
      <c r="D251" s="126" t="s">
        <v>125</v>
      </c>
      <c r="E251" s="127" t="s">
        <v>697</v>
      </c>
      <c r="F251" s="394" t="s">
        <v>698</v>
      </c>
      <c r="G251" s="395"/>
      <c r="H251" s="395"/>
      <c r="I251" s="395"/>
      <c r="J251" s="128" t="s">
        <v>134</v>
      </c>
      <c r="K251" s="129">
        <v>14.5</v>
      </c>
      <c r="L251" s="396"/>
      <c r="M251" s="395"/>
      <c r="N251" s="396"/>
      <c r="O251" s="395"/>
      <c r="P251" s="395"/>
      <c r="Q251" s="395"/>
      <c r="R251" s="130"/>
      <c r="T251" s="131"/>
      <c r="U251" s="36"/>
      <c r="V251" s="132"/>
      <c r="W251" s="132"/>
      <c r="X251" s="132"/>
      <c r="Y251" s="132"/>
      <c r="Z251" s="132"/>
      <c r="AA251" s="133"/>
      <c r="AR251" s="16" t="s">
        <v>193</v>
      </c>
      <c r="AT251" s="16" t="s">
        <v>125</v>
      </c>
      <c r="AU251" s="16" t="s">
        <v>130</v>
      </c>
      <c r="AY251" s="16" t="s">
        <v>124</v>
      </c>
      <c r="BE251" s="134">
        <f>IF(U251="základná",N251,0)</f>
        <v>0</v>
      </c>
      <c r="BF251" s="134">
        <f>IF(U251="znížená",N251,0)</f>
        <v>0</v>
      </c>
      <c r="BG251" s="134">
        <f>IF(U251="zákl. prenesená",N251,0)</f>
        <v>0</v>
      </c>
      <c r="BH251" s="134">
        <f>IF(U251="zníž. prenesená",N251,0)</f>
        <v>0</v>
      </c>
      <c r="BI251" s="134">
        <f>IF(U251="nulová",N251,0)</f>
        <v>0</v>
      </c>
      <c r="BJ251" s="16" t="s">
        <v>130</v>
      </c>
      <c r="BK251" s="134">
        <f>ROUND(L251*K251,2)</f>
        <v>0</v>
      </c>
      <c r="BL251" s="16" t="s">
        <v>193</v>
      </c>
      <c r="BM251" s="16" t="s">
        <v>699</v>
      </c>
    </row>
    <row r="252" spans="2:65" s="10" customFormat="1" ht="22.5" customHeight="1" x14ac:dyDescent="0.3">
      <c r="B252" s="135"/>
      <c r="E252" s="136" t="s">
        <v>3</v>
      </c>
      <c r="F252" s="397" t="s">
        <v>700</v>
      </c>
      <c r="G252" s="398"/>
      <c r="H252" s="398"/>
      <c r="I252" s="398"/>
      <c r="K252" s="137">
        <v>14.5</v>
      </c>
      <c r="R252" s="138"/>
      <c r="T252" s="139"/>
      <c r="AA252" s="140"/>
      <c r="AT252" s="136" t="s">
        <v>137</v>
      </c>
      <c r="AU252" s="136" t="s">
        <v>130</v>
      </c>
      <c r="AV252" s="10" t="s">
        <v>130</v>
      </c>
      <c r="AW252" s="10" t="s">
        <v>27</v>
      </c>
      <c r="AX252" s="10" t="s">
        <v>75</v>
      </c>
      <c r="AY252" s="136" t="s">
        <v>124</v>
      </c>
    </row>
    <row r="253" spans="2:65" s="1" customFormat="1" ht="31.5" customHeight="1" x14ac:dyDescent="0.3">
      <c r="B253" s="125"/>
      <c r="C253" s="126" t="s">
        <v>454</v>
      </c>
      <c r="D253" s="126" t="s">
        <v>125</v>
      </c>
      <c r="E253" s="127" t="s">
        <v>1803</v>
      </c>
      <c r="F253" s="394" t="s">
        <v>1804</v>
      </c>
      <c r="G253" s="395"/>
      <c r="H253" s="395"/>
      <c r="I253" s="395"/>
      <c r="J253" s="128" t="s">
        <v>134</v>
      </c>
      <c r="K253" s="129">
        <v>194</v>
      </c>
      <c r="L253" s="396"/>
      <c r="M253" s="395"/>
      <c r="N253" s="396"/>
      <c r="O253" s="395"/>
      <c r="P253" s="395"/>
      <c r="Q253" s="395"/>
      <c r="R253" s="130"/>
      <c r="T253" s="131"/>
      <c r="U253" s="36"/>
      <c r="V253" s="132"/>
      <c r="W253" s="132"/>
      <c r="X253" s="132"/>
      <c r="Y253" s="132"/>
      <c r="Z253" s="132"/>
      <c r="AA253" s="133"/>
      <c r="AR253" s="16" t="s">
        <v>193</v>
      </c>
      <c r="AT253" s="16" t="s">
        <v>125</v>
      </c>
      <c r="AU253" s="16" t="s">
        <v>130</v>
      </c>
      <c r="AY253" s="16" t="s">
        <v>124</v>
      </c>
      <c r="BE253" s="134">
        <f>IF(U253="základná",N253,0)</f>
        <v>0</v>
      </c>
      <c r="BF253" s="134">
        <f>IF(U253="znížená",N253,0)</f>
        <v>0</v>
      </c>
      <c r="BG253" s="134">
        <f>IF(U253="zákl. prenesená",N253,0)</f>
        <v>0</v>
      </c>
      <c r="BH253" s="134">
        <f>IF(U253="zníž. prenesená",N253,0)</f>
        <v>0</v>
      </c>
      <c r="BI253" s="134">
        <f>IF(U253="nulová",N253,0)</f>
        <v>0</v>
      </c>
      <c r="BJ253" s="16" t="s">
        <v>130</v>
      </c>
      <c r="BK253" s="134">
        <f>ROUND(L253*K253,2)</f>
        <v>0</v>
      </c>
      <c r="BL253" s="16" t="s">
        <v>193</v>
      </c>
      <c r="BM253" s="16" t="s">
        <v>1805</v>
      </c>
    </row>
    <row r="254" spans="2:65" s="1" customFormat="1" ht="22.5" customHeight="1" x14ac:dyDescent="0.3">
      <c r="B254" s="29"/>
      <c r="F254" s="399" t="s">
        <v>1806</v>
      </c>
      <c r="G254" s="357"/>
      <c r="H254" s="357"/>
      <c r="I254" s="357"/>
      <c r="R254" s="30"/>
      <c r="T254" s="64"/>
      <c r="AA254" s="65"/>
      <c r="AT254" s="16" t="s">
        <v>503</v>
      </c>
      <c r="AU254" s="16" t="s">
        <v>130</v>
      </c>
    </row>
    <row r="255" spans="2:65" s="10" customFormat="1" ht="22.5" customHeight="1" x14ac:dyDescent="0.3">
      <c r="B255" s="135"/>
      <c r="E255" s="136" t="s">
        <v>3</v>
      </c>
      <c r="F255" s="400" t="s">
        <v>1807</v>
      </c>
      <c r="G255" s="398"/>
      <c r="H255" s="398"/>
      <c r="I255" s="398"/>
      <c r="K255" s="137">
        <v>194</v>
      </c>
      <c r="R255" s="138"/>
      <c r="T255" s="139"/>
      <c r="AA255" s="140"/>
      <c r="AT255" s="136" t="s">
        <v>137</v>
      </c>
      <c r="AU255" s="136" t="s">
        <v>130</v>
      </c>
      <c r="AV255" s="10" t="s">
        <v>130</v>
      </c>
      <c r="AW255" s="10" t="s">
        <v>27</v>
      </c>
      <c r="AX255" s="10" t="s">
        <v>75</v>
      </c>
      <c r="AY255" s="136" t="s">
        <v>124</v>
      </c>
    </row>
    <row r="256" spans="2:65" s="1" customFormat="1" ht="31.5" customHeight="1" x14ac:dyDescent="0.3">
      <c r="B256" s="125"/>
      <c r="C256" s="126" t="s">
        <v>458</v>
      </c>
      <c r="D256" s="126" t="s">
        <v>125</v>
      </c>
      <c r="E256" s="127" t="s">
        <v>701</v>
      </c>
      <c r="F256" s="394" t="s">
        <v>702</v>
      </c>
      <c r="G256" s="395"/>
      <c r="H256" s="395"/>
      <c r="I256" s="395"/>
      <c r="J256" s="128" t="s">
        <v>134</v>
      </c>
      <c r="K256" s="129">
        <v>12</v>
      </c>
      <c r="L256" s="396"/>
      <c r="M256" s="395"/>
      <c r="N256" s="396"/>
      <c r="O256" s="395"/>
      <c r="P256" s="395"/>
      <c r="Q256" s="395"/>
      <c r="R256" s="130"/>
      <c r="T256" s="131"/>
      <c r="U256" s="36"/>
      <c r="V256" s="132"/>
      <c r="W256" s="132"/>
      <c r="X256" s="132"/>
      <c r="Y256" s="132"/>
      <c r="Z256" s="132"/>
      <c r="AA256" s="133"/>
      <c r="AR256" s="16" t="s">
        <v>193</v>
      </c>
      <c r="AT256" s="16" t="s">
        <v>125</v>
      </c>
      <c r="AU256" s="16" t="s">
        <v>130</v>
      </c>
      <c r="AY256" s="16" t="s">
        <v>124</v>
      </c>
      <c r="BE256" s="134">
        <f>IF(U256="základná",N256,0)</f>
        <v>0</v>
      </c>
      <c r="BF256" s="134">
        <f>IF(U256="znížená",N256,0)</f>
        <v>0</v>
      </c>
      <c r="BG256" s="134">
        <f>IF(U256="zákl. prenesená",N256,0)</f>
        <v>0</v>
      </c>
      <c r="BH256" s="134">
        <f>IF(U256="zníž. prenesená",N256,0)</f>
        <v>0</v>
      </c>
      <c r="BI256" s="134">
        <f>IF(U256="nulová",N256,0)</f>
        <v>0</v>
      </c>
      <c r="BJ256" s="16" t="s">
        <v>130</v>
      </c>
      <c r="BK256" s="134">
        <f>ROUND(L256*K256,2)</f>
        <v>0</v>
      </c>
      <c r="BL256" s="16" t="s">
        <v>193</v>
      </c>
      <c r="BM256" s="16" t="s">
        <v>703</v>
      </c>
    </row>
    <row r="257" spans="2:65" s="10" customFormat="1" ht="22.5" customHeight="1" x14ac:dyDescent="0.3">
      <c r="B257" s="135"/>
      <c r="E257" s="136" t="s">
        <v>3</v>
      </c>
      <c r="F257" s="397" t="s">
        <v>704</v>
      </c>
      <c r="G257" s="398"/>
      <c r="H257" s="398"/>
      <c r="I257" s="398"/>
      <c r="K257" s="137">
        <v>12</v>
      </c>
      <c r="R257" s="138"/>
      <c r="T257" s="139"/>
      <c r="AA257" s="140"/>
      <c r="AT257" s="136" t="s">
        <v>137</v>
      </c>
      <c r="AU257" s="136" t="s">
        <v>130</v>
      </c>
      <c r="AV257" s="10" t="s">
        <v>130</v>
      </c>
      <c r="AW257" s="10" t="s">
        <v>27</v>
      </c>
      <c r="AX257" s="10" t="s">
        <v>75</v>
      </c>
      <c r="AY257" s="136" t="s">
        <v>124</v>
      </c>
    </row>
    <row r="258" spans="2:65" s="1" customFormat="1" ht="31.5" customHeight="1" x14ac:dyDescent="0.3">
      <c r="B258" s="125"/>
      <c r="C258" s="126" t="s">
        <v>462</v>
      </c>
      <c r="D258" s="126" t="s">
        <v>125</v>
      </c>
      <c r="E258" s="127" t="s">
        <v>705</v>
      </c>
      <c r="F258" s="394" t="s">
        <v>706</v>
      </c>
      <c r="G258" s="395"/>
      <c r="H258" s="395"/>
      <c r="I258" s="395"/>
      <c r="J258" s="128" t="s">
        <v>134</v>
      </c>
      <c r="K258" s="129">
        <v>12</v>
      </c>
      <c r="L258" s="396"/>
      <c r="M258" s="395"/>
      <c r="N258" s="396"/>
      <c r="O258" s="395"/>
      <c r="P258" s="395"/>
      <c r="Q258" s="395"/>
      <c r="R258" s="130"/>
      <c r="T258" s="131"/>
      <c r="U258" s="36"/>
      <c r="V258" s="132"/>
      <c r="W258" s="132"/>
      <c r="X258" s="132"/>
      <c r="Y258" s="132"/>
      <c r="Z258" s="132"/>
      <c r="AA258" s="133"/>
      <c r="AR258" s="16" t="s">
        <v>193</v>
      </c>
      <c r="AT258" s="16" t="s">
        <v>125</v>
      </c>
      <c r="AU258" s="16" t="s">
        <v>130</v>
      </c>
      <c r="AY258" s="16" t="s">
        <v>124</v>
      </c>
      <c r="BE258" s="134">
        <f>IF(U258="základná",N258,0)</f>
        <v>0</v>
      </c>
      <c r="BF258" s="134">
        <f>IF(U258="znížená",N258,0)</f>
        <v>0</v>
      </c>
      <c r="BG258" s="134">
        <f>IF(U258="zákl. prenesená",N258,0)</f>
        <v>0</v>
      </c>
      <c r="BH258" s="134">
        <f>IF(U258="zníž. prenesená",N258,0)</f>
        <v>0</v>
      </c>
      <c r="BI258" s="134">
        <f>IF(U258="nulová",N258,0)</f>
        <v>0</v>
      </c>
      <c r="BJ258" s="16" t="s">
        <v>130</v>
      </c>
      <c r="BK258" s="134">
        <f>ROUND(L258*K258,2)</f>
        <v>0</v>
      </c>
      <c r="BL258" s="16" t="s">
        <v>193</v>
      </c>
      <c r="BM258" s="16" t="s">
        <v>707</v>
      </c>
    </row>
    <row r="259" spans="2:65" s="1" customFormat="1" ht="31.5" customHeight="1" x14ac:dyDescent="0.3">
      <c r="B259" s="125"/>
      <c r="C259" s="126" t="s">
        <v>466</v>
      </c>
      <c r="D259" s="126" t="s">
        <v>125</v>
      </c>
      <c r="E259" s="127" t="s">
        <v>708</v>
      </c>
      <c r="F259" s="394" t="s">
        <v>709</v>
      </c>
      <c r="G259" s="395"/>
      <c r="H259" s="395"/>
      <c r="I259" s="395"/>
      <c r="J259" s="128" t="s">
        <v>134</v>
      </c>
      <c r="K259" s="129">
        <v>16</v>
      </c>
      <c r="L259" s="396"/>
      <c r="M259" s="395"/>
      <c r="N259" s="396"/>
      <c r="O259" s="395"/>
      <c r="P259" s="395"/>
      <c r="Q259" s="395"/>
      <c r="R259" s="130"/>
      <c r="T259" s="131"/>
      <c r="U259" s="36"/>
      <c r="V259" s="132"/>
      <c r="W259" s="132"/>
      <c r="X259" s="132"/>
      <c r="Y259" s="132"/>
      <c r="Z259" s="132"/>
      <c r="AA259" s="133"/>
      <c r="AR259" s="16" t="s">
        <v>193</v>
      </c>
      <c r="AT259" s="16" t="s">
        <v>125</v>
      </c>
      <c r="AU259" s="16" t="s">
        <v>130</v>
      </c>
      <c r="AY259" s="16" t="s">
        <v>124</v>
      </c>
      <c r="BE259" s="134">
        <f>IF(U259="základná",N259,0)</f>
        <v>0</v>
      </c>
      <c r="BF259" s="134">
        <f>IF(U259="znížená",N259,0)</f>
        <v>0</v>
      </c>
      <c r="BG259" s="134">
        <f>IF(U259="zákl. prenesená",N259,0)</f>
        <v>0</v>
      </c>
      <c r="BH259" s="134">
        <f>IF(U259="zníž. prenesená",N259,0)</f>
        <v>0</v>
      </c>
      <c r="BI259" s="134">
        <f>IF(U259="nulová",N259,0)</f>
        <v>0</v>
      </c>
      <c r="BJ259" s="16" t="s">
        <v>130</v>
      </c>
      <c r="BK259" s="134">
        <f>ROUND(L259*K259,2)</f>
        <v>0</v>
      </c>
      <c r="BL259" s="16" t="s">
        <v>193</v>
      </c>
      <c r="BM259" s="16" t="s">
        <v>710</v>
      </c>
    </row>
    <row r="260" spans="2:65" s="1" customFormat="1" ht="31.5" customHeight="1" x14ac:dyDescent="0.3">
      <c r="B260" s="125"/>
      <c r="C260" s="126" t="s">
        <v>470</v>
      </c>
      <c r="D260" s="126" t="s">
        <v>125</v>
      </c>
      <c r="E260" s="127" t="s">
        <v>711</v>
      </c>
      <c r="F260" s="394" t="s">
        <v>712</v>
      </c>
      <c r="G260" s="395"/>
      <c r="H260" s="395"/>
      <c r="I260" s="395"/>
      <c r="J260" s="128" t="s">
        <v>134</v>
      </c>
      <c r="K260" s="129">
        <v>78</v>
      </c>
      <c r="L260" s="396"/>
      <c r="M260" s="395"/>
      <c r="N260" s="396"/>
      <c r="O260" s="395"/>
      <c r="P260" s="395"/>
      <c r="Q260" s="395"/>
      <c r="R260" s="130"/>
      <c r="T260" s="131"/>
      <c r="U260" s="36"/>
      <c r="V260" s="132"/>
      <c r="W260" s="132"/>
      <c r="X260" s="132"/>
      <c r="Y260" s="132"/>
      <c r="Z260" s="132"/>
      <c r="AA260" s="133"/>
      <c r="AR260" s="16" t="s">
        <v>193</v>
      </c>
      <c r="AT260" s="16" t="s">
        <v>125</v>
      </c>
      <c r="AU260" s="16" t="s">
        <v>130</v>
      </c>
      <c r="AY260" s="16" t="s">
        <v>124</v>
      </c>
      <c r="BE260" s="134">
        <f>IF(U260="základná",N260,0)</f>
        <v>0</v>
      </c>
      <c r="BF260" s="134">
        <f>IF(U260="znížená",N260,0)</f>
        <v>0</v>
      </c>
      <c r="BG260" s="134">
        <f>IF(U260="zákl. prenesená",N260,0)</f>
        <v>0</v>
      </c>
      <c r="BH260" s="134">
        <f>IF(U260="zníž. prenesená",N260,0)</f>
        <v>0</v>
      </c>
      <c r="BI260" s="134">
        <f>IF(U260="nulová",N260,0)</f>
        <v>0</v>
      </c>
      <c r="BJ260" s="16" t="s">
        <v>130</v>
      </c>
      <c r="BK260" s="134">
        <f>ROUND(L260*K260,2)</f>
        <v>0</v>
      </c>
      <c r="BL260" s="16" t="s">
        <v>193</v>
      </c>
      <c r="BM260" s="16" t="s">
        <v>713</v>
      </c>
    </row>
    <row r="261" spans="2:65" s="1" customFormat="1" ht="31.5" customHeight="1" x14ac:dyDescent="0.3">
      <c r="B261" s="125"/>
      <c r="C261" s="126" t="s">
        <v>474</v>
      </c>
      <c r="D261" s="126" t="s">
        <v>125</v>
      </c>
      <c r="E261" s="127" t="s">
        <v>714</v>
      </c>
      <c r="F261" s="394" t="s">
        <v>715</v>
      </c>
      <c r="G261" s="395"/>
      <c r="H261" s="395"/>
      <c r="I261" s="395"/>
      <c r="J261" s="128" t="s">
        <v>134</v>
      </c>
      <c r="K261" s="129">
        <v>30</v>
      </c>
      <c r="L261" s="396"/>
      <c r="M261" s="395"/>
      <c r="N261" s="396"/>
      <c r="O261" s="395"/>
      <c r="P261" s="395"/>
      <c r="Q261" s="395"/>
      <c r="R261" s="130"/>
      <c r="T261" s="131"/>
      <c r="U261" s="36"/>
      <c r="V261" s="132"/>
      <c r="W261" s="132"/>
      <c r="X261" s="132"/>
      <c r="Y261" s="132"/>
      <c r="Z261" s="132"/>
      <c r="AA261" s="133"/>
      <c r="AR261" s="16" t="s">
        <v>193</v>
      </c>
      <c r="AT261" s="16" t="s">
        <v>125</v>
      </c>
      <c r="AU261" s="16" t="s">
        <v>130</v>
      </c>
      <c r="AY261" s="16" t="s">
        <v>124</v>
      </c>
      <c r="BE261" s="134">
        <f>IF(U261="základná",N261,0)</f>
        <v>0</v>
      </c>
      <c r="BF261" s="134">
        <f>IF(U261="znížená",N261,0)</f>
        <v>0</v>
      </c>
      <c r="BG261" s="134">
        <f>IF(U261="zákl. prenesená",N261,0)</f>
        <v>0</v>
      </c>
      <c r="BH261" s="134">
        <f>IF(U261="zníž. prenesená",N261,0)</f>
        <v>0</v>
      </c>
      <c r="BI261" s="134">
        <f>IF(U261="nulová",N261,0)</f>
        <v>0</v>
      </c>
      <c r="BJ261" s="16" t="s">
        <v>130</v>
      </c>
      <c r="BK261" s="134">
        <f>ROUND(L261*K261,2)</f>
        <v>0</v>
      </c>
      <c r="BL261" s="16" t="s">
        <v>193</v>
      </c>
      <c r="BM261" s="16" t="s">
        <v>716</v>
      </c>
    </row>
    <row r="262" spans="2:65" s="1" customFormat="1" ht="44.25" customHeight="1" x14ac:dyDescent="0.3">
      <c r="B262" s="125"/>
      <c r="C262" s="126" t="s">
        <v>722</v>
      </c>
      <c r="D262" s="126" t="s">
        <v>125</v>
      </c>
      <c r="E262" s="127" t="s">
        <v>717</v>
      </c>
      <c r="F262" s="394" t="s">
        <v>718</v>
      </c>
      <c r="G262" s="395"/>
      <c r="H262" s="395"/>
      <c r="I262" s="395"/>
      <c r="J262" s="128" t="s">
        <v>134</v>
      </c>
      <c r="K262" s="129">
        <v>268.8</v>
      </c>
      <c r="L262" s="396"/>
      <c r="M262" s="395"/>
      <c r="N262" s="396"/>
      <c r="O262" s="395"/>
      <c r="P262" s="395"/>
      <c r="Q262" s="395"/>
      <c r="R262" s="130"/>
      <c r="T262" s="131"/>
      <c r="U262" s="36"/>
      <c r="V262" s="132"/>
      <c r="W262" s="132"/>
      <c r="X262" s="132"/>
      <c r="Y262" s="132"/>
      <c r="Z262" s="132"/>
      <c r="AA262" s="133"/>
      <c r="AR262" s="16" t="s">
        <v>193</v>
      </c>
      <c r="AT262" s="16" t="s">
        <v>125</v>
      </c>
      <c r="AU262" s="16" t="s">
        <v>130</v>
      </c>
      <c r="AY262" s="16" t="s">
        <v>124</v>
      </c>
      <c r="BE262" s="134">
        <f>IF(U262="základná",N262,0)</f>
        <v>0</v>
      </c>
      <c r="BF262" s="134">
        <f>IF(U262="znížená",N262,0)</f>
        <v>0</v>
      </c>
      <c r="BG262" s="134">
        <f>IF(U262="zákl. prenesená",N262,0)</f>
        <v>0</v>
      </c>
      <c r="BH262" s="134">
        <f>IF(U262="zníž. prenesená",N262,0)</f>
        <v>0</v>
      </c>
      <c r="BI262" s="134">
        <f>IF(U262="nulová",N262,0)</f>
        <v>0</v>
      </c>
      <c r="BJ262" s="16" t="s">
        <v>130</v>
      </c>
      <c r="BK262" s="134">
        <f>ROUND(L262*K262,2)</f>
        <v>0</v>
      </c>
      <c r="BL262" s="16" t="s">
        <v>193</v>
      </c>
      <c r="BM262" s="16" t="s">
        <v>719</v>
      </c>
    </row>
    <row r="263" spans="2:65" s="10" customFormat="1" ht="31.5" customHeight="1" x14ac:dyDescent="0.3">
      <c r="B263" s="135"/>
      <c r="E263" s="136" t="s">
        <v>3</v>
      </c>
      <c r="F263" s="397" t="s">
        <v>720</v>
      </c>
      <c r="G263" s="398"/>
      <c r="H263" s="398"/>
      <c r="I263" s="398"/>
      <c r="K263" s="137">
        <v>251.2</v>
      </c>
      <c r="R263" s="138"/>
      <c r="T263" s="139"/>
      <c r="AA263" s="140"/>
      <c r="AT263" s="136" t="s">
        <v>137</v>
      </c>
      <c r="AU263" s="136" t="s">
        <v>130</v>
      </c>
      <c r="AV263" s="10" t="s">
        <v>130</v>
      </c>
      <c r="AW263" s="10" t="s">
        <v>27</v>
      </c>
      <c r="AX263" s="10" t="s">
        <v>69</v>
      </c>
      <c r="AY263" s="136" t="s">
        <v>124</v>
      </c>
    </row>
    <row r="264" spans="2:65" s="10" customFormat="1" ht="22.5" customHeight="1" x14ac:dyDescent="0.3">
      <c r="B264" s="135"/>
      <c r="E264" s="136" t="s">
        <v>3</v>
      </c>
      <c r="F264" s="400" t="s">
        <v>721</v>
      </c>
      <c r="G264" s="398"/>
      <c r="H264" s="398"/>
      <c r="I264" s="398"/>
      <c r="K264" s="137">
        <v>17.600000000000001</v>
      </c>
      <c r="R264" s="138"/>
      <c r="T264" s="139"/>
      <c r="AA264" s="140"/>
      <c r="AT264" s="136" t="s">
        <v>137</v>
      </c>
      <c r="AU264" s="136" t="s">
        <v>130</v>
      </c>
      <c r="AV264" s="10" t="s">
        <v>130</v>
      </c>
      <c r="AW264" s="10" t="s">
        <v>27</v>
      </c>
      <c r="AX264" s="10" t="s">
        <v>69</v>
      </c>
      <c r="AY264" s="136" t="s">
        <v>124</v>
      </c>
    </row>
    <row r="265" spans="2:65" s="11" customFormat="1" ht="22.5" customHeight="1" x14ac:dyDescent="0.3">
      <c r="B265" s="148"/>
      <c r="E265" s="154" t="s">
        <v>3</v>
      </c>
      <c r="F265" s="419" t="s">
        <v>506</v>
      </c>
      <c r="G265" s="402"/>
      <c r="H265" s="402"/>
      <c r="I265" s="402"/>
      <c r="K265" s="150">
        <v>268.8</v>
      </c>
      <c r="R265" s="151"/>
      <c r="T265" s="152"/>
      <c r="AA265" s="153"/>
      <c r="AT265" s="154" t="s">
        <v>137</v>
      </c>
      <c r="AU265" s="154" t="s">
        <v>130</v>
      </c>
      <c r="AV265" s="11" t="s">
        <v>129</v>
      </c>
      <c r="AW265" s="11" t="s">
        <v>27</v>
      </c>
      <c r="AX265" s="11" t="s">
        <v>75</v>
      </c>
      <c r="AY265" s="154" t="s">
        <v>124</v>
      </c>
    </row>
    <row r="266" spans="2:65" s="1" customFormat="1" ht="31.5" customHeight="1" x14ac:dyDescent="0.3">
      <c r="B266" s="125"/>
      <c r="C266" s="126" t="s">
        <v>726</v>
      </c>
      <c r="D266" s="126" t="s">
        <v>125</v>
      </c>
      <c r="E266" s="127" t="s">
        <v>723</v>
      </c>
      <c r="F266" s="394" t="s">
        <v>724</v>
      </c>
      <c r="G266" s="395"/>
      <c r="H266" s="395"/>
      <c r="I266" s="395"/>
      <c r="J266" s="128" t="s">
        <v>134</v>
      </c>
      <c r="K266" s="129">
        <v>28</v>
      </c>
      <c r="L266" s="396"/>
      <c r="M266" s="395"/>
      <c r="N266" s="396"/>
      <c r="O266" s="395"/>
      <c r="P266" s="395"/>
      <c r="Q266" s="395"/>
      <c r="R266" s="130"/>
      <c r="T266" s="131"/>
      <c r="U266" s="36"/>
      <c r="V266" s="132"/>
      <c r="W266" s="132"/>
      <c r="X266" s="132"/>
      <c r="Y266" s="132"/>
      <c r="Z266" s="132"/>
      <c r="AA266" s="133"/>
      <c r="AR266" s="16" t="s">
        <v>193</v>
      </c>
      <c r="AT266" s="16" t="s">
        <v>125</v>
      </c>
      <c r="AU266" s="16" t="s">
        <v>130</v>
      </c>
      <c r="AY266" s="16" t="s">
        <v>124</v>
      </c>
      <c r="BE266" s="134">
        <f>IF(U266="základná",N266,0)</f>
        <v>0</v>
      </c>
      <c r="BF266" s="134">
        <f>IF(U266="znížená",N266,0)</f>
        <v>0</v>
      </c>
      <c r="BG266" s="134">
        <f>IF(U266="zákl. prenesená",N266,0)</f>
        <v>0</v>
      </c>
      <c r="BH266" s="134">
        <f>IF(U266="zníž. prenesená",N266,0)</f>
        <v>0</v>
      </c>
      <c r="BI266" s="134">
        <f>IF(U266="nulová",N266,0)</f>
        <v>0</v>
      </c>
      <c r="BJ266" s="16" t="s">
        <v>130</v>
      </c>
      <c r="BK266" s="134">
        <f>ROUND(L266*K266,2)</f>
        <v>0</v>
      </c>
      <c r="BL266" s="16" t="s">
        <v>193</v>
      </c>
      <c r="BM266" s="16" t="s">
        <v>725</v>
      </c>
    </row>
    <row r="267" spans="2:65" s="1" customFormat="1" ht="44.25" customHeight="1" x14ac:dyDescent="0.3">
      <c r="B267" s="125"/>
      <c r="C267" s="126" t="s">
        <v>730</v>
      </c>
      <c r="D267" s="126" t="s">
        <v>125</v>
      </c>
      <c r="E267" s="127" t="s">
        <v>727</v>
      </c>
      <c r="F267" s="394" t="s">
        <v>728</v>
      </c>
      <c r="G267" s="395"/>
      <c r="H267" s="395"/>
      <c r="I267" s="395"/>
      <c r="J267" s="128" t="s">
        <v>134</v>
      </c>
      <c r="K267" s="129">
        <v>16</v>
      </c>
      <c r="L267" s="396"/>
      <c r="M267" s="395"/>
      <c r="N267" s="396"/>
      <c r="O267" s="395"/>
      <c r="P267" s="395"/>
      <c r="Q267" s="395"/>
      <c r="R267" s="130"/>
      <c r="T267" s="131"/>
      <c r="U267" s="36"/>
      <c r="V267" s="132"/>
      <c r="W267" s="132"/>
      <c r="X267" s="132"/>
      <c r="Y267" s="132"/>
      <c r="Z267" s="132"/>
      <c r="AA267" s="133"/>
      <c r="AR267" s="16" t="s">
        <v>193</v>
      </c>
      <c r="AT267" s="16" t="s">
        <v>125</v>
      </c>
      <c r="AU267" s="16" t="s">
        <v>130</v>
      </c>
      <c r="AY267" s="16" t="s">
        <v>124</v>
      </c>
      <c r="BE267" s="134">
        <f>IF(U267="základná",N267,0)</f>
        <v>0</v>
      </c>
      <c r="BF267" s="134">
        <f>IF(U267="znížená",N267,0)</f>
        <v>0</v>
      </c>
      <c r="BG267" s="134">
        <f>IF(U267="zákl. prenesená",N267,0)</f>
        <v>0</v>
      </c>
      <c r="BH267" s="134">
        <f>IF(U267="zníž. prenesená",N267,0)</f>
        <v>0</v>
      </c>
      <c r="BI267" s="134">
        <f>IF(U267="nulová",N267,0)</f>
        <v>0</v>
      </c>
      <c r="BJ267" s="16" t="s">
        <v>130</v>
      </c>
      <c r="BK267" s="134">
        <f>ROUND(L267*K267,2)</f>
        <v>0</v>
      </c>
      <c r="BL267" s="16" t="s">
        <v>193</v>
      </c>
      <c r="BM267" s="16" t="s">
        <v>729</v>
      </c>
    </row>
    <row r="268" spans="2:65" s="1" customFormat="1" ht="44.25" customHeight="1" x14ac:dyDescent="0.3">
      <c r="B268" s="125"/>
      <c r="C268" s="126" t="s">
        <v>734</v>
      </c>
      <c r="D268" s="126" t="s">
        <v>125</v>
      </c>
      <c r="E268" s="127" t="s">
        <v>731</v>
      </c>
      <c r="F268" s="394" t="s">
        <v>732</v>
      </c>
      <c r="G268" s="395"/>
      <c r="H268" s="395"/>
      <c r="I268" s="395"/>
      <c r="J268" s="128" t="s">
        <v>134</v>
      </c>
      <c r="K268" s="129">
        <v>12</v>
      </c>
      <c r="L268" s="396"/>
      <c r="M268" s="395"/>
      <c r="N268" s="396"/>
      <c r="O268" s="395"/>
      <c r="P268" s="395"/>
      <c r="Q268" s="395"/>
      <c r="R268" s="130"/>
      <c r="T268" s="131"/>
      <c r="U268" s="36"/>
      <c r="V268" s="132"/>
      <c r="W268" s="132"/>
      <c r="X268" s="132"/>
      <c r="Y268" s="132"/>
      <c r="Z268" s="132"/>
      <c r="AA268" s="133"/>
      <c r="AR268" s="16" t="s">
        <v>193</v>
      </c>
      <c r="AT268" s="16" t="s">
        <v>125</v>
      </c>
      <c r="AU268" s="16" t="s">
        <v>130</v>
      </c>
      <c r="AY268" s="16" t="s">
        <v>124</v>
      </c>
      <c r="BE268" s="134">
        <f>IF(U268="základná",N268,0)</f>
        <v>0</v>
      </c>
      <c r="BF268" s="134">
        <f>IF(U268="znížená",N268,0)</f>
        <v>0</v>
      </c>
      <c r="BG268" s="134">
        <f>IF(U268="zákl. prenesená",N268,0)</f>
        <v>0</v>
      </c>
      <c r="BH268" s="134">
        <f>IF(U268="zníž. prenesená",N268,0)</f>
        <v>0</v>
      </c>
      <c r="BI268" s="134">
        <f>IF(U268="nulová",N268,0)</f>
        <v>0</v>
      </c>
      <c r="BJ268" s="16" t="s">
        <v>130</v>
      </c>
      <c r="BK268" s="134">
        <f>ROUND(L268*K268,2)</f>
        <v>0</v>
      </c>
      <c r="BL268" s="16" t="s">
        <v>193</v>
      </c>
      <c r="BM268" s="16" t="s">
        <v>733</v>
      </c>
    </row>
    <row r="269" spans="2:65" s="1" customFormat="1" ht="31.5" customHeight="1" x14ac:dyDescent="0.3">
      <c r="B269" s="125"/>
      <c r="C269" s="126" t="s">
        <v>739</v>
      </c>
      <c r="D269" s="126" t="s">
        <v>125</v>
      </c>
      <c r="E269" s="127" t="s">
        <v>735</v>
      </c>
      <c r="F269" s="394" t="s">
        <v>736</v>
      </c>
      <c r="G269" s="395"/>
      <c r="H269" s="395"/>
      <c r="I269" s="395"/>
      <c r="J269" s="128" t="s">
        <v>134</v>
      </c>
      <c r="K269" s="129">
        <v>26.5</v>
      </c>
      <c r="L269" s="396"/>
      <c r="M269" s="395"/>
      <c r="N269" s="396"/>
      <c r="O269" s="395"/>
      <c r="P269" s="395"/>
      <c r="Q269" s="395"/>
      <c r="R269" s="130"/>
      <c r="T269" s="131"/>
      <c r="U269" s="36"/>
      <c r="V269" s="132"/>
      <c r="W269" s="132"/>
      <c r="X269" s="132"/>
      <c r="Y269" s="132"/>
      <c r="Z269" s="132"/>
      <c r="AA269" s="133"/>
      <c r="AR269" s="16" t="s">
        <v>193</v>
      </c>
      <c r="AT269" s="16" t="s">
        <v>125</v>
      </c>
      <c r="AU269" s="16" t="s">
        <v>130</v>
      </c>
      <c r="AY269" s="16" t="s">
        <v>124</v>
      </c>
      <c r="BE269" s="134">
        <f>IF(U269="základná",N269,0)</f>
        <v>0</v>
      </c>
      <c r="BF269" s="134">
        <f>IF(U269="znížená",N269,0)</f>
        <v>0</v>
      </c>
      <c r="BG269" s="134">
        <f>IF(U269="zákl. prenesená",N269,0)</f>
        <v>0</v>
      </c>
      <c r="BH269" s="134">
        <f>IF(U269="zníž. prenesená",N269,0)</f>
        <v>0</v>
      </c>
      <c r="BI269" s="134">
        <f>IF(U269="nulová",N269,0)</f>
        <v>0</v>
      </c>
      <c r="BJ269" s="16" t="s">
        <v>130</v>
      </c>
      <c r="BK269" s="134">
        <f>ROUND(L269*K269,2)</f>
        <v>0</v>
      </c>
      <c r="BL269" s="16" t="s">
        <v>193</v>
      </c>
      <c r="BM269" s="16" t="s">
        <v>737</v>
      </c>
    </row>
    <row r="270" spans="2:65" s="10" customFormat="1" ht="22.5" customHeight="1" x14ac:dyDescent="0.3">
      <c r="B270" s="135"/>
      <c r="E270" s="136" t="s">
        <v>3</v>
      </c>
      <c r="F270" s="397" t="s">
        <v>738</v>
      </c>
      <c r="G270" s="398"/>
      <c r="H270" s="398"/>
      <c r="I270" s="398"/>
      <c r="K270" s="137">
        <v>26.5</v>
      </c>
      <c r="R270" s="138"/>
      <c r="T270" s="139"/>
      <c r="AA270" s="140"/>
      <c r="AT270" s="136" t="s">
        <v>137</v>
      </c>
      <c r="AU270" s="136" t="s">
        <v>130</v>
      </c>
      <c r="AV270" s="10" t="s">
        <v>130</v>
      </c>
      <c r="AW270" s="10" t="s">
        <v>27</v>
      </c>
      <c r="AX270" s="10" t="s">
        <v>75</v>
      </c>
      <c r="AY270" s="136" t="s">
        <v>124</v>
      </c>
    </row>
    <row r="271" spans="2:65" s="1" customFormat="1" ht="31.5" customHeight="1" x14ac:dyDescent="0.3">
      <c r="B271" s="125"/>
      <c r="C271" s="126" t="s">
        <v>744</v>
      </c>
      <c r="D271" s="126" t="s">
        <v>125</v>
      </c>
      <c r="E271" s="127" t="s">
        <v>740</v>
      </c>
      <c r="F271" s="394" t="s">
        <v>741</v>
      </c>
      <c r="G271" s="395"/>
      <c r="H271" s="395"/>
      <c r="I271" s="395"/>
      <c r="J271" s="128" t="s">
        <v>134</v>
      </c>
      <c r="K271" s="129">
        <v>30</v>
      </c>
      <c r="L271" s="396"/>
      <c r="M271" s="395"/>
      <c r="N271" s="396"/>
      <c r="O271" s="395"/>
      <c r="P271" s="395"/>
      <c r="Q271" s="395"/>
      <c r="R271" s="130"/>
      <c r="T271" s="131"/>
      <c r="U271" s="36"/>
      <c r="V271" s="132"/>
      <c r="W271" s="132"/>
      <c r="X271" s="132"/>
      <c r="Y271" s="132"/>
      <c r="Z271" s="132"/>
      <c r="AA271" s="133"/>
      <c r="AR271" s="16" t="s">
        <v>193</v>
      </c>
      <c r="AT271" s="16" t="s">
        <v>125</v>
      </c>
      <c r="AU271" s="16" t="s">
        <v>130</v>
      </c>
      <c r="AY271" s="16" t="s">
        <v>124</v>
      </c>
      <c r="BE271" s="134">
        <f>IF(U271="základná",N271,0)</f>
        <v>0</v>
      </c>
      <c r="BF271" s="134">
        <f>IF(U271="znížená",N271,0)</f>
        <v>0</v>
      </c>
      <c r="BG271" s="134">
        <f>IF(U271="zákl. prenesená",N271,0)</f>
        <v>0</v>
      </c>
      <c r="BH271" s="134">
        <f>IF(U271="zníž. prenesená",N271,0)</f>
        <v>0</v>
      </c>
      <c r="BI271" s="134">
        <f>IF(U271="nulová",N271,0)</f>
        <v>0</v>
      </c>
      <c r="BJ271" s="16" t="s">
        <v>130</v>
      </c>
      <c r="BK271" s="134">
        <f>ROUND(L271*K271,2)</f>
        <v>0</v>
      </c>
      <c r="BL271" s="16" t="s">
        <v>193</v>
      </c>
      <c r="BM271" s="16" t="s">
        <v>742</v>
      </c>
    </row>
    <row r="272" spans="2:65" s="10" customFormat="1" ht="22.5" customHeight="1" x14ac:dyDescent="0.3">
      <c r="B272" s="135"/>
      <c r="E272" s="136" t="s">
        <v>3</v>
      </c>
      <c r="F272" s="397" t="s">
        <v>743</v>
      </c>
      <c r="G272" s="398"/>
      <c r="H272" s="398"/>
      <c r="I272" s="398"/>
      <c r="K272" s="137">
        <v>30</v>
      </c>
      <c r="R272" s="138"/>
      <c r="T272" s="139"/>
      <c r="AA272" s="140"/>
      <c r="AT272" s="136" t="s">
        <v>137</v>
      </c>
      <c r="AU272" s="136" t="s">
        <v>130</v>
      </c>
      <c r="AV272" s="10" t="s">
        <v>130</v>
      </c>
      <c r="AW272" s="10" t="s">
        <v>27</v>
      </c>
      <c r="AX272" s="10" t="s">
        <v>75</v>
      </c>
      <c r="AY272" s="136" t="s">
        <v>124</v>
      </c>
    </row>
    <row r="273" spans="2:65" s="1" customFormat="1" ht="31.5" customHeight="1" x14ac:dyDescent="0.3">
      <c r="B273" s="125"/>
      <c r="C273" s="126" t="s">
        <v>748</v>
      </c>
      <c r="D273" s="126" t="s">
        <v>125</v>
      </c>
      <c r="E273" s="127" t="s">
        <v>745</v>
      </c>
      <c r="F273" s="394" t="s">
        <v>746</v>
      </c>
      <c r="G273" s="395"/>
      <c r="H273" s="395"/>
      <c r="I273" s="395"/>
      <c r="J273" s="128" t="s">
        <v>187</v>
      </c>
      <c r="K273" s="129">
        <v>2</v>
      </c>
      <c r="L273" s="396"/>
      <c r="M273" s="395"/>
      <c r="N273" s="396"/>
      <c r="O273" s="395"/>
      <c r="P273" s="395"/>
      <c r="Q273" s="395"/>
      <c r="R273" s="130"/>
      <c r="T273" s="131"/>
      <c r="U273" s="36"/>
      <c r="V273" s="132"/>
      <c r="W273" s="132"/>
      <c r="X273" s="132"/>
      <c r="Y273" s="132"/>
      <c r="Z273" s="132"/>
      <c r="AA273" s="133"/>
      <c r="AR273" s="16" t="s">
        <v>193</v>
      </c>
      <c r="AT273" s="16" t="s">
        <v>125</v>
      </c>
      <c r="AU273" s="16" t="s">
        <v>130</v>
      </c>
      <c r="AY273" s="16" t="s">
        <v>124</v>
      </c>
      <c r="BE273" s="134">
        <f>IF(U273="základná",N273,0)</f>
        <v>0</v>
      </c>
      <c r="BF273" s="134">
        <f>IF(U273="znížená",N273,0)</f>
        <v>0</v>
      </c>
      <c r="BG273" s="134">
        <f>IF(U273="zákl. prenesená",N273,0)</f>
        <v>0</v>
      </c>
      <c r="BH273" s="134">
        <f>IF(U273="zníž. prenesená",N273,0)</f>
        <v>0</v>
      </c>
      <c r="BI273" s="134">
        <f>IF(U273="nulová",N273,0)</f>
        <v>0</v>
      </c>
      <c r="BJ273" s="16" t="s">
        <v>130</v>
      </c>
      <c r="BK273" s="134">
        <f>ROUND(L273*K273,2)</f>
        <v>0</v>
      </c>
      <c r="BL273" s="16" t="s">
        <v>193</v>
      </c>
      <c r="BM273" s="16" t="s">
        <v>747</v>
      </c>
    </row>
    <row r="274" spans="2:65" s="1" customFormat="1" ht="31.5" customHeight="1" x14ac:dyDescent="0.3">
      <c r="B274" s="125"/>
      <c r="C274" s="126" t="s">
        <v>752</v>
      </c>
      <c r="D274" s="126" t="s">
        <v>125</v>
      </c>
      <c r="E274" s="127" t="s">
        <v>749</v>
      </c>
      <c r="F274" s="394" t="s">
        <v>750</v>
      </c>
      <c r="G274" s="395"/>
      <c r="H274" s="395"/>
      <c r="I274" s="395"/>
      <c r="J274" s="128" t="s">
        <v>187</v>
      </c>
      <c r="K274" s="129">
        <v>1</v>
      </c>
      <c r="L274" s="396"/>
      <c r="M274" s="395"/>
      <c r="N274" s="396"/>
      <c r="O274" s="395"/>
      <c r="P274" s="395"/>
      <c r="Q274" s="395"/>
      <c r="R274" s="130"/>
      <c r="T274" s="131"/>
      <c r="U274" s="36"/>
      <c r="V274" s="132"/>
      <c r="W274" s="132"/>
      <c r="X274" s="132"/>
      <c r="Y274" s="132"/>
      <c r="Z274" s="132"/>
      <c r="AA274" s="133"/>
      <c r="AR274" s="16" t="s">
        <v>193</v>
      </c>
      <c r="AT274" s="16" t="s">
        <v>125</v>
      </c>
      <c r="AU274" s="16" t="s">
        <v>130</v>
      </c>
      <c r="AY274" s="16" t="s">
        <v>124</v>
      </c>
      <c r="BE274" s="134">
        <f>IF(U274="základná",N274,0)</f>
        <v>0</v>
      </c>
      <c r="BF274" s="134">
        <f>IF(U274="znížená",N274,0)</f>
        <v>0</v>
      </c>
      <c r="BG274" s="134">
        <f>IF(U274="zákl. prenesená",N274,0)</f>
        <v>0</v>
      </c>
      <c r="BH274" s="134">
        <f>IF(U274="zníž. prenesená",N274,0)</f>
        <v>0</v>
      </c>
      <c r="BI274" s="134">
        <f>IF(U274="nulová",N274,0)</f>
        <v>0</v>
      </c>
      <c r="BJ274" s="16" t="s">
        <v>130</v>
      </c>
      <c r="BK274" s="134">
        <f>ROUND(L274*K274,2)</f>
        <v>0</v>
      </c>
      <c r="BL274" s="16" t="s">
        <v>193</v>
      </c>
      <c r="BM274" s="16" t="s">
        <v>751</v>
      </c>
    </row>
    <row r="275" spans="2:65" s="1" customFormat="1" ht="31.5" customHeight="1" x14ac:dyDescent="0.3">
      <c r="B275" s="125"/>
      <c r="C275" s="126" t="s">
        <v>756</v>
      </c>
      <c r="D275" s="126" t="s">
        <v>125</v>
      </c>
      <c r="E275" s="127" t="s">
        <v>753</v>
      </c>
      <c r="F275" s="394" t="s">
        <v>754</v>
      </c>
      <c r="G275" s="395"/>
      <c r="H275" s="395"/>
      <c r="I275" s="395"/>
      <c r="J275" s="128" t="s">
        <v>216</v>
      </c>
      <c r="K275" s="129">
        <v>4.17</v>
      </c>
      <c r="L275" s="396"/>
      <c r="M275" s="395"/>
      <c r="N275" s="396"/>
      <c r="O275" s="395"/>
      <c r="P275" s="395"/>
      <c r="Q275" s="395"/>
      <c r="R275" s="130"/>
      <c r="T275" s="131"/>
      <c r="U275" s="36"/>
      <c r="V275" s="132"/>
      <c r="W275" s="132"/>
      <c r="X275" s="132"/>
      <c r="Y275" s="132"/>
      <c r="Z275" s="132"/>
      <c r="AA275" s="133"/>
      <c r="AR275" s="16" t="s">
        <v>193</v>
      </c>
      <c r="AT275" s="16" t="s">
        <v>125</v>
      </c>
      <c r="AU275" s="16" t="s">
        <v>130</v>
      </c>
      <c r="AY275" s="16" t="s">
        <v>124</v>
      </c>
      <c r="BE275" s="134">
        <f>IF(U275="základná",N275,0)</f>
        <v>0</v>
      </c>
      <c r="BF275" s="134">
        <f>IF(U275="znížená",N275,0)</f>
        <v>0</v>
      </c>
      <c r="BG275" s="134">
        <f>IF(U275="zákl. prenesená",N275,0)</f>
        <v>0</v>
      </c>
      <c r="BH275" s="134">
        <f>IF(U275="zníž. prenesená",N275,0)</f>
        <v>0</v>
      </c>
      <c r="BI275" s="134">
        <f>IF(U275="nulová",N275,0)</f>
        <v>0</v>
      </c>
      <c r="BJ275" s="16" t="s">
        <v>130</v>
      </c>
      <c r="BK275" s="134">
        <f>ROUND(L275*K275,2)</f>
        <v>0</v>
      </c>
      <c r="BL275" s="16" t="s">
        <v>193</v>
      </c>
      <c r="BM275" s="16" t="s">
        <v>755</v>
      </c>
    </row>
    <row r="276" spans="2:65" s="9" customFormat="1" ht="29.85" customHeight="1" x14ac:dyDescent="0.3">
      <c r="B276" s="115"/>
      <c r="D276" s="124" t="s">
        <v>481</v>
      </c>
      <c r="E276" s="124"/>
      <c r="F276" s="124"/>
      <c r="G276" s="124"/>
      <c r="H276" s="124"/>
      <c r="I276" s="124"/>
      <c r="J276" s="124"/>
      <c r="K276" s="124"/>
      <c r="L276" s="124"/>
      <c r="M276" s="124"/>
      <c r="N276" s="412"/>
      <c r="O276" s="413"/>
      <c r="P276" s="413"/>
      <c r="Q276" s="413"/>
      <c r="R276" s="117"/>
      <c r="T276" s="118"/>
      <c r="W276" s="119"/>
      <c r="Y276" s="119"/>
      <c r="AA276" s="120"/>
      <c r="AR276" s="121" t="s">
        <v>130</v>
      </c>
      <c r="AT276" s="122" t="s">
        <v>68</v>
      </c>
      <c r="AU276" s="122" t="s">
        <v>75</v>
      </c>
      <c r="AY276" s="121" t="s">
        <v>124</v>
      </c>
      <c r="BK276" s="123">
        <f>SUM(BK277:BK278)</f>
        <v>0</v>
      </c>
    </row>
    <row r="277" spans="2:65" s="1" customFormat="1" ht="31.5" customHeight="1" x14ac:dyDescent="0.3">
      <c r="B277" s="125"/>
      <c r="C277" s="126" t="s">
        <v>760</v>
      </c>
      <c r="D277" s="126" t="s">
        <v>125</v>
      </c>
      <c r="E277" s="127" t="s">
        <v>757</v>
      </c>
      <c r="F277" s="394" t="s">
        <v>1946</v>
      </c>
      <c r="G277" s="395"/>
      <c r="H277" s="395"/>
      <c r="I277" s="395"/>
      <c r="J277" s="128" t="s">
        <v>128</v>
      </c>
      <c r="K277" s="129">
        <v>75.36</v>
      </c>
      <c r="L277" s="396"/>
      <c r="M277" s="395"/>
      <c r="N277" s="396"/>
      <c r="O277" s="395"/>
      <c r="P277" s="395"/>
      <c r="Q277" s="395"/>
      <c r="R277" s="130"/>
      <c r="T277" s="131"/>
      <c r="U277" s="36"/>
      <c r="V277" s="132"/>
      <c r="W277" s="132"/>
      <c r="X277" s="132"/>
      <c r="Y277" s="132"/>
      <c r="Z277" s="132"/>
      <c r="AA277" s="133"/>
      <c r="AR277" s="16" t="s">
        <v>193</v>
      </c>
      <c r="AT277" s="16" t="s">
        <v>125</v>
      </c>
      <c r="AU277" s="16" t="s">
        <v>130</v>
      </c>
      <c r="AY277" s="16" t="s">
        <v>124</v>
      </c>
      <c r="BE277" s="134">
        <f>IF(U277="základná",N277,0)</f>
        <v>0</v>
      </c>
      <c r="BF277" s="134">
        <f>IF(U277="znížená",N277,0)</f>
        <v>0</v>
      </c>
      <c r="BG277" s="134">
        <f>IF(U277="zákl. prenesená",N277,0)</f>
        <v>0</v>
      </c>
      <c r="BH277" s="134">
        <f>IF(U277="zníž. prenesená",N277,0)</f>
        <v>0</v>
      </c>
      <c r="BI277" s="134">
        <f>IF(U277="nulová",N277,0)</f>
        <v>0</v>
      </c>
      <c r="BJ277" s="16" t="s">
        <v>130</v>
      </c>
      <c r="BK277" s="134">
        <f>ROUND(L277*K277,2)</f>
        <v>0</v>
      </c>
      <c r="BL277" s="16" t="s">
        <v>193</v>
      </c>
      <c r="BM277" s="16" t="s">
        <v>758</v>
      </c>
    </row>
    <row r="278" spans="2:65" s="10" customFormat="1" ht="31.5" customHeight="1" x14ac:dyDescent="0.3">
      <c r="B278" s="135"/>
      <c r="E278" s="136" t="s">
        <v>3</v>
      </c>
      <c r="F278" s="397" t="s">
        <v>759</v>
      </c>
      <c r="G278" s="398"/>
      <c r="H278" s="398"/>
      <c r="I278" s="398"/>
      <c r="K278" s="137">
        <v>75.36</v>
      </c>
      <c r="R278" s="138"/>
      <c r="T278" s="139"/>
      <c r="AA278" s="140"/>
      <c r="AT278" s="136" t="s">
        <v>137</v>
      </c>
      <c r="AU278" s="136" t="s">
        <v>130</v>
      </c>
      <c r="AV278" s="10" t="s">
        <v>130</v>
      </c>
      <c r="AW278" s="10" t="s">
        <v>27</v>
      </c>
      <c r="AX278" s="10" t="s">
        <v>75</v>
      </c>
      <c r="AY278" s="136" t="s">
        <v>124</v>
      </c>
    </row>
    <row r="279" spans="2:65" s="9" customFormat="1" ht="29.85" customHeight="1" x14ac:dyDescent="0.3">
      <c r="B279" s="115"/>
      <c r="D279" s="124" t="s">
        <v>482</v>
      </c>
      <c r="E279" s="124"/>
      <c r="F279" s="124"/>
      <c r="G279" s="124"/>
      <c r="H279" s="124"/>
      <c r="I279" s="124"/>
      <c r="J279" s="124"/>
      <c r="K279" s="124"/>
      <c r="L279" s="124"/>
      <c r="M279" s="124"/>
      <c r="N279" s="410"/>
      <c r="O279" s="411"/>
      <c r="P279" s="411"/>
      <c r="Q279" s="411"/>
      <c r="R279" s="117"/>
      <c r="T279" s="118"/>
      <c r="W279" s="119"/>
      <c r="Y279" s="119"/>
      <c r="AA279" s="120"/>
      <c r="AR279" s="121" t="s">
        <v>130</v>
      </c>
      <c r="AT279" s="122" t="s">
        <v>68</v>
      </c>
      <c r="AU279" s="122" t="s">
        <v>75</v>
      </c>
      <c r="AY279" s="121" t="s">
        <v>124</v>
      </c>
      <c r="BK279" s="123">
        <f>SUM(BK280:BK313)</f>
        <v>0</v>
      </c>
    </row>
    <row r="280" spans="2:65" s="1" customFormat="1" ht="31.5" customHeight="1" x14ac:dyDescent="0.3">
      <c r="B280" s="125"/>
      <c r="C280" s="126" t="s">
        <v>766</v>
      </c>
      <c r="D280" s="126" t="s">
        <v>125</v>
      </c>
      <c r="E280" s="127" t="s">
        <v>761</v>
      </c>
      <c r="F280" s="394" t="s">
        <v>762</v>
      </c>
      <c r="G280" s="395"/>
      <c r="H280" s="395"/>
      <c r="I280" s="395"/>
      <c r="J280" s="128" t="s">
        <v>128</v>
      </c>
      <c r="K280" s="129">
        <v>63.8</v>
      </c>
      <c r="L280" s="396"/>
      <c r="M280" s="395"/>
      <c r="N280" s="396"/>
      <c r="O280" s="395"/>
      <c r="P280" s="395"/>
      <c r="Q280" s="395"/>
      <c r="R280" s="130"/>
      <c r="T280" s="131"/>
      <c r="U280" s="36"/>
      <c r="V280" s="132"/>
      <c r="W280" s="132"/>
      <c r="X280" s="132"/>
      <c r="Y280" s="132"/>
      <c r="Z280" s="132"/>
      <c r="AA280" s="133"/>
      <c r="AR280" s="16" t="s">
        <v>193</v>
      </c>
      <c r="AT280" s="16" t="s">
        <v>125</v>
      </c>
      <c r="AU280" s="16" t="s">
        <v>130</v>
      </c>
      <c r="AY280" s="16" t="s">
        <v>124</v>
      </c>
      <c r="BE280" s="134">
        <f>IF(U280="základná",N280,0)</f>
        <v>0</v>
      </c>
      <c r="BF280" s="134">
        <f>IF(U280="znížená",N280,0)</f>
        <v>0</v>
      </c>
      <c r="BG280" s="134">
        <f>IF(U280="zákl. prenesená",N280,0)</f>
        <v>0</v>
      </c>
      <c r="BH280" s="134">
        <f>IF(U280="zníž. prenesená",N280,0)</f>
        <v>0</v>
      </c>
      <c r="BI280" s="134">
        <f>IF(U280="nulová",N280,0)</f>
        <v>0</v>
      </c>
      <c r="BJ280" s="16" t="s">
        <v>130</v>
      </c>
      <c r="BK280" s="134">
        <f>ROUND(L280*K280,2)</f>
        <v>0</v>
      </c>
      <c r="BL280" s="16" t="s">
        <v>193</v>
      </c>
      <c r="BM280" s="16" t="s">
        <v>763</v>
      </c>
    </row>
    <row r="281" spans="2:65" s="10" customFormat="1" ht="31.5" customHeight="1" x14ac:dyDescent="0.3">
      <c r="B281" s="135"/>
      <c r="E281" s="136" t="s">
        <v>3</v>
      </c>
      <c r="F281" s="397" t="s">
        <v>764</v>
      </c>
      <c r="G281" s="398"/>
      <c r="H281" s="398"/>
      <c r="I281" s="398"/>
      <c r="K281" s="137">
        <v>57.72</v>
      </c>
      <c r="R281" s="138"/>
      <c r="T281" s="139"/>
      <c r="AA281" s="140"/>
      <c r="AT281" s="136" t="s">
        <v>137</v>
      </c>
      <c r="AU281" s="136" t="s">
        <v>130</v>
      </c>
      <c r="AV281" s="10" t="s">
        <v>130</v>
      </c>
      <c r="AW281" s="10" t="s">
        <v>27</v>
      </c>
      <c r="AX281" s="10" t="s">
        <v>69</v>
      </c>
      <c r="AY281" s="136" t="s">
        <v>124</v>
      </c>
    </row>
    <row r="282" spans="2:65" s="10" customFormat="1" ht="22.5" customHeight="1" x14ac:dyDescent="0.3">
      <c r="B282" s="135"/>
      <c r="E282" s="136" t="s">
        <v>3</v>
      </c>
      <c r="F282" s="400" t="s">
        <v>765</v>
      </c>
      <c r="G282" s="398"/>
      <c r="H282" s="398"/>
      <c r="I282" s="398"/>
      <c r="K282" s="137">
        <v>6.08</v>
      </c>
      <c r="R282" s="138"/>
      <c r="T282" s="139"/>
      <c r="AA282" s="140"/>
      <c r="AT282" s="136" t="s">
        <v>137</v>
      </c>
      <c r="AU282" s="136" t="s">
        <v>130</v>
      </c>
      <c r="AV282" s="10" t="s">
        <v>130</v>
      </c>
      <c r="AW282" s="10" t="s">
        <v>27</v>
      </c>
      <c r="AX282" s="10" t="s">
        <v>69</v>
      </c>
      <c r="AY282" s="136" t="s">
        <v>124</v>
      </c>
    </row>
    <row r="283" spans="2:65" s="11" customFormat="1" ht="22.5" customHeight="1" x14ac:dyDescent="0.3">
      <c r="B283" s="148"/>
      <c r="E283" s="154" t="s">
        <v>3</v>
      </c>
      <c r="F283" s="419" t="s">
        <v>506</v>
      </c>
      <c r="G283" s="402"/>
      <c r="H283" s="402"/>
      <c r="I283" s="402"/>
      <c r="K283" s="150">
        <v>63.8</v>
      </c>
      <c r="R283" s="151"/>
      <c r="T283" s="152"/>
      <c r="AA283" s="153"/>
      <c r="AT283" s="154" t="s">
        <v>137</v>
      </c>
      <c r="AU283" s="154" t="s">
        <v>130</v>
      </c>
      <c r="AV283" s="11" t="s">
        <v>129</v>
      </c>
      <c r="AW283" s="11" t="s">
        <v>27</v>
      </c>
      <c r="AX283" s="11" t="s">
        <v>75</v>
      </c>
      <c r="AY283" s="154" t="s">
        <v>124</v>
      </c>
    </row>
    <row r="284" spans="2:65" s="1" customFormat="1" ht="22.5" customHeight="1" x14ac:dyDescent="0.3">
      <c r="B284" s="125"/>
      <c r="C284" s="126" t="s">
        <v>771</v>
      </c>
      <c r="D284" s="126" t="s">
        <v>125</v>
      </c>
      <c r="E284" s="127" t="s">
        <v>767</v>
      </c>
      <c r="F284" s="394" t="s">
        <v>768</v>
      </c>
      <c r="G284" s="395"/>
      <c r="H284" s="395"/>
      <c r="I284" s="395"/>
      <c r="J284" s="128" t="s">
        <v>134</v>
      </c>
      <c r="K284" s="129">
        <v>19.2</v>
      </c>
      <c r="L284" s="396"/>
      <c r="M284" s="395"/>
      <c r="N284" s="396"/>
      <c r="O284" s="395"/>
      <c r="P284" s="395"/>
      <c r="Q284" s="395"/>
      <c r="R284" s="130"/>
      <c r="T284" s="131"/>
      <c r="U284" s="36"/>
      <c r="V284" s="132"/>
      <c r="W284" s="132"/>
      <c r="X284" s="132"/>
      <c r="Y284" s="132"/>
      <c r="Z284" s="132"/>
      <c r="AA284" s="133"/>
      <c r="AR284" s="16" t="s">
        <v>193</v>
      </c>
      <c r="AT284" s="16" t="s">
        <v>125</v>
      </c>
      <c r="AU284" s="16" t="s">
        <v>130</v>
      </c>
      <c r="AY284" s="16" t="s">
        <v>124</v>
      </c>
      <c r="BE284" s="134">
        <f>IF(U284="základná",N284,0)</f>
        <v>0</v>
      </c>
      <c r="BF284" s="134">
        <f>IF(U284="znížená",N284,0)</f>
        <v>0</v>
      </c>
      <c r="BG284" s="134">
        <f>IF(U284="zákl. prenesená",N284,0)</f>
        <v>0</v>
      </c>
      <c r="BH284" s="134">
        <f>IF(U284="zníž. prenesená",N284,0)</f>
        <v>0</v>
      </c>
      <c r="BI284" s="134">
        <f>IF(U284="nulová",N284,0)</f>
        <v>0</v>
      </c>
      <c r="BJ284" s="16" t="s">
        <v>130</v>
      </c>
      <c r="BK284" s="134">
        <f>ROUND(L284*K284,2)</f>
        <v>0</v>
      </c>
      <c r="BL284" s="16" t="s">
        <v>193</v>
      </c>
      <c r="BM284" s="16" t="s">
        <v>769</v>
      </c>
    </row>
    <row r="285" spans="2:65" s="10" customFormat="1" ht="22.5" customHeight="1" x14ac:dyDescent="0.3">
      <c r="B285" s="135"/>
      <c r="E285" s="136" t="s">
        <v>3</v>
      </c>
      <c r="F285" s="397" t="s">
        <v>770</v>
      </c>
      <c r="G285" s="398"/>
      <c r="H285" s="398"/>
      <c r="I285" s="398"/>
      <c r="K285" s="137">
        <v>19.2</v>
      </c>
      <c r="R285" s="138"/>
      <c r="T285" s="139"/>
      <c r="AA285" s="140"/>
      <c r="AT285" s="136" t="s">
        <v>137</v>
      </c>
      <c r="AU285" s="136" t="s">
        <v>130</v>
      </c>
      <c r="AV285" s="10" t="s">
        <v>130</v>
      </c>
      <c r="AW285" s="10" t="s">
        <v>27</v>
      </c>
      <c r="AX285" s="10" t="s">
        <v>75</v>
      </c>
      <c r="AY285" s="136" t="s">
        <v>124</v>
      </c>
    </row>
    <row r="286" spans="2:65" s="1" customFormat="1" ht="22.5" customHeight="1" x14ac:dyDescent="0.3">
      <c r="B286" s="125"/>
      <c r="C286" s="141" t="s">
        <v>776</v>
      </c>
      <c r="D286" s="141" t="s">
        <v>151</v>
      </c>
      <c r="E286" s="142" t="s">
        <v>772</v>
      </c>
      <c r="F286" s="403" t="s">
        <v>773</v>
      </c>
      <c r="G286" s="404"/>
      <c r="H286" s="404"/>
      <c r="I286" s="404"/>
      <c r="J286" s="143" t="s">
        <v>187</v>
      </c>
      <c r="K286" s="144">
        <v>12</v>
      </c>
      <c r="L286" s="405"/>
      <c r="M286" s="404"/>
      <c r="N286" s="405"/>
      <c r="O286" s="395"/>
      <c r="P286" s="395"/>
      <c r="Q286" s="395"/>
      <c r="R286" s="130"/>
      <c r="T286" s="131"/>
      <c r="U286" s="36"/>
      <c r="V286" s="132"/>
      <c r="W286" s="132"/>
      <c r="X286" s="132"/>
      <c r="Y286" s="132"/>
      <c r="Z286" s="132"/>
      <c r="AA286" s="133"/>
      <c r="AR286" s="16" t="s">
        <v>251</v>
      </c>
      <c r="AT286" s="16" t="s">
        <v>151</v>
      </c>
      <c r="AU286" s="16" t="s">
        <v>130</v>
      </c>
      <c r="AY286" s="16" t="s">
        <v>124</v>
      </c>
      <c r="BE286" s="134">
        <f>IF(U286="základná",N286,0)</f>
        <v>0</v>
      </c>
      <c r="BF286" s="134">
        <f>IF(U286="znížená",N286,0)</f>
        <v>0</v>
      </c>
      <c r="BG286" s="134">
        <f>IF(U286="zákl. prenesená",N286,0)</f>
        <v>0</v>
      </c>
      <c r="BH286" s="134">
        <f>IF(U286="zníž. prenesená",N286,0)</f>
        <v>0</v>
      </c>
      <c r="BI286" s="134">
        <f>IF(U286="nulová",N286,0)</f>
        <v>0</v>
      </c>
      <c r="BJ286" s="16" t="s">
        <v>130</v>
      </c>
      <c r="BK286" s="134">
        <f>ROUND(L286*K286,2)</f>
        <v>0</v>
      </c>
      <c r="BL286" s="16" t="s">
        <v>193</v>
      </c>
      <c r="BM286" s="16" t="s">
        <v>774</v>
      </c>
    </row>
    <row r="287" spans="2:65" s="1" customFormat="1" ht="30" customHeight="1" x14ac:dyDescent="0.3">
      <c r="B287" s="29"/>
      <c r="F287" s="399" t="s">
        <v>775</v>
      </c>
      <c r="G287" s="357"/>
      <c r="H287" s="357"/>
      <c r="I287" s="357"/>
      <c r="R287" s="30"/>
      <c r="T287" s="64"/>
      <c r="AA287" s="65"/>
      <c r="AT287" s="16" t="s">
        <v>503</v>
      </c>
      <c r="AU287" s="16" t="s">
        <v>130</v>
      </c>
    </row>
    <row r="288" spans="2:65" s="1" customFormat="1" ht="22.5" customHeight="1" x14ac:dyDescent="0.3">
      <c r="B288" s="125"/>
      <c r="C288" s="126" t="s">
        <v>781</v>
      </c>
      <c r="D288" s="126" t="s">
        <v>125</v>
      </c>
      <c r="E288" s="127" t="s">
        <v>777</v>
      </c>
      <c r="F288" s="394" t="s">
        <v>778</v>
      </c>
      <c r="G288" s="395"/>
      <c r="H288" s="395"/>
      <c r="I288" s="395"/>
      <c r="J288" s="128" t="s">
        <v>187</v>
      </c>
      <c r="K288" s="129">
        <v>25</v>
      </c>
      <c r="L288" s="396"/>
      <c r="M288" s="395"/>
      <c r="N288" s="396"/>
      <c r="O288" s="395"/>
      <c r="P288" s="395"/>
      <c r="Q288" s="395"/>
      <c r="R288" s="130"/>
      <c r="T288" s="131"/>
      <c r="U288" s="36"/>
      <c r="V288" s="132"/>
      <c r="W288" s="132"/>
      <c r="X288" s="132"/>
      <c r="Y288" s="132"/>
      <c r="Z288" s="132"/>
      <c r="AA288" s="133"/>
      <c r="AR288" s="16" t="s">
        <v>193</v>
      </c>
      <c r="AT288" s="16" t="s">
        <v>125</v>
      </c>
      <c r="AU288" s="16" t="s">
        <v>130</v>
      </c>
      <c r="AY288" s="16" t="s">
        <v>124</v>
      </c>
      <c r="BE288" s="134">
        <f>IF(U288="základná",N288,0)</f>
        <v>0</v>
      </c>
      <c r="BF288" s="134">
        <f>IF(U288="znížená",N288,0)</f>
        <v>0</v>
      </c>
      <c r="BG288" s="134">
        <f>IF(U288="zákl. prenesená",N288,0)</f>
        <v>0</v>
      </c>
      <c r="BH288" s="134">
        <f>IF(U288="zníž. prenesená",N288,0)</f>
        <v>0</v>
      </c>
      <c r="BI288" s="134">
        <f>IF(U288="nulová",N288,0)</f>
        <v>0</v>
      </c>
      <c r="BJ288" s="16" t="s">
        <v>130</v>
      </c>
      <c r="BK288" s="134">
        <f>ROUND(L288*K288,2)</f>
        <v>0</v>
      </c>
      <c r="BL288" s="16" t="s">
        <v>193</v>
      </c>
      <c r="BM288" s="16" t="s">
        <v>779</v>
      </c>
    </row>
    <row r="289" spans="2:65" s="1" customFormat="1" ht="42" customHeight="1" x14ac:dyDescent="0.3">
      <c r="B289" s="29"/>
      <c r="F289" s="399" t="s">
        <v>780</v>
      </c>
      <c r="G289" s="357"/>
      <c r="H289" s="357"/>
      <c r="I289" s="357"/>
      <c r="R289" s="30"/>
      <c r="T289" s="64"/>
      <c r="AA289" s="65"/>
      <c r="AT289" s="16" t="s">
        <v>503</v>
      </c>
      <c r="AU289" s="16" t="s">
        <v>130</v>
      </c>
    </row>
    <row r="290" spans="2:65" s="1" customFormat="1" ht="22.5" customHeight="1" x14ac:dyDescent="0.3">
      <c r="B290" s="125"/>
      <c r="C290" s="126" t="s">
        <v>786</v>
      </c>
      <c r="D290" s="126" t="s">
        <v>125</v>
      </c>
      <c r="E290" s="127" t="s">
        <v>782</v>
      </c>
      <c r="F290" s="394" t="s">
        <v>783</v>
      </c>
      <c r="G290" s="395"/>
      <c r="H290" s="395"/>
      <c r="I290" s="395"/>
      <c r="J290" s="128" t="s">
        <v>187</v>
      </c>
      <c r="K290" s="129">
        <v>25</v>
      </c>
      <c r="L290" s="396"/>
      <c r="M290" s="395"/>
      <c r="N290" s="396"/>
      <c r="O290" s="395"/>
      <c r="P290" s="395"/>
      <c r="Q290" s="395"/>
      <c r="R290" s="130"/>
      <c r="T290" s="131"/>
      <c r="U290" s="36"/>
      <c r="V290" s="132"/>
      <c r="W290" s="132"/>
      <c r="X290" s="132"/>
      <c r="Y290" s="132"/>
      <c r="Z290" s="132"/>
      <c r="AA290" s="133"/>
      <c r="AR290" s="16" t="s">
        <v>193</v>
      </c>
      <c r="AT290" s="16" t="s">
        <v>125</v>
      </c>
      <c r="AU290" s="16" t="s">
        <v>130</v>
      </c>
      <c r="AY290" s="16" t="s">
        <v>124</v>
      </c>
      <c r="BE290" s="134">
        <f>IF(U290="základná",N290,0)</f>
        <v>0</v>
      </c>
      <c r="BF290" s="134">
        <f>IF(U290="znížená",N290,0)</f>
        <v>0</v>
      </c>
      <c r="BG290" s="134">
        <f>IF(U290="zákl. prenesená",N290,0)</f>
        <v>0</v>
      </c>
      <c r="BH290" s="134">
        <f>IF(U290="zníž. prenesená",N290,0)</f>
        <v>0</v>
      </c>
      <c r="BI290" s="134">
        <f>IF(U290="nulová",N290,0)</f>
        <v>0</v>
      </c>
      <c r="BJ290" s="16" t="s">
        <v>130</v>
      </c>
      <c r="BK290" s="134">
        <f>ROUND(L290*K290,2)</f>
        <v>0</v>
      </c>
      <c r="BL290" s="16" t="s">
        <v>193</v>
      </c>
      <c r="BM290" s="16" t="s">
        <v>784</v>
      </c>
    </row>
    <row r="291" spans="2:65" s="1" customFormat="1" ht="22.5" customHeight="1" x14ac:dyDescent="0.3">
      <c r="B291" s="29"/>
      <c r="F291" s="399" t="s">
        <v>785</v>
      </c>
      <c r="G291" s="357"/>
      <c r="H291" s="357"/>
      <c r="I291" s="357"/>
      <c r="R291" s="30"/>
      <c r="T291" s="64"/>
      <c r="AA291" s="65"/>
      <c r="AT291" s="16" t="s">
        <v>503</v>
      </c>
      <c r="AU291" s="16" t="s">
        <v>130</v>
      </c>
    </row>
    <row r="292" spans="2:65" s="1" customFormat="1" ht="44.25" customHeight="1" x14ac:dyDescent="0.3">
      <c r="B292" s="125"/>
      <c r="C292" s="126" t="s">
        <v>790</v>
      </c>
      <c r="D292" s="126" t="s">
        <v>125</v>
      </c>
      <c r="E292" s="127" t="s">
        <v>787</v>
      </c>
      <c r="F292" s="394" t="s">
        <v>788</v>
      </c>
      <c r="G292" s="395"/>
      <c r="H292" s="395"/>
      <c r="I292" s="395"/>
      <c r="J292" s="128" t="s">
        <v>187</v>
      </c>
      <c r="K292" s="129">
        <v>1</v>
      </c>
      <c r="L292" s="396"/>
      <c r="M292" s="395"/>
      <c r="N292" s="396"/>
      <c r="O292" s="395"/>
      <c r="P292" s="395"/>
      <c r="Q292" s="395"/>
      <c r="R292" s="130"/>
      <c r="T292" s="131"/>
      <c r="U292" s="36"/>
      <c r="V292" s="132"/>
      <c r="W292" s="132"/>
      <c r="X292" s="132"/>
      <c r="Y292" s="132"/>
      <c r="Z292" s="132"/>
      <c r="AA292" s="133"/>
      <c r="AR292" s="16" t="s">
        <v>193</v>
      </c>
      <c r="AT292" s="16" t="s">
        <v>125</v>
      </c>
      <c r="AU292" s="16" t="s">
        <v>130</v>
      </c>
      <c r="AY292" s="16" t="s">
        <v>124</v>
      </c>
      <c r="BE292" s="134">
        <f>IF(U292="základná",N292,0)</f>
        <v>0</v>
      </c>
      <c r="BF292" s="134">
        <f>IF(U292="znížená",N292,0)</f>
        <v>0</v>
      </c>
      <c r="BG292" s="134">
        <f>IF(U292="zákl. prenesená",N292,0)</f>
        <v>0</v>
      </c>
      <c r="BH292" s="134">
        <f>IF(U292="zníž. prenesená",N292,0)</f>
        <v>0</v>
      </c>
      <c r="BI292" s="134">
        <f>IF(U292="nulová",N292,0)</f>
        <v>0</v>
      </c>
      <c r="BJ292" s="16" t="s">
        <v>130</v>
      </c>
      <c r="BK292" s="134">
        <f>ROUND(L292*K292,2)</f>
        <v>0</v>
      </c>
      <c r="BL292" s="16" t="s">
        <v>193</v>
      </c>
      <c r="BM292" s="16" t="s">
        <v>789</v>
      </c>
    </row>
    <row r="293" spans="2:65" s="1" customFormat="1" ht="31.5" customHeight="1" x14ac:dyDescent="0.3">
      <c r="B293" s="125"/>
      <c r="C293" s="141" t="s">
        <v>794</v>
      </c>
      <c r="D293" s="141" t="s">
        <v>151</v>
      </c>
      <c r="E293" s="142" t="s">
        <v>791</v>
      </c>
      <c r="F293" s="403" t="s">
        <v>792</v>
      </c>
      <c r="G293" s="404"/>
      <c r="H293" s="404"/>
      <c r="I293" s="404"/>
      <c r="J293" s="143" t="s">
        <v>187</v>
      </c>
      <c r="K293" s="144">
        <v>1</v>
      </c>
      <c r="L293" s="405"/>
      <c r="M293" s="404"/>
      <c r="N293" s="405"/>
      <c r="O293" s="395"/>
      <c r="P293" s="395"/>
      <c r="Q293" s="395"/>
      <c r="R293" s="130"/>
      <c r="T293" s="131"/>
      <c r="U293" s="36"/>
      <c r="V293" s="132"/>
      <c r="W293" s="132"/>
      <c r="X293" s="132"/>
      <c r="Y293" s="132"/>
      <c r="Z293" s="132"/>
      <c r="AA293" s="133"/>
      <c r="AR293" s="16" t="s">
        <v>251</v>
      </c>
      <c r="AT293" s="16" t="s">
        <v>151</v>
      </c>
      <c r="AU293" s="16" t="s">
        <v>130</v>
      </c>
      <c r="AY293" s="16" t="s">
        <v>124</v>
      </c>
      <c r="BE293" s="134">
        <f>IF(U293="základná",N293,0)</f>
        <v>0</v>
      </c>
      <c r="BF293" s="134">
        <f>IF(U293="znížená",N293,0)</f>
        <v>0</v>
      </c>
      <c r="BG293" s="134">
        <f>IF(U293="zákl. prenesená",N293,0)</f>
        <v>0</v>
      </c>
      <c r="BH293" s="134">
        <f>IF(U293="zníž. prenesená",N293,0)</f>
        <v>0</v>
      </c>
      <c r="BI293" s="134">
        <f>IF(U293="nulová",N293,0)</f>
        <v>0</v>
      </c>
      <c r="BJ293" s="16" t="s">
        <v>130</v>
      </c>
      <c r="BK293" s="134">
        <f>ROUND(L293*K293,2)</f>
        <v>0</v>
      </c>
      <c r="BL293" s="16" t="s">
        <v>193</v>
      </c>
      <c r="BM293" s="16" t="s">
        <v>793</v>
      </c>
    </row>
    <row r="294" spans="2:65" s="1" customFormat="1" ht="44.25" customHeight="1" x14ac:dyDescent="0.3">
      <c r="B294" s="125"/>
      <c r="C294" s="126" t="s">
        <v>798</v>
      </c>
      <c r="D294" s="126" t="s">
        <v>125</v>
      </c>
      <c r="E294" s="127" t="s">
        <v>795</v>
      </c>
      <c r="F294" s="394" t="s">
        <v>796</v>
      </c>
      <c r="G294" s="395"/>
      <c r="H294" s="395"/>
      <c r="I294" s="395"/>
      <c r="J294" s="128" t="s">
        <v>187</v>
      </c>
      <c r="K294" s="129">
        <v>1</v>
      </c>
      <c r="L294" s="396"/>
      <c r="M294" s="395"/>
      <c r="N294" s="396"/>
      <c r="O294" s="395"/>
      <c r="P294" s="395"/>
      <c r="Q294" s="395"/>
      <c r="R294" s="130"/>
      <c r="T294" s="131"/>
      <c r="U294" s="36"/>
      <c r="V294" s="132"/>
      <c r="W294" s="132"/>
      <c r="X294" s="132"/>
      <c r="Y294" s="132"/>
      <c r="Z294" s="132"/>
      <c r="AA294" s="133"/>
      <c r="AR294" s="16" t="s">
        <v>193</v>
      </c>
      <c r="AT294" s="16" t="s">
        <v>125</v>
      </c>
      <c r="AU294" s="16" t="s">
        <v>130</v>
      </c>
      <c r="AY294" s="16" t="s">
        <v>124</v>
      </c>
      <c r="BE294" s="134">
        <f>IF(U294="základná",N294,0)</f>
        <v>0</v>
      </c>
      <c r="BF294" s="134">
        <f>IF(U294="znížená",N294,0)</f>
        <v>0</v>
      </c>
      <c r="BG294" s="134">
        <f>IF(U294="zákl. prenesená",N294,0)</f>
        <v>0</v>
      </c>
      <c r="BH294" s="134">
        <f>IF(U294="zníž. prenesená",N294,0)</f>
        <v>0</v>
      </c>
      <c r="BI294" s="134">
        <f>IF(U294="nulová",N294,0)</f>
        <v>0</v>
      </c>
      <c r="BJ294" s="16" t="s">
        <v>130</v>
      </c>
      <c r="BK294" s="134">
        <f>ROUND(L294*K294,2)</f>
        <v>0</v>
      </c>
      <c r="BL294" s="16" t="s">
        <v>193</v>
      </c>
      <c r="BM294" s="16" t="s">
        <v>797</v>
      </c>
    </row>
    <row r="295" spans="2:65" s="1" customFormat="1" ht="22.5" customHeight="1" x14ac:dyDescent="0.3">
      <c r="B295" s="125"/>
      <c r="C295" s="126" t="s">
        <v>803</v>
      </c>
      <c r="D295" s="126" t="s">
        <v>125</v>
      </c>
      <c r="E295" s="127" t="s">
        <v>799</v>
      </c>
      <c r="F295" s="394" t="s">
        <v>800</v>
      </c>
      <c r="G295" s="395"/>
      <c r="H295" s="395"/>
      <c r="I295" s="395"/>
      <c r="J295" s="128" t="s">
        <v>128</v>
      </c>
      <c r="K295" s="129">
        <v>74.5</v>
      </c>
      <c r="L295" s="396"/>
      <c r="M295" s="395"/>
      <c r="N295" s="396"/>
      <c r="O295" s="395"/>
      <c r="P295" s="395"/>
      <c r="Q295" s="395"/>
      <c r="R295" s="130"/>
      <c r="T295" s="131"/>
      <c r="U295" s="36"/>
      <c r="V295" s="132"/>
      <c r="W295" s="132"/>
      <c r="X295" s="132"/>
      <c r="Y295" s="132"/>
      <c r="Z295" s="132"/>
      <c r="AA295" s="133"/>
      <c r="AR295" s="16" t="s">
        <v>193</v>
      </c>
      <c r="AT295" s="16" t="s">
        <v>125</v>
      </c>
      <c r="AU295" s="16" t="s">
        <v>130</v>
      </c>
      <c r="AY295" s="16" t="s">
        <v>124</v>
      </c>
      <c r="BE295" s="134">
        <f>IF(U295="základná",N295,0)</f>
        <v>0</v>
      </c>
      <c r="BF295" s="134">
        <f>IF(U295="znížená",N295,0)</f>
        <v>0</v>
      </c>
      <c r="BG295" s="134">
        <f>IF(U295="zákl. prenesená",N295,0)</f>
        <v>0</v>
      </c>
      <c r="BH295" s="134">
        <f>IF(U295="zníž. prenesená",N295,0)</f>
        <v>0</v>
      </c>
      <c r="BI295" s="134">
        <f>IF(U295="nulová",N295,0)</f>
        <v>0</v>
      </c>
      <c r="BJ295" s="16" t="s">
        <v>130</v>
      </c>
      <c r="BK295" s="134">
        <f>ROUND(L295*K295,2)</f>
        <v>0</v>
      </c>
      <c r="BL295" s="16" t="s">
        <v>193</v>
      </c>
      <c r="BM295" s="16" t="s">
        <v>801</v>
      </c>
    </row>
    <row r="296" spans="2:65" s="1" customFormat="1" ht="30" customHeight="1" x14ac:dyDescent="0.3">
      <c r="B296" s="29"/>
      <c r="F296" s="399" t="s">
        <v>802</v>
      </c>
      <c r="G296" s="357"/>
      <c r="H296" s="357"/>
      <c r="I296" s="357"/>
      <c r="R296" s="30"/>
      <c r="T296" s="64"/>
      <c r="AA296" s="65"/>
      <c r="AT296" s="16" t="s">
        <v>503</v>
      </c>
      <c r="AU296" s="16" t="s">
        <v>130</v>
      </c>
    </row>
    <row r="297" spans="2:65" s="1" customFormat="1" ht="31.5" customHeight="1" x14ac:dyDescent="0.3">
      <c r="B297" s="125"/>
      <c r="C297" s="126" t="s">
        <v>808</v>
      </c>
      <c r="D297" s="126" t="s">
        <v>125</v>
      </c>
      <c r="E297" s="127" t="s">
        <v>804</v>
      </c>
      <c r="F297" s="394" t="s">
        <v>805</v>
      </c>
      <c r="G297" s="395"/>
      <c r="H297" s="395"/>
      <c r="I297" s="395"/>
      <c r="J297" s="128" t="s">
        <v>128</v>
      </c>
      <c r="K297" s="129">
        <v>188.55</v>
      </c>
      <c r="L297" s="396"/>
      <c r="M297" s="395"/>
      <c r="N297" s="396"/>
      <c r="O297" s="395"/>
      <c r="P297" s="395"/>
      <c r="Q297" s="395"/>
      <c r="R297" s="130"/>
      <c r="T297" s="131"/>
      <c r="U297" s="36"/>
      <c r="V297" s="132"/>
      <c r="W297" s="132"/>
      <c r="X297" s="132"/>
      <c r="Y297" s="132"/>
      <c r="Z297" s="132"/>
      <c r="AA297" s="133"/>
      <c r="AR297" s="16" t="s">
        <v>193</v>
      </c>
      <c r="AT297" s="16" t="s">
        <v>125</v>
      </c>
      <c r="AU297" s="16" t="s">
        <v>130</v>
      </c>
      <c r="AY297" s="16" t="s">
        <v>124</v>
      </c>
      <c r="BE297" s="134">
        <f>IF(U297="základná",N297,0)</f>
        <v>0</v>
      </c>
      <c r="BF297" s="134">
        <f>IF(U297="znížená",N297,0)</f>
        <v>0</v>
      </c>
      <c r="BG297" s="134">
        <f>IF(U297="zákl. prenesená",N297,0)</f>
        <v>0</v>
      </c>
      <c r="BH297" s="134">
        <f>IF(U297="zníž. prenesená",N297,0)</f>
        <v>0</v>
      </c>
      <c r="BI297" s="134">
        <f>IF(U297="nulová",N297,0)</f>
        <v>0</v>
      </c>
      <c r="BJ297" s="16" t="s">
        <v>130</v>
      </c>
      <c r="BK297" s="134">
        <f>ROUND(L297*K297,2)</f>
        <v>0</v>
      </c>
      <c r="BL297" s="16" t="s">
        <v>193</v>
      </c>
      <c r="BM297" s="16" t="s">
        <v>806</v>
      </c>
    </row>
    <row r="298" spans="2:65" s="10" customFormat="1" ht="31.5" customHeight="1" x14ac:dyDescent="0.3">
      <c r="B298" s="135"/>
      <c r="E298" s="136" t="s">
        <v>3</v>
      </c>
      <c r="F298" s="397" t="s">
        <v>807</v>
      </c>
      <c r="G298" s="398"/>
      <c r="H298" s="398"/>
      <c r="I298" s="398"/>
      <c r="K298" s="137">
        <v>188.55</v>
      </c>
      <c r="R298" s="138"/>
      <c r="T298" s="139"/>
      <c r="AA298" s="140"/>
      <c r="AT298" s="136" t="s">
        <v>137</v>
      </c>
      <c r="AU298" s="136" t="s">
        <v>130</v>
      </c>
      <c r="AV298" s="10" t="s">
        <v>130</v>
      </c>
      <c r="AW298" s="10" t="s">
        <v>27</v>
      </c>
      <c r="AX298" s="10" t="s">
        <v>75</v>
      </c>
      <c r="AY298" s="136" t="s">
        <v>124</v>
      </c>
    </row>
    <row r="299" spans="2:65" s="1" customFormat="1" ht="31.5" customHeight="1" x14ac:dyDescent="0.3">
      <c r="B299" s="125"/>
      <c r="C299" s="141" t="s">
        <v>812</v>
      </c>
      <c r="D299" s="141" t="s">
        <v>151</v>
      </c>
      <c r="E299" s="142" t="s">
        <v>809</v>
      </c>
      <c r="F299" s="403" t="s">
        <v>810</v>
      </c>
      <c r="G299" s="404"/>
      <c r="H299" s="404"/>
      <c r="I299" s="404"/>
      <c r="J299" s="143" t="s">
        <v>128</v>
      </c>
      <c r="K299" s="144">
        <v>188.55</v>
      </c>
      <c r="L299" s="405"/>
      <c r="M299" s="404"/>
      <c r="N299" s="405"/>
      <c r="O299" s="395"/>
      <c r="P299" s="395"/>
      <c r="Q299" s="395"/>
      <c r="R299" s="130"/>
      <c r="T299" s="131"/>
      <c r="U299" s="36"/>
      <c r="V299" s="132"/>
      <c r="W299" s="132"/>
      <c r="X299" s="132"/>
      <c r="Y299" s="132"/>
      <c r="Z299" s="132"/>
      <c r="AA299" s="133"/>
      <c r="AR299" s="16" t="s">
        <v>251</v>
      </c>
      <c r="AT299" s="16" t="s">
        <v>151</v>
      </c>
      <c r="AU299" s="16" t="s">
        <v>130</v>
      </c>
      <c r="AY299" s="16" t="s">
        <v>124</v>
      </c>
      <c r="BE299" s="134">
        <f>IF(U299="základná",N299,0)</f>
        <v>0</v>
      </c>
      <c r="BF299" s="134">
        <f>IF(U299="znížená",N299,0)</f>
        <v>0</v>
      </c>
      <c r="BG299" s="134">
        <f>IF(U299="zákl. prenesená",N299,0)</f>
        <v>0</v>
      </c>
      <c r="BH299" s="134">
        <f>IF(U299="zníž. prenesená",N299,0)</f>
        <v>0</v>
      </c>
      <c r="BI299" s="134">
        <f>IF(U299="nulová",N299,0)</f>
        <v>0</v>
      </c>
      <c r="BJ299" s="16" t="s">
        <v>130</v>
      </c>
      <c r="BK299" s="134">
        <f>ROUND(L299*K299,2)</f>
        <v>0</v>
      </c>
      <c r="BL299" s="16" t="s">
        <v>193</v>
      </c>
      <c r="BM299" s="16" t="s">
        <v>811</v>
      </c>
    </row>
    <row r="300" spans="2:65" s="1" customFormat="1" ht="22.5" customHeight="1" x14ac:dyDescent="0.3">
      <c r="B300" s="125"/>
      <c r="C300" s="126" t="s">
        <v>816</v>
      </c>
      <c r="D300" s="126" t="s">
        <v>125</v>
      </c>
      <c r="E300" s="127" t="s">
        <v>813</v>
      </c>
      <c r="F300" s="394" t="s">
        <v>814</v>
      </c>
      <c r="G300" s="395"/>
      <c r="H300" s="395"/>
      <c r="I300" s="395"/>
      <c r="J300" s="128" t="s">
        <v>128</v>
      </c>
      <c r="K300" s="129">
        <v>57.72</v>
      </c>
      <c r="L300" s="396"/>
      <c r="M300" s="395"/>
      <c r="N300" s="396"/>
      <c r="O300" s="395"/>
      <c r="P300" s="395"/>
      <c r="Q300" s="395"/>
      <c r="R300" s="130"/>
      <c r="T300" s="131"/>
      <c r="U300" s="36"/>
      <c r="V300" s="132"/>
      <c r="W300" s="132"/>
      <c r="X300" s="132"/>
      <c r="Y300" s="132"/>
      <c r="Z300" s="132"/>
      <c r="AA300" s="133"/>
      <c r="AR300" s="16" t="s">
        <v>193</v>
      </c>
      <c r="AT300" s="16" t="s">
        <v>125</v>
      </c>
      <c r="AU300" s="16" t="s">
        <v>130</v>
      </c>
      <c r="AY300" s="16" t="s">
        <v>124</v>
      </c>
      <c r="BE300" s="134">
        <f>IF(U300="základná",N300,0)</f>
        <v>0</v>
      </c>
      <c r="BF300" s="134">
        <f>IF(U300="znížená",N300,0)</f>
        <v>0</v>
      </c>
      <c r="BG300" s="134">
        <f>IF(U300="zákl. prenesená",N300,0)</f>
        <v>0</v>
      </c>
      <c r="BH300" s="134">
        <f>IF(U300="zníž. prenesená",N300,0)</f>
        <v>0</v>
      </c>
      <c r="BI300" s="134">
        <f>IF(U300="nulová",N300,0)</f>
        <v>0</v>
      </c>
      <c r="BJ300" s="16" t="s">
        <v>130</v>
      </c>
      <c r="BK300" s="134">
        <f>ROUND(L300*K300,2)</f>
        <v>0</v>
      </c>
      <c r="BL300" s="16" t="s">
        <v>193</v>
      </c>
      <c r="BM300" s="16" t="s">
        <v>815</v>
      </c>
    </row>
    <row r="301" spans="2:65" s="1" customFormat="1" ht="22.5" customHeight="1" x14ac:dyDescent="0.3">
      <c r="B301" s="29"/>
      <c r="F301" s="399" t="s">
        <v>1808</v>
      </c>
      <c r="G301" s="357"/>
      <c r="H301" s="357"/>
      <c r="I301" s="357"/>
      <c r="R301" s="30"/>
      <c r="T301" s="64"/>
      <c r="AA301" s="65"/>
      <c r="AT301" s="16" t="s">
        <v>503</v>
      </c>
      <c r="AU301" s="16" t="s">
        <v>130</v>
      </c>
    </row>
    <row r="302" spans="2:65" s="1" customFormat="1" ht="44.25" customHeight="1" x14ac:dyDescent="0.3">
      <c r="B302" s="125"/>
      <c r="C302" s="141" t="s">
        <v>820</v>
      </c>
      <c r="D302" s="141" t="s">
        <v>151</v>
      </c>
      <c r="E302" s="142" t="s">
        <v>817</v>
      </c>
      <c r="F302" s="403" t="s">
        <v>818</v>
      </c>
      <c r="G302" s="404"/>
      <c r="H302" s="404"/>
      <c r="I302" s="404"/>
      <c r="J302" s="143" t="s">
        <v>128</v>
      </c>
      <c r="K302" s="144">
        <v>57.72</v>
      </c>
      <c r="L302" s="405"/>
      <c r="M302" s="404"/>
      <c r="N302" s="405"/>
      <c r="O302" s="395"/>
      <c r="P302" s="395"/>
      <c r="Q302" s="395"/>
      <c r="R302" s="130"/>
      <c r="T302" s="131"/>
      <c r="U302" s="36"/>
      <c r="V302" s="132"/>
      <c r="W302" s="132"/>
      <c r="X302" s="132"/>
      <c r="Y302" s="132"/>
      <c r="Z302" s="132"/>
      <c r="AA302" s="133"/>
      <c r="AR302" s="16" t="s">
        <v>251</v>
      </c>
      <c r="AT302" s="16" t="s">
        <v>151</v>
      </c>
      <c r="AU302" s="16" t="s">
        <v>130</v>
      </c>
      <c r="AY302" s="16" t="s">
        <v>124</v>
      </c>
      <c r="BE302" s="134">
        <f>IF(U302="základná",N302,0)</f>
        <v>0</v>
      </c>
      <c r="BF302" s="134">
        <f>IF(U302="znížená",N302,0)</f>
        <v>0</v>
      </c>
      <c r="BG302" s="134">
        <f>IF(U302="zákl. prenesená",N302,0)</f>
        <v>0</v>
      </c>
      <c r="BH302" s="134">
        <f>IF(U302="zníž. prenesená",N302,0)</f>
        <v>0</v>
      </c>
      <c r="BI302" s="134">
        <f>IF(U302="nulová",N302,0)</f>
        <v>0</v>
      </c>
      <c r="BJ302" s="16" t="s">
        <v>130</v>
      </c>
      <c r="BK302" s="134">
        <f>ROUND(L302*K302,2)</f>
        <v>0</v>
      </c>
      <c r="BL302" s="16" t="s">
        <v>193</v>
      </c>
      <c r="BM302" s="16" t="s">
        <v>819</v>
      </c>
    </row>
    <row r="303" spans="2:65" s="1" customFormat="1" ht="30" customHeight="1" x14ac:dyDescent="0.3">
      <c r="B303" s="29"/>
      <c r="F303" s="399" t="s">
        <v>1809</v>
      </c>
      <c r="G303" s="357"/>
      <c r="H303" s="357"/>
      <c r="I303" s="357"/>
      <c r="R303" s="30"/>
      <c r="T303" s="64"/>
      <c r="AA303" s="65"/>
      <c r="AT303" s="16" t="s">
        <v>503</v>
      </c>
      <c r="AU303" s="16" t="s">
        <v>130</v>
      </c>
    </row>
    <row r="304" spans="2:65" s="1" customFormat="1" ht="22.5" customHeight="1" x14ac:dyDescent="0.3">
      <c r="B304" s="125"/>
      <c r="C304" s="126" t="s">
        <v>825</v>
      </c>
      <c r="D304" s="126" t="s">
        <v>125</v>
      </c>
      <c r="E304" s="127" t="s">
        <v>821</v>
      </c>
      <c r="F304" s="394" t="s">
        <v>822</v>
      </c>
      <c r="G304" s="395"/>
      <c r="H304" s="395"/>
      <c r="I304" s="395"/>
      <c r="J304" s="128" t="s">
        <v>128</v>
      </c>
      <c r="K304" s="129">
        <v>6.08</v>
      </c>
      <c r="L304" s="396"/>
      <c r="M304" s="395"/>
      <c r="N304" s="396"/>
      <c r="O304" s="395"/>
      <c r="P304" s="395"/>
      <c r="Q304" s="395"/>
      <c r="R304" s="130"/>
      <c r="T304" s="131"/>
      <c r="U304" s="36"/>
      <c r="V304" s="132"/>
      <c r="W304" s="132"/>
      <c r="X304" s="132"/>
      <c r="Y304" s="132"/>
      <c r="Z304" s="132"/>
      <c r="AA304" s="133"/>
      <c r="AR304" s="16" t="s">
        <v>193</v>
      </c>
      <c r="AT304" s="16" t="s">
        <v>125</v>
      </c>
      <c r="AU304" s="16" t="s">
        <v>130</v>
      </c>
      <c r="AY304" s="16" t="s">
        <v>124</v>
      </c>
      <c r="BE304" s="134">
        <f>IF(U304="základná",N304,0)</f>
        <v>0</v>
      </c>
      <c r="BF304" s="134">
        <f>IF(U304="znížená",N304,0)</f>
        <v>0</v>
      </c>
      <c r="BG304" s="134">
        <f>IF(U304="zákl. prenesená",N304,0)</f>
        <v>0</v>
      </c>
      <c r="BH304" s="134">
        <f>IF(U304="zníž. prenesená",N304,0)</f>
        <v>0</v>
      </c>
      <c r="BI304" s="134">
        <f>IF(U304="nulová",N304,0)</f>
        <v>0</v>
      </c>
      <c r="BJ304" s="16" t="s">
        <v>130</v>
      </c>
      <c r="BK304" s="134">
        <f>ROUND(L304*K304,2)</f>
        <v>0</v>
      </c>
      <c r="BL304" s="16" t="s">
        <v>193</v>
      </c>
      <c r="BM304" s="16" t="s">
        <v>823</v>
      </c>
    </row>
    <row r="305" spans="2:65" s="10" customFormat="1" ht="22.5" customHeight="1" x14ac:dyDescent="0.3">
      <c r="B305" s="135"/>
      <c r="E305" s="136" t="s">
        <v>3</v>
      </c>
      <c r="F305" s="397" t="s">
        <v>824</v>
      </c>
      <c r="G305" s="398"/>
      <c r="H305" s="398"/>
      <c r="I305" s="398"/>
      <c r="K305" s="137">
        <v>6.08</v>
      </c>
      <c r="R305" s="138"/>
      <c r="T305" s="139"/>
      <c r="AA305" s="140"/>
      <c r="AT305" s="136" t="s">
        <v>137</v>
      </c>
      <c r="AU305" s="136" t="s">
        <v>130</v>
      </c>
      <c r="AV305" s="10" t="s">
        <v>130</v>
      </c>
      <c r="AW305" s="10" t="s">
        <v>27</v>
      </c>
      <c r="AX305" s="10" t="s">
        <v>75</v>
      </c>
      <c r="AY305" s="136" t="s">
        <v>124</v>
      </c>
    </row>
    <row r="306" spans="2:65" s="1" customFormat="1" ht="44.25" customHeight="1" x14ac:dyDescent="0.3">
      <c r="B306" s="125"/>
      <c r="C306" s="141" t="s">
        <v>830</v>
      </c>
      <c r="D306" s="141" t="s">
        <v>151</v>
      </c>
      <c r="E306" s="142" t="s">
        <v>826</v>
      </c>
      <c r="F306" s="403" t="s">
        <v>827</v>
      </c>
      <c r="G306" s="404"/>
      <c r="H306" s="404"/>
      <c r="I306" s="404"/>
      <c r="J306" s="143" t="s">
        <v>128</v>
      </c>
      <c r="K306" s="144">
        <v>6.08</v>
      </c>
      <c r="L306" s="405"/>
      <c r="M306" s="404"/>
      <c r="N306" s="405"/>
      <c r="O306" s="395"/>
      <c r="P306" s="395"/>
      <c r="Q306" s="395"/>
      <c r="R306" s="130"/>
      <c r="T306" s="131"/>
      <c r="U306" s="36"/>
      <c r="V306" s="132"/>
      <c r="W306" s="132"/>
      <c r="X306" s="132"/>
      <c r="Y306" s="132"/>
      <c r="Z306" s="132"/>
      <c r="AA306" s="133"/>
      <c r="AR306" s="16" t="s">
        <v>251</v>
      </c>
      <c r="AT306" s="16" t="s">
        <v>151</v>
      </c>
      <c r="AU306" s="16" t="s">
        <v>130</v>
      </c>
      <c r="AY306" s="16" t="s">
        <v>124</v>
      </c>
      <c r="BE306" s="134">
        <f>IF(U306="základná",N306,0)</f>
        <v>0</v>
      </c>
      <c r="BF306" s="134">
        <f>IF(U306="znížená",N306,0)</f>
        <v>0</v>
      </c>
      <c r="BG306" s="134">
        <f>IF(U306="zákl. prenesená",N306,0)</f>
        <v>0</v>
      </c>
      <c r="BH306" s="134">
        <f>IF(U306="zníž. prenesená",N306,0)</f>
        <v>0</v>
      </c>
      <c r="BI306" s="134">
        <f>IF(U306="nulová",N306,0)</f>
        <v>0</v>
      </c>
      <c r="BJ306" s="16" t="s">
        <v>130</v>
      </c>
      <c r="BK306" s="134">
        <f>ROUND(L306*K306,2)</f>
        <v>0</v>
      </c>
      <c r="BL306" s="16" t="s">
        <v>193</v>
      </c>
      <c r="BM306" s="16" t="s">
        <v>828</v>
      </c>
    </row>
    <row r="307" spans="2:65" s="1" customFormat="1" ht="22.5" customHeight="1" x14ac:dyDescent="0.3">
      <c r="B307" s="29"/>
      <c r="F307" s="399" t="s">
        <v>829</v>
      </c>
      <c r="G307" s="357"/>
      <c r="H307" s="357"/>
      <c r="I307" s="357"/>
      <c r="R307" s="30"/>
      <c r="T307" s="64"/>
      <c r="AA307" s="65"/>
      <c r="AT307" s="16" t="s">
        <v>503</v>
      </c>
      <c r="AU307" s="16" t="s">
        <v>130</v>
      </c>
    </row>
    <row r="308" spans="2:65" s="1" customFormat="1" ht="44.25" customHeight="1" x14ac:dyDescent="0.3">
      <c r="B308" s="125"/>
      <c r="C308" s="126" t="s">
        <v>835</v>
      </c>
      <c r="D308" s="126" t="s">
        <v>125</v>
      </c>
      <c r="E308" s="127" t="s">
        <v>831</v>
      </c>
      <c r="F308" s="394" t="s">
        <v>832</v>
      </c>
      <c r="G308" s="395"/>
      <c r="H308" s="395"/>
      <c r="I308" s="395"/>
      <c r="J308" s="128" t="s">
        <v>833</v>
      </c>
      <c r="K308" s="129">
        <v>120</v>
      </c>
      <c r="L308" s="396"/>
      <c r="M308" s="395"/>
      <c r="N308" s="396"/>
      <c r="O308" s="395"/>
      <c r="P308" s="395"/>
      <c r="Q308" s="395"/>
      <c r="R308" s="130"/>
      <c r="T308" s="131"/>
      <c r="U308" s="36"/>
      <c r="V308" s="132"/>
      <c r="W308" s="132"/>
      <c r="X308" s="132"/>
      <c r="Y308" s="132"/>
      <c r="Z308" s="132"/>
      <c r="AA308" s="133"/>
      <c r="AR308" s="16" t="s">
        <v>193</v>
      </c>
      <c r="AT308" s="16" t="s">
        <v>125</v>
      </c>
      <c r="AU308" s="16" t="s">
        <v>130</v>
      </c>
      <c r="AY308" s="16" t="s">
        <v>124</v>
      </c>
      <c r="BE308" s="134">
        <f>IF(U308="základná",N308,0)</f>
        <v>0</v>
      </c>
      <c r="BF308" s="134">
        <f>IF(U308="znížená",N308,0)</f>
        <v>0</v>
      </c>
      <c r="BG308" s="134">
        <f>IF(U308="zákl. prenesená",N308,0)</f>
        <v>0</v>
      </c>
      <c r="BH308" s="134">
        <f>IF(U308="zníž. prenesená",N308,0)</f>
        <v>0</v>
      </c>
      <c r="BI308" s="134">
        <f>IF(U308="nulová",N308,0)</f>
        <v>0</v>
      </c>
      <c r="BJ308" s="16" t="s">
        <v>130</v>
      </c>
      <c r="BK308" s="134">
        <f>ROUND(L308*K308,2)</f>
        <v>0</v>
      </c>
      <c r="BL308" s="16" t="s">
        <v>193</v>
      </c>
      <c r="BM308" s="16" t="s">
        <v>834</v>
      </c>
    </row>
    <row r="309" spans="2:65" s="1" customFormat="1" ht="31.5" customHeight="1" x14ac:dyDescent="0.3">
      <c r="B309" s="125"/>
      <c r="C309" s="126" t="s">
        <v>840</v>
      </c>
      <c r="D309" s="126" t="s">
        <v>125</v>
      </c>
      <c r="E309" s="127" t="s">
        <v>836</v>
      </c>
      <c r="F309" s="394" t="s">
        <v>837</v>
      </c>
      <c r="G309" s="395"/>
      <c r="H309" s="395"/>
      <c r="I309" s="395"/>
      <c r="J309" s="128" t="s">
        <v>833</v>
      </c>
      <c r="K309" s="129">
        <v>120</v>
      </c>
      <c r="L309" s="396"/>
      <c r="M309" s="395"/>
      <c r="N309" s="396"/>
      <c r="O309" s="395"/>
      <c r="P309" s="395"/>
      <c r="Q309" s="395"/>
      <c r="R309" s="130"/>
      <c r="T309" s="131"/>
      <c r="U309" s="36"/>
      <c r="V309" s="132"/>
      <c r="W309" s="132"/>
      <c r="X309" s="132"/>
      <c r="Y309" s="132"/>
      <c r="Z309" s="132"/>
      <c r="AA309" s="133"/>
      <c r="AR309" s="16" t="s">
        <v>193</v>
      </c>
      <c r="AT309" s="16" t="s">
        <v>125</v>
      </c>
      <c r="AU309" s="16" t="s">
        <v>130</v>
      </c>
      <c r="AY309" s="16" t="s">
        <v>124</v>
      </c>
      <c r="BE309" s="134">
        <f>IF(U309="základná",N309,0)</f>
        <v>0</v>
      </c>
      <c r="BF309" s="134">
        <f>IF(U309="znížená",N309,0)</f>
        <v>0</v>
      </c>
      <c r="BG309" s="134">
        <f>IF(U309="zákl. prenesená",N309,0)</f>
        <v>0</v>
      </c>
      <c r="BH309" s="134">
        <f>IF(U309="zníž. prenesená",N309,0)</f>
        <v>0</v>
      </c>
      <c r="BI309" s="134">
        <f>IF(U309="nulová",N309,0)</f>
        <v>0</v>
      </c>
      <c r="BJ309" s="16" t="s">
        <v>130</v>
      </c>
      <c r="BK309" s="134">
        <f>ROUND(L309*K309,2)</f>
        <v>0</v>
      </c>
      <c r="BL309" s="16" t="s">
        <v>193</v>
      </c>
      <c r="BM309" s="16" t="s">
        <v>838</v>
      </c>
    </row>
    <row r="310" spans="2:65" s="1" customFormat="1" ht="22.5" customHeight="1" x14ac:dyDescent="0.3">
      <c r="B310" s="29"/>
      <c r="F310" s="399" t="s">
        <v>839</v>
      </c>
      <c r="G310" s="357"/>
      <c r="H310" s="357"/>
      <c r="I310" s="357"/>
      <c r="R310" s="30"/>
      <c r="T310" s="64"/>
      <c r="AA310" s="65"/>
      <c r="AT310" s="16" t="s">
        <v>503</v>
      </c>
      <c r="AU310" s="16" t="s">
        <v>130</v>
      </c>
    </row>
    <row r="311" spans="2:65" s="1" customFormat="1" ht="31.5" customHeight="1" x14ac:dyDescent="0.3">
      <c r="B311" s="125"/>
      <c r="C311" s="126" t="s">
        <v>844</v>
      </c>
      <c r="D311" s="126" t="s">
        <v>125</v>
      </c>
      <c r="E311" s="127" t="s">
        <v>841</v>
      </c>
      <c r="F311" s="394" t="s">
        <v>842</v>
      </c>
      <c r="G311" s="395"/>
      <c r="H311" s="395"/>
      <c r="I311" s="395"/>
      <c r="J311" s="128" t="s">
        <v>187</v>
      </c>
      <c r="K311" s="129">
        <v>1</v>
      </c>
      <c r="L311" s="396"/>
      <c r="M311" s="395"/>
      <c r="N311" s="396"/>
      <c r="O311" s="395"/>
      <c r="P311" s="395"/>
      <c r="Q311" s="395"/>
      <c r="R311" s="130"/>
      <c r="T311" s="131"/>
      <c r="U311" s="36"/>
      <c r="V311" s="132"/>
      <c r="W311" s="132"/>
      <c r="X311" s="132"/>
      <c r="Y311" s="132"/>
      <c r="Z311" s="132"/>
      <c r="AA311" s="133"/>
      <c r="AR311" s="16" t="s">
        <v>129</v>
      </c>
      <c r="AT311" s="16" t="s">
        <v>125</v>
      </c>
      <c r="AU311" s="16" t="s">
        <v>130</v>
      </c>
      <c r="AY311" s="16" t="s">
        <v>124</v>
      </c>
      <c r="BE311" s="134">
        <f>IF(U311="základná",N311,0)</f>
        <v>0</v>
      </c>
      <c r="BF311" s="134">
        <f>IF(U311="znížená",N311,0)</f>
        <v>0</v>
      </c>
      <c r="BG311" s="134">
        <f>IF(U311="zákl. prenesená",N311,0)</f>
        <v>0</v>
      </c>
      <c r="BH311" s="134">
        <f>IF(U311="zníž. prenesená",N311,0)</f>
        <v>0</v>
      </c>
      <c r="BI311" s="134">
        <f>IF(U311="nulová",N311,0)</f>
        <v>0</v>
      </c>
      <c r="BJ311" s="16" t="s">
        <v>130</v>
      </c>
      <c r="BK311" s="134">
        <f>ROUND(L311*K311,2)</f>
        <v>0</v>
      </c>
      <c r="BL311" s="16" t="s">
        <v>129</v>
      </c>
      <c r="BM311" s="16" t="s">
        <v>843</v>
      </c>
    </row>
    <row r="312" spans="2:65" s="1" customFormat="1" ht="22.5" customHeight="1" x14ac:dyDescent="0.3">
      <c r="B312" s="125"/>
      <c r="C312" s="141" t="s">
        <v>848</v>
      </c>
      <c r="D312" s="141" t="s">
        <v>151</v>
      </c>
      <c r="E312" s="142" t="s">
        <v>845</v>
      </c>
      <c r="F312" s="403" t="s">
        <v>846</v>
      </c>
      <c r="G312" s="404"/>
      <c r="H312" s="404"/>
      <c r="I312" s="404"/>
      <c r="J312" s="143" t="s">
        <v>187</v>
      </c>
      <c r="K312" s="144">
        <v>1</v>
      </c>
      <c r="L312" s="405"/>
      <c r="M312" s="404"/>
      <c r="N312" s="405"/>
      <c r="O312" s="395"/>
      <c r="P312" s="395"/>
      <c r="Q312" s="395"/>
      <c r="R312" s="130"/>
      <c r="T312" s="131"/>
      <c r="U312" s="36"/>
      <c r="V312" s="132"/>
      <c r="W312" s="132"/>
      <c r="X312" s="132"/>
      <c r="Y312" s="132"/>
      <c r="Z312" s="132"/>
      <c r="AA312" s="133"/>
      <c r="AR312" s="16" t="s">
        <v>153</v>
      </c>
      <c r="AT312" s="16" t="s">
        <v>151</v>
      </c>
      <c r="AU312" s="16" t="s">
        <v>130</v>
      </c>
      <c r="AY312" s="16" t="s">
        <v>124</v>
      </c>
      <c r="BE312" s="134">
        <f>IF(U312="základná",N312,0)</f>
        <v>0</v>
      </c>
      <c r="BF312" s="134">
        <f>IF(U312="znížená",N312,0)</f>
        <v>0</v>
      </c>
      <c r="BG312" s="134">
        <f>IF(U312="zákl. prenesená",N312,0)</f>
        <v>0</v>
      </c>
      <c r="BH312" s="134">
        <f>IF(U312="zníž. prenesená",N312,0)</f>
        <v>0</v>
      </c>
      <c r="BI312" s="134">
        <f>IF(U312="nulová",N312,0)</f>
        <v>0</v>
      </c>
      <c r="BJ312" s="16" t="s">
        <v>130</v>
      </c>
      <c r="BK312" s="134">
        <f>ROUND(L312*K312,2)</f>
        <v>0</v>
      </c>
      <c r="BL312" s="16" t="s">
        <v>129</v>
      </c>
      <c r="BM312" s="16" t="s">
        <v>847</v>
      </c>
    </row>
    <row r="313" spans="2:65" s="1" customFormat="1" ht="31.5" customHeight="1" x14ac:dyDescent="0.3">
      <c r="B313" s="125"/>
      <c r="C313" s="126" t="s">
        <v>852</v>
      </c>
      <c r="D313" s="126" t="s">
        <v>125</v>
      </c>
      <c r="E313" s="127" t="s">
        <v>849</v>
      </c>
      <c r="F313" s="394" t="s">
        <v>850</v>
      </c>
      <c r="G313" s="395"/>
      <c r="H313" s="395"/>
      <c r="I313" s="395"/>
      <c r="J313" s="128" t="s">
        <v>216</v>
      </c>
      <c r="K313" s="129">
        <v>6.12</v>
      </c>
      <c r="L313" s="396"/>
      <c r="M313" s="395"/>
      <c r="N313" s="396"/>
      <c r="O313" s="395"/>
      <c r="P313" s="395"/>
      <c r="Q313" s="395"/>
      <c r="R313" s="130"/>
      <c r="T313" s="131"/>
      <c r="U313" s="36"/>
      <c r="V313" s="132"/>
      <c r="W313" s="132"/>
      <c r="X313" s="132"/>
      <c r="Y313" s="132"/>
      <c r="Z313" s="132"/>
      <c r="AA313" s="133"/>
      <c r="AR313" s="16" t="s">
        <v>193</v>
      </c>
      <c r="AT313" s="16" t="s">
        <v>125</v>
      </c>
      <c r="AU313" s="16" t="s">
        <v>130</v>
      </c>
      <c r="AY313" s="16" t="s">
        <v>124</v>
      </c>
      <c r="BE313" s="134">
        <f>IF(U313="základná",N313,0)</f>
        <v>0</v>
      </c>
      <c r="BF313" s="134">
        <f>IF(U313="znížená",N313,0)</f>
        <v>0</v>
      </c>
      <c r="BG313" s="134">
        <f>IF(U313="zákl. prenesená",N313,0)</f>
        <v>0</v>
      </c>
      <c r="BH313" s="134">
        <f>IF(U313="zníž. prenesená",N313,0)</f>
        <v>0</v>
      </c>
      <c r="BI313" s="134">
        <f>IF(U313="nulová",N313,0)</f>
        <v>0</v>
      </c>
      <c r="BJ313" s="16" t="s">
        <v>130</v>
      </c>
      <c r="BK313" s="134">
        <f>ROUND(L313*K313,2)</f>
        <v>0</v>
      </c>
      <c r="BL313" s="16" t="s">
        <v>193</v>
      </c>
      <c r="BM313" s="16" t="s">
        <v>851</v>
      </c>
    </row>
    <row r="314" spans="2:65" s="9" customFormat="1" ht="29.85" customHeight="1" x14ac:dyDescent="0.3">
      <c r="B314" s="115"/>
      <c r="D314" s="124" t="s">
        <v>483</v>
      </c>
      <c r="E314" s="124"/>
      <c r="F314" s="124"/>
      <c r="G314" s="124"/>
      <c r="H314" s="124"/>
      <c r="I314" s="124"/>
      <c r="J314" s="124"/>
      <c r="K314" s="124"/>
      <c r="L314" s="124"/>
      <c r="M314" s="124"/>
      <c r="N314" s="412"/>
      <c r="O314" s="413"/>
      <c r="P314" s="413"/>
      <c r="Q314" s="413"/>
      <c r="R314" s="117"/>
      <c r="T314" s="118"/>
      <c r="W314" s="119"/>
      <c r="Y314" s="119"/>
      <c r="AA314" s="120"/>
      <c r="AR314" s="121" t="s">
        <v>130</v>
      </c>
      <c r="AT314" s="122" t="s">
        <v>68</v>
      </c>
      <c r="AU314" s="122" t="s">
        <v>75</v>
      </c>
      <c r="AY314" s="121" t="s">
        <v>124</v>
      </c>
      <c r="BK314" s="123">
        <f>SUM(BK315:BK319)</f>
        <v>0</v>
      </c>
    </row>
    <row r="315" spans="2:65" s="1" customFormat="1" ht="31.5" customHeight="1" x14ac:dyDescent="0.3">
      <c r="B315" s="125"/>
      <c r="C315" s="126" t="s">
        <v>856</v>
      </c>
      <c r="D315" s="126" t="s">
        <v>125</v>
      </c>
      <c r="E315" s="127" t="s">
        <v>853</v>
      </c>
      <c r="F315" s="394" t="s">
        <v>854</v>
      </c>
      <c r="G315" s="395"/>
      <c r="H315" s="395"/>
      <c r="I315" s="395"/>
      <c r="J315" s="128" t="s">
        <v>128</v>
      </c>
      <c r="K315" s="129">
        <v>21.9</v>
      </c>
      <c r="L315" s="396"/>
      <c r="M315" s="395"/>
      <c r="N315" s="396"/>
      <c r="O315" s="395"/>
      <c r="P315" s="395"/>
      <c r="Q315" s="395"/>
      <c r="R315" s="130"/>
      <c r="T315" s="131"/>
      <c r="U315" s="36"/>
      <c r="V315" s="132"/>
      <c r="W315" s="132"/>
      <c r="X315" s="132"/>
      <c r="Y315" s="132"/>
      <c r="Z315" s="132"/>
      <c r="AA315" s="133"/>
      <c r="AR315" s="16" t="s">
        <v>193</v>
      </c>
      <c r="AT315" s="16" t="s">
        <v>125</v>
      </c>
      <c r="AU315" s="16" t="s">
        <v>130</v>
      </c>
      <c r="AY315" s="16" t="s">
        <v>124</v>
      </c>
      <c r="BE315" s="134">
        <f>IF(U315="základná",N315,0)</f>
        <v>0</v>
      </c>
      <c r="BF315" s="134">
        <f>IF(U315="znížená",N315,0)</f>
        <v>0</v>
      </c>
      <c r="BG315" s="134">
        <f>IF(U315="zákl. prenesená",N315,0)</f>
        <v>0</v>
      </c>
      <c r="BH315" s="134">
        <f>IF(U315="zníž. prenesená",N315,0)</f>
        <v>0</v>
      </c>
      <c r="BI315" s="134">
        <f>IF(U315="nulová",N315,0)</f>
        <v>0</v>
      </c>
      <c r="BJ315" s="16" t="s">
        <v>130</v>
      </c>
      <c r="BK315" s="134">
        <f>ROUND(L315*K315,2)</f>
        <v>0</v>
      </c>
      <c r="BL315" s="16" t="s">
        <v>193</v>
      </c>
      <c r="BM315" s="16" t="s">
        <v>855</v>
      </c>
    </row>
    <row r="316" spans="2:65" s="1" customFormat="1" ht="31.5" customHeight="1" x14ac:dyDescent="0.3">
      <c r="B316" s="125"/>
      <c r="C316" s="126" t="s">
        <v>861</v>
      </c>
      <c r="D316" s="126" t="s">
        <v>125</v>
      </c>
      <c r="E316" s="127" t="s">
        <v>857</v>
      </c>
      <c r="F316" s="394" t="s">
        <v>858</v>
      </c>
      <c r="G316" s="395"/>
      <c r="H316" s="395"/>
      <c r="I316" s="395"/>
      <c r="J316" s="128" t="s">
        <v>128</v>
      </c>
      <c r="K316" s="129">
        <v>21.9</v>
      </c>
      <c r="L316" s="396"/>
      <c r="M316" s="395"/>
      <c r="N316" s="396"/>
      <c r="O316" s="395"/>
      <c r="P316" s="395"/>
      <c r="Q316" s="395"/>
      <c r="R316" s="130"/>
      <c r="T316" s="131"/>
      <c r="U316" s="36"/>
      <c r="V316" s="132"/>
      <c r="W316" s="132"/>
      <c r="X316" s="132"/>
      <c r="Y316" s="132"/>
      <c r="Z316" s="132"/>
      <c r="AA316" s="133"/>
      <c r="AR316" s="16" t="s">
        <v>193</v>
      </c>
      <c r="AT316" s="16" t="s">
        <v>125</v>
      </c>
      <c r="AU316" s="16" t="s">
        <v>130</v>
      </c>
      <c r="AY316" s="16" t="s">
        <v>124</v>
      </c>
      <c r="BE316" s="134">
        <f>IF(U316="základná",N316,0)</f>
        <v>0</v>
      </c>
      <c r="BF316" s="134">
        <f>IF(U316="znížená",N316,0)</f>
        <v>0</v>
      </c>
      <c r="BG316" s="134">
        <f>IF(U316="zákl. prenesená",N316,0)</f>
        <v>0</v>
      </c>
      <c r="BH316" s="134">
        <f>IF(U316="zníž. prenesená",N316,0)</f>
        <v>0</v>
      </c>
      <c r="BI316" s="134">
        <f>IF(U316="nulová",N316,0)</f>
        <v>0</v>
      </c>
      <c r="BJ316" s="16" t="s">
        <v>130</v>
      </c>
      <c r="BK316" s="134">
        <f>ROUND(L316*K316,2)</f>
        <v>0</v>
      </c>
      <c r="BL316" s="16" t="s">
        <v>193</v>
      </c>
      <c r="BM316" s="16" t="s">
        <v>859</v>
      </c>
    </row>
    <row r="317" spans="2:65" s="1" customFormat="1" ht="22.5" customHeight="1" x14ac:dyDescent="0.3">
      <c r="B317" s="29"/>
      <c r="F317" s="399" t="s">
        <v>860</v>
      </c>
      <c r="G317" s="357"/>
      <c r="H317" s="357"/>
      <c r="I317" s="357"/>
      <c r="R317" s="30"/>
      <c r="T317" s="64"/>
      <c r="AA317" s="65"/>
      <c r="AT317" s="16" t="s">
        <v>503</v>
      </c>
      <c r="AU317" s="16" t="s">
        <v>130</v>
      </c>
    </row>
    <row r="318" spans="2:65" s="1" customFormat="1" ht="38.25" customHeight="1" x14ac:dyDescent="0.3">
      <c r="B318" s="125"/>
      <c r="C318" s="126" t="s">
        <v>865</v>
      </c>
      <c r="D318" s="126" t="s">
        <v>125</v>
      </c>
      <c r="E318" s="127" t="s">
        <v>862</v>
      </c>
      <c r="F318" s="394" t="s">
        <v>1916</v>
      </c>
      <c r="G318" s="395"/>
      <c r="H318" s="395"/>
      <c r="I318" s="395"/>
      <c r="J318" s="128" t="s">
        <v>128</v>
      </c>
      <c r="K318" s="129">
        <v>157.12</v>
      </c>
      <c r="L318" s="396"/>
      <c r="M318" s="395"/>
      <c r="N318" s="396"/>
      <c r="O318" s="395"/>
      <c r="P318" s="395"/>
      <c r="Q318" s="395"/>
      <c r="R318" s="130"/>
      <c r="T318" s="131"/>
      <c r="U318" s="36"/>
      <c r="V318" s="132"/>
      <c r="W318" s="132"/>
      <c r="X318" s="132"/>
      <c r="Y318" s="132"/>
      <c r="Z318" s="132"/>
      <c r="AA318" s="133"/>
      <c r="AR318" s="16" t="s">
        <v>193</v>
      </c>
      <c r="AT318" s="16" t="s">
        <v>125</v>
      </c>
      <c r="AU318" s="16" t="s">
        <v>130</v>
      </c>
      <c r="AY318" s="16" t="s">
        <v>124</v>
      </c>
      <c r="BE318" s="134">
        <f>IF(U318="základná",N318,0)</f>
        <v>0</v>
      </c>
      <c r="BF318" s="134">
        <f>IF(U318="znížená",N318,0)</f>
        <v>0</v>
      </c>
      <c r="BG318" s="134">
        <f>IF(U318="zákl. prenesená",N318,0)</f>
        <v>0</v>
      </c>
      <c r="BH318" s="134">
        <f>IF(U318="zníž. prenesená",N318,0)</f>
        <v>0</v>
      </c>
      <c r="BI318" s="134">
        <f>IF(U318="nulová",N318,0)</f>
        <v>0</v>
      </c>
      <c r="BJ318" s="16" t="s">
        <v>130</v>
      </c>
      <c r="BK318" s="134">
        <f>ROUND(L318*K318,2)</f>
        <v>0</v>
      </c>
      <c r="BL318" s="16" t="s">
        <v>193</v>
      </c>
      <c r="BM318" s="16" t="s">
        <v>863</v>
      </c>
    </row>
    <row r="319" spans="2:65" s="10" customFormat="1" ht="22.5" customHeight="1" x14ac:dyDescent="0.3">
      <c r="B319" s="135"/>
      <c r="E319" s="136" t="s">
        <v>3</v>
      </c>
      <c r="F319" s="397" t="s">
        <v>864</v>
      </c>
      <c r="G319" s="398"/>
      <c r="H319" s="398"/>
      <c r="I319" s="398"/>
      <c r="K319" s="137">
        <v>157.12</v>
      </c>
      <c r="R319" s="138"/>
      <c r="T319" s="139"/>
      <c r="AA319" s="140"/>
      <c r="AT319" s="136" t="s">
        <v>137</v>
      </c>
      <c r="AU319" s="136" t="s">
        <v>130</v>
      </c>
      <c r="AV319" s="10" t="s">
        <v>130</v>
      </c>
      <c r="AW319" s="10" t="s">
        <v>27</v>
      </c>
      <c r="AX319" s="10" t="s">
        <v>75</v>
      </c>
      <c r="AY319" s="136" t="s">
        <v>124</v>
      </c>
    </row>
    <row r="320" spans="2:65" s="9" customFormat="1" ht="29.85" customHeight="1" x14ac:dyDescent="0.3">
      <c r="B320" s="115"/>
      <c r="D320" s="124" t="s">
        <v>484</v>
      </c>
      <c r="E320" s="124"/>
      <c r="F320" s="124"/>
      <c r="G320" s="124"/>
      <c r="H320" s="124"/>
      <c r="I320" s="124"/>
      <c r="J320" s="124"/>
      <c r="K320" s="124"/>
      <c r="L320" s="124"/>
      <c r="M320" s="124"/>
      <c r="N320" s="410"/>
      <c r="O320" s="411"/>
      <c r="P320" s="411"/>
      <c r="Q320" s="411"/>
      <c r="R320" s="117"/>
      <c r="T320" s="118"/>
      <c r="W320" s="119"/>
      <c r="Y320" s="119"/>
      <c r="AA320" s="120"/>
      <c r="AR320" s="121" t="s">
        <v>130</v>
      </c>
      <c r="AT320" s="122" t="s">
        <v>68</v>
      </c>
      <c r="AU320" s="122" t="s">
        <v>75</v>
      </c>
      <c r="AY320" s="121" t="s">
        <v>124</v>
      </c>
      <c r="BK320" s="123">
        <f>SUM(BK321:BK332)</f>
        <v>0</v>
      </c>
    </row>
    <row r="321" spans="2:65" s="1" customFormat="1" ht="44.25" customHeight="1" x14ac:dyDescent="0.3">
      <c r="B321" s="125"/>
      <c r="C321" s="126" t="s">
        <v>869</v>
      </c>
      <c r="D321" s="126" t="s">
        <v>125</v>
      </c>
      <c r="E321" s="127" t="s">
        <v>866</v>
      </c>
      <c r="F321" s="394" t="s">
        <v>1814</v>
      </c>
      <c r="G321" s="395"/>
      <c r="H321" s="395"/>
      <c r="I321" s="395"/>
      <c r="J321" s="128" t="s">
        <v>128</v>
      </c>
      <c r="K321" s="129">
        <v>271.5</v>
      </c>
      <c r="L321" s="396"/>
      <c r="M321" s="395"/>
      <c r="N321" s="396"/>
      <c r="O321" s="395"/>
      <c r="P321" s="395"/>
      <c r="Q321" s="395"/>
      <c r="R321" s="130"/>
      <c r="T321" s="131"/>
      <c r="U321" s="36"/>
      <c r="V321" s="132"/>
      <c r="W321" s="132"/>
      <c r="X321" s="132"/>
      <c r="Y321" s="132"/>
      <c r="Z321" s="132"/>
      <c r="AA321" s="133"/>
      <c r="AR321" s="16" t="s">
        <v>193</v>
      </c>
      <c r="AT321" s="16" t="s">
        <v>125</v>
      </c>
      <c r="AU321" s="16" t="s">
        <v>130</v>
      </c>
      <c r="AY321" s="16" t="s">
        <v>124</v>
      </c>
      <c r="BE321" s="134">
        <f>IF(U321="základná",N321,0)</f>
        <v>0</v>
      </c>
      <c r="BF321" s="134">
        <f>IF(U321="znížená",N321,0)</f>
        <v>0</v>
      </c>
      <c r="BG321" s="134">
        <f>IF(U321="zákl. prenesená",N321,0)</f>
        <v>0</v>
      </c>
      <c r="BH321" s="134">
        <f>IF(U321="zníž. prenesená",N321,0)</f>
        <v>0</v>
      </c>
      <c r="BI321" s="134">
        <f>IF(U321="nulová",N321,0)</f>
        <v>0</v>
      </c>
      <c r="BJ321" s="16" t="s">
        <v>130</v>
      </c>
      <c r="BK321" s="134">
        <f>ROUND(L321*K321,2)</f>
        <v>0</v>
      </c>
      <c r="BL321" s="16" t="s">
        <v>193</v>
      </c>
      <c r="BM321" s="16" t="s">
        <v>867</v>
      </c>
    </row>
    <row r="322" spans="2:65" s="1" customFormat="1" ht="22.5" customHeight="1" x14ac:dyDescent="0.3">
      <c r="B322" s="29"/>
      <c r="F322" s="399" t="s">
        <v>868</v>
      </c>
      <c r="G322" s="357"/>
      <c r="H322" s="357"/>
      <c r="I322" s="357"/>
      <c r="R322" s="30"/>
      <c r="T322" s="64"/>
      <c r="AA322" s="65"/>
      <c r="AT322" s="16" t="s">
        <v>503</v>
      </c>
      <c r="AU322" s="16" t="s">
        <v>130</v>
      </c>
    </row>
    <row r="323" spans="2:65" s="1" customFormat="1" ht="57" customHeight="1" x14ac:dyDescent="0.3">
      <c r="B323" s="125"/>
      <c r="C323" s="126" t="s">
        <v>873</v>
      </c>
      <c r="D323" s="126" t="s">
        <v>125</v>
      </c>
      <c r="E323" s="127" t="s">
        <v>870</v>
      </c>
      <c r="F323" s="394" t="s">
        <v>1815</v>
      </c>
      <c r="G323" s="395"/>
      <c r="H323" s="395"/>
      <c r="I323" s="395"/>
      <c r="J323" s="128" t="s">
        <v>128</v>
      </c>
      <c r="K323" s="129">
        <v>500.6</v>
      </c>
      <c r="L323" s="396"/>
      <c r="M323" s="395"/>
      <c r="N323" s="396"/>
      <c r="O323" s="395"/>
      <c r="P323" s="395"/>
      <c r="Q323" s="395"/>
      <c r="R323" s="130"/>
      <c r="T323" s="131"/>
      <c r="U323" s="36"/>
      <c r="V323" s="132"/>
      <c r="W323" s="132"/>
      <c r="X323" s="132"/>
      <c r="Y323" s="132"/>
      <c r="Z323" s="132"/>
      <c r="AA323" s="133"/>
      <c r="AR323" s="16" t="s">
        <v>193</v>
      </c>
      <c r="AT323" s="16" t="s">
        <v>125</v>
      </c>
      <c r="AU323" s="16" t="s">
        <v>130</v>
      </c>
      <c r="AY323" s="16" t="s">
        <v>124</v>
      </c>
      <c r="BE323" s="134">
        <f>IF(U323="základná",N323,0)</f>
        <v>0</v>
      </c>
      <c r="BF323" s="134">
        <f>IF(U323="znížená",N323,0)</f>
        <v>0</v>
      </c>
      <c r="BG323" s="134">
        <f>IF(U323="zákl. prenesená",N323,0)</f>
        <v>0</v>
      </c>
      <c r="BH323" s="134">
        <f>IF(U323="zníž. prenesená",N323,0)</f>
        <v>0</v>
      </c>
      <c r="BI323" s="134">
        <f>IF(U323="nulová",N323,0)</f>
        <v>0</v>
      </c>
      <c r="BJ323" s="16" t="s">
        <v>130</v>
      </c>
      <c r="BK323" s="134">
        <f>ROUND(L323*K323,2)</f>
        <v>0</v>
      </c>
      <c r="BL323" s="16" t="s">
        <v>193</v>
      </c>
      <c r="BM323" s="16" t="s">
        <v>871</v>
      </c>
    </row>
    <row r="324" spans="2:65" s="1" customFormat="1" ht="22.5" customHeight="1" x14ac:dyDescent="0.3">
      <c r="B324" s="29"/>
      <c r="F324" s="399" t="s">
        <v>556</v>
      </c>
      <c r="G324" s="357"/>
      <c r="H324" s="357"/>
      <c r="I324" s="357"/>
      <c r="R324" s="30"/>
      <c r="T324" s="64"/>
      <c r="AA324" s="65"/>
      <c r="AT324" s="16" t="s">
        <v>503</v>
      </c>
      <c r="AU324" s="16" t="s">
        <v>130</v>
      </c>
    </row>
    <row r="325" spans="2:65" s="10" customFormat="1" ht="22.5" customHeight="1" x14ac:dyDescent="0.3">
      <c r="B325" s="135"/>
      <c r="E325" s="136" t="s">
        <v>3</v>
      </c>
      <c r="F325" s="400" t="s">
        <v>872</v>
      </c>
      <c r="G325" s="398"/>
      <c r="H325" s="398"/>
      <c r="I325" s="398"/>
      <c r="K325" s="137">
        <v>500.6</v>
      </c>
      <c r="R325" s="138"/>
      <c r="T325" s="139"/>
      <c r="AA325" s="140"/>
      <c r="AT325" s="136" t="s">
        <v>137</v>
      </c>
      <c r="AU325" s="136" t="s">
        <v>130</v>
      </c>
      <c r="AV325" s="10" t="s">
        <v>130</v>
      </c>
      <c r="AW325" s="10" t="s">
        <v>27</v>
      </c>
      <c r="AX325" s="10" t="s">
        <v>75</v>
      </c>
      <c r="AY325" s="136" t="s">
        <v>124</v>
      </c>
    </row>
    <row r="326" spans="2:65" s="1" customFormat="1" ht="31.5" customHeight="1" x14ac:dyDescent="0.3">
      <c r="B326" s="125"/>
      <c r="C326" s="126" t="s">
        <v>877</v>
      </c>
      <c r="D326" s="126" t="s">
        <v>125</v>
      </c>
      <c r="E326" s="127" t="s">
        <v>874</v>
      </c>
      <c r="F326" s="394" t="s">
        <v>875</v>
      </c>
      <c r="G326" s="395"/>
      <c r="H326" s="395"/>
      <c r="I326" s="395"/>
      <c r="J326" s="128" t="s">
        <v>128</v>
      </c>
      <c r="K326" s="129">
        <v>487.4</v>
      </c>
      <c r="L326" s="396"/>
      <c r="M326" s="395"/>
      <c r="N326" s="396"/>
      <c r="O326" s="395"/>
      <c r="P326" s="395"/>
      <c r="Q326" s="395"/>
      <c r="R326" s="130"/>
      <c r="T326" s="131"/>
      <c r="U326" s="36"/>
      <c r="V326" s="132"/>
      <c r="W326" s="132"/>
      <c r="X326" s="132"/>
      <c r="Y326" s="132"/>
      <c r="Z326" s="132"/>
      <c r="AA326" s="133"/>
      <c r="AR326" s="16" t="s">
        <v>193</v>
      </c>
      <c r="AT326" s="16" t="s">
        <v>125</v>
      </c>
      <c r="AU326" s="16" t="s">
        <v>130</v>
      </c>
      <c r="AY326" s="16" t="s">
        <v>124</v>
      </c>
      <c r="BE326" s="134">
        <f>IF(U326="základná",N326,0)</f>
        <v>0</v>
      </c>
      <c r="BF326" s="134">
        <f>IF(U326="znížená",N326,0)</f>
        <v>0</v>
      </c>
      <c r="BG326" s="134">
        <f>IF(U326="zákl. prenesená",N326,0)</f>
        <v>0</v>
      </c>
      <c r="BH326" s="134">
        <f>IF(U326="zníž. prenesená",N326,0)</f>
        <v>0</v>
      </c>
      <c r="BI326" s="134">
        <f>IF(U326="nulová",N326,0)</f>
        <v>0</v>
      </c>
      <c r="BJ326" s="16" t="s">
        <v>130</v>
      </c>
      <c r="BK326" s="134">
        <f>ROUND(L326*K326,2)</f>
        <v>0</v>
      </c>
      <c r="BL326" s="16" t="s">
        <v>193</v>
      </c>
      <c r="BM326" s="16" t="s">
        <v>876</v>
      </c>
    </row>
    <row r="327" spans="2:65" s="1" customFormat="1" ht="22.5" customHeight="1" x14ac:dyDescent="0.3">
      <c r="B327" s="29"/>
      <c r="F327" s="399" t="s">
        <v>556</v>
      </c>
      <c r="G327" s="357"/>
      <c r="H327" s="357"/>
      <c r="I327" s="357"/>
      <c r="R327" s="30"/>
      <c r="T327" s="64"/>
      <c r="AA327" s="65"/>
      <c r="AT327" s="16" t="s">
        <v>503</v>
      </c>
      <c r="AU327" s="16" t="s">
        <v>130</v>
      </c>
    </row>
    <row r="328" spans="2:65" s="1" customFormat="1" ht="31.5" customHeight="1" x14ac:dyDescent="0.3">
      <c r="B328" s="125"/>
      <c r="C328" s="126" t="s">
        <v>883</v>
      </c>
      <c r="D328" s="126" t="s">
        <v>125</v>
      </c>
      <c r="E328" s="127" t="s">
        <v>878</v>
      </c>
      <c r="F328" s="394" t="s">
        <v>879</v>
      </c>
      <c r="G328" s="395"/>
      <c r="H328" s="395"/>
      <c r="I328" s="395"/>
      <c r="J328" s="128" t="s">
        <v>128</v>
      </c>
      <c r="K328" s="129">
        <v>487.4</v>
      </c>
      <c r="L328" s="396"/>
      <c r="M328" s="395"/>
      <c r="N328" s="396"/>
      <c r="O328" s="395"/>
      <c r="P328" s="395"/>
      <c r="Q328" s="395"/>
      <c r="R328" s="130"/>
      <c r="T328" s="131"/>
      <c r="U328" s="36"/>
      <c r="V328" s="132"/>
      <c r="W328" s="132"/>
      <c r="X328" s="132"/>
      <c r="Y328" s="132"/>
      <c r="Z328" s="132"/>
      <c r="AA328" s="133"/>
      <c r="AR328" s="16" t="s">
        <v>193</v>
      </c>
      <c r="AT328" s="16" t="s">
        <v>125</v>
      </c>
      <c r="AU328" s="16" t="s">
        <v>130</v>
      </c>
      <c r="AY328" s="16" t="s">
        <v>124</v>
      </c>
      <c r="BE328" s="134">
        <f>IF(U328="základná",N328,0)</f>
        <v>0</v>
      </c>
      <c r="BF328" s="134">
        <f>IF(U328="znížená",N328,0)</f>
        <v>0</v>
      </c>
      <c r="BG328" s="134">
        <f>IF(U328="zákl. prenesená",N328,0)</f>
        <v>0</v>
      </c>
      <c r="BH328" s="134">
        <f>IF(U328="zníž. prenesená",N328,0)</f>
        <v>0</v>
      </c>
      <c r="BI328" s="134">
        <f>IF(U328="nulová",N328,0)</f>
        <v>0</v>
      </c>
      <c r="BJ328" s="16" t="s">
        <v>130</v>
      </c>
      <c r="BK328" s="134">
        <f>ROUND(L328*K328,2)</f>
        <v>0</v>
      </c>
      <c r="BL328" s="16" t="s">
        <v>193</v>
      </c>
      <c r="BM328" s="16" t="s">
        <v>880</v>
      </c>
    </row>
    <row r="329" spans="2:65" s="1" customFormat="1" ht="22.5" customHeight="1" x14ac:dyDescent="0.3">
      <c r="B329" s="29"/>
      <c r="F329" s="399" t="s">
        <v>556</v>
      </c>
      <c r="G329" s="357"/>
      <c r="H329" s="357"/>
      <c r="I329" s="357"/>
      <c r="R329" s="30"/>
      <c r="T329" s="64"/>
      <c r="AA329" s="65"/>
      <c r="AT329" s="16" t="s">
        <v>503</v>
      </c>
      <c r="AU329" s="16" t="s">
        <v>130</v>
      </c>
    </row>
    <row r="330" spans="2:65" s="10" customFormat="1" ht="22.5" customHeight="1" x14ac:dyDescent="0.3">
      <c r="B330" s="135"/>
      <c r="E330" s="136" t="s">
        <v>3</v>
      </c>
      <c r="F330" s="400" t="s">
        <v>881</v>
      </c>
      <c r="G330" s="398"/>
      <c r="H330" s="398"/>
      <c r="I330" s="398"/>
      <c r="K330" s="137">
        <v>187.4</v>
      </c>
      <c r="R330" s="138"/>
      <c r="T330" s="139"/>
      <c r="AA330" s="140"/>
      <c r="AT330" s="136" t="s">
        <v>137</v>
      </c>
      <c r="AU330" s="136" t="s">
        <v>130</v>
      </c>
      <c r="AV330" s="10" t="s">
        <v>130</v>
      </c>
      <c r="AW330" s="10" t="s">
        <v>27</v>
      </c>
      <c r="AX330" s="10" t="s">
        <v>69</v>
      </c>
      <c r="AY330" s="136" t="s">
        <v>124</v>
      </c>
    </row>
    <row r="331" spans="2:65" s="10" customFormat="1" ht="31.5" customHeight="1" x14ac:dyDescent="0.3">
      <c r="B331" s="135"/>
      <c r="E331" s="136" t="s">
        <v>3</v>
      </c>
      <c r="F331" s="400" t="s">
        <v>882</v>
      </c>
      <c r="G331" s="398"/>
      <c r="H331" s="398"/>
      <c r="I331" s="398"/>
      <c r="K331" s="137">
        <v>300</v>
      </c>
      <c r="R331" s="138"/>
      <c r="T331" s="139"/>
      <c r="AA331" s="140"/>
      <c r="AT331" s="136" t="s">
        <v>137</v>
      </c>
      <c r="AU331" s="136" t="s">
        <v>130</v>
      </c>
      <c r="AV331" s="10" t="s">
        <v>130</v>
      </c>
      <c r="AW331" s="10" t="s">
        <v>27</v>
      </c>
      <c r="AX331" s="10" t="s">
        <v>69</v>
      </c>
      <c r="AY331" s="136" t="s">
        <v>124</v>
      </c>
    </row>
    <row r="332" spans="2:65" s="11" customFormat="1" ht="22.5" customHeight="1" x14ac:dyDescent="0.3">
      <c r="B332" s="148"/>
      <c r="E332" s="154" t="s">
        <v>3</v>
      </c>
      <c r="F332" s="419" t="s">
        <v>506</v>
      </c>
      <c r="G332" s="402"/>
      <c r="H332" s="402"/>
      <c r="I332" s="402"/>
      <c r="K332" s="150">
        <v>487.4</v>
      </c>
      <c r="R332" s="151"/>
      <c r="T332" s="152"/>
      <c r="AA332" s="153"/>
      <c r="AT332" s="154" t="s">
        <v>137</v>
      </c>
      <c r="AU332" s="154" t="s">
        <v>130</v>
      </c>
      <c r="AV332" s="11" t="s">
        <v>129</v>
      </c>
      <c r="AW332" s="11" t="s">
        <v>27</v>
      </c>
      <c r="AX332" s="11" t="s">
        <v>75</v>
      </c>
      <c r="AY332" s="154" t="s">
        <v>124</v>
      </c>
    </row>
    <row r="333" spans="2:65" s="9" customFormat="1" ht="37.35" customHeight="1" x14ac:dyDescent="0.35">
      <c r="B333" s="115"/>
      <c r="D333" s="116" t="s">
        <v>485</v>
      </c>
      <c r="E333" s="116"/>
      <c r="F333" s="116"/>
      <c r="G333" s="116"/>
      <c r="H333" s="116"/>
      <c r="I333" s="116"/>
      <c r="J333" s="116"/>
      <c r="K333" s="116"/>
      <c r="L333" s="116"/>
      <c r="M333" s="116"/>
      <c r="N333" s="409"/>
      <c r="O333" s="385"/>
      <c r="P333" s="385"/>
      <c r="Q333" s="385"/>
      <c r="R333" s="117"/>
      <c r="T333" s="118"/>
      <c r="W333" s="119"/>
      <c r="Y333" s="119"/>
      <c r="AA333" s="120"/>
      <c r="AR333" s="121" t="s">
        <v>138</v>
      </c>
      <c r="AT333" s="122" t="s">
        <v>68</v>
      </c>
      <c r="AU333" s="122" t="s">
        <v>69</v>
      </c>
      <c r="AY333" s="121" t="s">
        <v>124</v>
      </c>
      <c r="BK333" s="123">
        <f>BK334</f>
        <v>0</v>
      </c>
    </row>
    <row r="334" spans="2:65" s="9" customFormat="1" ht="19.899999999999999" customHeight="1" x14ac:dyDescent="0.3">
      <c r="B334" s="115"/>
      <c r="D334" s="124" t="s">
        <v>486</v>
      </c>
      <c r="E334" s="124"/>
      <c r="F334" s="124"/>
      <c r="G334" s="124"/>
      <c r="H334" s="124"/>
      <c r="I334" s="124"/>
      <c r="J334" s="124"/>
      <c r="K334" s="124"/>
      <c r="L334" s="124"/>
      <c r="M334" s="124"/>
      <c r="N334" s="410"/>
      <c r="O334" s="411"/>
      <c r="P334" s="411"/>
      <c r="Q334" s="411"/>
      <c r="R334" s="117"/>
      <c r="T334" s="118"/>
      <c r="W334" s="119"/>
      <c r="Y334" s="119"/>
      <c r="AA334" s="120"/>
      <c r="AR334" s="121" t="s">
        <v>138</v>
      </c>
      <c r="AT334" s="122" t="s">
        <v>68</v>
      </c>
      <c r="AU334" s="122" t="s">
        <v>75</v>
      </c>
      <c r="AY334" s="121" t="s">
        <v>124</v>
      </c>
      <c r="BK334" s="123">
        <f>SUM(BK335:BK337)</f>
        <v>0</v>
      </c>
    </row>
    <row r="335" spans="2:65" s="1" customFormat="1" ht="31.5" customHeight="1" x14ac:dyDescent="0.3">
      <c r="B335" s="125"/>
      <c r="C335" s="126" t="s">
        <v>888</v>
      </c>
      <c r="D335" s="126" t="s">
        <v>125</v>
      </c>
      <c r="E335" s="127" t="s">
        <v>884</v>
      </c>
      <c r="F335" s="394" t="s">
        <v>885</v>
      </c>
      <c r="G335" s="395"/>
      <c r="H335" s="395"/>
      <c r="I335" s="395"/>
      <c r="J335" s="128" t="s">
        <v>187</v>
      </c>
      <c r="K335" s="129">
        <v>6</v>
      </c>
      <c r="L335" s="396"/>
      <c r="M335" s="395"/>
      <c r="N335" s="396"/>
      <c r="O335" s="395"/>
      <c r="P335" s="395"/>
      <c r="Q335" s="395"/>
      <c r="R335" s="130"/>
      <c r="T335" s="131"/>
      <c r="U335" s="36"/>
      <c r="V335" s="132"/>
      <c r="W335" s="132"/>
      <c r="X335" s="132"/>
      <c r="Y335" s="132"/>
      <c r="Z335" s="132"/>
      <c r="AA335" s="133"/>
      <c r="AR335" s="16" t="s">
        <v>454</v>
      </c>
      <c r="AT335" s="16" t="s">
        <v>125</v>
      </c>
      <c r="AU335" s="16" t="s">
        <v>130</v>
      </c>
      <c r="AY335" s="16" t="s">
        <v>124</v>
      </c>
      <c r="BE335" s="134">
        <f>IF(U335="základná",N335,0)</f>
        <v>0</v>
      </c>
      <c r="BF335" s="134">
        <f>IF(U335="znížená",N335,0)</f>
        <v>0</v>
      </c>
      <c r="BG335" s="134">
        <f>IF(U335="zákl. prenesená",N335,0)</f>
        <v>0</v>
      </c>
      <c r="BH335" s="134">
        <f>IF(U335="zníž. prenesená",N335,0)</f>
        <v>0</v>
      </c>
      <c r="BI335" s="134">
        <f>IF(U335="nulová",N335,0)</f>
        <v>0</v>
      </c>
      <c r="BJ335" s="16" t="s">
        <v>130</v>
      </c>
      <c r="BK335" s="134">
        <f>ROUND(L335*K335,2)</f>
        <v>0</v>
      </c>
      <c r="BL335" s="16" t="s">
        <v>454</v>
      </c>
      <c r="BM335" s="16" t="s">
        <v>886</v>
      </c>
    </row>
    <row r="336" spans="2:65" s="1" customFormat="1" ht="30" customHeight="1" x14ac:dyDescent="0.3">
      <c r="B336" s="29"/>
      <c r="F336" s="399" t="s">
        <v>887</v>
      </c>
      <c r="G336" s="357"/>
      <c r="H336" s="357"/>
      <c r="I336" s="357"/>
      <c r="R336" s="30"/>
      <c r="T336" s="64"/>
      <c r="AA336" s="65"/>
      <c r="AT336" s="16" t="s">
        <v>503</v>
      </c>
      <c r="AU336" s="16" t="s">
        <v>130</v>
      </c>
    </row>
    <row r="337" spans="2:65" s="1" customFormat="1" ht="31.5" customHeight="1" x14ac:dyDescent="0.3">
      <c r="B337" s="125"/>
      <c r="C337" s="141" t="s">
        <v>893</v>
      </c>
      <c r="D337" s="141" t="s">
        <v>151</v>
      </c>
      <c r="E337" s="142" t="s">
        <v>889</v>
      </c>
      <c r="F337" s="403" t="s">
        <v>890</v>
      </c>
      <c r="G337" s="404"/>
      <c r="H337" s="404"/>
      <c r="I337" s="404"/>
      <c r="J337" s="143" t="s">
        <v>187</v>
      </c>
      <c r="K337" s="144">
        <v>6</v>
      </c>
      <c r="L337" s="405"/>
      <c r="M337" s="404"/>
      <c r="N337" s="405"/>
      <c r="O337" s="395"/>
      <c r="P337" s="395"/>
      <c r="Q337" s="395"/>
      <c r="R337" s="130"/>
      <c r="T337" s="131"/>
      <c r="U337" s="36"/>
      <c r="V337" s="132"/>
      <c r="W337" s="132"/>
      <c r="X337" s="132"/>
      <c r="Y337" s="132"/>
      <c r="Z337" s="132"/>
      <c r="AA337" s="133"/>
      <c r="AR337" s="16" t="s">
        <v>891</v>
      </c>
      <c r="AT337" s="16" t="s">
        <v>151</v>
      </c>
      <c r="AU337" s="16" t="s">
        <v>130</v>
      </c>
      <c r="AY337" s="16" t="s">
        <v>124</v>
      </c>
      <c r="BE337" s="134">
        <f>IF(U337="základná",N337,0)</f>
        <v>0</v>
      </c>
      <c r="BF337" s="134">
        <f>IF(U337="znížená",N337,0)</f>
        <v>0</v>
      </c>
      <c r="BG337" s="134">
        <f>IF(U337="zákl. prenesená",N337,0)</f>
        <v>0</v>
      </c>
      <c r="BH337" s="134">
        <f>IF(U337="zníž. prenesená",N337,0)</f>
        <v>0</v>
      </c>
      <c r="BI337" s="134">
        <f>IF(U337="nulová",N337,0)</f>
        <v>0</v>
      </c>
      <c r="BJ337" s="16" t="s">
        <v>130</v>
      </c>
      <c r="BK337" s="134">
        <f>ROUND(L337*K337,2)</f>
        <v>0</v>
      </c>
      <c r="BL337" s="16" t="s">
        <v>891</v>
      </c>
      <c r="BM337" s="16" t="s">
        <v>892</v>
      </c>
    </row>
    <row r="338" spans="2:65" s="1" customFormat="1" ht="6.95" customHeight="1" x14ac:dyDescent="0.3">
      <c r="B338" s="51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3"/>
    </row>
  </sheetData>
  <mergeCells count="495">
    <mergeCell ref="F172:I172"/>
    <mergeCell ref="L172:M172"/>
    <mergeCell ref="N172:Q172"/>
    <mergeCell ref="L326:M326"/>
    <mergeCell ref="N326:Q326"/>
    <mergeCell ref="F328:I328"/>
    <mergeCell ref="L328:M328"/>
    <mergeCell ref="F329:I329"/>
    <mergeCell ref="F337:I337"/>
    <mergeCell ref="L337:M337"/>
    <mergeCell ref="N242:Q242"/>
    <mergeCell ref="N245:Q245"/>
    <mergeCell ref="N273:Q273"/>
    <mergeCell ref="N328:Q328"/>
    <mergeCell ref="F336:I336"/>
    <mergeCell ref="N337:Q337"/>
    <mergeCell ref="F323:I323"/>
    <mergeCell ref="L323:M323"/>
    <mergeCell ref="N323:Q323"/>
    <mergeCell ref="F324:I324"/>
    <mergeCell ref="F325:I325"/>
    <mergeCell ref="F326:I326"/>
    <mergeCell ref="F327:I327"/>
    <mergeCell ref="F330:I330"/>
    <mergeCell ref="H1:K1"/>
    <mergeCell ref="S2:AC2"/>
    <mergeCell ref="N132:Q132"/>
    <mergeCell ref="N133:Q133"/>
    <mergeCell ref="N134:Q134"/>
    <mergeCell ref="N151:Q151"/>
    <mergeCell ref="N160:Q160"/>
    <mergeCell ref="N165:Q165"/>
    <mergeCell ref="N178:Q178"/>
    <mergeCell ref="F176:I176"/>
    <mergeCell ref="L176:M176"/>
    <mergeCell ref="N176:Q176"/>
    <mergeCell ref="F177:I177"/>
    <mergeCell ref="F168:I168"/>
    <mergeCell ref="L168:M168"/>
    <mergeCell ref="N168:Q168"/>
    <mergeCell ref="F169:I169"/>
    <mergeCell ref="F170:I170"/>
    <mergeCell ref="L170:M170"/>
    <mergeCell ref="N170:Q170"/>
    <mergeCell ref="F171:I171"/>
    <mergeCell ref="F162:I162"/>
    <mergeCell ref="F163:I163"/>
    <mergeCell ref="L163:M163"/>
    <mergeCell ref="N333:Q333"/>
    <mergeCell ref="N334:Q334"/>
    <mergeCell ref="F331:I331"/>
    <mergeCell ref="F332:I332"/>
    <mergeCell ref="F335:I335"/>
    <mergeCell ref="L335:M335"/>
    <mergeCell ref="N335:Q335"/>
    <mergeCell ref="N318:Q318"/>
    <mergeCell ref="F319:I319"/>
    <mergeCell ref="F321:I321"/>
    <mergeCell ref="L321:M321"/>
    <mergeCell ref="N321:Q321"/>
    <mergeCell ref="F322:I322"/>
    <mergeCell ref="N320:Q320"/>
    <mergeCell ref="F318:I318"/>
    <mergeCell ref="L318:M318"/>
    <mergeCell ref="F312:I312"/>
    <mergeCell ref="F313:I313"/>
    <mergeCell ref="L313:M313"/>
    <mergeCell ref="N313:Q313"/>
    <mergeCell ref="F316:I316"/>
    <mergeCell ref="L316:M316"/>
    <mergeCell ref="N316:Q316"/>
    <mergeCell ref="F317:I317"/>
    <mergeCell ref="L312:M312"/>
    <mergeCell ref="N312:Q312"/>
    <mergeCell ref="N314:Q314"/>
    <mergeCell ref="F315:I315"/>
    <mergeCell ref="L315:M315"/>
    <mergeCell ref="N315:Q315"/>
    <mergeCell ref="F308:I308"/>
    <mergeCell ref="L308:M308"/>
    <mergeCell ref="N308:Q308"/>
    <mergeCell ref="F310:I310"/>
    <mergeCell ref="F311:I311"/>
    <mergeCell ref="L311:M311"/>
    <mergeCell ref="N311:Q311"/>
    <mergeCell ref="F309:I309"/>
    <mergeCell ref="L309:M309"/>
    <mergeCell ref="N309:Q309"/>
    <mergeCell ref="F304:I304"/>
    <mergeCell ref="L304:M304"/>
    <mergeCell ref="N304:Q304"/>
    <mergeCell ref="F305:I305"/>
    <mergeCell ref="F306:I306"/>
    <mergeCell ref="L306:M306"/>
    <mergeCell ref="N306:Q306"/>
    <mergeCell ref="F307:I307"/>
    <mergeCell ref="F299:I299"/>
    <mergeCell ref="L299:M299"/>
    <mergeCell ref="N299:Q299"/>
    <mergeCell ref="F300:I300"/>
    <mergeCell ref="F301:I301"/>
    <mergeCell ref="F302:I302"/>
    <mergeCell ref="F303:I303"/>
    <mergeCell ref="L300:M300"/>
    <mergeCell ref="N300:Q300"/>
    <mergeCell ref="L302:M302"/>
    <mergeCell ref="N302:Q302"/>
    <mergeCell ref="F295:I295"/>
    <mergeCell ref="F296:I296"/>
    <mergeCell ref="F297:I297"/>
    <mergeCell ref="L297:M297"/>
    <mergeCell ref="N297:Q297"/>
    <mergeCell ref="F298:I298"/>
    <mergeCell ref="L295:M295"/>
    <mergeCell ref="N295:Q295"/>
    <mergeCell ref="F291:I291"/>
    <mergeCell ref="F292:I292"/>
    <mergeCell ref="L292:M292"/>
    <mergeCell ref="N292:Q292"/>
    <mergeCell ref="F293:I293"/>
    <mergeCell ref="F294:I294"/>
    <mergeCell ref="L294:M294"/>
    <mergeCell ref="N294:Q294"/>
    <mergeCell ref="L293:M293"/>
    <mergeCell ref="N293:Q293"/>
    <mergeCell ref="F287:I287"/>
    <mergeCell ref="F288:I288"/>
    <mergeCell ref="F289:I289"/>
    <mergeCell ref="F290:I290"/>
    <mergeCell ref="L290:M290"/>
    <mergeCell ref="N290:Q290"/>
    <mergeCell ref="L288:M288"/>
    <mergeCell ref="N288:Q288"/>
    <mergeCell ref="F282:I282"/>
    <mergeCell ref="F283:I283"/>
    <mergeCell ref="F284:I284"/>
    <mergeCell ref="F285:I285"/>
    <mergeCell ref="F286:I286"/>
    <mergeCell ref="L284:M284"/>
    <mergeCell ref="N284:Q284"/>
    <mergeCell ref="L286:M286"/>
    <mergeCell ref="N286:Q286"/>
    <mergeCell ref="F275:I275"/>
    <mergeCell ref="F277:I277"/>
    <mergeCell ref="L277:M277"/>
    <mergeCell ref="N277:Q277"/>
    <mergeCell ref="F278:I278"/>
    <mergeCell ref="F280:I280"/>
    <mergeCell ref="F281:I281"/>
    <mergeCell ref="L275:M275"/>
    <mergeCell ref="N275:Q275"/>
    <mergeCell ref="N279:Q279"/>
    <mergeCell ref="L280:M280"/>
    <mergeCell ref="N280:Q280"/>
    <mergeCell ref="N276:Q276"/>
    <mergeCell ref="F271:I271"/>
    <mergeCell ref="L271:M271"/>
    <mergeCell ref="N271:Q271"/>
    <mergeCell ref="F272:I272"/>
    <mergeCell ref="F274:I274"/>
    <mergeCell ref="L274:M274"/>
    <mergeCell ref="N274:Q274"/>
    <mergeCell ref="F273:I273"/>
    <mergeCell ref="L273:M273"/>
    <mergeCell ref="F266:I266"/>
    <mergeCell ref="L266:M266"/>
    <mergeCell ref="N266:Q266"/>
    <mergeCell ref="F267:I267"/>
    <mergeCell ref="F268:I268"/>
    <mergeCell ref="L268:M268"/>
    <mergeCell ref="N268:Q268"/>
    <mergeCell ref="F269:I269"/>
    <mergeCell ref="F270:I270"/>
    <mergeCell ref="L267:M267"/>
    <mergeCell ref="N267:Q267"/>
    <mergeCell ref="L269:M269"/>
    <mergeCell ref="N269:Q269"/>
    <mergeCell ref="F263:I263"/>
    <mergeCell ref="F264:I264"/>
    <mergeCell ref="F265:I265"/>
    <mergeCell ref="F258:I258"/>
    <mergeCell ref="L258:M258"/>
    <mergeCell ref="N258:Q258"/>
    <mergeCell ref="F259:I259"/>
    <mergeCell ref="L259:M259"/>
    <mergeCell ref="N259:Q259"/>
    <mergeCell ref="F260:I260"/>
    <mergeCell ref="F261:I261"/>
    <mergeCell ref="F262:I262"/>
    <mergeCell ref="L260:M260"/>
    <mergeCell ref="N260:Q260"/>
    <mergeCell ref="L261:M261"/>
    <mergeCell ref="N261:Q261"/>
    <mergeCell ref="L262:M262"/>
    <mergeCell ref="N262:Q262"/>
    <mergeCell ref="F254:I254"/>
    <mergeCell ref="F255:I255"/>
    <mergeCell ref="F256:I256"/>
    <mergeCell ref="L256:M256"/>
    <mergeCell ref="N256:Q256"/>
    <mergeCell ref="F257:I257"/>
    <mergeCell ref="F249:I249"/>
    <mergeCell ref="F250:I250"/>
    <mergeCell ref="F251:I251"/>
    <mergeCell ref="L251:M251"/>
    <mergeCell ref="N251:Q251"/>
    <mergeCell ref="F252:I252"/>
    <mergeCell ref="F253:I253"/>
    <mergeCell ref="L253:M253"/>
    <mergeCell ref="N253:Q253"/>
    <mergeCell ref="F243:I243"/>
    <mergeCell ref="L243:M243"/>
    <mergeCell ref="N243:Q243"/>
    <mergeCell ref="F244:I244"/>
    <mergeCell ref="F246:I246"/>
    <mergeCell ref="L246:M246"/>
    <mergeCell ref="N246:Q246"/>
    <mergeCell ref="F247:I247"/>
    <mergeCell ref="F248:I248"/>
    <mergeCell ref="F239:I239"/>
    <mergeCell ref="L239:M239"/>
    <mergeCell ref="N239:Q239"/>
    <mergeCell ref="F240:I240"/>
    <mergeCell ref="L240:M240"/>
    <mergeCell ref="N240:Q240"/>
    <mergeCell ref="F241:I241"/>
    <mergeCell ref="L241:M241"/>
    <mergeCell ref="N241:Q241"/>
    <mergeCell ref="F235:I235"/>
    <mergeCell ref="L235:M235"/>
    <mergeCell ref="N235:Q235"/>
    <mergeCell ref="F236:I236"/>
    <mergeCell ref="L236:M236"/>
    <mergeCell ref="N236:Q236"/>
    <mergeCell ref="F238:I238"/>
    <mergeCell ref="L238:M238"/>
    <mergeCell ref="N238:Q238"/>
    <mergeCell ref="N237:Q237"/>
    <mergeCell ref="F230:I230"/>
    <mergeCell ref="F231:I231"/>
    <mergeCell ref="L231:M231"/>
    <mergeCell ref="N231:Q231"/>
    <mergeCell ref="F232:I232"/>
    <mergeCell ref="L232:M232"/>
    <mergeCell ref="N232:Q232"/>
    <mergeCell ref="F234:I234"/>
    <mergeCell ref="L234:M234"/>
    <mergeCell ref="N234:Q234"/>
    <mergeCell ref="N233:Q233"/>
    <mergeCell ref="F225:I225"/>
    <mergeCell ref="F226:I226"/>
    <mergeCell ref="L226:M226"/>
    <mergeCell ref="N226:Q226"/>
    <mergeCell ref="F227:I227"/>
    <mergeCell ref="L227:M227"/>
    <mergeCell ref="N227:Q227"/>
    <mergeCell ref="F229:I229"/>
    <mergeCell ref="L229:M229"/>
    <mergeCell ref="N229:Q229"/>
    <mergeCell ref="N228:Q228"/>
    <mergeCell ref="F221:I221"/>
    <mergeCell ref="L221:M221"/>
    <mergeCell ref="N221:Q221"/>
    <mergeCell ref="F222:I222"/>
    <mergeCell ref="L222:M222"/>
    <mergeCell ref="N222:Q222"/>
    <mergeCell ref="F223:I223"/>
    <mergeCell ref="F224:I224"/>
    <mergeCell ref="L224:M224"/>
    <mergeCell ref="N224:Q224"/>
    <mergeCell ref="F217:I217"/>
    <mergeCell ref="L217:M217"/>
    <mergeCell ref="N217:Q217"/>
    <mergeCell ref="F218:I218"/>
    <mergeCell ref="L218:M218"/>
    <mergeCell ref="N218:Q218"/>
    <mergeCell ref="F219:I219"/>
    <mergeCell ref="F220:I220"/>
    <mergeCell ref="L220:M220"/>
    <mergeCell ref="N220:Q220"/>
    <mergeCell ref="F211:I211"/>
    <mergeCell ref="L211:M211"/>
    <mergeCell ref="N211:Q211"/>
    <mergeCell ref="F213:I213"/>
    <mergeCell ref="L213:M213"/>
    <mergeCell ref="N213:Q213"/>
    <mergeCell ref="F216:I216"/>
    <mergeCell ref="L216:M216"/>
    <mergeCell ref="N216:Q216"/>
    <mergeCell ref="N212:Q212"/>
    <mergeCell ref="N214:Q214"/>
    <mergeCell ref="N215:Q215"/>
    <mergeCell ref="F206:I206"/>
    <mergeCell ref="F207:I207"/>
    <mergeCell ref="L207:M207"/>
    <mergeCell ref="N207:Q207"/>
    <mergeCell ref="F208:I208"/>
    <mergeCell ref="L208:M208"/>
    <mergeCell ref="N208:Q208"/>
    <mergeCell ref="F209:I209"/>
    <mergeCell ref="F210:I210"/>
    <mergeCell ref="L210:M210"/>
    <mergeCell ref="N210:Q210"/>
    <mergeCell ref="F202:I202"/>
    <mergeCell ref="L202:M202"/>
    <mergeCell ref="N202:Q202"/>
    <mergeCell ref="F203:I203"/>
    <mergeCell ref="L203:M203"/>
    <mergeCell ref="N203:Q203"/>
    <mergeCell ref="F204:I204"/>
    <mergeCell ref="F205:I205"/>
    <mergeCell ref="L205:M205"/>
    <mergeCell ref="N205:Q205"/>
    <mergeCell ref="F197:I197"/>
    <mergeCell ref="F198:I198"/>
    <mergeCell ref="L198:M198"/>
    <mergeCell ref="N198:Q198"/>
    <mergeCell ref="F199:I199"/>
    <mergeCell ref="L199:M199"/>
    <mergeCell ref="N199:Q199"/>
    <mergeCell ref="F200:I200"/>
    <mergeCell ref="F201:I201"/>
    <mergeCell ref="L201:M201"/>
    <mergeCell ref="N201:Q201"/>
    <mergeCell ref="F192:I192"/>
    <mergeCell ref="F193:I193"/>
    <mergeCell ref="L193:M193"/>
    <mergeCell ref="N193:Q193"/>
    <mergeCell ref="F194:I194"/>
    <mergeCell ref="F195:I195"/>
    <mergeCell ref="F196:I196"/>
    <mergeCell ref="L196:M196"/>
    <mergeCell ref="N196:Q196"/>
    <mergeCell ref="F187:I187"/>
    <mergeCell ref="F188:I188"/>
    <mergeCell ref="L188:M188"/>
    <mergeCell ref="N188:Q188"/>
    <mergeCell ref="F189:I189"/>
    <mergeCell ref="L189:M189"/>
    <mergeCell ref="N189:Q189"/>
    <mergeCell ref="F190:I190"/>
    <mergeCell ref="F191:I191"/>
    <mergeCell ref="L191:M191"/>
    <mergeCell ref="N191:Q191"/>
    <mergeCell ref="F182:I182"/>
    <mergeCell ref="F183:I183"/>
    <mergeCell ref="L183:M183"/>
    <mergeCell ref="N183:Q183"/>
    <mergeCell ref="F184:I184"/>
    <mergeCell ref="L184:M184"/>
    <mergeCell ref="N184:Q184"/>
    <mergeCell ref="F185:I185"/>
    <mergeCell ref="F186:I186"/>
    <mergeCell ref="L186:M186"/>
    <mergeCell ref="N186:Q186"/>
    <mergeCell ref="F179:I179"/>
    <mergeCell ref="L179:M179"/>
    <mergeCell ref="N179:Q179"/>
    <mergeCell ref="F180:I180"/>
    <mergeCell ref="F181:I181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N163:Q163"/>
    <mergeCell ref="F164:I164"/>
    <mergeCell ref="F166:I166"/>
    <mergeCell ref="L166:M166"/>
    <mergeCell ref="N166:Q166"/>
    <mergeCell ref="F167:I167"/>
    <mergeCell ref="F157:I157"/>
    <mergeCell ref="L157:M157"/>
    <mergeCell ref="N157:Q157"/>
    <mergeCell ref="F158:I158"/>
    <mergeCell ref="F159:I159"/>
    <mergeCell ref="L159:M159"/>
    <mergeCell ref="N159:Q159"/>
    <mergeCell ref="F161:I161"/>
    <mergeCell ref="L161:M161"/>
    <mergeCell ref="N161:Q161"/>
    <mergeCell ref="F152:I152"/>
    <mergeCell ref="L152:M152"/>
    <mergeCell ref="N152:Q152"/>
    <mergeCell ref="F153:I153"/>
    <mergeCell ref="F154:I154"/>
    <mergeCell ref="F155:I155"/>
    <mergeCell ref="F156:I156"/>
    <mergeCell ref="L156:M156"/>
    <mergeCell ref="N156:Q156"/>
    <mergeCell ref="F146:I146"/>
    <mergeCell ref="F147:I147"/>
    <mergeCell ref="F148:I148"/>
    <mergeCell ref="L148:M148"/>
    <mergeCell ref="N148:Q148"/>
    <mergeCell ref="F149:I149"/>
    <mergeCell ref="L149:M149"/>
    <mergeCell ref="N149:Q149"/>
    <mergeCell ref="F150:I150"/>
    <mergeCell ref="F141:I141"/>
    <mergeCell ref="F142:I142"/>
    <mergeCell ref="F143:I143"/>
    <mergeCell ref="F144:I144"/>
    <mergeCell ref="L144:M144"/>
    <mergeCell ref="N144:Q144"/>
    <mergeCell ref="F145:I145"/>
    <mergeCell ref="L145:M145"/>
    <mergeCell ref="N145:Q145"/>
    <mergeCell ref="F136:I136"/>
    <mergeCell ref="F137:I137"/>
    <mergeCell ref="L137:M137"/>
    <mergeCell ref="N137:Q137"/>
    <mergeCell ref="F138:I138"/>
    <mergeCell ref="F139:I139"/>
    <mergeCell ref="L139:M139"/>
    <mergeCell ref="N139:Q139"/>
    <mergeCell ref="F140:I140"/>
    <mergeCell ref="F124:P124"/>
    <mergeCell ref="M126:P126"/>
    <mergeCell ref="M128:Q128"/>
    <mergeCell ref="M129:Q129"/>
    <mergeCell ref="F131:I131"/>
    <mergeCell ref="L131:M131"/>
    <mergeCell ref="N131:Q131"/>
    <mergeCell ref="F135:I135"/>
    <mergeCell ref="L135:M135"/>
    <mergeCell ref="N135:Q135"/>
    <mergeCell ref="N107:Q107"/>
    <mergeCell ref="N108:Q108"/>
    <mergeCell ref="N109:Q109"/>
    <mergeCell ref="N110:Q110"/>
    <mergeCell ref="N111:Q111"/>
    <mergeCell ref="N113:Q113"/>
    <mergeCell ref="L115:Q115"/>
    <mergeCell ref="C121:Q121"/>
    <mergeCell ref="F123:P123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5:P15"/>
  </mergeCells>
  <pageMargins left="0.58333330000000005" right="0.58333330000000005" top="0.5" bottom="0.46666669999999999" header="0" footer="0"/>
  <pageSetup scale="84" orientation="portrait" blackAndWhite="1" r:id="rId1"/>
  <rowBreaks count="2" manualBreakCount="2">
    <brk id="73" max="16383" man="1"/>
    <brk id="118" max="16383" man="1"/>
  </rowBreaks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7"/>
  <sheetViews>
    <sheetView showGridLines="0" topLeftCell="RL100" zoomScaleNormal="100" workbookViewId="0">
      <selection activeCell="S100" sqref="S1:RX1048576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3"/>
      <c r="B1" s="13"/>
      <c r="C1" s="13"/>
      <c r="D1" s="14" t="s">
        <v>1</v>
      </c>
      <c r="E1" s="13"/>
      <c r="F1" s="13"/>
      <c r="G1" s="13"/>
      <c r="H1" s="406"/>
      <c r="I1" s="406"/>
      <c r="J1" s="406"/>
      <c r="K1" s="406"/>
      <c r="L1" s="13"/>
      <c r="M1" s="13"/>
      <c r="N1" s="13"/>
      <c r="O1" s="14" t="s">
        <v>90</v>
      </c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ht="36.950000000000003" customHeight="1" x14ac:dyDescent="0.3">
      <c r="C2" s="337" t="s">
        <v>5</v>
      </c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S2" s="368" t="s">
        <v>6</v>
      </c>
      <c r="T2" s="338"/>
      <c r="U2" s="338"/>
      <c r="V2" s="338"/>
      <c r="W2" s="338"/>
      <c r="X2" s="338"/>
      <c r="Y2" s="338"/>
      <c r="Z2" s="338"/>
      <c r="AA2" s="338"/>
      <c r="AB2" s="338"/>
      <c r="AC2" s="338"/>
      <c r="AT2" s="16" t="s">
        <v>77</v>
      </c>
    </row>
    <row r="3" spans="1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69</v>
      </c>
    </row>
    <row r="4" spans="1:66" ht="36.950000000000003" customHeight="1" x14ac:dyDescent="0.3">
      <c r="B4" s="20"/>
      <c r="C4" s="339" t="s">
        <v>91</v>
      </c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21"/>
      <c r="T4" s="22" t="s">
        <v>10</v>
      </c>
      <c r="AT4" s="16" t="s">
        <v>4</v>
      </c>
    </row>
    <row r="5" spans="1:66" ht="6.95" customHeight="1" x14ac:dyDescent="0.3">
      <c r="B5" s="20"/>
      <c r="R5" s="21"/>
    </row>
    <row r="6" spans="1:66" ht="25.35" customHeight="1" x14ac:dyDescent="0.3">
      <c r="B6" s="20"/>
      <c r="D6" s="26" t="s">
        <v>13</v>
      </c>
      <c r="F6" s="377" t="str">
        <f>'Rekapitulácia stavby'!K6</f>
        <v>Starý Smokovec OO PZ, rekonštrukcia a modernizácia objektu</v>
      </c>
      <c r="G6" s="338"/>
      <c r="H6" s="338"/>
      <c r="I6" s="338"/>
      <c r="J6" s="338"/>
      <c r="K6" s="338"/>
      <c r="L6" s="338"/>
      <c r="M6" s="338"/>
      <c r="N6" s="338"/>
      <c r="O6" s="338"/>
      <c r="P6" s="338"/>
      <c r="R6" s="21"/>
    </row>
    <row r="7" spans="1:66" s="1" customFormat="1" ht="32.85" customHeight="1" x14ac:dyDescent="0.3">
      <c r="B7" s="29"/>
      <c r="D7" s="25" t="s">
        <v>92</v>
      </c>
      <c r="F7" s="378" t="s">
        <v>1904</v>
      </c>
      <c r="G7" s="357"/>
      <c r="H7" s="357"/>
      <c r="I7" s="357"/>
      <c r="J7" s="357"/>
      <c r="K7" s="357"/>
      <c r="L7" s="357"/>
      <c r="M7" s="357"/>
      <c r="N7" s="357"/>
      <c r="O7" s="357"/>
      <c r="P7" s="357"/>
      <c r="R7" s="30"/>
    </row>
    <row r="8" spans="1:66" s="1" customFormat="1" ht="14.45" customHeight="1" x14ac:dyDescent="0.3">
      <c r="B8" s="29"/>
      <c r="D8" s="26" t="s">
        <v>15</v>
      </c>
      <c r="F8" s="326"/>
      <c r="M8" s="26" t="s">
        <v>16</v>
      </c>
      <c r="O8" s="24" t="s">
        <v>3</v>
      </c>
      <c r="R8" s="30"/>
    </row>
    <row r="9" spans="1:66" s="1" customFormat="1" ht="14.45" customHeight="1" x14ac:dyDescent="0.3">
      <c r="B9" s="29"/>
      <c r="D9" s="26" t="s">
        <v>17</v>
      </c>
      <c r="F9" s="24" t="s">
        <v>18</v>
      </c>
      <c r="M9" s="26" t="s">
        <v>19</v>
      </c>
      <c r="O9" s="379">
        <f>'Rekapitulácia stavby'!AN8</f>
        <v>45055</v>
      </c>
      <c r="P9" s="357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20</v>
      </c>
      <c r="M11" s="26" t="s">
        <v>21</v>
      </c>
      <c r="O11" s="340" t="s">
        <v>3</v>
      </c>
      <c r="P11" s="357"/>
      <c r="R11" s="30"/>
    </row>
    <row r="12" spans="1:66" s="1" customFormat="1" ht="18" customHeight="1" x14ac:dyDescent="0.3">
      <c r="B12" s="29"/>
      <c r="E12" s="24" t="s">
        <v>22</v>
      </c>
      <c r="M12" s="26" t="s">
        <v>23</v>
      </c>
      <c r="O12" s="340" t="s">
        <v>3</v>
      </c>
      <c r="P12" s="357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24</v>
      </c>
      <c r="M14" s="26" t="s">
        <v>21</v>
      </c>
      <c r="O14" s="340" t="str">
        <f>IF('Rekapitulácia stavby'!AN13="","",'Rekapitulácia stavby'!AN13)</f>
        <v/>
      </c>
      <c r="P14" s="357"/>
      <c r="R14" s="30"/>
    </row>
    <row r="15" spans="1:66" s="1" customFormat="1" ht="18" customHeight="1" x14ac:dyDescent="0.3">
      <c r="B15" s="29"/>
      <c r="E15" s="24" t="str">
        <f>IF('Rekapitulácia stavby'!E14="","",'Rekapitulácia stavby'!E14)</f>
        <v xml:space="preserve"> </v>
      </c>
      <c r="M15" s="26" t="s">
        <v>23</v>
      </c>
      <c r="O15" s="340" t="str">
        <f>IF('Rekapitulácia stavby'!AN14="","",'Rekapitulácia stavby'!AN14)</f>
        <v/>
      </c>
      <c r="P15" s="357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26</v>
      </c>
      <c r="M17" s="26" t="s">
        <v>21</v>
      </c>
      <c r="O17" s="340" t="str">
        <f>IF('Rekapitulácia stavby'!AN16="","",'Rekapitulácia stavby'!AN16)</f>
        <v/>
      </c>
      <c r="P17" s="357"/>
      <c r="R17" s="30"/>
    </row>
    <row r="18" spans="2:18" s="1" customFormat="1" ht="18" customHeight="1" x14ac:dyDescent="0.3">
      <c r="B18" s="29"/>
      <c r="E18" s="24" t="str">
        <f>IF('Rekapitulácia stavby'!E17="","",'Rekapitulácia stavby'!E17)</f>
        <v xml:space="preserve"> </v>
      </c>
      <c r="M18" s="26" t="s">
        <v>23</v>
      </c>
      <c r="O18" s="340" t="str">
        <f>IF('Rekapitulácia stavby'!AN17="","",'Rekapitulácia stavby'!AN17)</f>
        <v/>
      </c>
      <c r="P18" s="357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28</v>
      </c>
      <c r="M20" s="26" t="s">
        <v>21</v>
      </c>
      <c r="O20" s="340" t="str">
        <f>IF('Rekapitulácia stavby'!AN19="","",'Rekapitulácia stavby'!AN19)</f>
        <v/>
      </c>
      <c r="P20" s="357"/>
      <c r="R20" s="30"/>
    </row>
    <row r="21" spans="2:18" s="1" customFormat="1" ht="18" customHeight="1" x14ac:dyDescent="0.3">
      <c r="B21" s="29"/>
      <c r="E21" s="24" t="str">
        <f>IF('Rekapitulácia stavby'!E20="","",'Rekapitulácia stavby'!E20)</f>
        <v xml:space="preserve"> </v>
      </c>
      <c r="M21" s="26" t="s">
        <v>23</v>
      </c>
      <c r="O21" s="340" t="str">
        <f>IF('Rekapitulácia stavby'!AN20="","",'Rekapitulácia stavby'!AN20)</f>
        <v/>
      </c>
      <c r="P21" s="357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29</v>
      </c>
      <c r="R23" s="30"/>
    </row>
    <row r="24" spans="2:18" s="1" customFormat="1" ht="22.5" customHeight="1" x14ac:dyDescent="0.3">
      <c r="B24" s="29"/>
      <c r="E24" s="342" t="s">
        <v>3</v>
      </c>
      <c r="F24" s="357"/>
      <c r="G24" s="357"/>
      <c r="H24" s="357"/>
      <c r="I24" s="357"/>
      <c r="J24" s="357"/>
      <c r="K24" s="357"/>
      <c r="L24" s="357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3" t="s">
        <v>93</v>
      </c>
      <c r="M27" s="343"/>
      <c r="N27" s="357"/>
      <c r="O27" s="357"/>
      <c r="P27" s="357"/>
      <c r="R27" s="30"/>
    </row>
    <row r="28" spans="2:18" s="1" customFormat="1" ht="14.45" customHeight="1" x14ac:dyDescent="0.3">
      <c r="B28" s="29"/>
      <c r="D28" s="28" t="s">
        <v>94</v>
      </c>
      <c r="M28" s="343"/>
      <c r="N28" s="357"/>
      <c r="O28" s="357"/>
      <c r="P28" s="357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4" t="s">
        <v>32</v>
      </c>
      <c r="M30" s="380"/>
      <c r="N30" s="357"/>
      <c r="O30" s="357"/>
      <c r="P30" s="357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33</v>
      </c>
      <c r="E32" s="34" t="s">
        <v>34</v>
      </c>
      <c r="F32" s="35">
        <v>0.2</v>
      </c>
      <c r="G32" s="95" t="s">
        <v>35</v>
      </c>
      <c r="H32" s="381"/>
      <c r="I32" s="357"/>
      <c r="J32" s="357"/>
      <c r="M32" s="381"/>
      <c r="N32" s="357"/>
      <c r="O32" s="357"/>
      <c r="P32" s="357"/>
      <c r="R32" s="30"/>
    </row>
    <row r="33" spans="2:18" s="1" customFormat="1" ht="14.45" customHeight="1" x14ac:dyDescent="0.3">
      <c r="B33" s="29"/>
      <c r="E33" s="34" t="s">
        <v>36</v>
      </c>
      <c r="F33" s="35">
        <v>0.2</v>
      </c>
      <c r="G33" s="95" t="s">
        <v>35</v>
      </c>
      <c r="H33" s="381"/>
      <c r="I33" s="357"/>
      <c r="J33" s="357"/>
      <c r="M33" s="381"/>
      <c r="N33" s="357"/>
      <c r="O33" s="357"/>
      <c r="P33" s="357"/>
      <c r="R33" s="30"/>
    </row>
    <row r="34" spans="2:18" s="1" customFormat="1" ht="14.45" hidden="1" customHeight="1" x14ac:dyDescent="0.3">
      <c r="B34" s="29"/>
      <c r="E34" s="34" t="s">
        <v>37</v>
      </c>
      <c r="F34" s="35">
        <v>0.2</v>
      </c>
      <c r="G34" s="95" t="s">
        <v>35</v>
      </c>
      <c r="H34" s="381">
        <f>ROUND((SUM(BG94:BG95)+SUM(BG113:BG186)), 2)</f>
        <v>0</v>
      </c>
      <c r="I34" s="357"/>
      <c r="J34" s="357"/>
      <c r="M34" s="381">
        <v>0</v>
      </c>
      <c r="N34" s="357"/>
      <c r="O34" s="357"/>
      <c r="P34" s="357"/>
      <c r="R34" s="30"/>
    </row>
    <row r="35" spans="2:18" s="1" customFormat="1" ht="14.45" hidden="1" customHeight="1" x14ac:dyDescent="0.3">
      <c r="B35" s="29"/>
      <c r="E35" s="34" t="s">
        <v>38</v>
      </c>
      <c r="F35" s="35">
        <v>0.2</v>
      </c>
      <c r="G35" s="95" t="s">
        <v>35</v>
      </c>
      <c r="H35" s="381">
        <f>ROUND((SUM(BH94:BH95)+SUM(BH113:BH186)), 2)</f>
        <v>0</v>
      </c>
      <c r="I35" s="357"/>
      <c r="J35" s="357"/>
      <c r="M35" s="381">
        <v>0</v>
      </c>
      <c r="N35" s="357"/>
      <c r="O35" s="357"/>
      <c r="P35" s="357"/>
      <c r="R35" s="30"/>
    </row>
    <row r="36" spans="2:18" s="1" customFormat="1" ht="14.45" hidden="1" customHeight="1" x14ac:dyDescent="0.3">
      <c r="B36" s="29"/>
      <c r="E36" s="34" t="s">
        <v>39</v>
      </c>
      <c r="F36" s="35">
        <v>0</v>
      </c>
      <c r="G36" s="95" t="s">
        <v>35</v>
      </c>
      <c r="H36" s="381">
        <f>ROUND((SUM(BI94:BI95)+SUM(BI113:BI186)), 2)</f>
        <v>0</v>
      </c>
      <c r="I36" s="357"/>
      <c r="J36" s="357"/>
      <c r="M36" s="381">
        <v>0</v>
      </c>
      <c r="N36" s="357"/>
      <c r="O36" s="357"/>
      <c r="P36" s="357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2"/>
      <c r="D38" s="96" t="s">
        <v>40</v>
      </c>
      <c r="E38" s="66"/>
      <c r="F38" s="66"/>
      <c r="G38" s="97" t="s">
        <v>41</v>
      </c>
      <c r="H38" s="98" t="s">
        <v>42</v>
      </c>
      <c r="I38" s="66"/>
      <c r="J38" s="66"/>
      <c r="K38" s="66"/>
      <c r="L38" s="382"/>
      <c r="M38" s="360"/>
      <c r="N38" s="360"/>
      <c r="O38" s="360"/>
      <c r="P38" s="362"/>
      <c r="Q38" s="92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0"/>
      <c r="R41" s="21"/>
    </row>
    <row r="42" spans="2:18" x14ac:dyDescent="0.3">
      <c r="B42" s="20"/>
      <c r="R42" s="21"/>
    </row>
    <row r="43" spans="2:18" x14ac:dyDescent="0.3">
      <c r="B43" s="20"/>
      <c r="R43" s="21"/>
    </row>
    <row r="44" spans="2:18" x14ac:dyDescent="0.3">
      <c r="B44" s="20"/>
      <c r="R44" s="21"/>
    </row>
    <row r="45" spans="2:18" x14ac:dyDescent="0.3">
      <c r="B45" s="20"/>
      <c r="R45" s="21"/>
    </row>
    <row r="46" spans="2:18" x14ac:dyDescent="0.3">
      <c r="B46" s="20"/>
      <c r="R46" s="21"/>
    </row>
    <row r="47" spans="2:18" x14ac:dyDescent="0.3">
      <c r="B47" s="20"/>
      <c r="R47" s="21"/>
    </row>
    <row r="48" spans="2:18" x14ac:dyDescent="0.3">
      <c r="B48" s="20"/>
      <c r="R48" s="21"/>
    </row>
    <row r="49" spans="2:18" x14ac:dyDescent="0.3">
      <c r="B49" s="20"/>
      <c r="R49" s="21"/>
    </row>
    <row r="50" spans="2:18" s="1" customFormat="1" ht="15" x14ac:dyDescent="0.3">
      <c r="B50" s="29"/>
      <c r="D50" s="42" t="s">
        <v>43</v>
      </c>
      <c r="E50" s="43"/>
      <c r="F50" s="43"/>
      <c r="G50" s="43"/>
      <c r="H50" s="44"/>
      <c r="J50" s="42" t="s">
        <v>44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0"/>
      <c r="D51" s="45"/>
      <c r="H51" s="46"/>
      <c r="J51" s="45"/>
      <c r="P51" s="46"/>
      <c r="R51" s="21"/>
    </row>
    <row r="52" spans="2:18" x14ac:dyDescent="0.3">
      <c r="B52" s="20"/>
      <c r="D52" s="45"/>
      <c r="H52" s="46"/>
      <c r="J52" s="45"/>
      <c r="P52" s="46"/>
      <c r="R52" s="21"/>
    </row>
    <row r="53" spans="2:18" x14ac:dyDescent="0.3">
      <c r="B53" s="20"/>
      <c r="D53" s="45"/>
      <c r="H53" s="46"/>
      <c r="J53" s="45"/>
      <c r="P53" s="46"/>
      <c r="R53" s="21"/>
    </row>
    <row r="54" spans="2:18" x14ac:dyDescent="0.3">
      <c r="B54" s="20"/>
      <c r="D54" s="45"/>
      <c r="H54" s="46"/>
      <c r="J54" s="45"/>
      <c r="P54" s="46"/>
      <c r="R54" s="21"/>
    </row>
    <row r="55" spans="2:18" x14ac:dyDescent="0.3">
      <c r="B55" s="20"/>
      <c r="D55" s="45"/>
      <c r="H55" s="46"/>
      <c r="J55" s="45"/>
      <c r="P55" s="46"/>
      <c r="R55" s="21"/>
    </row>
    <row r="56" spans="2:18" x14ac:dyDescent="0.3">
      <c r="B56" s="20"/>
      <c r="D56" s="45"/>
      <c r="H56" s="46"/>
      <c r="J56" s="45"/>
      <c r="P56" s="46"/>
      <c r="R56" s="21"/>
    </row>
    <row r="57" spans="2:18" x14ac:dyDescent="0.3">
      <c r="B57" s="20"/>
      <c r="D57" s="45"/>
      <c r="H57" s="46"/>
      <c r="J57" s="45"/>
      <c r="P57" s="46"/>
      <c r="R57" s="21"/>
    </row>
    <row r="58" spans="2:18" x14ac:dyDescent="0.3">
      <c r="B58" s="20"/>
      <c r="D58" s="45"/>
      <c r="H58" s="46"/>
      <c r="J58" s="45"/>
      <c r="P58" s="46"/>
      <c r="R58" s="21"/>
    </row>
    <row r="59" spans="2:18" s="1" customFormat="1" ht="15" x14ac:dyDescent="0.3">
      <c r="B59" s="29"/>
      <c r="D59" s="47" t="s">
        <v>45</v>
      </c>
      <c r="E59" s="48"/>
      <c r="F59" s="48"/>
      <c r="G59" s="49" t="s">
        <v>46</v>
      </c>
      <c r="H59" s="50"/>
      <c r="J59" s="47" t="s">
        <v>45</v>
      </c>
      <c r="K59" s="48"/>
      <c r="L59" s="48"/>
      <c r="M59" s="48"/>
      <c r="N59" s="49" t="s">
        <v>46</v>
      </c>
      <c r="O59" s="48"/>
      <c r="P59" s="50"/>
      <c r="R59" s="30"/>
    </row>
    <row r="60" spans="2:18" x14ac:dyDescent="0.3">
      <c r="B60" s="20"/>
      <c r="R60" s="21"/>
    </row>
    <row r="61" spans="2:18" s="1" customFormat="1" ht="15" x14ac:dyDescent="0.3">
      <c r="B61" s="29"/>
      <c r="D61" s="42" t="s">
        <v>47</v>
      </c>
      <c r="E61" s="43"/>
      <c r="F61" s="43"/>
      <c r="G61" s="43"/>
      <c r="H61" s="44"/>
      <c r="J61" s="42" t="s">
        <v>48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0"/>
      <c r="D62" s="45"/>
      <c r="H62" s="46"/>
      <c r="J62" s="45"/>
      <c r="P62" s="46"/>
      <c r="R62" s="21"/>
    </row>
    <row r="63" spans="2:18" x14ac:dyDescent="0.3">
      <c r="B63" s="20"/>
      <c r="D63" s="45"/>
      <c r="H63" s="46"/>
      <c r="J63" s="45"/>
      <c r="P63" s="46"/>
      <c r="R63" s="21"/>
    </row>
    <row r="64" spans="2:18" x14ac:dyDescent="0.3">
      <c r="B64" s="20"/>
      <c r="D64" s="45"/>
      <c r="H64" s="46"/>
      <c r="J64" s="45"/>
      <c r="P64" s="46"/>
      <c r="R64" s="21"/>
    </row>
    <row r="65" spans="2:18" x14ac:dyDescent="0.3">
      <c r="B65" s="20"/>
      <c r="D65" s="45"/>
      <c r="H65" s="46"/>
      <c r="J65" s="45"/>
      <c r="P65" s="46"/>
      <c r="R65" s="21"/>
    </row>
    <row r="66" spans="2:18" x14ac:dyDescent="0.3">
      <c r="B66" s="20"/>
      <c r="D66" s="45"/>
      <c r="H66" s="46"/>
      <c r="J66" s="45"/>
      <c r="P66" s="46"/>
      <c r="R66" s="21"/>
    </row>
    <row r="67" spans="2:18" x14ac:dyDescent="0.3">
      <c r="B67" s="20"/>
      <c r="D67" s="45"/>
      <c r="H67" s="46"/>
      <c r="J67" s="45"/>
      <c r="P67" s="46"/>
      <c r="R67" s="21"/>
    </row>
    <row r="68" spans="2:18" x14ac:dyDescent="0.3">
      <c r="B68" s="20"/>
      <c r="D68" s="45"/>
      <c r="H68" s="46"/>
      <c r="J68" s="45"/>
      <c r="P68" s="46"/>
      <c r="R68" s="21"/>
    </row>
    <row r="69" spans="2:18" x14ac:dyDescent="0.3">
      <c r="B69" s="20"/>
      <c r="D69" s="45"/>
      <c r="H69" s="46"/>
      <c r="J69" s="45"/>
      <c r="P69" s="46"/>
      <c r="R69" s="21"/>
    </row>
    <row r="70" spans="2:18" s="1" customFormat="1" ht="15" x14ac:dyDescent="0.3">
      <c r="B70" s="29"/>
      <c r="D70" s="47" t="s">
        <v>45</v>
      </c>
      <c r="E70" s="48"/>
      <c r="F70" s="48"/>
      <c r="G70" s="49" t="s">
        <v>46</v>
      </c>
      <c r="H70" s="50"/>
      <c r="J70" s="47" t="s">
        <v>45</v>
      </c>
      <c r="K70" s="48"/>
      <c r="L70" s="48"/>
      <c r="M70" s="48"/>
      <c r="N70" s="49" t="s">
        <v>46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339" t="s">
        <v>95</v>
      </c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13</v>
      </c>
      <c r="F78" s="377" t="str">
        <f>F6</f>
        <v>Starý Smokovec OO PZ, rekonštrukcia a modernizácia objektu</v>
      </c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R78" s="30"/>
    </row>
    <row r="79" spans="2:18" s="1" customFormat="1" ht="36.950000000000003" customHeight="1" x14ac:dyDescent="0.3">
      <c r="B79" s="29"/>
      <c r="C79" s="60" t="s">
        <v>92</v>
      </c>
      <c r="F79" s="374" t="str">
        <f>F7</f>
        <v>E1.4 Zdravotechnická inštalácia – vnútorné rozvody</v>
      </c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R79" s="30"/>
    </row>
    <row r="80" spans="2:18" s="1" customFormat="1" ht="6.95" customHeight="1" x14ac:dyDescent="0.3">
      <c r="B80" s="29"/>
      <c r="R80" s="30"/>
    </row>
    <row r="81" spans="2:47" s="1" customFormat="1" ht="18" customHeight="1" x14ac:dyDescent="0.3">
      <c r="B81" s="29"/>
      <c r="C81" s="26" t="s">
        <v>17</v>
      </c>
      <c r="F81" s="24" t="str">
        <f>F9</f>
        <v>Vysoké Tatry</v>
      </c>
      <c r="K81" s="26" t="s">
        <v>19</v>
      </c>
      <c r="M81" s="379">
        <f>IF(O9="","",O9)</f>
        <v>45055</v>
      </c>
      <c r="N81" s="357"/>
      <c r="O81" s="357"/>
      <c r="P81" s="357"/>
      <c r="R81" s="30"/>
    </row>
    <row r="82" spans="2:47" s="1" customFormat="1" ht="6.95" customHeight="1" x14ac:dyDescent="0.3">
      <c r="B82" s="29"/>
      <c r="R82" s="30"/>
    </row>
    <row r="83" spans="2:47" s="1" customFormat="1" ht="15" x14ac:dyDescent="0.3">
      <c r="B83" s="29"/>
      <c r="C83" s="26" t="s">
        <v>20</v>
      </c>
      <c r="F83" s="24" t="str">
        <f>E12</f>
        <v>Ministerstvo vnútra Slovenskej republiky</v>
      </c>
      <c r="K83" s="26" t="s">
        <v>26</v>
      </c>
      <c r="M83" s="340" t="str">
        <f>E18</f>
        <v xml:space="preserve"> </v>
      </c>
      <c r="N83" s="357"/>
      <c r="O83" s="357"/>
      <c r="P83" s="357"/>
      <c r="Q83" s="357"/>
      <c r="R83" s="30"/>
    </row>
    <row r="84" spans="2:47" s="1" customFormat="1" ht="14.45" customHeight="1" x14ac:dyDescent="0.3">
      <c r="B84" s="29"/>
      <c r="C84" s="26" t="s">
        <v>24</v>
      </c>
      <c r="F84" s="24" t="str">
        <f>IF(E15="","",E15)</f>
        <v xml:space="preserve"> </v>
      </c>
      <c r="K84" s="26" t="s">
        <v>28</v>
      </c>
      <c r="M84" s="340" t="str">
        <f>E21</f>
        <v xml:space="preserve"> </v>
      </c>
      <c r="N84" s="357"/>
      <c r="O84" s="357"/>
      <c r="P84" s="357"/>
      <c r="Q84" s="357"/>
      <c r="R84" s="30"/>
    </row>
    <row r="85" spans="2:47" s="1" customFormat="1" ht="10.35" customHeight="1" x14ac:dyDescent="0.3">
      <c r="B85" s="29"/>
      <c r="R85" s="30"/>
    </row>
    <row r="86" spans="2:47" s="1" customFormat="1" ht="29.25" customHeight="1" x14ac:dyDescent="0.3">
      <c r="B86" s="29"/>
      <c r="C86" s="383" t="s">
        <v>96</v>
      </c>
      <c r="D86" s="384"/>
      <c r="E86" s="384"/>
      <c r="F86" s="384"/>
      <c r="G86" s="384"/>
      <c r="H86" s="92"/>
      <c r="I86" s="92"/>
      <c r="J86" s="92"/>
      <c r="K86" s="92"/>
      <c r="L86" s="92"/>
      <c r="M86" s="92"/>
      <c r="N86" s="383" t="s">
        <v>97</v>
      </c>
      <c r="O86" s="357"/>
      <c r="P86" s="357"/>
      <c r="Q86" s="357"/>
      <c r="R86" s="30"/>
    </row>
    <row r="87" spans="2:47" s="1" customFormat="1" ht="10.35" customHeight="1" x14ac:dyDescent="0.3">
      <c r="B87" s="29"/>
      <c r="R87" s="30"/>
    </row>
    <row r="88" spans="2:47" s="1" customFormat="1" ht="29.25" customHeight="1" x14ac:dyDescent="0.3">
      <c r="B88" s="29"/>
      <c r="C88" s="99" t="s">
        <v>98</v>
      </c>
      <c r="N88" s="367"/>
      <c r="O88" s="357"/>
      <c r="P88" s="357"/>
      <c r="Q88" s="357"/>
      <c r="R88" s="30"/>
      <c r="AU88" s="16" t="s">
        <v>99</v>
      </c>
    </row>
    <row r="89" spans="2:47" s="6" customFormat="1" ht="24.95" customHeight="1" x14ac:dyDescent="0.3">
      <c r="B89" s="100"/>
      <c r="D89" s="101" t="s">
        <v>107</v>
      </c>
      <c r="N89" s="385"/>
      <c r="O89" s="386"/>
      <c r="P89" s="386"/>
      <c r="Q89" s="386"/>
      <c r="R89" s="102"/>
    </row>
    <row r="90" spans="2:47" s="7" customFormat="1" ht="19.899999999999999" customHeight="1" x14ac:dyDescent="0.3">
      <c r="B90" s="103"/>
      <c r="D90" s="104" t="s">
        <v>261</v>
      </c>
      <c r="N90" s="387"/>
      <c r="O90" s="388"/>
      <c r="P90" s="388"/>
      <c r="Q90" s="388"/>
      <c r="R90" s="105"/>
    </row>
    <row r="91" spans="2:47" s="7" customFormat="1" ht="19.899999999999999" customHeight="1" x14ac:dyDescent="0.3">
      <c r="B91" s="103"/>
      <c r="D91" s="104" t="s">
        <v>262</v>
      </c>
      <c r="N91" s="387"/>
      <c r="O91" s="388"/>
      <c r="P91" s="388"/>
      <c r="Q91" s="388"/>
      <c r="R91" s="105"/>
    </row>
    <row r="92" spans="2:47" s="7" customFormat="1" ht="19.899999999999999" customHeight="1" x14ac:dyDescent="0.3">
      <c r="B92" s="103"/>
      <c r="D92" s="104" t="s">
        <v>263</v>
      </c>
      <c r="N92" s="387"/>
      <c r="O92" s="388"/>
      <c r="P92" s="388"/>
      <c r="Q92" s="388"/>
      <c r="R92" s="105"/>
    </row>
    <row r="93" spans="2:47" s="1" customFormat="1" ht="21.75" customHeight="1" x14ac:dyDescent="0.3">
      <c r="B93" s="29"/>
      <c r="R93" s="30"/>
    </row>
    <row r="94" spans="2:47" s="1" customFormat="1" ht="29.25" customHeight="1" x14ac:dyDescent="0.3">
      <c r="B94" s="29"/>
      <c r="C94" s="99" t="s">
        <v>109</v>
      </c>
      <c r="N94" s="389"/>
      <c r="O94" s="357"/>
      <c r="P94" s="357"/>
      <c r="Q94" s="357"/>
      <c r="R94" s="30"/>
      <c r="T94" s="106"/>
      <c r="U94" s="107" t="s">
        <v>33</v>
      </c>
    </row>
    <row r="95" spans="2:47" s="1" customFormat="1" ht="18" customHeight="1" x14ac:dyDescent="0.3">
      <c r="B95" s="29"/>
      <c r="R95" s="30"/>
    </row>
    <row r="96" spans="2:47" s="1" customFormat="1" ht="29.25" customHeight="1" x14ac:dyDescent="0.3">
      <c r="B96" s="29"/>
      <c r="C96" s="91" t="s">
        <v>89</v>
      </c>
      <c r="D96" s="92"/>
      <c r="E96" s="92"/>
      <c r="F96" s="92"/>
      <c r="G96" s="92"/>
      <c r="H96" s="92"/>
      <c r="I96" s="92"/>
      <c r="J96" s="92"/>
      <c r="K96" s="92"/>
      <c r="L96" s="363"/>
      <c r="M96" s="384"/>
      <c r="N96" s="384"/>
      <c r="O96" s="384"/>
      <c r="P96" s="384"/>
      <c r="Q96" s="384"/>
      <c r="R96" s="30"/>
    </row>
    <row r="97" spans="2:27" s="1" customFormat="1" ht="6.95" customHeight="1" x14ac:dyDescent="0.3">
      <c r="B97" s="5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3"/>
    </row>
    <row r="101" spans="2:27" s="1" customFormat="1" ht="6.95" customHeight="1" x14ac:dyDescent="0.3"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6"/>
    </row>
    <row r="102" spans="2:27" s="1" customFormat="1" ht="36.950000000000003" customHeight="1" x14ac:dyDescent="0.3">
      <c r="B102" s="29"/>
      <c r="C102" s="339" t="s">
        <v>110</v>
      </c>
      <c r="D102" s="357"/>
      <c r="E102" s="357"/>
      <c r="F102" s="357"/>
      <c r="G102" s="357"/>
      <c r="H102" s="357"/>
      <c r="I102" s="357"/>
      <c r="J102" s="357"/>
      <c r="K102" s="357"/>
      <c r="L102" s="357"/>
      <c r="M102" s="357"/>
      <c r="N102" s="357"/>
      <c r="O102" s="357"/>
      <c r="P102" s="357"/>
      <c r="Q102" s="357"/>
      <c r="R102" s="30"/>
    </row>
    <row r="103" spans="2:27" s="1" customFormat="1" ht="6.95" customHeight="1" x14ac:dyDescent="0.3">
      <c r="B103" s="29"/>
      <c r="R103" s="30"/>
    </row>
    <row r="104" spans="2:27" s="1" customFormat="1" ht="30" customHeight="1" x14ac:dyDescent="0.3">
      <c r="B104" s="29"/>
      <c r="C104" s="26" t="s">
        <v>13</v>
      </c>
      <c r="F104" s="377" t="str">
        <f>F6</f>
        <v>Starý Smokovec OO PZ, rekonštrukcia a modernizácia objektu</v>
      </c>
      <c r="G104" s="357"/>
      <c r="H104" s="357"/>
      <c r="I104" s="357"/>
      <c r="J104" s="357"/>
      <c r="K104" s="357"/>
      <c r="L104" s="357"/>
      <c r="M104" s="357"/>
      <c r="N104" s="357"/>
      <c r="O104" s="357"/>
      <c r="P104" s="357"/>
      <c r="R104" s="30"/>
    </row>
    <row r="105" spans="2:27" s="1" customFormat="1" ht="36.950000000000003" customHeight="1" x14ac:dyDescent="0.3">
      <c r="B105" s="29"/>
      <c r="C105" s="60" t="s">
        <v>92</v>
      </c>
      <c r="F105" s="374" t="str">
        <f>F7</f>
        <v>E1.4 Zdravotechnická inštalácia – vnútorné rozvody</v>
      </c>
      <c r="G105" s="357"/>
      <c r="H105" s="357"/>
      <c r="I105" s="357"/>
      <c r="J105" s="357"/>
      <c r="K105" s="357"/>
      <c r="L105" s="357"/>
      <c r="M105" s="357"/>
      <c r="N105" s="357"/>
      <c r="O105" s="357"/>
      <c r="P105" s="357"/>
      <c r="R105" s="30"/>
    </row>
    <row r="106" spans="2:27" s="1" customFormat="1" ht="6.95" customHeight="1" x14ac:dyDescent="0.3">
      <c r="B106" s="29"/>
      <c r="R106" s="30"/>
    </row>
    <row r="107" spans="2:27" s="1" customFormat="1" ht="18" customHeight="1" x14ac:dyDescent="0.3">
      <c r="B107" s="29"/>
      <c r="C107" s="26" t="s">
        <v>17</v>
      </c>
      <c r="F107" s="24" t="str">
        <f>F9</f>
        <v>Vysoké Tatry</v>
      </c>
      <c r="K107" s="26" t="s">
        <v>19</v>
      </c>
      <c r="M107" s="379">
        <f>IF(O9="","",O9)</f>
        <v>45055</v>
      </c>
      <c r="N107" s="357"/>
      <c r="O107" s="357"/>
      <c r="P107" s="357"/>
      <c r="R107" s="30"/>
    </row>
    <row r="108" spans="2:27" s="1" customFormat="1" ht="6.95" customHeight="1" x14ac:dyDescent="0.3">
      <c r="B108" s="29"/>
      <c r="R108" s="30"/>
    </row>
    <row r="109" spans="2:27" s="1" customFormat="1" ht="15" x14ac:dyDescent="0.3">
      <c r="B109" s="29"/>
      <c r="C109" s="26" t="s">
        <v>20</v>
      </c>
      <c r="F109" s="24" t="str">
        <f>E12</f>
        <v>Ministerstvo vnútra Slovenskej republiky</v>
      </c>
      <c r="K109" s="26" t="s">
        <v>26</v>
      </c>
      <c r="M109" s="340" t="str">
        <f>E18</f>
        <v xml:space="preserve"> </v>
      </c>
      <c r="N109" s="357"/>
      <c r="O109" s="357"/>
      <c r="P109" s="357"/>
      <c r="Q109" s="357"/>
      <c r="R109" s="30"/>
    </row>
    <row r="110" spans="2:27" s="1" customFormat="1" ht="14.45" customHeight="1" x14ac:dyDescent="0.3">
      <c r="B110" s="29"/>
      <c r="C110" s="26" t="s">
        <v>24</v>
      </c>
      <c r="F110" s="24" t="str">
        <f>IF(E15="","",E15)</f>
        <v xml:space="preserve"> </v>
      </c>
      <c r="K110" s="26" t="s">
        <v>28</v>
      </c>
      <c r="M110" s="340" t="str">
        <f>E21</f>
        <v xml:space="preserve"> </v>
      </c>
      <c r="N110" s="357"/>
      <c r="O110" s="357"/>
      <c r="P110" s="357"/>
      <c r="Q110" s="357"/>
      <c r="R110" s="30"/>
    </row>
    <row r="111" spans="2:27" s="1" customFormat="1" ht="10.35" customHeight="1" x14ac:dyDescent="0.3">
      <c r="B111" s="29"/>
      <c r="R111" s="30"/>
    </row>
    <row r="112" spans="2:27" s="8" customFormat="1" ht="29.25" customHeight="1" x14ac:dyDescent="0.3">
      <c r="B112" s="108"/>
      <c r="C112" s="109" t="s">
        <v>111</v>
      </c>
      <c r="D112" s="110" t="s">
        <v>112</v>
      </c>
      <c r="E112" s="110" t="s">
        <v>51</v>
      </c>
      <c r="F112" s="390" t="s">
        <v>113</v>
      </c>
      <c r="G112" s="391"/>
      <c r="H112" s="391"/>
      <c r="I112" s="391"/>
      <c r="J112" s="110" t="s">
        <v>114</v>
      </c>
      <c r="K112" s="110" t="s">
        <v>115</v>
      </c>
      <c r="L112" s="392" t="s">
        <v>116</v>
      </c>
      <c r="M112" s="391"/>
      <c r="N112" s="390" t="s">
        <v>97</v>
      </c>
      <c r="O112" s="391"/>
      <c r="P112" s="391"/>
      <c r="Q112" s="393"/>
      <c r="R112" s="111"/>
      <c r="T112" s="67" t="s">
        <v>117</v>
      </c>
      <c r="U112" s="68" t="s">
        <v>33</v>
      </c>
      <c r="V112" s="68" t="s">
        <v>118</v>
      </c>
      <c r="W112" s="68" t="s">
        <v>119</v>
      </c>
      <c r="X112" s="68" t="s">
        <v>120</v>
      </c>
      <c r="Y112" s="68" t="s">
        <v>121</v>
      </c>
      <c r="Z112" s="68" t="s">
        <v>122</v>
      </c>
      <c r="AA112" s="69" t="s">
        <v>123</v>
      </c>
    </row>
    <row r="113" spans="2:65" s="1" customFormat="1" ht="29.25" customHeight="1" x14ac:dyDescent="0.35">
      <c r="B113" s="29"/>
      <c r="C113" s="71" t="s">
        <v>93</v>
      </c>
      <c r="N113" s="407"/>
      <c r="O113" s="408"/>
      <c r="P113" s="408"/>
      <c r="Q113" s="408"/>
      <c r="R113" s="30"/>
      <c r="T113" s="70"/>
      <c r="U113" s="43"/>
      <c r="V113" s="43"/>
      <c r="W113" s="112">
        <f>W114</f>
        <v>175.84347500000001</v>
      </c>
      <c r="X113" s="43"/>
      <c r="Y113" s="112">
        <f>Y114</f>
        <v>1.1955480879999998</v>
      </c>
      <c r="Z113" s="43"/>
      <c r="AA113" s="113">
        <f>AA114</f>
        <v>0.89600000000000013</v>
      </c>
      <c r="AT113" s="16" t="s">
        <v>68</v>
      </c>
      <c r="AU113" s="16" t="s">
        <v>99</v>
      </c>
      <c r="BK113" s="114">
        <f>BK114</f>
        <v>0</v>
      </c>
    </row>
    <row r="114" spans="2:65" s="9" customFormat="1" ht="37.35" customHeight="1" x14ac:dyDescent="0.35">
      <c r="B114" s="115"/>
      <c r="D114" s="116" t="s">
        <v>107</v>
      </c>
      <c r="E114" s="116"/>
      <c r="F114" s="116"/>
      <c r="G114" s="116"/>
      <c r="H114" s="116"/>
      <c r="I114" s="116"/>
      <c r="J114" s="116"/>
      <c r="K114" s="116"/>
      <c r="L114" s="116"/>
      <c r="M114" s="116"/>
      <c r="N114" s="409"/>
      <c r="O114" s="385"/>
      <c r="P114" s="385"/>
      <c r="Q114" s="385"/>
      <c r="R114" s="117"/>
      <c r="T114" s="118"/>
      <c r="W114" s="119">
        <f>W115+W136+W145</f>
        <v>175.84347500000001</v>
      </c>
      <c r="Y114" s="119">
        <f>Y115+Y136+Y145</f>
        <v>1.1955480879999998</v>
      </c>
      <c r="AA114" s="120">
        <f>AA115+AA136+AA145</f>
        <v>0.89600000000000013</v>
      </c>
      <c r="AR114" s="121" t="s">
        <v>130</v>
      </c>
      <c r="AT114" s="122" t="s">
        <v>68</v>
      </c>
      <c r="AU114" s="122" t="s">
        <v>69</v>
      </c>
      <c r="AY114" s="121" t="s">
        <v>124</v>
      </c>
      <c r="BK114" s="123">
        <f>BK115+BK136+BK145</f>
        <v>0</v>
      </c>
    </row>
    <row r="115" spans="2:65" s="9" customFormat="1" ht="19.899999999999999" customHeight="1" x14ac:dyDescent="0.3">
      <c r="B115" s="115"/>
      <c r="D115" s="124" t="s">
        <v>261</v>
      </c>
      <c r="E115" s="124"/>
      <c r="F115" s="124"/>
      <c r="G115" s="124"/>
      <c r="H115" s="124"/>
      <c r="I115" s="124"/>
      <c r="J115" s="124"/>
      <c r="K115" s="124"/>
      <c r="L115" s="124"/>
      <c r="M115" s="124"/>
      <c r="N115" s="410"/>
      <c r="O115" s="411"/>
      <c r="P115" s="411"/>
      <c r="Q115" s="411"/>
      <c r="R115" s="117"/>
      <c r="T115" s="118"/>
      <c r="W115" s="119">
        <f>SUM(W116:W135)</f>
        <v>40.158999999999999</v>
      </c>
      <c r="Y115" s="119">
        <f>SUM(Y116:Y135)</f>
        <v>9.8690528000000013E-2</v>
      </c>
      <c r="AA115" s="120">
        <f>SUM(AA116:AA135)</f>
        <v>0</v>
      </c>
      <c r="AR115" s="121" t="s">
        <v>130</v>
      </c>
      <c r="AT115" s="122" t="s">
        <v>68</v>
      </c>
      <c r="AU115" s="122" t="s">
        <v>75</v>
      </c>
      <c r="AY115" s="121" t="s">
        <v>124</v>
      </c>
      <c r="BK115" s="123">
        <f>SUM(BK116:BK135)</f>
        <v>0</v>
      </c>
    </row>
    <row r="116" spans="2:65" s="1" customFormat="1" ht="22.5" customHeight="1" x14ac:dyDescent="0.3">
      <c r="B116" s="125"/>
      <c r="C116" s="141" t="s">
        <v>75</v>
      </c>
      <c r="D116" s="141" t="s">
        <v>151</v>
      </c>
      <c r="E116" s="142" t="s">
        <v>264</v>
      </c>
      <c r="F116" s="403" t="s">
        <v>1823</v>
      </c>
      <c r="G116" s="404"/>
      <c r="H116" s="404"/>
      <c r="I116" s="404"/>
      <c r="J116" s="143" t="s">
        <v>134</v>
      </c>
      <c r="K116" s="144">
        <v>12</v>
      </c>
      <c r="L116" s="420"/>
      <c r="M116" s="421"/>
      <c r="N116" s="405"/>
      <c r="O116" s="395"/>
      <c r="P116" s="395"/>
      <c r="Q116" s="395"/>
      <c r="R116" s="130"/>
      <c r="T116" s="131" t="s">
        <v>3</v>
      </c>
      <c r="U116" s="36" t="s">
        <v>36</v>
      </c>
      <c r="V116" s="132">
        <v>0</v>
      </c>
      <c r="W116" s="132">
        <f t="shared" ref="W116:W135" si="0">V116*K116</f>
        <v>0</v>
      </c>
      <c r="X116" s="132">
        <v>0</v>
      </c>
      <c r="Y116" s="132">
        <f t="shared" ref="Y116:Y135" si="1">X116*K116</f>
        <v>0</v>
      </c>
      <c r="Z116" s="132">
        <v>0</v>
      </c>
      <c r="AA116" s="133">
        <f t="shared" ref="AA116:AA135" si="2">Z116*K116</f>
        <v>0</v>
      </c>
      <c r="AR116" s="16" t="s">
        <v>251</v>
      </c>
      <c r="AT116" s="16" t="s">
        <v>151</v>
      </c>
      <c r="AU116" s="16" t="s">
        <v>130</v>
      </c>
      <c r="AY116" s="16" t="s">
        <v>124</v>
      </c>
      <c r="BE116" s="134">
        <f t="shared" ref="BE116:BE135" si="3">IF(U116="základná",N116,0)</f>
        <v>0</v>
      </c>
      <c r="BF116" s="134">
        <f t="shared" ref="BF116:BF135" si="4">IF(U116="znížená",N116,0)</f>
        <v>0</v>
      </c>
      <c r="BG116" s="134">
        <f t="shared" ref="BG116:BG135" si="5">IF(U116="zákl. prenesená",N116,0)</f>
        <v>0</v>
      </c>
      <c r="BH116" s="134">
        <f t="shared" ref="BH116:BH135" si="6">IF(U116="zníž. prenesená",N116,0)</f>
        <v>0</v>
      </c>
      <c r="BI116" s="134">
        <f t="shared" ref="BI116:BI135" si="7">IF(U116="nulová",N116,0)</f>
        <v>0</v>
      </c>
      <c r="BJ116" s="16" t="s">
        <v>130</v>
      </c>
      <c r="BK116" s="134">
        <f t="shared" ref="BK116:BK135" si="8">ROUND(L116*K116,2)</f>
        <v>0</v>
      </c>
      <c r="BL116" s="16" t="s">
        <v>193</v>
      </c>
      <c r="BM116" s="16" t="s">
        <v>265</v>
      </c>
    </row>
    <row r="117" spans="2:65" s="1" customFormat="1" ht="22.5" customHeight="1" x14ac:dyDescent="0.3">
      <c r="B117" s="125"/>
      <c r="C117" s="141" t="s">
        <v>130</v>
      </c>
      <c r="D117" s="141" t="s">
        <v>151</v>
      </c>
      <c r="E117" s="142" t="s">
        <v>266</v>
      </c>
      <c r="F117" s="403" t="s">
        <v>1824</v>
      </c>
      <c r="G117" s="404"/>
      <c r="H117" s="404"/>
      <c r="I117" s="404"/>
      <c r="J117" s="143" t="s">
        <v>134</v>
      </c>
      <c r="K117" s="144">
        <v>2</v>
      </c>
      <c r="L117" s="420"/>
      <c r="M117" s="421"/>
      <c r="N117" s="405"/>
      <c r="O117" s="395"/>
      <c r="P117" s="395"/>
      <c r="Q117" s="395"/>
      <c r="R117" s="130"/>
      <c r="T117" s="131" t="s">
        <v>3</v>
      </c>
      <c r="U117" s="36" t="s">
        <v>36</v>
      </c>
      <c r="V117" s="132">
        <v>0</v>
      </c>
      <c r="W117" s="132">
        <f t="shared" si="0"/>
        <v>0</v>
      </c>
      <c r="X117" s="132">
        <v>0</v>
      </c>
      <c r="Y117" s="132">
        <f t="shared" si="1"/>
        <v>0</v>
      </c>
      <c r="Z117" s="132">
        <v>0</v>
      </c>
      <c r="AA117" s="133">
        <f t="shared" si="2"/>
        <v>0</v>
      </c>
      <c r="AR117" s="16" t="s">
        <v>251</v>
      </c>
      <c r="AT117" s="16" t="s">
        <v>151</v>
      </c>
      <c r="AU117" s="16" t="s">
        <v>130</v>
      </c>
      <c r="AY117" s="16" t="s">
        <v>124</v>
      </c>
      <c r="BE117" s="134">
        <f t="shared" si="3"/>
        <v>0</v>
      </c>
      <c r="BF117" s="134">
        <f t="shared" si="4"/>
        <v>0</v>
      </c>
      <c r="BG117" s="134">
        <f t="shared" si="5"/>
        <v>0</v>
      </c>
      <c r="BH117" s="134">
        <f t="shared" si="6"/>
        <v>0</v>
      </c>
      <c r="BI117" s="134">
        <f t="shared" si="7"/>
        <v>0</v>
      </c>
      <c r="BJ117" s="16" t="s">
        <v>130</v>
      </c>
      <c r="BK117" s="134">
        <f t="shared" si="8"/>
        <v>0</v>
      </c>
      <c r="BL117" s="16" t="s">
        <v>193</v>
      </c>
      <c r="BM117" s="16" t="s">
        <v>267</v>
      </c>
    </row>
    <row r="118" spans="2:65" s="1" customFormat="1" ht="22.5" customHeight="1" x14ac:dyDescent="0.3">
      <c r="B118" s="125"/>
      <c r="C118" s="141" t="s">
        <v>138</v>
      </c>
      <c r="D118" s="141" t="s">
        <v>151</v>
      </c>
      <c r="E118" s="142" t="s">
        <v>268</v>
      </c>
      <c r="F118" s="403" t="s">
        <v>1825</v>
      </c>
      <c r="G118" s="404"/>
      <c r="H118" s="404"/>
      <c r="I118" s="404"/>
      <c r="J118" s="143" t="s">
        <v>134</v>
      </c>
      <c r="K118" s="144">
        <v>4</v>
      </c>
      <c r="L118" s="420"/>
      <c r="M118" s="421"/>
      <c r="N118" s="405"/>
      <c r="O118" s="395"/>
      <c r="P118" s="395"/>
      <c r="Q118" s="395"/>
      <c r="R118" s="130"/>
      <c r="T118" s="131" t="s">
        <v>3</v>
      </c>
      <c r="U118" s="36" t="s">
        <v>36</v>
      </c>
      <c r="V118" s="132">
        <v>0</v>
      </c>
      <c r="W118" s="132">
        <f t="shared" si="0"/>
        <v>0</v>
      </c>
      <c r="X118" s="132">
        <v>0</v>
      </c>
      <c r="Y118" s="132">
        <f t="shared" si="1"/>
        <v>0</v>
      </c>
      <c r="Z118" s="132">
        <v>0</v>
      </c>
      <c r="AA118" s="133">
        <f t="shared" si="2"/>
        <v>0</v>
      </c>
      <c r="AR118" s="16" t="s">
        <v>251</v>
      </c>
      <c r="AT118" s="16" t="s">
        <v>151</v>
      </c>
      <c r="AU118" s="16" t="s">
        <v>130</v>
      </c>
      <c r="AY118" s="16" t="s">
        <v>124</v>
      </c>
      <c r="BE118" s="134">
        <f t="shared" si="3"/>
        <v>0</v>
      </c>
      <c r="BF118" s="134">
        <f t="shared" si="4"/>
        <v>0</v>
      </c>
      <c r="BG118" s="134">
        <f t="shared" si="5"/>
        <v>0</v>
      </c>
      <c r="BH118" s="134">
        <f t="shared" si="6"/>
        <v>0</v>
      </c>
      <c r="BI118" s="134">
        <f t="shared" si="7"/>
        <v>0</v>
      </c>
      <c r="BJ118" s="16" t="s">
        <v>130</v>
      </c>
      <c r="BK118" s="134">
        <f t="shared" si="8"/>
        <v>0</v>
      </c>
      <c r="BL118" s="16" t="s">
        <v>193</v>
      </c>
      <c r="BM118" s="16" t="s">
        <v>269</v>
      </c>
    </row>
    <row r="119" spans="2:65" s="1" customFormat="1" ht="22.5" customHeight="1" x14ac:dyDescent="0.3">
      <c r="B119" s="125"/>
      <c r="C119" s="141" t="s">
        <v>129</v>
      </c>
      <c r="D119" s="141" t="s">
        <v>151</v>
      </c>
      <c r="E119" s="142" t="s">
        <v>270</v>
      </c>
      <c r="F119" s="403" t="s">
        <v>1826</v>
      </c>
      <c r="G119" s="404"/>
      <c r="H119" s="404"/>
      <c r="I119" s="404"/>
      <c r="J119" s="143" t="s">
        <v>134</v>
      </c>
      <c r="K119" s="144">
        <v>30</v>
      </c>
      <c r="L119" s="420"/>
      <c r="M119" s="421"/>
      <c r="N119" s="405"/>
      <c r="O119" s="395"/>
      <c r="P119" s="395"/>
      <c r="Q119" s="395"/>
      <c r="R119" s="130"/>
      <c r="T119" s="131" t="s">
        <v>3</v>
      </c>
      <c r="U119" s="36" t="s">
        <v>36</v>
      </c>
      <c r="V119" s="132">
        <v>0</v>
      </c>
      <c r="W119" s="132">
        <f t="shared" si="0"/>
        <v>0</v>
      </c>
      <c r="X119" s="132">
        <v>0</v>
      </c>
      <c r="Y119" s="132">
        <f t="shared" si="1"/>
        <v>0</v>
      </c>
      <c r="Z119" s="132">
        <v>0</v>
      </c>
      <c r="AA119" s="133">
        <f t="shared" si="2"/>
        <v>0</v>
      </c>
      <c r="AR119" s="16" t="s">
        <v>251</v>
      </c>
      <c r="AT119" s="16" t="s">
        <v>151</v>
      </c>
      <c r="AU119" s="16" t="s">
        <v>130</v>
      </c>
      <c r="AY119" s="16" t="s">
        <v>124</v>
      </c>
      <c r="BE119" s="134">
        <f t="shared" si="3"/>
        <v>0</v>
      </c>
      <c r="BF119" s="134">
        <f t="shared" si="4"/>
        <v>0</v>
      </c>
      <c r="BG119" s="134">
        <f t="shared" si="5"/>
        <v>0</v>
      </c>
      <c r="BH119" s="134">
        <f t="shared" si="6"/>
        <v>0</v>
      </c>
      <c r="BI119" s="134">
        <f t="shared" si="7"/>
        <v>0</v>
      </c>
      <c r="BJ119" s="16" t="s">
        <v>130</v>
      </c>
      <c r="BK119" s="134">
        <f t="shared" si="8"/>
        <v>0</v>
      </c>
      <c r="BL119" s="16" t="s">
        <v>193</v>
      </c>
      <c r="BM119" s="16" t="s">
        <v>271</v>
      </c>
    </row>
    <row r="120" spans="2:65" s="1" customFormat="1" ht="22.5" customHeight="1" x14ac:dyDescent="0.3">
      <c r="B120" s="125"/>
      <c r="C120" s="141" t="s">
        <v>146</v>
      </c>
      <c r="D120" s="141" t="s">
        <v>151</v>
      </c>
      <c r="E120" s="142" t="s">
        <v>272</v>
      </c>
      <c r="F120" s="403" t="s">
        <v>1827</v>
      </c>
      <c r="G120" s="404"/>
      <c r="H120" s="404"/>
      <c r="I120" s="404"/>
      <c r="J120" s="143" t="s">
        <v>134</v>
      </c>
      <c r="K120" s="144">
        <v>3</v>
      </c>
      <c r="L120" s="420"/>
      <c r="M120" s="421"/>
      <c r="N120" s="405"/>
      <c r="O120" s="395"/>
      <c r="P120" s="395"/>
      <c r="Q120" s="395"/>
      <c r="R120" s="130"/>
      <c r="T120" s="131" t="s">
        <v>3</v>
      </c>
      <c r="U120" s="36" t="s">
        <v>36</v>
      </c>
      <c r="V120" s="132">
        <v>0</v>
      </c>
      <c r="W120" s="132">
        <f t="shared" si="0"/>
        <v>0</v>
      </c>
      <c r="X120" s="132">
        <v>0</v>
      </c>
      <c r="Y120" s="132">
        <f t="shared" si="1"/>
        <v>0</v>
      </c>
      <c r="Z120" s="132">
        <v>0</v>
      </c>
      <c r="AA120" s="133">
        <f t="shared" si="2"/>
        <v>0</v>
      </c>
      <c r="AR120" s="16" t="s">
        <v>251</v>
      </c>
      <c r="AT120" s="16" t="s">
        <v>151</v>
      </c>
      <c r="AU120" s="16" t="s">
        <v>130</v>
      </c>
      <c r="AY120" s="16" t="s">
        <v>124</v>
      </c>
      <c r="BE120" s="134">
        <f t="shared" si="3"/>
        <v>0</v>
      </c>
      <c r="BF120" s="134">
        <f t="shared" si="4"/>
        <v>0</v>
      </c>
      <c r="BG120" s="134">
        <f t="shared" si="5"/>
        <v>0</v>
      </c>
      <c r="BH120" s="134">
        <f t="shared" si="6"/>
        <v>0</v>
      </c>
      <c r="BI120" s="134">
        <f t="shared" si="7"/>
        <v>0</v>
      </c>
      <c r="BJ120" s="16" t="s">
        <v>130</v>
      </c>
      <c r="BK120" s="134">
        <f t="shared" si="8"/>
        <v>0</v>
      </c>
      <c r="BL120" s="16" t="s">
        <v>193</v>
      </c>
      <c r="BM120" s="16" t="s">
        <v>273</v>
      </c>
    </row>
    <row r="121" spans="2:65" s="1" customFormat="1" ht="22.5" customHeight="1" x14ac:dyDescent="0.3">
      <c r="B121" s="125"/>
      <c r="C121" s="141" t="s">
        <v>150</v>
      </c>
      <c r="D121" s="141" t="s">
        <v>151</v>
      </c>
      <c r="E121" s="142" t="s">
        <v>274</v>
      </c>
      <c r="F121" s="403" t="s">
        <v>1828</v>
      </c>
      <c r="G121" s="404"/>
      <c r="H121" s="404"/>
      <c r="I121" s="404"/>
      <c r="J121" s="143" t="s">
        <v>134</v>
      </c>
      <c r="K121" s="144">
        <v>11</v>
      </c>
      <c r="L121" s="420"/>
      <c r="M121" s="421"/>
      <c r="N121" s="405"/>
      <c r="O121" s="395"/>
      <c r="P121" s="395"/>
      <c r="Q121" s="395"/>
      <c r="R121" s="130"/>
      <c r="T121" s="131" t="s">
        <v>3</v>
      </c>
      <c r="U121" s="36" t="s">
        <v>36</v>
      </c>
      <c r="V121" s="132">
        <v>0</v>
      </c>
      <c r="W121" s="132">
        <f t="shared" si="0"/>
        <v>0</v>
      </c>
      <c r="X121" s="132">
        <v>0</v>
      </c>
      <c r="Y121" s="132">
        <f t="shared" si="1"/>
        <v>0</v>
      </c>
      <c r="Z121" s="132">
        <v>0</v>
      </c>
      <c r="AA121" s="133">
        <f t="shared" si="2"/>
        <v>0</v>
      </c>
      <c r="AR121" s="16" t="s">
        <v>251</v>
      </c>
      <c r="AT121" s="16" t="s">
        <v>151</v>
      </c>
      <c r="AU121" s="16" t="s">
        <v>130</v>
      </c>
      <c r="AY121" s="16" t="s">
        <v>124</v>
      </c>
      <c r="BE121" s="134">
        <f t="shared" si="3"/>
        <v>0</v>
      </c>
      <c r="BF121" s="134">
        <f t="shared" si="4"/>
        <v>0</v>
      </c>
      <c r="BG121" s="134">
        <f t="shared" si="5"/>
        <v>0</v>
      </c>
      <c r="BH121" s="134">
        <f t="shared" si="6"/>
        <v>0</v>
      </c>
      <c r="BI121" s="134">
        <f t="shared" si="7"/>
        <v>0</v>
      </c>
      <c r="BJ121" s="16" t="s">
        <v>130</v>
      </c>
      <c r="BK121" s="134">
        <f t="shared" si="8"/>
        <v>0</v>
      </c>
      <c r="BL121" s="16" t="s">
        <v>193</v>
      </c>
      <c r="BM121" s="16" t="s">
        <v>275</v>
      </c>
    </row>
    <row r="122" spans="2:65" s="1" customFormat="1" ht="22.5" customHeight="1" x14ac:dyDescent="0.3">
      <c r="B122" s="125"/>
      <c r="C122" s="141" t="s">
        <v>155</v>
      </c>
      <c r="D122" s="141" t="s">
        <v>151</v>
      </c>
      <c r="E122" s="142" t="s">
        <v>276</v>
      </c>
      <c r="F122" s="403" t="s">
        <v>1829</v>
      </c>
      <c r="G122" s="404"/>
      <c r="H122" s="404"/>
      <c r="I122" s="404"/>
      <c r="J122" s="143" t="s">
        <v>134</v>
      </c>
      <c r="K122" s="144">
        <v>15</v>
      </c>
      <c r="L122" s="420"/>
      <c r="M122" s="421"/>
      <c r="N122" s="405"/>
      <c r="O122" s="395"/>
      <c r="P122" s="395"/>
      <c r="Q122" s="395"/>
      <c r="R122" s="130"/>
      <c r="T122" s="131" t="s">
        <v>3</v>
      </c>
      <c r="U122" s="36" t="s">
        <v>36</v>
      </c>
      <c r="V122" s="132">
        <v>0</v>
      </c>
      <c r="W122" s="132">
        <f t="shared" si="0"/>
        <v>0</v>
      </c>
      <c r="X122" s="132">
        <v>0</v>
      </c>
      <c r="Y122" s="132">
        <f t="shared" si="1"/>
        <v>0</v>
      </c>
      <c r="Z122" s="132">
        <v>0</v>
      </c>
      <c r="AA122" s="133">
        <f t="shared" si="2"/>
        <v>0</v>
      </c>
      <c r="AR122" s="16" t="s">
        <v>251</v>
      </c>
      <c r="AT122" s="16" t="s">
        <v>151</v>
      </c>
      <c r="AU122" s="16" t="s">
        <v>130</v>
      </c>
      <c r="AY122" s="16" t="s">
        <v>124</v>
      </c>
      <c r="BE122" s="134">
        <f t="shared" si="3"/>
        <v>0</v>
      </c>
      <c r="BF122" s="134">
        <f t="shared" si="4"/>
        <v>0</v>
      </c>
      <c r="BG122" s="134">
        <f t="shared" si="5"/>
        <v>0</v>
      </c>
      <c r="BH122" s="134">
        <f t="shared" si="6"/>
        <v>0</v>
      </c>
      <c r="BI122" s="134">
        <f t="shared" si="7"/>
        <v>0</v>
      </c>
      <c r="BJ122" s="16" t="s">
        <v>130</v>
      </c>
      <c r="BK122" s="134">
        <f t="shared" si="8"/>
        <v>0</v>
      </c>
      <c r="BL122" s="16" t="s">
        <v>193</v>
      </c>
      <c r="BM122" s="16" t="s">
        <v>277</v>
      </c>
    </row>
    <row r="123" spans="2:65" s="1" customFormat="1" ht="22.5" customHeight="1" x14ac:dyDescent="0.3">
      <c r="B123" s="125"/>
      <c r="C123" s="141" t="s">
        <v>153</v>
      </c>
      <c r="D123" s="141" t="s">
        <v>151</v>
      </c>
      <c r="E123" s="142" t="s">
        <v>278</v>
      </c>
      <c r="F123" s="403" t="s">
        <v>1830</v>
      </c>
      <c r="G123" s="404"/>
      <c r="H123" s="404"/>
      <c r="I123" s="404"/>
      <c r="J123" s="143" t="s">
        <v>134</v>
      </c>
      <c r="K123" s="144">
        <v>15</v>
      </c>
      <c r="L123" s="420"/>
      <c r="M123" s="421"/>
      <c r="N123" s="405"/>
      <c r="O123" s="395"/>
      <c r="P123" s="395"/>
      <c r="Q123" s="395"/>
      <c r="R123" s="130"/>
      <c r="T123" s="131" t="s">
        <v>3</v>
      </c>
      <c r="U123" s="36" t="s">
        <v>36</v>
      </c>
      <c r="V123" s="132">
        <v>0</v>
      </c>
      <c r="W123" s="132">
        <f t="shared" si="0"/>
        <v>0</v>
      </c>
      <c r="X123" s="132">
        <v>0</v>
      </c>
      <c r="Y123" s="132">
        <f t="shared" si="1"/>
        <v>0</v>
      </c>
      <c r="Z123" s="132">
        <v>0</v>
      </c>
      <c r="AA123" s="133">
        <f t="shared" si="2"/>
        <v>0</v>
      </c>
      <c r="AR123" s="16" t="s">
        <v>251</v>
      </c>
      <c r="AT123" s="16" t="s">
        <v>151</v>
      </c>
      <c r="AU123" s="16" t="s">
        <v>130</v>
      </c>
      <c r="AY123" s="16" t="s">
        <v>124</v>
      </c>
      <c r="BE123" s="134">
        <f t="shared" si="3"/>
        <v>0</v>
      </c>
      <c r="BF123" s="134">
        <f t="shared" si="4"/>
        <v>0</v>
      </c>
      <c r="BG123" s="134">
        <f t="shared" si="5"/>
        <v>0</v>
      </c>
      <c r="BH123" s="134">
        <f t="shared" si="6"/>
        <v>0</v>
      </c>
      <c r="BI123" s="134">
        <f t="shared" si="7"/>
        <v>0</v>
      </c>
      <c r="BJ123" s="16" t="s">
        <v>130</v>
      </c>
      <c r="BK123" s="134">
        <f t="shared" si="8"/>
        <v>0</v>
      </c>
      <c r="BL123" s="16" t="s">
        <v>193</v>
      </c>
      <c r="BM123" s="16" t="s">
        <v>279</v>
      </c>
    </row>
    <row r="124" spans="2:65" s="1" customFormat="1" ht="22.5" customHeight="1" x14ac:dyDescent="0.3">
      <c r="B124" s="125"/>
      <c r="C124" s="141" t="s">
        <v>162</v>
      </c>
      <c r="D124" s="141" t="s">
        <v>151</v>
      </c>
      <c r="E124" s="142" t="s">
        <v>280</v>
      </c>
      <c r="F124" s="403" t="s">
        <v>1831</v>
      </c>
      <c r="G124" s="404"/>
      <c r="H124" s="404"/>
      <c r="I124" s="404"/>
      <c r="J124" s="143" t="s">
        <v>134</v>
      </c>
      <c r="K124" s="144">
        <v>33</v>
      </c>
      <c r="L124" s="420"/>
      <c r="M124" s="421"/>
      <c r="N124" s="405"/>
      <c r="O124" s="395"/>
      <c r="P124" s="395"/>
      <c r="Q124" s="395"/>
      <c r="R124" s="130"/>
      <c r="T124" s="131" t="s">
        <v>3</v>
      </c>
      <c r="U124" s="36" t="s">
        <v>36</v>
      </c>
      <c r="V124" s="132">
        <v>0</v>
      </c>
      <c r="W124" s="132">
        <f t="shared" si="0"/>
        <v>0</v>
      </c>
      <c r="X124" s="132">
        <v>0</v>
      </c>
      <c r="Y124" s="132">
        <f t="shared" si="1"/>
        <v>0</v>
      </c>
      <c r="Z124" s="132">
        <v>0</v>
      </c>
      <c r="AA124" s="133">
        <f t="shared" si="2"/>
        <v>0</v>
      </c>
      <c r="AR124" s="16" t="s">
        <v>251</v>
      </c>
      <c r="AT124" s="16" t="s">
        <v>151</v>
      </c>
      <c r="AU124" s="16" t="s">
        <v>130</v>
      </c>
      <c r="AY124" s="16" t="s">
        <v>124</v>
      </c>
      <c r="BE124" s="134">
        <f t="shared" si="3"/>
        <v>0</v>
      </c>
      <c r="BF124" s="134">
        <f t="shared" si="4"/>
        <v>0</v>
      </c>
      <c r="BG124" s="134">
        <f t="shared" si="5"/>
        <v>0</v>
      </c>
      <c r="BH124" s="134">
        <f t="shared" si="6"/>
        <v>0</v>
      </c>
      <c r="BI124" s="134">
        <f t="shared" si="7"/>
        <v>0</v>
      </c>
      <c r="BJ124" s="16" t="s">
        <v>130</v>
      </c>
      <c r="BK124" s="134">
        <f t="shared" si="8"/>
        <v>0</v>
      </c>
      <c r="BL124" s="16" t="s">
        <v>193</v>
      </c>
      <c r="BM124" s="16" t="s">
        <v>281</v>
      </c>
    </row>
    <row r="125" spans="2:65" s="1" customFormat="1" ht="22.5" customHeight="1" x14ac:dyDescent="0.3">
      <c r="B125" s="125"/>
      <c r="C125" s="141" t="s">
        <v>167</v>
      </c>
      <c r="D125" s="141" t="s">
        <v>151</v>
      </c>
      <c r="E125" s="142" t="s">
        <v>282</v>
      </c>
      <c r="F125" s="403" t="s">
        <v>1917</v>
      </c>
      <c r="G125" s="404"/>
      <c r="H125" s="404"/>
      <c r="I125" s="404"/>
      <c r="J125" s="143" t="s">
        <v>134</v>
      </c>
      <c r="K125" s="144">
        <v>30</v>
      </c>
      <c r="L125" s="420"/>
      <c r="M125" s="421"/>
      <c r="N125" s="405"/>
      <c r="O125" s="395"/>
      <c r="P125" s="395"/>
      <c r="Q125" s="395"/>
      <c r="R125" s="130"/>
      <c r="T125" s="131" t="s">
        <v>3</v>
      </c>
      <c r="U125" s="36" t="s">
        <v>36</v>
      </c>
      <c r="V125" s="132">
        <v>0</v>
      </c>
      <c r="W125" s="132">
        <f t="shared" si="0"/>
        <v>0</v>
      </c>
      <c r="X125" s="132">
        <v>0</v>
      </c>
      <c r="Y125" s="132">
        <f t="shared" si="1"/>
        <v>0</v>
      </c>
      <c r="Z125" s="132">
        <v>0</v>
      </c>
      <c r="AA125" s="133">
        <f t="shared" si="2"/>
        <v>0</v>
      </c>
      <c r="AR125" s="16" t="s">
        <v>251</v>
      </c>
      <c r="AT125" s="16" t="s">
        <v>151</v>
      </c>
      <c r="AU125" s="16" t="s">
        <v>130</v>
      </c>
      <c r="AY125" s="16" t="s">
        <v>124</v>
      </c>
      <c r="BE125" s="134">
        <f t="shared" si="3"/>
        <v>0</v>
      </c>
      <c r="BF125" s="134">
        <f t="shared" si="4"/>
        <v>0</v>
      </c>
      <c r="BG125" s="134">
        <f t="shared" si="5"/>
        <v>0</v>
      </c>
      <c r="BH125" s="134">
        <f t="shared" si="6"/>
        <v>0</v>
      </c>
      <c r="BI125" s="134">
        <f t="shared" si="7"/>
        <v>0</v>
      </c>
      <c r="BJ125" s="16" t="s">
        <v>130</v>
      </c>
      <c r="BK125" s="134">
        <f t="shared" si="8"/>
        <v>0</v>
      </c>
      <c r="BL125" s="16" t="s">
        <v>193</v>
      </c>
      <c r="BM125" s="16" t="s">
        <v>283</v>
      </c>
    </row>
    <row r="126" spans="2:65" s="1" customFormat="1" ht="22.5" customHeight="1" x14ac:dyDescent="0.3">
      <c r="B126" s="125"/>
      <c r="C126" s="141" t="s">
        <v>171</v>
      </c>
      <c r="D126" s="141" t="s">
        <v>151</v>
      </c>
      <c r="E126" s="142" t="s">
        <v>284</v>
      </c>
      <c r="F126" s="403" t="s">
        <v>1918</v>
      </c>
      <c r="G126" s="404"/>
      <c r="H126" s="404"/>
      <c r="I126" s="404"/>
      <c r="J126" s="143" t="s">
        <v>134</v>
      </c>
      <c r="K126" s="144">
        <v>27</v>
      </c>
      <c r="L126" s="420"/>
      <c r="M126" s="421"/>
      <c r="N126" s="405"/>
      <c r="O126" s="395"/>
      <c r="P126" s="395"/>
      <c r="Q126" s="395"/>
      <c r="R126" s="130"/>
      <c r="T126" s="131" t="s">
        <v>3</v>
      </c>
      <c r="U126" s="36" t="s">
        <v>36</v>
      </c>
      <c r="V126" s="132">
        <v>0</v>
      </c>
      <c r="W126" s="132">
        <f t="shared" si="0"/>
        <v>0</v>
      </c>
      <c r="X126" s="132">
        <v>0</v>
      </c>
      <c r="Y126" s="132">
        <f t="shared" si="1"/>
        <v>0</v>
      </c>
      <c r="Z126" s="132">
        <v>0</v>
      </c>
      <c r="AA126" s="133">
        <f t="shared" si="2"/>
        <v>0</v>
      </c>
      <c r="AR126" s="16" t="s">
        <v>251</v>
      </c>
      <c r="AT126" s="16" t="s">
        <v>151</v>
      </c>
      <c r="AU126" s="16" t="s">
        <v>130</v>
      </c>
      <c r="AY126" s="16" t="s">
        <v>124</v>
      </c>
      <c r="BE126" s="134">
        <f t="shared" si="3"/>
        <v>0</v>
      </c>
      <c r="BF126" s="134">
        <f t="shared" si="4"/>
        <v>0</v>
      </c>
      <c r="BG126" s="134">
        <f t="shared" si="5"/>
        <v>0</v>
      </c>
      <c r="BH126" s="134">
        <f t="shared" si="6"/>
        <v>0</v>
      </c>
      <c r="BI126" s="134">
        <f t="shared" si="7"/>
        <v>0</v>
      </c>
      <c r="BJ126" s="16" t="s">
        <v>130</v>
      </c>
      <c r="BK126" s="134">
        <f t="shared" si="8"/>
        <v>0</v>
      </c>
      <c r="BL126" s="16" t="s">
        <v>193</v>
      </c>
      <c r="BM126" s="16" t="s">
        <v>285</v>
      </c>
    </row>
    <row r="127" spans="2:65" s="1" customFormat="1" ht="22.5" customHeight="1" x14ac:dyDescent="0.3">
      <c r="B127" s="125"/>
      <c r="C127" s="141" t="s">
        <v>176</v>
      </c>
      <c r="D127" s="141" t="s">
        <v>151</v>
      </c>
      <c r="E127" s="142" t="s">
        <v>286</v>
      </c>
      <c r="F127" s="403" t="s">
        <v>1919</v>
      </c>
      <c r="G127" s="404"/>
      <c r="H127" s="404"/>
      <c r="I127" s="404"/>
      <c r="J127" s="143" t="s">
        <v>134</v>
      </c>
      <c r="K127" s="144">
        <v>13</v>
      </c>
      <c r="L127" s="420"/>
      <c r="M127" s="421"/>
      <c r="N127" s="405"/>
      <c r="O127" s="395"/>
      <c r="P127" s="395"/>
      <c r="Q127" s="395"/>
      <c r="R127" s="130"/>
      <c r="T127" s="131" t="s">
        <v>3</v>
      </c>
      <c r="U127" s="36" t="s">
        <v>36</v>
      </c>
      <c r="V127" s="132">
        <v>0</v>
      </c>
      <c r="W127" s="132">
        <f t="shared" si="0"/>
        <v>0</v>
      </c>
      <c r="X127" s="132">
        <v>0</v>
      </c>
      <c r="Y127" s="132">
        <f t="shared" si="1"/>
        <v>0</v>
      </c>
      <c r="Z127" s="132">
        <v>0</v>
      </c>
      <c r="AA127" s="133">
        <f t="shared" si="2"/>
        <v>0</v>
      </c>
      <c r="AR127" s="16" t="s">
        <v>251</v>
      </c>
      <c r="AT127" s="16" t="s">
        <v>151</v>
      </c>
      <c r="AU127" s="16" t="s">
        <v>130</v>
      </c>
      <c r="AY127" s="16" t="s">
        <v>124</v>
      </c>
      <c r="BE127" s="134">
        <f t="shared" si="3"/>
        <v>0</v>
      </c>
      <c r="BF127" s="134">
        <f t="shared" si="4"/>
        <v>0</v>
      </c>
      <c r="BG127" s="134">
        <f t="shared" si="5"/>
        <v>0</v>
      </c>
      <c r="BH127" s="134">
        <f t="shared" si="6"/>
        <v>0</v>
      </c>
      <c r="BI127" s="134">
        <f t="shared" si="7"/>
        <v>0</v>
      </c>
      <c r="BJ127" s="16" t="s">
        <v>130</v>
      </c>
      <c r="BK127" s="134">
        <f t="shared" si="8"/>
        <v>0</v>
      </c>
      <c r="BL127" s="16" t="s">
        <v>193</v>
      </c>
      <c r="BM127" s="16" t="s">
        <v>287</v>
      </c>
    </row>
    <row r="128" spans="2:65" s="1" customFormat="1" ht="22.5" customHeight="1" x14ac:dyDescent="0.3">
      <c r="B128" s="125"/>
      <c r="C128" s="141" t="s">
        <v>180</v>
      </c>
      <c r="D128" s="141" t="s">
        <v>151</v>
      </c>
      <c r="E128" s="142" t="s">
        <v>288</v>
      </c>
      <c r="F128" s="403" t="s">
        <v>1920</v>
      </c>
      <c r="G128" s="404"/>
      <c r="H128" s="404"/>
      <c r="I128" s="404"/>
      <c r="J128" s="143" t="s">
        <v>134</v>
      </c>
      <c r="K128" s="144">
        <v>28</v>
      </c>
      <c r="L128" s="420"/>
      <c r="M128" s="421"/>
      <c r="N128" s="405"/>
      <c r="O128" s="395"/>
      <c r="P128" s="395"/>
      <c r="Q128" s="395"/>
      <c r="R128" s="130"/>
      <c r="T128" s="131" t="s">
        <v>3</v>
      </c>
      <c r="U128" s="36" t="s">
        <v>36</v>
      </c>
      <c r="V128" s="132">
        <v>0</v>
      </c>
      <c r="W128" s="132">
        <f t="shared" si="0"/>
        <v>0</v>
      </c>
      <c r="X128" s="132">
        <v>0</v>
      </c>
      <c r="Y128" s="132">
        <f t="shared" si="1"/>
        <v>0</v>
      </c>
      <c r="Z128" s="132">
        <v>0</v>
      </c>
      <c r="AA128" s="133">
        <f t="shared" si="2"/>
        <v>0</v>
      </c>
      <c r="AR128" s="16" t="s">
        <v>251</v>
      </c>
      <c r="AT128" s="16" t="s">
        <v>151</v>
      </c>
      <c r="AU128" s="16" t="s">
        <v>130</v>
      </c>
      <c r="AY128" s="16" t="s">
        <v>124</v>
      </c>
      <c r="BE128" s="134">
        <f t="shared" si="3"/>
        <v>0</v>
      </c>
      <c r="BF128" s="134">
        <f t="shared" si="4"/>
        <v>0</v>
      </c>
      <c r="BG128" s="134">
        <f t="shared" si="5"/>
        <v>0</v>
      </c>
      <c r="BH128" s="134">
        <f t="shared" si="6"/>
        <v>0</v>
      </c>
      <c r="BI128" s="134">
        <f t="shared" si="7"/>
        <v>0</v>
      </c>
      <c r="BJ128" s="16" t="s">
        <v>130</v>
      </c>
      <c r="BK128" s="134">
        <f t="shared" si="8"/>
        <v>0</v>
      </c>
      <c r="BL128" s="16" t="s">
        <v>193</v>
      </c>
      <c r="BM128" s="16" t="s">
        <v>289</v>
      </c>
    </row>
    <row r="129" spans="2:65" s="1" customFormat="1" ht="22.5" customHeight="1" x14ac:dyDescent="0.3">
      <c r="B129" s="125"/>
      <c r="C129" s="141" t="s">
        <v>184</v>
      </c>
      <c r="D129" s="141" t="s">
        <v>151</v>
      </c>
      <c r="E129" s="142" t="s">
        <v>290</v>
      </c>
      <c r="F129" s="403" t="s">
        <v>1921</v>
      </c>
      <c r="G129" s="404"/>
      <c r="H129" s="404"/>
      <c r="I129" s="404"/>
      <c r="J129" s="143" t="s">
        <v>134</v>
      </c>
      <c r="K129" s="144">
        <v>5</v>
      </c>
      <c r="L129" s="420"/>
      <c r="M129" s="421"/>
      <c r="N129" s="405"/>
      <c r="O129" s="395"/>
      <c r="P129" s="395"/>
      <c r="Q129" s="395"/>
      <c r="R129" s="130"/>
      <c r="T129" s="131" t="s">
        <v>3</v>
      </c>
      <c r="U129" s="36" t="s">
        <v>36</v>
      </c>
      <c r="V129" s="132">
        <v>0</v>
      </c>
      <c r="W129" s="132">
        <f t="shared" si="0"/>
        <v>0</v>
      </c>
      <c r="X129" s="132">
        <v>0</v>
      </c>
      <c r="Y129" s="132">
        <f t="shared" si="1"/>
        <v>0</v>
      </c>
      <c r="Z129" s="132">
        <v>0</v>
      </c>
      <c r="AA129" s="133">
        <f t="shared" si="2"/>
        <v>0</v>
      </c>
      <c r="AR129" s="16" t="s">
        <v>251</v>
      </c>
      <c r="AT129" s="16" t="s">
        <v>151</v>
      </c>
      <c r="AU129" s="16" t="s">
        <v>130</v>
      </c>
      <c r="AY129" s="16" t="s">
        <v>124</v>
      </c>
      <c r="BE129" s="134">
        <f t="shared" si="3"/>
        <v>0</v>
      </c>
      <c r="BF129" s="134">
        <f t="shared" si="4"/>
        <v>0</v>
      </c>
      <c r="BG129" s="134">
        <f t="shared" si="5"/>
        <v>0</v>
      </c>
      <c r="BH129" s="134">
        <f t="shared" si="6"/>
        <v>0</v>
      </c>
      <c r="BI129" s="134">
        <f t="shared" si="7"/>
        <v>0</v>
      </c>
      <c r="BJ129" s="16" t="s">
        <v>130</v>
      </c>
      <c r="BK129" s="134">
        <f t="shared" si="8"/>
        <v>0</v>
      </c>
      <c r="BL129" s="16" t="s">
        <v>193</v>
      </c>
      <c r="BM129" s="16" t="s">
        <v>291</v>
      </c>
    </row>
    <row r="130" spans="2:65" s="1" customFormat="1" ht="31.5" customHeight="1" x14ac:dyDescent="0.3">
      <c r="B130" s="125"/>
      <c r="C130" s="126" t="s">
        <v>189</v>
      </c>
      <c r="D130" s="126" t="s">
        <v>125</v>
      </c>
      <c r="E130" s="127" t="s">
        <v>292</v>
      </c>
      <c r="F130" s="394" t="s">
        <v>293</v>
      </c>
      <c r="G130" s="395"/>
      <c r="H130" s="395"/>
      <c r="I130" s="395"/>
      <c r="J130" s="128" t="s">
        <v>134</v>
      </c>
      <c r="K130" s="129">
        <v>48</v>
      </c>
      <c r="L130" s="422"/>
      <c r="M130" s="423"/>
      <c r="N130" s="396"/>
      <c r="O130" s="395"/>
      <c r="P130" s="395"/>
      <c r="Q130" s="395"/>
      <c r="R130" s="130"/>
      <c r="T130" s="131" t="s">
        <v>3</v>
      </c>
      <c r="U130" s="36" t="s">
        <v>36</v>
      </c>
      <c r="V130" s="132">
        <v>0.183</v>
      </c>
      <c r="W130" s="132">
        <f t="shared" si="0"/>
        <v>8.7839999999999989</v>
      </c>
      <c r="X130" s="132">
        <v>4.2000000000000002E-4</v>
      </c>
      <c r="Y130" s="132">
        <f t="shared" si="1"/>
        <v>2.0160000000000001E-2</v>
      </c>
      <c r="Z130" s="132">
        <v>0</v>
      </c>
      <c r="AA130" s="133">
        <f t="shared" si="2"/>
        <v>0</v>
      </c>
      <c r="AR130" s="16" t="s">
        <v>193</v>
      </c>
      <c r="AT130" s="16" t="s">
        <v>125</v>
      </c>
      <c r="AU130" s="16" t="s">
        <v>130</v>
      </c>
      <c r="AY130" s="16" t="s">
        <v>124</v>
      </c>
      <c r="BE130" s="134">
        <f t="shared" si="3"/>
        <v>0</v>
      </c>
      <c r="BF130" s="134">
        <f t="shared" si="4"/>
        <v>0</v>
      </c>
      <c r="BG130" s="134">
        <f t="shared" si="5"/>
        <v>0</v>
      </c>
      <c r="BH130" s="134">
        <f t="shared" si="6"/>
        <v>0</v>
      </c>
      <c r="BI130" s="134">
        <f t="shared" si="7"/>
        <v>0</v>
      </c>
      <c r="BJ130" s="16" t="s">
        <v>130</v>
      </c>
      <c r="BK130" s="134">
        <f t="shared" si="8"/>
        <v>0</v>
      </c>
      <c r="BL130" s="16" t="s">
        <v>193</v>
      </c>
      <c r="BM130" s="16" t="s">
        <v>294</v>
      </c>
    </row>
    <row r="131" spans="2:65" s="1" customFormat="1" ht="31.5" customHeight="1" x14ac:dyDescent="0.3">
      <c r="B131" s="125"/>
      <c r="C131" s="126" t="s">
        <v>193</v>
      </c>
      <c r="D131" s="126" t="s">
        <v>125</v>
      </c>
      <c r="E131" s="127" t="s">
        <v>295</v>
      </c>
      <c r="F131" s="394" t="s">
        <v>296</v>
      </c>
      <c r="G131" s="395"/>
      <c r="H131" s="395"/>
      <c r="I131" s="395"/>
      <c r="J131" s="128" t="s">
        <v>134</v>
      </c>
      <c r="K131" s="129">
        <v>44</v>
      </c>
      <c r="L131" s="422"/>
      <c r="M131" s="423"/>
      <c r="N131" s="396"/>
      <c r="O131" s="395"/>
      <c r="P131" s="395"/>
      <c r="Q131" s="395"/>
      <c r="R131" s="130"/>
      <c r="T131" s="131" t="s">
        <v>3</v>
      </c>
      <c r="U131" s="36" t="s">
        <v>36</v>
      </c>
      <c r="V131" s="132">
        <v>0.16900000000000001</v>
      </c>
      <c r="W131" s="132">
        <f t="shared" si="0"/>
        <v>7.4360000000000008</v>
      </c>
      <c r="X131" s="132">
        <v>4.2999999999999999E-4</v>
      </c>
      <c r="Y131" s="132">
        <f t="shared" si="1"/>
        <v>1.8919999999999999E-2</v>
      </c>
      <c r="Z131" s="132">
        <v>0</v>
      </c>
      <c r="AA131" s="133">
        <f t="shared" si="2"/>
        <v>0</v>
      </c>
      <c r="AR131" s="16" t="s">
        <v>193</v>
      </c>
      <c r="AT131" s="16" t="s">
        <v>125</v>
      </c>
      <c r="AU131" s="16" t="s">
        <v>130</v>
      </c>
      <c r="AY131" s="16" t="s">
        <v>124</v>
      </c>
      <c r="BE131" s="134">
        <f t="shared" si="3"/>
        <v>0</v>
      </c>
      <c r="BF131" s="134">
        <f t="shared" si="4"/>
        <v>0</v>
      </c>
      <c r="BG131" s="134">
        <f t="shared" si="5"/>
        <v>0</v>
      </c>
      <c r="BH131" s="134">
        <f t="shared" si="6"/>
        <v>0</v>
      </c>
      <c r="BI131" s="134">
        <f t="shared" si="7"/>
        <v>0</v>
      </c>
      <c r="BJ131" s="16" t="s">
        <v>130</v>
      </c>
      <c r="BK131" s="134">
        <f t="shared" si="8"/>
        <v>0</v>
      </c>
      <c r="BL131" s="16" t="s">
        <v>193</v>
      </c>
      <c r="BM131" s="16" t="s">
        <v>297</v>
      </c>
    </row>
    <row r="132" spans="2:65" s="1" customFormat="1" ht="31.5" customHeight="1" x14ac:dyDescent="0.3">
      <c r="B132" s="125"/>
      <c r="C132" s="126" t="s">
        <v>197</v>
      </c>
      <c r="D132" s="126" t="s">
        <v>125</v>
      </c>
      <c r="E132" s="127" t="s">
        <v>298</v>
      </c>
      <c r="F132" s="394" t="s">
        <v>299</v>
      </c>
      <c r="G132" s="395"/>
      <c r="H132" s="395"/>
      <c r="I132" s="395"/>
      <c r="J132" s="128" t="s">
        <v>134</v>
      </c>
      <c r="K132" s="129">
        <v>33</v>
      </c>
      <c r="L132" s="422"/>
      <c r="M132" s="423"/>
      <c r="N132" s="396"/>
      <c r="O132" s="395"/>
      <c r="P132" s="395"/>
      <c r="Q132" s="395"/>
      <c r="R132" s="130"/>
      <c r="T132" s="131" t="s">
        <v>3</v>
      </c>
      <c r="U132" s="36" t="s">
        <v>36</v>
      </c>
      <c r="V132" s="132">
        <v>0.186</v>
      </c>
      <c r="W132" s="132">
        <f t="shared" si="0"/>
        <v>6.1379999999999999</v>
      </c>
      <c r="X132" s="132">
        <v>4.2999999999999999E-4</v>
      </c>
      <c r="Y132" s="132">
        <f t="shared" si="1"/>
        <v>1.4189999999999999E-2</v>
      </c>
      <c r="Z132" s="132">
        <v>0</v>
      </c>
      <c r="AA132" s="133">
        <f t="shared" si="2"/>
        <v>0</v>
      </c>
      <c r="AR132" s="16" t="s">
        <v>193</v>
      </c>
      <c r="AT132" s="16" t="s">
        <v>125</v>
      </c>
      <c r="AU132" s="16" t="s">
        <v>130</v>
      </c>
      <c r="AY132" s="16" t="s">
        <v>124</v>
      </c>
      <c r="BE132" s="134">
        <f t="shared" si="3"/>
        <v>0</v>
      </c>
      <c r="BF132" s="134">
        <f t="shared" si="4"/>
        <v>0</v>
      </c>
      <c r="BG132" s="134">
        <f t="shared" si="5"/>
        <v>0</v>
      </c>
      <c r="BH132" s="134">
        <f t="shared" si="6"/>
        <v>0</v>
      </c>
      <c r="BI132" s="134">
        <f t="shared" si="7"/>
        <v>0</v>
      </c>
      <c r="BJ132" s="16" t="s">
        <v>130</v>
      </c>
      <c r="BK132" s="134">
        <f t="shared" si="8"/>
        <v>0</v>
      </c>
      <c r="BL132" s="16" t="s">
        <v>193</v>
      </c>
      <c r="BM132" s="16" t="s">
        <v>300</v>
      </c>
    </row>
    <row r="133" spans="2:65" s="1" customFormat="1" ht="22.5" customHeight="1" x14ac:dyDescent="0.3">
      <c r="B133" s="125"/>
      <c r="C133" s="126" t="s">
        <v>201</v>
      </c>
      <c r="D133" s="126" t="s">
        <v>125</v>
      </c>
      <c r="E133" s="127" t="s">
        <v>301</v>
      </c>
      <c r="F133" s="394" t="s">
        <v>302</v>
      </c>
      <c r="G133" s="395"/>
      <c r="H133" s="395"/>
      <c r="I133" s="395"/>
      <c r="J133" s="128" t="s">
        <v>134</v>
      </c>
      <c r="K133" s="129">
        <v>98</v>
      </c>
      <c r="L133" s="422"/>
      <c r="M133" s="423"/>
      <c r="N133" s="396"/>
      <c r="O133" s="395"/>
      <c r="P133" s="395"/>
      <c r="Q133" s="395"/>
      <c r="R133" s="130"/>
      <c r="T133" s="131" t="s">
        <v>3</v>
      </c>
      <c r="U133" s="36" t="s">
        <v>36</v>
      </c>
      <c r="V133" s="132">
        <v>0.17199999999999999</v>
      </c>
      <c r="W133" s="132">
        <f t="shared" si="0"/>
        <v>16.855999999999998</v>
      </c>
      <c r="X133" s="132">
        <v>4.4097599999999999E-4</v>
      </c>
      <c r="Y133" s="132">
        <f t="shared" si="1"/>
        <v>4.3215647999999995E-2</v>
      </c>
      <c r="Z133" s="132">
        <v>0</v>
      </c>
      <c r="AA133" s="133">
        <f t="shared" si="2"/>
        <v>0</v>
      </c>
      <c r="AR133" s="16" t="s">
        <v>193</v>
      </c>
      <c r="AT133" s="16" t="s">
        <v>125</v>
      </c>
      <c r="AU133" s="16" t="s">
        <v>130</v>
      </c>
      <c r="AY133" s="16" t="s">
        <v>124</v>
      </c>
      <c r="BE133" s="134">
        <f t="shared" si="3"/>
        <v>0</v>
      </c>
      <c r="BF133" s="134">
        <f t="shared" si="4"/>
        <v>0</v>
      </c>
      <c r="BG133" s="134">
        <f t="shared" si="5"/>
        <v>0</v>
      </c>
      <c r="BH133" s="134">
        <f t="shared" si="6"/>
        <v>0</v>
      </c>
      <c r="BI133" s="134">
        <f t="shared" si="7"/>
        <v>0</v>
      </c>
      <c r="BJ133" s="16" t="s">
        <v>130</v>
      </c>
      <c r="BK133" s="134">
        <f t="shared" si="8"/>
        <v>0</v>
      </c>
      <c r="BL133" s="16" t="s">
        <v>193</v>
      </c>
      <c r="BM133" s="16" t="s">
        <v>303</v>
      </c>
    </row>
    <row r="134" spans="2:65" s="1" customFormat="1" ht="31.5" customHeight="1" x14ac:dyDescent="0.3">
      <c r="B134" s="125"/>
      <c r="C134" s="126" t="s">
        <v>205</v>
      </c>
      <c r="D134" s="126" t="s">
        <v>125</v>
      </c>
      <c r="E134" s="127" t="s">
        <v>304</v>
      </c>
      <c r="F134" s="394" t="s">
        <v>305</v>
      </c>
      <c r="G134" s="395"/>
      <c r="H134" s="395"/>
      <c r="I134" s="395"/>
      <c r="J134" s="128" t="s">
        <v>134</v>
      </c>
      <c r="K134" s="129">
        <v>5</v>
      </c>
      <c r="L134" s="422"/>
      <c r="M134" s="423"/>
      <c r="N134" s="396"/>
      <c r="O134" s="395"/>
      <c r="P134" s="395"/>
      <c r="Q134" s="395"/>
      <c r="R134" s="130"/>
      <c r="T134" s="131" t="s">
        <v>3</v>
      </c>
      <c r="U134" s="36" t="s">
        <v>36</v>
      </c>
      <c r="V134" s="132">
        <v>0.189</v>
      </c>
      <c r="W134" s="132">
        <f t="shared" si="0"/>
        <v>0.94500000000000006</v>
      </c>
      <c r="X134" s="132">
        <v>4.4097599999999999E-4</v>
      </c>
      <c r="Y134" s="132">
        <f t="shared" si="1"/>
        <v>2.2048799999999998E-3</v>
      </c>
      <c r="Z134" s="132">
        <v>0</v>
      </c>
      <c r="AA134" s="133">
        <f t="shared" si="2"/>
        <v>0</v>
      </c>
      <c r="AR134" s="16" t="s">
        <v>193</v>
      </c>
      <c r="AT134" s="16" t="s">
        <v>125</v>
      </c>
      <c r="AU134" s="16" t="s">
        <v>130</v>
      </c>
      <c r="AY134" s="16" t="s">
        <v>124</v>
      </c>
      <c r="BE134" s="134">
        <f t="shared" si="3"/>
        <v>0</v>
      </c>
      <c r="BF134" s="134">
        <f t="shared" si="4"/>
        <v>0</v>
      </c>
      <c r="BG134" s="134">
        <f t="shared" si="5"/>
        <v>0</v>
      </c>
      <c r="BH134" s="134">
        <f t="shared" si="6"/>
        <v>0</v>
      </c>
      <c r="BI134" s="134">
        <f t="shared" si="7"/>
        <v>0</v>
      </c>
      <c r="BJ134" s="16" t="s">
        <v>130</v>
      </c>
      <c r="BK134" s="134">
        <f t="shared" si="8"/>
        <v>0</v>
      </c>
      <c r="BL134" s="16" t="s">
        <v>193</v>
      </c>
      <c r="BM134" s="16" t="s">
        <v>306</v>
      </c>
    </row>
    <row r="135" spans="2:65" s="1" customFormat="1" ht="31.5" customHeight="1" x14ac:dyDescent="0.3">
      <c r="B135" s="125"/>
      <c r="C135" s="126" t="s">
        <v>8</v>
      </c>
      <c r="D135" s="126" t="s">
        <v>125</v>
      </c>
      <c r="E135" s="127" t="s">
        <v>307</v>
      </c>
      <c r="F135" s="394" t="s">
        <v>308</v>
      </c>
      <c r="G135" s="395"/>
      <c r="H135" s="395"/>
      <c r="I135" s="395"/>
      <c r="J135" s="128" t="s">
        <v>309</v>
      </c>
      <c r="K135" s="129"/>
      <c r="L135" s="422">
        <v>1.3</v>
      </c>
      <c r="M135" s="423"/>
      <c r="N135" s="396"/>
      <c r="O135" s="395"/>
      <c r="P135" s="395"/>
      <c r="Q135" s="395"/>
      <c r="R135" s="130"/>
      <c r="T135" s="131" t="s">
        <v>3</v>
      </c>
      <c r="U135" s="36" t="s">
        <v>36</v>
      </c>
      <c r="V135" s="132">
        <v>0</v>
      </c>
      <c r="W135" s="132">
        <f t="shared" si="0"/>
        <v>0</v>
      </c>
      <c r="X135" s="132">
        <v>0</v>
      </c>
      <c r="Y135" s="132">
        <f t="shared" si="1"/>
        <v>0</v>
      </c>
      <c r="Z135" s="132">
        <v>0</v>
      </c>
      <c r="AA135" s="133">
        <f t="shared" si="2"/>
        <v>0</v>
      </c>
      <c r="AR135" s="16" t="s">
        <v>193</v>
      </c>
      <c r="AT135" s="16" t="s">
        <v>125</v>
      </c>
      <c r="AU135" s="16" t="s">
        <v>130</v>
      </c>
      <c r="AY135" s="16" t="s">
        <v>124</v>
      </c>
      <c r="BE135" s="134">
        <f t="shared" si="3"/>
        <v>0</v>
      </c>
      <c r="BF135" s="134">
        <f t="shared" si="4"/>
        <v>0</v>
      </c>
      <c r="BG135" s="134">
        <f t="shared" si="5"/>
        <v>0</v>
      </c>
      <c r="BH135" s="134">
        <f t="shared" si="6"/>
        <v>0</v>
      </c>
      <c r="BI135" s="134">
        <f t="shared" si="7"/>
        <v>0</v>
      </c>
      <c r="BJ135" s="16" t="s">
        <v>130</v>
      </c>
      <c r="BK135" s="134">
        <f t="shared" si="8"/>
        <v>0</v>
      </c>
      <c r="BL135" s="16" t="s">
        <v>193</v>
      </c>
      <c r="BM135" s="16" t="s">
        <v>310</v>
      </c>
    </row>
    <row r="136" spans="2:65" s="9" customFormat="1" ht="29.85" customHeight="1" x14ac:dyDescent="0.3">
      <c r="B136" s="115"/>
      <c r="D136" s="124" t="s">
        <v>262</v>
      </c>
      <c r="E136" s="124"/>
      <c r="F136" s="124"/>
      <c r="G136" s="124"/>
      <c r="H136" s="124"/>
      <c r="I136" s="124"/>
      <c r="J136" s="124"/>
      <c r="K136" s="124"/>
      <c r="L136" s="124"/>
      <c r="M136" s="124"/>
      <c r="N136" s="412"/>
      <c r="O136" s="413"/>
      <c r="P136" s="413"/>
      <c r="Q136" s="413"/>
      <c r="R136" s="117"/>
      <c r="T136" s="118"/>
      <c r="W136" s="119">
        <f>SUM(W137:W144)</f>
        <v>10.621875000000001</v>
      </c>
      <c r="Y136" s="119">
        <f>SUM(Y137:Y144)</f>
        <v>7.5968722000000002E-2</v>
      </c>
      <c r="AA136" s="120">
        <f>SUM(AA137:AA144)</f>
        <v>0.3</v>
      </c>
      <c r="AR136" s="121" t="s">
        <v>130</v>
      </c>
      <c r="AT136" s="122" t="s">
        <v>68</v>
      </c>
      <c r="AU136" s="122" t="s">
        <v>75</v>
      </c>
      <c r="AY136" s="121" t="s">
        <v>124</v>
      </c>
      <c r="BK136" s="123">
        <f>SUM(BK137:BK144)</f>
        <v>0</v>
      </c>
    </row>
    <row r="137" spans="2:65" s="1" customFormat="1" ht="31.5" customHeight="1" x14ac:dyDescent="0.3">
      <c r="B137" s="125"/>
      <c r="C137" s="141" t="s">
        <v>213</v>
      </c>
      <c r="D137" s="141" t="s">
        <v>151</v>
      </c>
      <c r="E137" s="142" t="s">
        <v>311</v>
      </c>
      <c r="F137" s="403" t="s">
        <v>312</v>
      </c>
      <c r="G137" s="404"/>
      <c r="H137" s="404"/>
      <c r="I137" s="404"/>
      <c r="J137" s="143" t="s">
        <v>313</v>
      </c>
      <c r="K137" s="144">
        <v>10</v>
      </c>
      <c r="L137" s="405"/>
      <c r="M137" s="404"/>
      <c r="N137" s="405"/>
      <c r="O137" s="395"/>
      <c r="P137" s="395"/>
      <c r="Q137" s="395"/>
      <c r="R137" s="130"/>
      <c r="T137" s="131" t="s">
        <v>3</v>
      </c>
      <c r="U137" s="36" t="s">
        <v>36</v>
      </c>
      <c r="V137" s="132">
        <v>0</v>
      </c>
      <c r="W137" s="132">
        <f t="shared" ref="W137:W144" si="9">V137*K137</f>
        <v>0</v>
      </c>
      <c r="X137" s="132">
        <v>2.66E-3</v>
      </c>
      <c r="Y137" s="132">
        <f t="shared" ref="Y137:Y144" si="10">X137*K137</f>
        <v>2.6599999999999999E-2</v>
      </c>
      <c r="Z137" s="132">
        <v>0</v>
      </c>
      <c r="AA137" s="133">
        <f t="shared" ref="AA137:AA144" si="11">Z137*K137</f>
        <v>0</v>
      </c>
      <c r="AR137" s="16" t="s">
        <v>251</v>
      </c>
      <c r="AT137" s="16" t="s">
        <v>151</v>
      </c>
      <c r="AU137" s="16" t="s">
        <v>130</v>
      </c>
      <c r="AY137" s="16" t="s">
        <v>124</v>
      </c>
      <c r="BE137" s="134">
        <f t="shared" ref="BE137:BE144" si="12">IF(U137="základná",N137,0)</f>
        <v>0</v>
      </c>
      <c r="BF137" s="134">
        <f t="shared" ref="BF137:BF144" si="13">IF(U137="znížená",N137,0)</f>
        <v>0</v>
      </c>
      <c r="BG137" s="134">
        <f t="shared" ref="BG137:BG144" si="14">IF(U137="zákl. prenesená",N137,0)</f>
        <v>0</v>
      </c>
      <c r="BH137" s="134">
        <f t="shared" ref="BH137:BH144" si="15">IF(U137="zníž. prenesená",N137,0)</f>
        <v>0</v>
      </c>
      <c r="BI137" s="134">
        <f t="shared" ref="BI137:BI144" si="16">IF(U137="nulová",N137,0)</f>
        <v>0</v>
      </c>
      <c r="BJ137" s="16" t="s">
        <v>130</v>
      </c>
      <c r="BK137" s="134">
        <f t="shared" ref="BK137:BK144" si="17">ROUND(L137*K137,2)</f>
        <v>0</v>
      </c>
      <c r="BL137" s="16" t="s">
        <v>193</v>
      </c>
      <c r="BM137" s="16" t="s">
        <v>314</v>
      </c>
    </row>
    <row r="138" spans="2:65" s="1" customFormat="1" ht="31.5" customHeight="1" x14ac:dyDescent="0.3">
      <c r="B138" s="125"/>
      <c r="C138" s="126" t="s">
        <v>218</v>
      </c>
      <c r="D138" s="126" t="s">
        <v>125</v>
      </c>
      <c r="E138" s="127" t="s">
        <v>315</v>
      </c>
      <c r="F138" s="394" t="s">
        <v>316</v>
      </c>
      <c r="G138" s="395"/>
      <c r="H138" s="395"/>
      <c r="I138" s="395"/>
      <c r="J138" s="128" t="s">
        <v>151</v>
      </c>
      <c r="K138" s="129">
        <v>10</v>
      </c>
      <c r="L138" s="396"/>
      <c r="M138" s="395"/>
      <c r="N138" s="396"/>
      <c r="O138" s="395"/>
      <c r="P138" s="395"/>
      <c r="Q138" s="395"/>
      <c r="R138" s="130"/>
      <c r="T138" s="131" t="s">
        <v>3</v>
      </c>
      <c r="U138" s="36" t="s">
        <v>36</v>
      </c>
      <c r="V138" s="132">
        <v>0.59328000000000003</v>
      </c>
      <c r="W138" s="132">
        <f t="shared" si="9"/>
        <v>5.9328000000000003</v>
      </c>
      <c r="X138" s="132">
        <v>0</v>
      </c>
      <c r="Y138" s="132">
        <f t="shared" si="10"/>
        <v>0</v>
      </c>
      <c r="Z138" s="132">
        <v>0.03</v>
      </c>
      <c r="AA138" s="133">
        <f t="shared" si="11"/>
        <v>0.3</v>
      </c>
      <c r="AR138" s="16" t="s">
        <v>193</v>
      </c>
      <c r="AT138" s="16" t="s">
        <v>125</v>
      </c>
      <c r="AU138" s="16" t="s">
        <v>130</v>
      </c>
      <c r="AY138" s="16" t="s">
        <v>124</v>
      </c>
      <c r="BE138" s="134">
        <f t="shared" si="12"/>
        <v>0</v>
      </c>
      <c r="BF138" s="134">
        <f t="shared" si="13"/>
        <v>0</v>
      </c>
      <c r="BG138" s="134">
        <f t="shared" si="14"/>
        <v>0</v>
      </c>
      <c r="BH138" s="134">
        <f t="shared" si="15"/>
        <v>0</v>
      </c>
      <c r="BI138" s="134">
        <f t="shared" si="16"/>
        <v>0</v>
      </c>
      <c r="BJ138" s="16" t="s">
        <v>130</v>
      </c>
      <c r="BK138" s="134">
        <f t="shared" si="17"/>
        <v>0</v>
      </c>
      <c r="BL138" s="16" t="s">
        <v>193</v>
      </c>
      <c r="BM138" s="16" t="s">
        <v>317</v>
      </c>
    </row>
    <row r="139" spans="2:65" s="1" customFormat="1" ht="31.5" customHeight="1" x14ac:dyDescent="0.3">
      <c r="B139" s="125"/>
      <c r="C139" s="126" t="s">
        <v>223</v>
      </c>
      <c r="D139" s="126" t="s">
        <v>125</v>
      </c>
      <c r="E139" s="127" t="s">
        <v>318</v>
      </c>
      <c r="F139" s="394" t="s">
        <v>319</v>
      </c>
      <c r="G139" s="395"/>
      <c r="H139" s="395"/>
      <c r="I139" s="395"/>
      <c r="J139" s="128" t="s">
        <v>320</v>
      </c>
      <c r="K139" s="129">
        <v>1</v>
      </c>
      <c r="L139" s="396"/>
      <c r="M139" s="395"/>
      <c r="N139" s="396"/>
      <c r="O139" s="395"/>
      <c r="P139" s="395"/>
      <c r="Q139" s="395"/>
      <c r="R139" s="130"/>
      <c r="T139" s="131" t="s">
        <v>3</v>
      </c>
      <c r="U139" s="36" t="s">
        <v>36</v>
      </c>
      <c r="V139" s="132">
        <v>3.9026700000000001</v>
      </c>
      <c r="W139" s="132">
        <f t="shared" si="9"/>
        <v>3.9026700000000001</v>
      </c>
      <c r="X139" s="132">
        <v>4.8982392E-2</v>
      </c>
      <c r="Y139" s="132">
        <f t="shared" si="10"/>
        <v>4.8982392E-2</v>
      </c>
      <c r="Z139" s="132">
        <v>0</v>
      </c>
      <c r="AA139" s="133">
        <f t="shared" si="11"/>
        <v>0</v>
      </c>
      <c r="AR139" s="16" t="s">
        <v>193</v>
      </c>
      <c r="AT139" s="16" t="s">
        <v>125</v>
      </c>
      <c r="AU139" s="16" t="s">
        <v>130</v>
      </c>
      <c r="AY139" s="16" t="s">
        <v>124</v>
      </c>
      <c r="BE139" s="134">
        <f t="shared" si="12"/>
        <v>0</v>
      </c>
      <c r="BF139" s="134">
        <f t="shared" si="13"/>
        <v>0</v>
      </c>
      <c r="BG139" s="134">
        <f t="shared" si="14"/>
        <v>0</v>
      </c>
      <c r="BH139" s="134">
        <f t="shared" si="15"/>
        <v>0</v>
      </c>
      <c r="BI139" s="134">
        <f t="shared" si="16"/>
        <v>0</v>
      </c>
      <c r="BJ139" s="16" t="s">
        <v>130</v>
      </c>
      <c r="BK139" s="134">
        <f t="shared" si="17"/>
        <v>0</v>
      </c>
      <c r="BL139" s="16" t="s">
        <v>193</v>
      </c>
      <c r="BM139" s="16" t="s">
        <v>321</v>
      </c>
    </row>
    <row r="140" spans="2:65" s="1" customFormat="1" ht="31.5" customHeight="1" x14ac:dyDescent="0.3">
      <c r="B140" s="125"/>
      <c r="C140" s="126" t="s">
        <v>227</v>
      </c>
      <c r="D140" s="126" t="s">
        <v>125</v>
      </c>
      <c r="E140" s="127" t="s">
        <v>322</v>
      </c>
      <c r="F140" s="394" t="s">
        <v>323</v>
      </c>
      <c r="G140" s="395"/>
      <c r="H140" s="395"/>
      <c r="I140" s="395"/>
      <c r="J140" s="128" t="s">
        <v>151</v>
      </c>
      <c r="K140" s="129">
        <v>0.5</v>
      </c>
      <c r="L140" s="396"/>
      <c r="M140" s="395"/>
      <c r="N140" s="396"/>
      <c r="O140" s="395"/>
      <c r="P140" s="395"/>
      <c r="Q140" s="395"/>
      <c r="R140" s="130"/>
      <c r="T140" s="131" t="s">
        <v>3</v>
      </c>
      <c r="U140" s="36" t="s">
        <v>36</v>
      </c>
      <c r="V140" s="132">
        <v>0.58401000000000003</v>
      </c>
      <c r="W140" s="132">
        <f t="shared" si="9"/>
        <v>0.29200500000000001</v>
      </c>
      <c r="X140" s="132">
        <v>7.7265999999999999E-4</v>
      </c>
      <c r="Y140" s="132">
        <f t="shared" si="10"/>
        <v>3.8633E-4</v>
      </c>
      <c r="Z140" s="132">
        <v>0</v>
      </c>
      <c r="AA140" s="133">
        <f t="shared" si="11"/>
        <v>0</v>
      </c>
      <c r="AR140" s="16" t="s">
        <v>193</v>
      </c>
      <c r="AT140" s="16" t="s">
        <v>125</v>
      </c>
      <c r="AU140" s="16" t="s">
        <v>130</v>
      </c>
      <c r="AY140" s="16" t="s">
        <v>124</v>
      </c>
      <c r="BE140" s="134">
        <f t="shared" si="12"/>
        <v>0</v>
      </c>
      <c r="BF140" s="134">
        <f t="shared" si="13"/>
        <v>0</v>
      </c>
      <c r="BG140" s="134">
        <f t="shared" si="14"/>
        <v>0</v>
      </c>
      <c r="BH140" s="134">
        <f t="shared" si="15"/>
        <v>0</v>
      </c>
      <c r="BI140" s="134">
        <f t="shared" si="16"/>
        <v>0</v>
      </c>
      <c r="BJ140" s="16" t="s">
        <v>130</v>
      </c>
      <c r="BK140" s="134">
        <f t="shared" si="17"/>
        <v>0</v>
      </c>
      <c r="BL140" s="16" t="s">
        <v>193</v>
      </c>
      <c r="BM140" s="16" t="s">
        <v>324</v>
      </c>
    </row>
    <row r="141" spans="2:65" s="1" customFormat="1" ht="22.5" customHeight="1" x14ac:dyDescent="0.3">
      <c r="B141" s="125"/>
      <c r="C141" s="141" t="s">
        <v>232</v>
      </c>
      <c r="D141" s="141" t="s">
        <v>151</v>
      </c>
      <c r="E141" s="142" t="s">
        <v>325</v>
      </c>
      <c r="F141" s="403" t="s">
        <v>326</v>
      </c>
      <c r="G141" s="404"/>
      <c r="H141" s="404"/>
      <c r="I141" s="404"/>
      <c r="J141" s="143" t="s">
        <v>187</v>
      </c>
      <c r="K141" s="144">
        <v>1</v>
      </c>
      <c r="L141" s="405"/>
      <c r="M141" s="404"/>
      <c r="N141" s="405"/>
      <c r="O141" s="395"/>
      <c r="P141" s="395"/>
      <c r="Q141" s="395"/>
      <c r="R141" s="130"/>
      <c r="T141" s="131" t="s">
        <v>3</v>
      </c>
      <c r="U141" s="36" t="s">
        <v>36</v>
      </c>
      <c r="V141" s="132">
        <v>0</v>
      </c>
      <c r="W141" s="132">
        <f t="shared" si="9"/>
        <v>0</v>
      </c>
      <c r="X141" s="132">
        <v>0</v>
      </c>
      <c r="Y141" s="132">
        <f t="shared" si="10"/>
        <v>0</v>
      </c>
      <c r="Z141" s="132">
        <v>0</v>
      </c>
      <c r="AA141" s="133">
        <f t="shared" si="11"/>
        <v>0</v>
      </c>
      <c r="AR141" s="16" t="s">
        <v>251</v>
      </c>
      <c r="AT141" s="16" t="s">
        <v>151</v>
      </c>
      <c r="AU141" s="16" t="s">
        <v>130</v>
      </c>
      <c r="AY141" s="16" t="s">
        <v>124</v>
      </c>
      <c r="BE141" s="134">
        <f t="shared" si="12"/>
        <v>0</v>
      </c>
      <c r="BF141" s="134">
        <f t="shared" si="13"/>
        <v>0</v>
      </c>
      <c r="BG141" s="134">
        <f t="shared" si="14"/>
        <v>0</v>
      </c>
      <c r="BH141" s="134">
        <f t="shared" si="15"/>
        <v>0</v>
      </c>
      <c r="BI141" s="134">
        <f t="shared" si="16"/>
        <v>0</v>
      </c>
      <c r="BJ141" s="16" t="s">
        <v>130</v>
      </c>
      <c r="BK141" s="134">
        <f t="shared" si="17"/>
        <v>0</v>
      </c>
      <c r="BL141" s="16" t="s">
        <v>193</v>
      </c>
      <c r="BM141" s="16" t="s">
        <v>327</v>
      </c>
    </row>
    <row r="142" spans="2:65" s="1" customFormat="1" ht="22.5" customHeight="1" x14ac:dyDescent="0.3">
      <c r="B142" s="125"/>
      <c r="C142" s="141" t="s">
        <v>236</v>
      </c>
      <c r="D142" s="141" t="s">
        <v>151</v>
      </c>
      <c r="E142" s="142" t="s">
        <v>328</v>
      </c>
      <c r="F142" s="403" t="s">
        <v>329</v>
      </c>
      <c r="G142" s="404"/>
      <c r="H142" s="404"/>
      <c r="I142" s="404"/>
      <c r="J142" s="143" t="s">
        <v>134</v>
      </c>
      <c r="K142" s="144">
        <v>15</v>
      </c>
      <c r="L142" s="405"/>
      <c r="M142" s="404"/>
      <c r="N142" s="405"/>
      <c r="O142" s="395"/>
      <c r="P142" s="395"/>
      <c r="Q142" s="395"/>
      <c r="R142" s="130"/>
      <c r="T142" s="131" t="s">
        <v>3</v>
      </c>
      <c r="U142" s="36" t="s">
        <v>36</v>
      </c>
      <c r="V142" s="132">
        <v>0</v>
      </c>
      <c r="W142" s="132">
        <f t="shared" si="9"/>
        <v>0</v>
      </c>
      <c r="X142" s="132">
        <v>0</v>
      </c>
      <c r="Y142" s="132">
        <f t="shared" si="10"/>
        <v>0</v>
      </c>
      <c r="Z142" s="132">
        <v>0</v>
      </c>
      <c r="AA142" s="133">
        <f t="shared" si="11"/>
        <v>0</v>
      </c>
      <c r="AR142" s="16" t="s">
        <v>251</v>
      </c>
      <c r="AT142" s="16" t="s">
        <v>151</v>
      </c>
      <c r="AU142" s="16" t="s">
        <v>130</v>
      </c>
      <c r="AY142" s="16" t="s">
        <v>124</v>
      </c>
      <c r="BE142" s="134">
        <f t="shared" si="12"/>
        <v>0</v>
      </c>
      <c r="BF142" s="134">
        <f t="shared" si="13"/>
        <v>0</v>
      </c>
      <c r="BG142" s="134">
        <f t="shared" si="14"/>
        <v>0</v>
      </c>
      <c r="BH142" s="134">
        <f t="shared" si="15"/>
        <v>0</v>
      </c>
      <c r="BI142" s="134">
        <f t="shared" si="16"/>
        <v>0</v>
      </c>
      <c r="BJ142" s="16" t="s">
        <v>130</v>
      </c>
      <c r="BK142" s="134">
        <f t="shared" si="17"/>
        <v>0</v>
      </c>
      <c r="BL142" s="16" t="s">
        <v>193</v>
      </c>
      <c r="BM142" s="16" t="s">
        <v>330</v>
      </c>
    </row>
    <row r="143" spans="2:65" s="1" customFormat="1" ht="31.5" customHeight="1" x14ac:dyDescent="0.3">
      <c r="B143" s="125"/>
      <c r="C143" s="126" t="s">
        <v>240</v>
      </c>
      <c r="D143" s="126" t="s">
        <v>125</v>
      </c>
      <c r="E143" s="127" t="s">
        <v>331</v>
      </c>
      <c r="F143" s="394" t="s">
        <v>332</v>
      </c>
      <c r="G143" s="395"/>
      <c r="H143" s="395"/>
      <c r="I143" s="395"/>
      <c r="J143" s="128" t="s">
        <v>151</v>
      </c>
      <c r="K143" s="129">
        <v>10</v>
      </c>
      <c r="L143" s="396"/>
      <c r="M143" s="395"/>
      <c r="N143" s="396"/>
      <c r="O143" s="395"/>
      <c r="P143" s="395"/>
      <c r="Q143" s="395"/>
      <c r="R143" s="130"/>
      <c r="T143" s="131" t="s">
        <v>3</v>
      </c>
      <c r="U143" s="36" t="s">
        <v>36</v>
      </c>
      <c r="V143" s="132">
        <v>4.9439999999999998E-2</v>
      </c>
      <c r="W143" s="132">
        <f t="shared" si="9"/>
        <v>0.49439999999999995</v>
      </c>
      <c r="X143" s="132">
        <v>0</v>
      </c>
      <c r="Y143" s="132">
        <f t="shared" si="10"/>
        <v>0</v>
      </c>
      <c r="Z143" s="132">
        <v>0</v>
      </c>
      <c r="AA143" s="133">
        <f t="shared" si="11"/>
        <v>0</v>
      </c>
      <c r="AR143" s="16" t="s">
        <v>193</v>
      </c>
      <c r="AT143" s="16" t="s">
        <v>125</v>
      </c>
      <c r="AU143" s="16" t="s">
        <v>130</v>
      </c>
      <c r="AY143" s="16" t="s">
        <v>124</v>
      </c>
      <c r="BE143" s="134">
        <f t="shared" si="12"/>
        <v>0</v>
      </c>
      <c r="BF143" s="134">
        <f t="shared" si="13"/>
        <v>0</v>
      </c>
      <c r="BG143" s="134">
        <f t="shared" si="14"/>
        <v>0</v>
      </c>
      <c r="BH143" s="134">
        <f t="shared" si="15"/>
        <v>0</v>
      </c>
      <c r="BI143" s="134">
        <f t="shared" si="16"/>
        <v>0</v>
      </c>
      <c r="BJ143" s="16" t="s">
        <v>130</v>
      </c>
      <c r="BK143" s="134">
        <f t="shared" si="17"/>
        <v>0</v>
      </c>
      <c r="BL143" s="16" t="s">
        <v>193</v>
      </c>
      <c r="BM143" s="16" t="s">
        <v>333</v>
      </c>
    </row>
    <row r="144" spans="2:65" s="1" customFormat="1" ht="31.5" customHeight="1" x14ac:dyDescent="0.3">
      <c r="B144" s="125"/>
      <c r="C144" s="126" t="s">
        <v>244</v>
      </c>
      <c r="D144" s="126" t="s">
        <v>125</v>
      </c>
      <c r="E144" s="127" t="s">
        <v>334</v>
      </c>
      <c r="F144" s="394" t="s">
        <v>335</v>
      </c>
      <c r="G144" s="395"/>
      <c r="H144" s="395"/>
      <c r="I144" s="395"/>
      <c r="J144" s="128" t="s">
        <v>309</v>
      </c>
      <c r="K144" s="129"/>
      <c r="L144" s="396">
        <v>1</v>
      </c>
      <c r="M144" s="395"/>
      <c r="N144" s="396"/>
      <c r="O144" s="395"/>
      <c r="P144" s="395"/>
      <c r="Q144" s="395"/>
      <c r="R144" s="130"/>
      <c r="T144" s="131" t="s">
        <v>3</v>
      </c>
      <c r="U144" s="36" t="s">
        <v>36</v>
      </c>
      <c r="V144" s="132">
        <v>0</v>
      </c>
      <c r="W144" s="132">
        <f t="shared" si="9"/>
        <v>0</v>
      </c>
      <c r="X144" s="132">
        <v>0</v>
      </c>
      <c r="Y144" s="132">
        <f t="shared" si="10"/>
        <v>0</v>
      </c>
      <c r="Z144" s="132">
        <v>0</v>
      </c>
      <c r="AA144" s="133">
        <f t="shared" si="11"/>
        <v>0</v>
      </c>
      <c r="AR144" s="16" t="s">
        <v>193</v>
      </c>
      <c r="AT144" s="16" t="s">
        <v>125</v>
      </c>
      <c r="AU144" s="16" t="s">
        <v>130</v>
      </c>
      <c r="AY144" s="16" t="s">
        <v>124</v>
      </c>
      <c r="BE144" s="134">
        <f t="shared" si="12"/>
        <v>0</v>
      </c>
      <c r="BF144" s="134">
        <f t="shared" si="13"/>
        <v>0</v>
      </c>
      <c r="BG144" s="134">
        <f t="shared" si="14"/>
        <v>0</v>
      </c>
      <c r="BH144" s="134">
        <f t="shared" si="15"/>
        <v>0</v>
      </c>
      <c r="BI144" s="134">
        <f t="shared" si="16"/>
        <v>0</v>
      </c>
      <c r="BJ144" s="16" t="s">
        <v>130</v>
      </c>
      <c r="BK144" s="134">
        <f t="shared" si="17"/>
        <v>0</v>
      </c>
      <c r="BL144" s="16" t="s">
        <v>193</v>
      </c>
      <c r="BM144" s="16" t="s">
        <v>336</v>
      </c>
    </row>
    <row r="145" spans="2:65" s="9" customFormat="1" ht="29.85" customHeight="1" x14ac:dyDescent="0.3">
      <c r="B145" s="115"/>
      <c r="D145" s="124" t="s">
        <v>263</v>
      </c>
      <c r="E145" s="124"/>
      <c r="F145" s="124"/>
      <c r="G145" s="124"/>
      <c r="H145" s="124"/>
      <c r="I145" s="124"/>
      <c r="J145" s="124"/>
      <c r="K145" s="124"/>
      <c r="L145" s="124"/>
      <c r="M145" s="124"/>
      <c r="N145" s="412"/>
      <c r="O145" s="413"/>
      <c r="P145" s="413"/>
      <c r="Q145" s="413"/>
      <c r="R145" s="117"/>
      <c r="T145" s="118"/>
      <c r="W145" s="119">
        <f>SUM(W146:W186)</f>
        <v>125.0626</v>
      </c>
      <c r="Y145" s="119">
        <f>SUM(Y146:Y186)</f>
        <v>1.0208888379999999</v>
      </c>
      <c r="AA145" s="120">
        <f>SUM(AA146:AA186)</f>
        <v>0.59600000000000009</v>
      </c>
      <c r="AR145" s="121" t="s">
        <v>130</v>
      </c>
      <c r="AT145" s="122" t="s">
        <v>68</v>
      </c>
      <c r="AU145" s="122" t="s">
        <v>75</v>
      </c>
      <c r="AY145" s="121" t="s">
        <v>124</v>
      </c>
      <c r="BK145" s="123">
        <f>SUM(BK146:BK186)</f>
        <v>0</v>
      </c>
    </row>
    <row r="146" spans="2:65" s="1" customFormat="1" ht="44.25" customHeight="1" x14ac:dyDescent="0.3">
      <c r="B146" s="125"/>
      <c r="C146" s="126" t="s">
        <v>248</v>
      </c>
      <c r="D146" s="126" t="s">
        <v>125</v>
      </c>
      <c r="E146" s="127" t="s">
        <v>337</v>
      </c>
      <c r="F146" s="394" t="s">
        <v>338</v>
      </c>
      <c r="G146" s="395"/>
      <c r="H146" s="395"/>
      <c r="I146" s="395"/>
      <c r="J146" s="128" t="s">
        <v>151</v>
      </c>
      <c r="K146" s="129">
        <v>12</v>
      </c>
      <c r="L146" s="396"/>
      <c r="M146" s="395"/>
      <c r="N146" s="396"/>
      <c r="O146" s="395"/>
      <c r="P146" s="395"/>
      <c r="Q146" s="395"/>
      <c r="R146" s="130"/>
      <c r="T146" s="131" t="s">
        <v>3</v>
      </c>
      <c r="U146" s="36" t="s">
        <v>36</v>
      </c>
      <c r="V146" s="132">
        <v>0.92391000000000001</v>
      </c>
      <c r="W146" s="132">
        <f t="shared" ref="W146:W186" si="18">V146*K146</f>
        <v>11.086919999999999</v>
      </c>
      <c r="X146" s="132">
        <v>1.290874E-2</v>
      </c>
      <c r="Y146" s="132">
        <f t="shared" ref="Y146:Y186" si="19">X146*K146</f>
        <v>0.15490487999999999</v>
      </c>
      <c r="Z146" s="132">
        <v>0</v>
      </c>
      <c r="AA146" s="133">
        <f t="shared" ref="AA146:AA186" si="20">Z146*K146</f>
        <v>0</v>
      </c>
      <c r="AR146" s="16" t="s">
        <v>193</v>
      </c>
      <c r="AT146" s="16" t="s">
        <v>125</v>
      </c>
      <c r="AU146" s="16" t="s">
        <v>130</v>
      </c>
      <c r="AY146" s="16" t="s">
        <v>124</v>
      </c>
      <c r="BE146" s="134">
        <f t="shared" ref="BE146:BE186" si="21">IF(U146="základná",N146,0)</f>
        <v>0</v>
      </c>
      <c r="BF146" s="134">
        <f t="shared" ref="BF146:BF186" si="22">IF(U146="znížená",N146,0)</f>
        <v>0</v>
      </c>
      <c r="BG146" s="134">
        <f t="shared" ref="BG146:BG186" si="23">IF(U146="zákl. prenesená",N146,0)</f>
        <v>0</v>
      </c>
      <c r="BH146" s="134">
        <f t="shared" ref="BH146:BH186" si="24">IF(U146="zníž. prenesená",N146,0)</f>
        <v>0</v>
      </c>
      <c r="BI146" s="134">
        <f t="shared" ref="BI146:BI186" si="25">IF(U146="nulová",N146,0)</f>
        <v>0</v>
      </c>
      <c r="BJ146" s="16" t="s">
        <v>130</v>
      </c>
      <c r="BK146" s="134">
        <f t="shared" ref="BK146:BK186" si="26">ROUND(L146*K146,2)</f>
        <v>0</v>
      </c>
      <c r="BL146" s="16" t="s">
        <v>193</v>
      </c>
      <c r="BM146" s="16" t="s">
        <v>339</v>
      </c>
    </row>
    <row r="147" spans="2:65" s="1" customFormat="1" ht="44.25" customHeight="1" x14ac:dyDescent="0.3">
      <c r="B147" s="125"/>
      <c r="C147" s="126" t="s">
        <v>253</v>
      </c>
      <c r="D147" s="126" t="s">
        <v>125</v>
      </c>
      <c r="E147" s="127" t="s">
        <v>340</v>
      </c>
      <c r="F147" s="394" t="s">
        <v>341</v>
      </c>
      <c r="G147" s="395"/>
      <c r="H147" s="395"/>
      <c r="I147" s="395"/>
      <c r="J147" s="128" t="s">
        <v>151</v>
      </c>
      <c r="K147" s="129">
        <v>2</v>
      </c>
      <c r="L147" s="396"/>
      <c r="M147" s="395"/>
      <c r="N147" s="396"/>
      <c r="O147" s="395"/>
      <c r="P147" s="395"/>
      <c r="Q147" s="395"/>
      <c r="R147" s="130"/>
      <c r="T147" s="131" t="s">
        <v>3</v>
      </c>
      <c r="U147" s="36" t="s">
        <v>36</v>
      </c>
      <c r="V147" s="132">
        <v>0.85387000000000002</v>
      </c>
      <c r="W147" s="132">
        <f t="shared" si="18"/>
        <v>1.70774</v>
      </c>
      <c r="X147" s="132">
        <v>1.3677109999999999E-2</v>
      </c>
      <c r="Y147" s="132">
        <f t="shared" si="19"/>
        <v>2.7354219999999999E-2</v>
      </c>
      <c r="Z147" s="132">
        <v>0</v>
      </c>
      <c r="AA147" s="133">
        <f t="shared" si="20"/>
        <v>0</v>
      </c>
      <c r="AR147" s="16" t="s">
        <v>193</v>
      </c>
      <c r="AT147" s="16" t="s">
        <v>125</v>
      </c>
      <c r="AU147" s="16" t="s">
        <v>130</v>
      </c>
      <c r="AY147" s="16" t="s">
        <v>124</v>
      </c>
      <c r="BE147" s="134">
        <f t="shared" si="21"/>
        <v>0</v>
      </c>
      <c r="BF147" s="134">
        <f t="shared" si="22"/>
        <v>0</v>
      </c>
      <c r="BG147" s="134">
        <f t="shared" si="23"/>
        <v>0</v>
      </c>
      <c r="BH147" s="134">
        <f t="shared" si="24"/>
        <v>0</v>
      </c>
      <c r="BI147" s="134">
        <f t="shared" si="25"/>
        <v>0</v>
      </c>
      <c r="BJ147" s="16" t="s">
        <v>130</v>
      </c>
      <c r="BK147" s="134">
        <f t="shared" si="26"/>
        <v>0</v>
      </c>
      <c r="BL147" s="16" t="s">
        <v>193</v>
      </c>
      <c r="BM147" s="16" t="s">
        <v>342</v>
      </c>
    </row>
    <row r="148" spans="2:65" s="1" customFormat="1" ht="44.25" customHeight="1" x14ac:dyDescent="0.3">
      <c r="B148" s="125"/>
      <c r="C148" s="126" t="s">
        <v>257</v>
      </c>
      <c r="D148" s="126" t="s">
        <v>125</v>
      </c>
      <c r="E148" s="127" t="s">
        <v>343</v>
      </c>
      <c r="F148" s="394" t="s">
        <v>344</v>
      </c>
      <c r="G148" s="395"/>
      <c r="H148" s="395"/>
      <c r="I148" s="395"/>
      <c r="J148" s="128" t="s">
        <v>151</v>
      </c>
      <c r="K148" s="129">
        <v>4</v>
      </c>
      <c r="L148" s="396"/>
      <c r="M148" s="395"/>
      <c r="N148" s="396"/>
      <c r="O148" s="395"/>
      <c r="P148" s="395"/>
      <c r="Q148" s="395"/>
      <c r="R148" s="130"/>
      <c r="T148" s="131" t="s">
        <v>3</v>
      </c>
      <c r="U148" s="36" t="s">
        <v>36</v>
      </c>
      <c r="V148" s="132">
        <v>0.94554000000000005</v>
      </c>
      <c r="W148" s="132">
        <f t="shared" si="18"/>
        <v>3.7821600000000002</v>
      </c>
      <c r="X148" s="132">
        <v>1.596202E-2</v>
      </c>
      <c r="Y148" s="132">
        <f t="shared" si="19"/>
        <v>6.3848080000000001E-2</v>
      </c>
      <c r="Z148" s="132">
        <v>0</v>
      </c>
      <c r="AA148" s="133">
        <f t="shared" si="20"/>
        <v>0</v>
      </c>
      <c r="AR148" s="16" t="s">
        <v>193</v>
      </c>
      <c r="AT148" s="16" t="s">
        <v>125</v>
      </c>
      <c r="AU148" s="16" t="s">
        <v>130</v>
      </c>
      <c r="AY148" s="16" t="s">
        <v>124</v>
      </c>
      <c r="BE148" s="134">
        <f t="shared" si="21"/>
        <v>0</v>
      </c>
      <c r="BF148" s="134">
        <f t="shared" si="22"/>
        <v>0</v>
      </c>
      <c r="BG148" s="134">
        <f t="shared" si="23"/>
        <v>0</v>
      </c>
      <c r="BH148" s="134">
        <f t="shared" si="24"/>
        <v>0</v>
      </c>
      <c r="BI148" s="134">
        <f t="shared" si="25"/>
        <v>0</v>
      </c>
      <c r="BJ148" s="16" t="s">
        <v>130</v>
      </c>
      <c r="BK148" s="134">
        <f t="shared" si="26"/>
        <v>0</v>
      </c>
      <c r="BL148" s="16" t="s">
        <v>193</v>
      </c>
      <c r="BM148" s="16" t="s">
        <v>345</v>
      </c>
    </row>
    <row r="149" spans="2:65" s="1" customFormat="1" ht="44.25" customHeight="1" x14ac:dyDescent="0.3">
      <c r="B149" s="125"/>
      <c r="C149" s="126" t="s">
        <v>251</v>
      </c>
      <c r="D149" s="126" t="s">
        <v>125</v>
      </c>
      <c r="E149" s="127" t="s">
        <v>346</v>
      </c>
      <c r="F149" s="394" t="s">
        <v>347</v>
      </c>
      <c r="G149" s="395"/>
      <c r="H149" s="395"/>
      <c r="I149" s="395"/>
      <c r="J149" s="128" t="s">
        <v>151</v>
      </c>
      <c r="K149" s="129">
        <v>30</v>
      </c>
      <c r="L149" s="396"/>
      <c r="M149" s="395"/>
      <c r="N149" s="396"/>
      <c r="O149" s="395"/>
      <c r="P149" s="395"/>
      <c r="Q149" s="395"/>
      <c r="R149" s="130"/>
      <c r="T149" s="131" t="s">
        <v>3</v>
      </c>
      <c r="U149" s="36" t="s">
        <v>36</v>
      </c>
      <c r="V149" s="132">
        <v>1.0475099999999999</v>
      </c>
      <c r="W149" s="132">
        <f t="shared" si="18"/>
        <v>31.4253</v>
      </c>
      <c r="X149" s="132">
        <v>1.7900274000000001E-2</v>
      </c>
      <c r="Y149" s="132">
        <f t="shared" si="19"/>
        <v>0.53700822000000004</v>
      </c>
      <c r="Z149" s="132">
        <v>0</v>
      </c>
      <c r="AA149" s="133">
        <f t="shared" si="20"/>
        <v>0</v>
      </c>
      <c r="AR149" s="16" t="s">
        <v>193</v>
      </c>
      <c r="AT149" s="16" t="s">
        <v>125</v>
      </c>
      <c r="AU149" s="16" t="s">
        <v>130</v>
      </c>
      <c r="AY149" s="16" t="s">
        <v>124</v>
      </c>
      <c r="BE149" s="134">
        <f t="shared" si="21"/>
        <v>0</v>
      </c>
      <c r="BF149" s="134">
        <f t="shared" si="22"/>
        <v>0</v>
      </c>
      <c r="BG149" s="134">
        <f t="shared" si="23"/>
        <v>0</v>
      </c>
      <c r="BH149" s="134">
        <f t="shared" si="24"/>
        <v>0</v>
      </c>
      <c r="BI149" s="134">
        <f t="shared" si="25"/>
        <v>0</v>
      </c>
      <c r="BJ149" s="16" t="s">
        <v>130</v>
      </c>
      <c r="BK149" s="134">
        <f t="shared" si="26"/>
        <v>0</v>
      </c>
      <c r="BL149" s="16" t="s">
        <v>193</v>
      </c>
      <c r="BM149" s="16" t="s">
        <v>348</v>
      </c>
    </row>
    <row r="150" spans="2:65" s="1" customFormat="1" ht="41.25" customHeight="1" x14ac:dyDescent="0.3">
      <c r="B150" s="125"/>
      <c r="C150" s="141" t="s">
        <v>349</v>
      </c>
      <c r="D150" s="141" t="s">
        <v>151</v>
      </c>
      <c r="E150" s="142" t="s">
        <v>350</v>
      </c>
      <c r="F150" s="424" t="s">
        <v>2004</v>
      </c>
      <c r="G150" s="425"/>
      <c r="H150" s="425"/>
      <c r="I150" s="425"/>
      <c r="J150" s="143" t="s">
        <v>134</v>
      </c>
      <c r="K150" s="144">
        <v>3</v>
      </c>
      <c r="L150" s="405"/>
      <c r="M150" s="404"/>
      <c r="N150" s="405"/>
      <c r="O150" s="395"/>
      <c r="P150" s="395"/>
      <c r="Q150" s="395"/>
      <c r="R150" s="130"/>
      <c r="T150" s="131" t="s">
        <v>3</v>
      </c>
      <c r="U150" s="36" t="s">
        <v>36</v>
      </c>
      <c r="V150" s="132">
        <v>0</v>
      </c>
      <c r="W150" s="132">
        <f t="shared" si="18"/>
        <v>0</v>
      </c>
      <c r="X150" s="132">
        <v>3.9300000000000001E-4</v>
      </c>
      <c r="Y150" s="132">
        <f t="shared" si="19"/>
        <v>1.1789999999999999E-3</v>
      </c>
      <c r="Z150" s="132">
        <v>0</v>
      </c>
      <c r="AA150" s="133">
        <f t="shared" si="20"/>
        <v>0</v>
      </c>
      <c r="AR150" s="16" t="s">
        <v>251</v>
      </c>
      <c r="AT150" s="16" t="s">
        <v>151</v>
      </c>
      <c r="AU150" s="16" t="s">
        <v>130</v>
      </c>
      <c r="AY150" s="16" t="s">
        <v>124</v>
      </c>
      <c r="BE150" s="134">
        <f t="shared" si="21"/>
        <v>0</v>
      </c>
      <c r="BF150" s="134">
        <f t="shared" si="22"/>
        <v>0</v>
      </c>
      <c r="BG150" s="134">
        <f t="shared" si="23"/>
        <v>0</v>
      </c>
      <c r="BH150" s="134">
        <f t="shared" si="24"/>
        <v>0</v>
      </c>
      <c r="BI150" s="134">
        <f t="shared" si="25"/>
        <v>0</v>
      </c>
      <c r="BJ150" s="16" t="s">
        <v>130</v>
      </c>
      <c r="BK150" s="134">
        <f t="shared" si="26"/>
        <v>0</v>
      </c>
      <c r="BL150" s="16" t="s">
        <v>193</v>
      </c>
      <c r="BM150" s="16" t="s">
        <v>351</v>
      </c>
    </row>
    <row r="151" spans="2:65" s="1" customFormat="1" ht="41.25" customHeight="1" x14ac:dyDescent="0.3">
      <c r="B151" s="125"/>
      <c r="C151" s="141" t="s">
        <v>352</v>
      </c>
      <c r="D151" s="141" t="s">
        <v>151</v>
      </c>
      <c r="E151" s="142" t="s">
        <v>350</v>
      </c>
      <c r="F151" s="424" t="s">
        <v>2003</v>
      </c>
      <c r="G151" s="425"/>
      <c r="H151" s="425"/>
      <c r="I151" s="425"/>
      <c r="J151" s="143" t="s">
        <v>134</v>
      </c>
      <c r="K151" s="144">
        <v>33</v>
      </c>
      <c r="L151" s="405"/>
      <c r="M151" s="404"/>
      <c r="N151" s="405"/>
      <c r="O151" s="395"/>
      <c r="P151" s="395"/>
      <c r="Q151" s="395"/>
      <c r="R151" s="130"/>
      <c r="T151" s="131" t="s">
        <v>3</v>
      </c>
      <c r="U151" s="36" t="s">
        <v>36</v>
      </c>
      <c r="V151" s="132">
        <v>0</v>
      </c>
      <c r="W151" s="132">
        <f t="shared" si="18"/>
        <v>0</v>
      </c>
      <c r="X151" s="132">
        <v>3.9300000000000001E-4</v>
      </c>
      <c r="Y151" s="132">
        <f t="shared" si="19"/>
        <v>1.2969E-2</v>
      </c>
      <c r="Z151" s="132">
        <v>0</v>
      </c>
      <c r="AA151" s="133">
        <f t="shared" si="20"/>
        <v>0</v>
      </c>
      <c r="AR151" s="16" t="s">
        <v>251</v>
      </c>
      <c r="AT151" s="16" t="s">
        <v>151</v>
      </c>
      <c r="AU151" s="16" t="s">
        <v>130</v>
      </c>
      <c r="AY151" s="16" t="s">
        <v>124</v>
      </c>
      <c r="BE151" s="134">
        <f t="shared" si="21"/>
        <v>0</v>
      </c>
      <c r="BF151" s="134">
        <f t="shared" si="22"/>
        <v>0</v>
      </c>
      <c r="BG151" s="134">
        <f t="shared" si="23"/>
        <v>0</v>
      </c>
      <c r="BH151" s="134">
        <f t="shared" si="24"/>
        <v>0</v>
      </c>
      <c r="BI151" s="134">
        <f t="shared" si="25"/>
        <v>0</v>
      </c>
      <c r="BJ151" s="16" t="s">
        <v>130</v>
      </c>
      <c r="BK151" s="134">
        <f t="shared" si="26"/>
        <v>0</v>
      </c>
      <c r="BL151" s="16" t="s">
        <v>193</v>
      </c>
      <c r="BM151" s="16" t="s">
        <v>353</v>
      </c>
    </row>
    <row r="152" spans="2:65" s="1" customFormat="1" ht="41.25" customHeight="1" x14ac:dyDescent="0.3">
      <c r="B152" s="125"/>
      <c r="C152" s="141" t="s">
        <v>354</v>
      </c>
      <c r="D152" s="141" t="s">
        <v>151</v>
      </c>
      <c r="E152" s="142" t="s">
        <v>355</v>
      </c>
      <c r="F152" s="424" t="s">
        <v>2005</v>
      </c>
      <c r="G152" s="425"/>
      <c r="H152" s="425"/>
      <c r="I152" s="425"/>
      <c r="J152" s="143" t="s">
        <v>134</v>
      </c>
      <c r="K152" s="144">
        <v>38</v>
      </c>
      <c r="L152" s="405"/>
      <c r="M152" s="404"/>
      <c r="N152" s="405"/>
      <c r="O152" s="395"/>
      <c r="P152" s="395"/>
      <c r="Q152" s="395"/>
      <c r="R152" s="130"/>
      <c r="T152" s="131" t="s">
        <v>3</v>
      </c>
      <c r="U152" s="36" t="s">
        <v>36</v>
      </c>
      <c r="V152" s="132">
        <v>0</v>
      </c>
      <c r="W152" s="132">
        <f t="shared" si="18"/>
        <v>0</v>
      </c>
      <c r="X152" s="132">
        <v>5.8799999999999998E-4</v>
      </c>
      <c r="Y152" s="132">
        <f t="shared" si="19"/>
        <v>2.2343999999999999E-2</v>
      </c>
      <c r="Z152" s="132">
        <v>0</v>
      </c>
      <c r="AA152" s="133">
        <f t="shared" si="20"/>
        <v>0</v>
      </c>
      <c r="AR152" s="16" t="s">
        <v>251</v>
      </c>
      <c r="AT152" s="16" t="s">
        <v>151</v>
      </c>
      <c r="AU152" s="16" t="s">
        <v>130</v>
      </c>
      <c r="AY152" s="16" t="s">
        <v>124</v>
      </c>
      <c r="BE152" s="134">
        <f t="shared" si="21"/>
        <v>0</v>
      </c>
      <c r="BF152" s="134">
        <f t="shared" si="22"/>
        <v>0</v>
      </c>
      <c r="BG152" s="134">
        <f t="shared" si="23"/>
        <v>0</v>
      </c>
      <c r="BH152" s="134">
        <f t="shared" si="24"/>
        <v>0</v>
      </c>
      <c r="BI152" s="134">
        <f t="shared" si="25"/>
        <v>0</v>
      </c>
      <c r="BJ152" s="16" t="s">
        <v>130</v>
      </c>
      <c r="BK152" s="134">
        <f t="shared" si="26"/>
        <v>0</v>
      </c>
      <c r="BL152" s="16" t="s">
        <v>193</v>
      </c>
      <c r="BM152" s="16" t="s">
        <v>356</v>
      </c>
    </row>
    <row r="153" spans="2:65" s="1" customFormat="1" ht="41.25" customHeight="1" x14ac:dyDescent="0.3">
      <c r="B153" s="125"/>
      <c r="C153" s="141" t="s">
        <v>357</v>
      </c>
      <c r="D153" s="141" t="s">
        <v>151</v>
      </c>
      <c r="E153" s="142" t="s">
        <v>358</v>
      </c>
      <c r="F153" s="424" t="s">
        <v>2006</v>
      </c>
      <c r="G153" s="425"/>
      <c r="H153" s="425"/>
      <c r="I153" s="425"/>
      <c r="J153" s="143" t="s">
        <v>134</v>
      </c>
      <c r="K153" s="144">
        <v>28</v>
      </c>
      <c r="L153" s="405"/>
      <c r="M153" s="404"/>
      <c r="N153" s="405"/>
      <c r="O153" s="395"/>
      <c r="P153" s="395"/>
      <c r="Q153" s="395"/>
      <c r="R153" s="130"/>
      <c r="T153" s="131" t="s">
        <v>3</v>
      </c>
      <c r="U153" s="36" t="s">
        <v>36</v>
      </c>
      <c r="V153" s="132">
        <v>0</v>
      </c>
      <c r="W153" s="132">
        <f t="shared" si="18"/>
        <v>0</v>
      </c>
      <c r="X153" s="132">
        <v>7.7800000000000005E-4</v>
      </c>
      <c r="Y153" s="132">
        <f t="shared" si="19"/>
        <v>2.1784000000000001E-2</v>
      </c>
      <c r="Z153" s="132">
        <v>0</v>
      </c>
      <c r="AA153" s="133">
        <f t="shared" si="20"/>
        <v>0</v>
      </c>
      <c r="AR153" s="16" t="s">
        <v>251</v>
      </c>
      <c r="AT153" s="16" t="s">
        <v>151</v>
      </c>
      <c r="AU153" s="16" t="s">
        <v>130</v>
      </c>
      <c r="AY153" s="16" t="s">
        <v>124</v>
      </c>
      <c r="BE153" s="134">
        <f t="shared" si="21"/>
        <v>0</v>
      </c>
      <c r="BF153" s="134">
        <f t="shared" si="22"/>
        <v>0</v>
      </c>
      <c r="BG153" s="134">
        <f t="shared" si="23"/>
        <v>0</v>
      </c>
      <c r="BH153" s="134">
        <f t="shared" si="24"/>
        <v>0</v>
      </c>
      <c r="BI153" s="134">
        <f t="shared" si="25"/>
        <v>0</v>
      </c>
      <c r="BJ153" s="16" t="s">
        <v>130</v>
      </c>
      <c r="BK153" s="134">
        <f t="shared" si="26"/>
        <v>0</v>
      </c>
      <c r="BL153" s="16" t="s">
        <v>193</v>
      </c>
      <c r="BM153" s="16" t="s">
        <v>359</v>
      </c>
    </row>
    <row r="154" spans="2:65" s="1" customFormat="1" ht="41.25" customHeight="1" x14ac:dyDescent="0.3">
      <c r="B154" s="125"/>
      <c r="C154" s="141" t="s">
        <v>360</v>
      </c>
      <c r="D154" s="141" t="s">
        <v>151</v>
      </c>
      <c r="E154" s="142" t="s">
        <v>361</v>
      </c>
      <c r="F154" s="424" t="s">
        <v>2007</v>
      </c>
      <c r="G154" s="425"/>
      <c r="H154" s="425"/>
      <c r="I154" s="425"/>
      <c r="J154" s="143" t="s">
        <v>134</v>
      </c>
      <c r="K154" s="144">
        <v>43</v>
      </c>
      <c r="L154" s="405"/>
      <c r="M154" s="404"/>
      <c r="N154" s="405"/>
      <c r="O154" s="395"/>
      <c r="P154" s="395"/>
      <c r="Q154" s="395"/>
      <c r="R154" s="130"/>
      <c r="T154" s="131" t="s">
        <v>3</v>
      </c>
      <c r="U154" s="36" t="s">
        <v>36</v>
      </c>
      <c r="V154" s="132">
        <v>0</v>
      </c>
      <c r="W154" s="132">
        <f t="shared" si="18"/>
        <v>0</v>
      </c>
      <c r="X154" s="132">
        <v>1.2509999999999999E-3</v>
      </c>
      <c r="Y154" s="132">
        <f t="shared" si="19"/>
        <v>5.3793000000000001E-2</v>
      </c>
      <c r="Z154" s="132">
        <v>0</v>
      </c>
      <c r="AA154" s="133">
        <f t="shared" si="20"/>
        <v>0</v>
      </c>
      <c r="AR154" s="16" t="s">
        <v>251</v>
      </c>
      <c r="AT154" s="16" t="s">
        <v>151</v>
      </c>
      <c r="AU154" s="16" t="s">
        <v>130</v>
      </c>
      <c r="AY154" s="16" t="s">
        <v>124</v>
      </c>
      <c r="BE154" s="134">
        <f t="shared" si="21"/>
        <v>0</v>
      </c>
      <c r="BF154" s="134">
        <f t="shared" si="22"/>
        <v>0</v>
      </c>
      <c r="BG154" s="134">
        <f t="shared" si="23"/>
        <v>0</v>
      </c>
      <c r="BH154" s="134">
        <f t="shared" si="24"/>
        <v>0</v>
      </c>
      <c r="BI154" s="134">
        <f t="shared" si="25"/>
        <v>0</v>
      </c>
      <c r="BJ154" s="16" t="s">
        <v>130</v>
      </c>
      <c r="BK154" s="134">
        <f t="shared" si="26"/>
        <v>0</v>
      </c>
      <c r="BL154" s="16" t="s">
        <v>193</v>
      </c>
      <c r="BM154" s="16" t="s">
        <v>362</v>
      </c>
    </row>
    <row r="155" spans="2:65" s="1" customFormat="1" ht="41.25" customHeight="1" x14ac:dyDescent="0.3">
      <c r="B155" s="125"/>
      <c r="C155" s="141" t="s">
        <v>363</v>
      </c>
      <c r="D155" s="141" t="s">
        <v>151</v>
      </c>
      <c r="E155" s="142" t="s">
        <v>364</v>
      </c>
      <c r="F155" s="424" t="s">
        <v>2008</v>
      </c>
      <c r="G155" s="425"/>
      <c r="H155" s="425"/>
      <c r="I155" s="425"/>
      <c r="J155" s="143" t="s">
        <v>134</v>
      </c>
      <c r="K155" s="144">
        <v>5</v>
      </c>
      <c r="L155" s="405"/>
      <c r="M155" s="404"/>
      <c r="N155" s="405"/>
      <c r="O155" s="395"/>
      <c r="P155" s="395"/>
      <c r="Q155" s="395"/>
      <c r="R155" s="130"/>
      <c r="T155" s="131" t="s">
        <v>3</v>
      </c>
      <c r="U155" s="36" t="s">
        <v>36</v>
      </c>
      <c r="V155" s="132">
        <v>0</v>
      </c>
      <c r="W155" s="132">
        <f t="shared" si="18"/>
        <v>0</v>
      </c>
      <c r="X155" s="132">
        <v>1.475E-3</v>
      </c>
      <c r="Y155" s="132">
        <f t="shared" si="19"/>
        <v>7.3749999999999996E-3</v>
      </c>
      <c r="Z155" s="132">
        <v>0</v>
      </c>
      <c r="AA155" s="133">
        <f t="shared" si="20"/>
        <v>0</v>
      </c>
      <c r="AR155" s="16" t="s">
        <v>251</v>
      </c>
      <c r="AT155" s="16" t="s">
        <v>151</v>
      </c>
      <c r="AU155" s="16" t="s">
        <v>130</v>
      </c>
      <c r="AY155" s="16" t="s">
        <v>124</v>
      </c>
      <c r="BE155" s="134">
        <f t="shared" si="21"/>
        <v>0</v>
      </c>
      <c r="BF155" s="134">
        <f t="shared" si="22"/>
        <v>0</v>
      </c>
      <c r="BG155" s="134">
        <f t="shared" si="23"/>
        <v>0</v>
      </c>
      <c r="BH155" s="134">
        <f t="shared" si="24"/>
        <v>0</v>
      </c>
      <c r="BI155" s="134">
        <f t="shared" si="25"/>
        <v>0</v>
      </c>
      <c r="BJ155" s="16" t="s">
        <v>130</v>
      </c>
      <c r="BK155" s="134">
        <f t="shared" si="26"/>
        <v>0</v>
      </c>
      <c r="BL155" s="16" t="s">
        <v>193</v>
      </c>
      <c r="BM155" s="16" t="s">
        <v>365</v>
      </c>
    </row>
    <row r="156" spans="2:65" s="1" customFormat="1" ht="41.25" customHeight="1" x14ac:dyDescent="0.3">
      <c r="B156" s="125"/>
      <c r="C156" s="141" t="s">
        <v>366</v>
      </c>
      <c r="D156" s="141" t="s">
        <v>151</v>
      </c>
      <c r="E156" s="142" t="s">
        <v>367</v>
      </c>
      <c r="F156" s="424" t="s">
        <v>2009</v>
      </c>
      <c r="G156" s="425"/>
      <c r="H156" s="425"/>
      <c r="I156" s="425"/>
      <c r="J156" s="143" t="s">
        <v>134</v>
      </c>
      <c r="K156" s="144">
        <v>33</v>
      </c>
      <c r="L156" s="405"/>
      <c r="M156" s="404"/>
      <c r="N156" s="405"/>
      <c r="O156" s="395"/>
      <c r="P156" s="395"/>
      <c r="Q156" s="395"/>
      <c r="R156" s="130"/>
      <c r="T156" s="131" t="s">
        <v>3</v>
      </c>
      <c r="U156" s="36" t="s">
        <v>36</v>
      </c>
      <c r="V156" s="132">
        <v>0</v>
      </c>
      <c r="W156" s="132">
        <f t="shared" si="18"/>
        <v>0</v>
      </c>
      <c r="X156" s="132">
        <v>1.9620000000000002E-3</v>
      </c>
      <c r="Y156" s="132">
        <f t="shared" si="19"/>
        <v>6.4746000000000012E-2</v>
      </c>
      <c r="Z156" s="132">
        <v>0</v>
      </c>
      <c r="AA156" s="133">
        <f t="shared" si="20"/>
        <v>0</v>
      </c>
      <c r="AR156" s="16" t="s">
        <v>251</v>
      </c>
      <c r="AT156" s="16" t="s">
        <v>151</v>
      </c>
      <c r="AU156" s="16" t="s">
        <v>130</v>
      </c>
      <c r="AY156" s="16" t="s">
        <v>124</v>
      </c>
      <c r="BE156" s="134">
        <f t="shared" si="21"/>
        <v>0</v>
      </c>
      <c r="BF156" s="134">
        <f t="shared" si="22"/>
        <v>0</v>
      </c>
      <c r="BG156" s="134">
        <f t="shared" si="23"/>
        <v>0</v>
      </c>
      <c r="BH156" s="134">
        <f t="shared" si="24"/>
        <v>0</v>
      </c>
      <c r="BI156" s="134">
        <f t="shared" si="25"/>
        <v>0</v>
      </c>
      <c r="BJ156" s="16" t="s">
        <v>130</v>
      </c>
      <c r="BK156" s="134">
        <f t="shared" si="26"/>
        <v>0</v>
      </c>
      <c r="BL156" s="16" t="s">
        <v>193</v>
      </c>
      <c r="BM156" s="16" t="s">
        <v>368</v>
      </c>
    </row>
    <row r="157" spans="2:65" s="1" customFormat="1" ht="31.5" customHeight="1" x14ac:dyDescent="0.3">
      <c r="B157" s="125"/>
      <c r="C157" s="126" t="s">
        <v>369</v>
      </c>
      <c r="D157" s="126" t="s">
        <v>125</v>
      </c>
      <c r="E157" s="127" t="s">
        <v>370</v>
      </c>
      <c r="F157" s="426" t="s">
        <v>371</v>
      </c>
      <c r="G157" s="427"/>
      <c r="H157" s="427"/>
      <c r="I157" s="427"/>
      <c r="J157" s="128" t="s">
        <v>151</v>
      </c>
      <c r="K157" s="129">
        <v>99</v>
      </c>
      <c r="L157" s="396"/>
      <c r="M157" s="395"/>
      <c r="N157" s="396"/>
      <c r="O157" s="395"/>
      <c r="P157" s="395"/>
      <c r="Q157" s="395"/>
      <c r="R157" s="130"/>
      <c r="T157" s="131" t="s">
        <v>3</v>
      </c>
      <c r="U157" s="36" t="s">
        <v>36</v>
      </c>
      <c r="V157" s="132">
        <v>0.17818999999999999</v>
      </c>
      <c r="W157" s="132">
        <f t="shared" si="18"/>
        <v>17.640809999999998</v>
      </c>
      <c r="X157" s="132">
        <v>0</v>
      </c>
      <c r="Y157" s="132">
        <f t="shared" si="19"/>
        <v>0</v>
      </c>
      <c r="Z157" s="132">
        <v>2E-3</v>
      </c>
      <c r="AA157" s="133">
        <f t="shared" si="20"/>
        <v>0.19800000000000001</v>
      </c>
      <c r="AR157" s="16" t="s">
        <v>193</v>
      </c>
      <c r="AT157" s="16" t="s">
        <v>125</v>
      </c>
      <c r="AU157" s="16" t="s">
        <v>130</v>
      </c>
      <c r="AY157" s="16" t="s">
        <v>124</v>
      </c>
      <c r="BE157" s="134">
        <f t="shared" si="21"/>
        <v>0</v>
      </c>
      <c r="BF157" s="134">
        <f t="shared" si="22"/>
        <v>0</v>
      </c>
      <c r="BG157" s="134">
        <f t="shared" si="23"/>
        <v>0</v>
      </c>
      <c r="BH157" s="134">
        <f t="shared" si="24"/>
        <v>0</v>
      </c>
      <c r="BI157" s="134">
        <f t="shared" si="25"/>
        <v>0</v>
      </c>
      <c r="BJ157" s="16" t="s">
        <v>130</v>
      </c>
      <c r="BK157" s="134">
        <f t="shared" si="26"/>
        <v>0</v>
      </c>
      <c r="BL157" s="16" t="s">
        <v>193</v>
      </c>
      <c r="BM157" s="16" t="s">
        <v>372</v>
      </c>
    </row>
    <row r="158" spans="2:65" s="1" customFormat="1" ht="31.5" customHeight="1" x14ac:dyDescent="0.3">
      <c r="B158" s="125"/>
      <c r="C158" s="126" t="s">
        <v>373</v>
      </c>
      <c r="D158" s="126" t="s">
        <v>125</v>
      </c>
      <c r="E158" s="127" t="s">
        <v>374</v>
      </c>
      <c r="F158" s="394" t="s">
        <v>375</v>
      </c>
      <c r="G158" s="395"/>
      <c r="H158" s="395"/>
      <c r="I158" s="395"/>
      <c r="J158" s="128" t="s">
        <v>151</v>
      </c>
      <c r="K158" s="129">
        <v>50</v>
      </c>
      <c r="L158" s="396"/>
      <c r="M158" s="395"/>
      <c r="N158" s="396"/>
      <c r="O158" s="395"/>
      <c r="P158" s="395"/>
      <c r="Q158" s="395"/>
      <c r="R158" s="130"/>
      <c r="T158" s="131" t="s">
        <v>3</v>
      </c>
      <c r="U158" s="36" t="s">
        <v>36</v>
      </c>
      <c r="V158" s="132">
        <v>0.21012</v>
      </c>
      <c r="W158" s="132">
        <f t="shared" si="18"/>
        <v>10.506</v>
      </c>
      <c r="X158" s="132">
        <v>0</v>
      </c>
      <c r="Y158" s="132">
        <f t="shared" si="19"/>
        <v>0</v>
      </c>
      <c r="Z158" s="132">
        <v>4.0000000000000001E-3</v>
      </c>
      <c r="AA158" s="133">
        <f t="shared" si="20"/>
        <v>0.2</v>
      </c>
      <c r="AR158" s="16" t="s">
        <v>193</v>
      </c>
      <c r="AT158" s="16" t="s">
        <v>125</v>
      </c>
      <c r="AU158" s="16" t="s">
        <v>130</v>
      </c>
      <c r="AY158" s="16" t="s">
        <v>124</v>
      </c>
      <c r="BE158" s="134">
        <f t="shared" si="21"/>
        <v>0</v>
      </c>
      <c r="BF158" s="134">
        <f t="shared" si="22"/>
        <v>0</v>
      </c>
      <c r="BG158" s="134">
        <f t="shared" si="23"/>
        <v>0</v>
      </c>
      <c r="BH158" s="134">
        <f t="shared" si="24"/>
        <v>0</v>
      </c>
      <c r="BI158" s="134">
        <f t="shared" si="25"/>
        <v>0</v>
      </c>
      <c r="BJ158" s="16" t="s">
        <v>130</v>
      </c>
      <c r="BK158" s="134">
        <f t="shared" si="26"/>
        <v>0</v>
      </c>
      <c r="BL158" s="16" t="s">
        <v>193</v>
      </c>
      <c r="BM158" s="16" t="s">
        <v>376</v>
      </c>
    </row>
    <row r="159" spans="2:65" s="1" customFormat="1" ht="31.5" customHeight="1" x14ac:dyDescent="0.3">
      <c r="B159" s="125"/>
      <c r="C159" s="126" t="s">
        <v>377</v>
      </c>
      <c r="D159" s="126" t="s">
        <v>125</v>
      </c>
      <c r="E159" s="127" t="s">
        <v>378</v>
      </c>
      <c r="F159" s="394" t="s">
        <v>379</v>
      </c>
      <c r="G159" s="395"/>
      <c r="H159" s="395"/>
      <c r="I159" s="395"/>
      <c r="J159" s="128" t="s">
        <v>151</v>
      </c>
      <c r="K159" s="129">
        <v>33</v>
      </c>
      <c r="L159" s="396"/>
      <c r="M159" s="395"/>
      <c r="N159" s="396"/>
      <c r="O159" s="395"/>
      <c r="P159" s="395"/>
      <c r="Q159" s="395"/>
      <c r="R159" s="130"/>
      <c r="T159" s="131" t="s">
        <v>3</v>
      </c>
      <c r="U159" s="36" t="s">
        <v>36</v>
      </c>
      <c r="V159" s="132">
        <v>0.24617</v>
      </c>
      <c r="W159" s="132">
        <f t="shared" si="18"/>
        <v>8.1236099999999993</v>
      </c>
      <c r="X159" s="132">
        <v>0</v>
      </c>
      <c r="Y159" s="132">
        <f t="shared" si="19"/>
        <v>0</v>
      </c>
      <c r="Z159" s="132">
        <v>6.0000000000000001E-3</v>
      </c>
      <c r="AA159" s="133">
        <f t="shared" si="20"/>
        <v>0.19800000000000001</v>
      </c>
      <c r="AR159" s="16" t="s">
        <v>193</v>
      </c>
      <c r="AT159" s="16" t="s">
        <v>125</v>
      </c>
      <c r="AU159" s="16" t="s">
        <v>130</v>
      </c>
      <c r="AY159" s="16" t="s">
        <v>124</v>
      </c>
      <c r="BE159" s="134">
        <f t="shared" si="21"/>
        <v>0</v>
      </c>
      <c r="BF159" s="134">
        <f t="shared" si="22"/>
        <v>0</v>
      </c>
      <c r="BG159" s="134">
        <f t="shared" si="23"/>
        <v>0</v>
      </c>
      <c r="BH159" s="134">
        <f t="shared" si="24"/>
        <v>0</v>
      </c>
      <c r="BI159" s="134">
        <f t="shared" si="25"/>
        <v>0</v>
      </c>
      <c r="BJ159" s="16" t="s">
        <v>130</v>
      </c>
      <c r="BK159" s="134">
        <f t="shared" si="26"/>
        <v>0</v>
      </c>
      <c r="BL159" s="16" t="s">
        <v>193</v>
      </c>
      <c r="BM159" s="16" t="s">
        <v>380</v>
      </c>
    </row>
    <row r="160" spans="2:65" s="1" customFormat="1" ht="44.25" customHeight="1" x14ac:dyDescent="0.3">
      <c r="B160" s="125"/>
      <c r="C160" s="126" t="s">
        <v>381</v>
      </c>
      <c r="D160" s="126" t="s">
        <v>125</v>
      </c>
      <c r="E160" s="127" t="s">
        <v>382</v>
      </c>
      <c r="F160" s="394" t="s">
        <v>383</v>
      </c>
      <c r="G160" s="395"/>
      <c r="H160" s="395"/>
      <c r="I160" s="395"/>
      <c r="J160" s="128" t="s">
        <v>320</v>
      </c>
      <c r="K160" s="129">
        <v>14</v>
      </c>
      <c r="L160" s="396"/>
      <c r="M160" s="395"/>
      <c r="N160" s="396"/>
      <c r="O160" s="395"/>
      <c r="P160" s="395"/>
      <c r="Q160" s="395"/>
      <c r="R160" s="130"/>
      <c r="T160" s="131" t="s">
        <v>3</v>
      </c>
      <c r="U160" s="36" t="s">
        <v>36</v>
      </c>
      <c r="V160" s="132">
        <v>8.5489999999999997E-2</v>
      </c>
      <c r="W160" s="132">
        <f t="shared" si="18"/>
        <v>1.19686</v>
      </c>
      <c r="X160" s="132">
        <v>4.0999999999999999E-4</v>
      </c>
      <c r="Y160" s="132">
        <f t="shared" si="19"/>
        <v>5.7400000000000003E-3</v>
      </c>
      <c r="Z160" s="132">
        <v>0</v>
      </c>
      <c r="AA160" s="133">
        <f t="shared" si="20"/>
        <v>0</v>
      </c>
      <c r="AR160" s="16" t="s">
        <v>193</v>
      </c>
      <c r="AT160" s="16" t="s">
        <v>125</v>
      </c>
      <c r="AU160" s="16" t="s">
        <v>130</v>
      </c>
      <c r="AY160" s="16" t="s">
        <v>124</v>
      </c>
      <c r="BE160" s="134">
        <f t="shared" si="21"/>
        <v>0</v>
      </c>
      <c r="BF160" s="134">
        <f t="shared" si="22"/>
        <v>0</v>
      </c>
      <c r="BG160" s="134">
        <f t="shared" si="23"/>
        <v>0</v>
      </c>
      <c r="BH160" s="134">
        <f t="shared" si="24"/>
        <v>0</v>
      </c>
      <c r="BI160" s="134">
        <f t="shared" si="25"/>
        <v>0</v>
      </c>
      <c r="BJ160" s="16" t="s">
        <v>130</v>
      </c>
      <c r="BK160" s="134">
        <f t="shared" si="26"/>
        <v>0</v>
      </c>
      <c r="BL160" s="16" t="s">
        <v>193</v>
      </c>
      <c r="BM160" s="16" t="s">
        <v>384</v>
      </c>
    </row>
    <row r="161" spans="2:65" s="1" customFormat="1" ht="22.5" customHeight="1" x14ac:dyDescent="0.3">
      <c r="B161" s="125"/>
      <c r="C161" s="141" t="s">
        <v>385</v>
      </c>
      <c r="D161" s="141" t="s">
        <v>151</v>
      </c>
      <c r="E161" s="142" t="s">
        <v>386</v>
      </c>
      <c r="F161" s="428" t="s">
        <v>1951</v>
      </c>
      <c r="G161" s="429"/>
      <c r="H161" s="429"/>
      <c r="I161" s="430"/>
      <c r="J161" s="143" t="s">
        <v>187</v>
      </c>
      <c r="K161" s="144">
        <v>5</v>
      </c>
      <c r="L161" s="405"/>
      <c r="M161" s="404"/>
      <c r="N161" s="405"/>
      <c r="O161" s="395"/>
      <c r="P161" s="395"/>
      <c r="Q161" s="395"/>
      <c r="R161" s="130"/>
      <c r="T161" s="131" t="s">
        <v>3</v>
      </c>
      <c r="U161" s="36" t="s">
        <v>36</v>
      </c>
      <c r="V161" s="132">
        <v>0</v>
      </c>
      <c r="W161" s="132">
        <f t="shared" si="18"/>
        <v>0</v>
      </c>
      <c r="X161" s="132">
        <v>0</v>
      </c>
      <c r="Y161" s="132">
        <f t="shared" si="19"/>
        <v>0</v>
      </c>
      <c r="Z161" s="132">
        <v>0</v>
      </c>
      <c r="AA161" s="133">
        <f t="shared" si="20"/>
        <v>0</v>
      </c>
      <c r="AR161" s="16" t="s">
        <v>251</v>
      </c>
      <c r="AT161" s="16" t="s">
        <v>151</v>
      </c>
      <c r="AU161" s="16" t="s">
        <v>130</v>
      </c>
      <c r="AY161" s="16" t="s">
        <v>124</v>
      </c>
      <c r="BE161" s="134">
        <f t="shared" si="21"/>
        <v>0</v>
      </c>
      <c r="BF161" s="134">
        <f t="shared" si="22"/>
        <v>0</v>
      </c>
      <c r="BG161" s="134">
        <f t="shared" si="23"/>
        <v>0</v>
      </c>
      <c r="BH161" s="134">
        <f t="shared" si="24"/>
        <v>0</v>
      </c>
      <c r="BI161" s="134">
        <f t="shared" si="25"/>
        <v>0</v>
      </c>
      <c r="BJ161" s="16" t="s">
        <v>130</v>
      </c>
      <c r="BK161" s="134">
        <f t="shared" si="26"/>
        <v>0</v>
      </c>
      <c r="BL161" s="16" t="s">
        <v>193</v>
      </c>
      <c r="BM161" s="16" t="s">
        <v>387</v>
      </c>
    </row>
    <row r="162" spans="2:65" s="1" customFormat="1" ht="22.5" customHeight="1" x14ac:dyDescent="0.3">
      <c r="B162" s="125"/>
      <c r="C162" s="141" t="s">
        <v>388</v>
      </c>
      <c r="D162" s="141" t="s">
        <v>151</v>
      </c>
      <c r="E162" s="142" t="s">
        <v>389</v>
      </c>
      <c r="F162" s="403" t="s">
        <v>1952</v>
      </c>
      <c r="G162" s="404"/>
      <c r="H162" s="404"/>
      <c r="I162" s="404"/>
      <c r="J162" s="143" t="s">
        <v>187</v>
      </c>
      <c r="K162" s="144">
        <v>9</v>
      </c>
      <c r="L162" s="405"/>
      <c r="M162" s="404"/>
      <c r="N162" s="405"/>
      <c r="O162" s="395"/>
      <c r="P162" s="395"/>
      <c r="Q162" s="395"/>
      <c r="R162" s="130"/>
      <c r="T162" s="131" t="s">
        <v>3</v>
      </c>
      <c r="U162" s="36" t="s">
        <v>36</v>
      </c>
      <c r="V162" s="132">
        <v>0</v>
      </c>
      <c r="W162" s="132">
        <f t="shared" si="18"/>
        <v>0</v>
      </c>
      <c r="X162" s="132">
        <v>0</v>
      </c>
      <c r="Y162" s="132">
        <f t="shared" si="19"/>
        <v>0</v>
      </c>
      <c r="Z162" s="132">
        <v>0</v>
      </c>
      <c r="AA162" s="133">
        <f t="shared" si="20"/>
        <v>0</v>
      </c>
      <c r="AR162" s="16" t="s">
        <v>251</v>
      </c>
      <c r="AT162" s="16" t="s">
        <v>151</v>
      </c>
      <c r="AU162" s="16" t="s">
        <v>130</v>
      </c>
      <c r="AY162" s="16" t="s">
        <v>124</v>
      </c>
      <c r="BE162" s="134">
        <f t="shared" si="21"/>
        <v>0</v>
      </c>
      <c r="BF162" s="134">
        <f t="shared" si="22"/>
        <v>0</v>
      </c>
      <c r="BG162" s="134">
        <f t="shared" si="23"/>
        <v>0</v>
      </c>
      <c r="BH162" s="134">
        <f t="shared" si="24"/>
        <v>0</v>
      </c>
      <c r="BI162" s="134">
        <f t="shared" si="25"/>
        <v>0</v>
      </c>
      <c r="BJ162" s="16" t="s">
        <v>130</v>
      </c>
      <c r="BK162" s="134">
        <f t="shared" si="26"/>
        <v>0</v>
      </c>
      <c r="BL162" s="16" t="s">
        <v>193</v>
      </c>
      <c r="BM162" s="16" t="s">
        <v>390</v>
      </c>
    </row>
    <row r="163" spans="2:65" s="1" customFormat="1" ht="22.5" customHeight="1" x14ac:dyDescent="0.3">
      <c r="B163" s="125"/>
      <c r="C163" s="141" t="s">
        <v>391</v>
      </c>
      <c r="D163" s="141" t="s">
        <v>151</v>
      </c>
      <c r="E163" s="142" t="s">
        <v>392</v>
      </c>
      <c r="F163" s="403" t="s">
        <v>1953</v>
      </c>
      <c r="G163" s="404"/>
      <c r="H163" s="404"/>
      <c r="I163" s="404"/>
      <c r="J163" s="143" t="s">
        <v>187</v>
      </c>
      <c r="K163" s="144">
        <v>4</v>
      </c>
      <c r="L163" s="405"/>
      <c r="M163" s="404"/>
      <c r="N163" s="405"/>
      <c r="O163" s="395"/>
      <c r="P163" s="395"/>
      <c r="Q163" s="395"/>
      <c r="R163" s="130"/>
      <c r="T163" s="131" t="s">
        <v>3</v>
      </c>
      <c r="U163" s="36" t="s">
        <v>36</v>
      </c>
      <c r="V163" s="132">
        <v>0</v>
      </c>
      <c r="W163" s="132">
        <f t="shared" si="18"/>
        <v>0</v>
      </c>
      <c r="X163" s="132">
        <v>0</v>
      </c>
      <c r="Y163" s="132">
        <f t="shared" si="19"/>
        <v>0</v>
      </c>
      <c r="Z163" s="132">
        <v>0</v>
      </c>
      <c r="AA163" s="133">
        <f t="shared" si="20"/>
        <v>0</v>
      </c>
      <c r="AR163" s="16" t="s">
        <v>251</v>
      </c>
      <c r="AT163" s="16" t="s">
        <v>151</v>
      </c>
      <c r="AU163" s="16" t="s">
        <v>130</v>
      </c>
      <c r="AY163" s="16" t="s">
        <v>124</v>
      </c>
      <c r="BE163" s="134">
        <f t="shared" si="21"/>
        <v>0</v>
      </c>
      <c r="BF163" s="134">
        <f t="shared" si="22"/>
        <v>0</v>
      </c>
      <c r="BG163" s="134">
        <f t="shared" si="23"/>
        <v>0</v>
      </c>
      <c r="BH163" s="134">
        <f t="shared" si="24"/>
        <v>0</v>
      </c>
      <c r="BI163" s="134">
        <f t="shared" si="25"/>
        <v>0</v>
      </c>
      <c r="BJ163" s="16" t="s">
        <v>130</v>
      </c>
      <c r="BK163" s="134">
        <f t="shared" si="26"/>
        <v>0</v>
      </c>
      <c r="BL163" s="16" t="s">
        <v>193</v>
      </c>
      <c r="BM163" s="16" t="s">
        <v>393</v>
      </c>
    </row>
    <row r="164" spans="2:65" s="1" customFormat="1" ht="22.5" customHeight="1" x14ac:dyDescent="0.3">
      <c r="B164" s="125"/>
      <c r="C164" s="141" t="s">
        <v>394</v>
      </c>
      <c r="D164" s="141" t="s">
        <v>151</v>
      </c>
      <c r="E164" s="142" t="s">
        <v>395</v>
      </c>
      <c r="F164" s="403" t="s">
        <v>1954</v>
      </c>
      <c r="G164" s="404"/>
      <c r="H164" s="404"/>
      <c r="I164" s="404"/>
      <c r="J164" s="143" t="s">
        <v>187</v>
      </c>
      <c r="K164" s="144">
        <v>2</v>
      </c>
      <c r="L164" s="405"/>
      <c r="M164" s="404"/>
      <c r="N164" s="405"/>
      <c r="O164" s="395"/>
      <c r="P164" s="395"/>
      <c r="Q164" s="395"/>
      <c r="R164" s="130"/>
      <c r="T164" s="131" t="s">
        <v>3</v>
      </c>
      <c r="U164" s="36" t="s">
        <v>36</v>
      </c>
      <c r="V164" s="132">
        <v>0</v>
      </c>
      <c r="W164" s="132">
        <f t="shared" si="18"/>
        <v>0</v>
      </c>
      <c r="X164" s="132">
        <v>0</v>
      </c>
      <c r="Y164" s="132">
        <f t="shared" si="19"/>
        <v>0</v>
      </c>
      <c r="Z164" s="132">
        <v>0</v>
      </c>
      <c r="AA164" s="133">
        <f t="shared" si="20"/>
        <v>0</v>
      </c>
      <c r="AR164" s="16" t="s">
        <v>251</v>
      </c>
      <c r="AT164" s="16" t="s">
        <v>151</v>
      </c>
      <c r="AU164" s="16" t="s">
        <v>130</v>
      </c>
      <c r="AY164" s="16" t="s">
        <v>124</v>
      </c>
      <c r="BE164" s="134">
        <f t="shared" si="21"/>
        <v>0</v>
      </c>
      <c r="BF164" s="134">
        <f t="shared" si="22"/>
        <v>0</v>
      </c>
      <c r="BG164" s="134">
        <f t="shared" si="23"/>
        <v>0</v>
      </c>
      <c r="BH164" s="134">
        <f t="shared" si="24"/>
        <v>0</v>
      </c>
      <c r="BI164" s="134">
        <f t="shared" si="25"/>
        <v>0</v>
      </c>
      <c r="BJ164" s="16" t="s">
        <v>130</v>
      </c>
      <c r="BK164" s="134">
        <f t="shared" si="26"/>
        <v>0</v>
      </c>
      <c r="BL164" s="16" t="s">
        <v>193</v>
      </c>
      <c r="BM164" s="16" t="s">
        <v>396</v>
      </c>
    </row>
    <row r="165" spans="2:65" s="1" customFormat="1" ht="22.5" customHeight="1" x14ac:dyDescent="0.3">
      <c r="B165" s="125"/>
      <c r="C165" s="141" t="s">
        <v>397</v>
      </c>
      <c r="D165" s="141" t="s">
        <v>151</v>
      </c>
      <c r="E165" s="142" t="s">
        <v>398</v>
      </c>
      <c r="F165" s="403" t="s">
        <v>1955</v>
      </c>
      <c r="G165" s="404"/>
      <c r="H165" s="404"/>
      <c r="I165" s="404"/>
      <c r="J165" s="143" t="s">
        <v>187</v>
      </c>
      <c r="K165" s="144">
        <v>2</v>
      </c>
      <c r="L165" s="405"/>
      <c r="M165" s="404"/>
      <c r="N165" s="405"/>
      <c r="O165" s="395"/>
      <c r="P165" s="395"/>
      <c r="Q165" s="395"/>
      <c r="R165" s="130"/>
      <c r="T165" s="131" t="s">
        <v>3</v>
      </c>
      <c r="U165" s="36" t="s">
        <v>36</v>
      </c>
      <c r="V165" s="132">
        <v>0</v>
      </c>
      <c r="W165" s="132">
        <f t="shared" si="18"/>
        <v>0</v>
      </c>
      <c r="X165" s="132">
        <v>0</v>
      </c>
      <c r="Y165" s="132">
        <f t="shared" si="19"/>
        <v>0</v>
      </c>
      <c r="Z165" s="132">
        <v>0</v>
      </c>
      <c r="AA165" s="133">
        <f t="shared" si="20"/>
        <v>0</v>
      </c>
      <c r="AR165" s="16" t="s">
        <v>251</v>
      </c>
      <c r="AT165" s="16" t="s">
        <v>151</v>
      </c>
      <c r="AU165" s="16" t="s">
        <v>130</v>
      </c>
      <c r="AY165" s="16" t="s">
        <v>124</v>
      </c>
      <c r="BE165" s="134">
        <f t="shared" si="21"/>
        <v>0</v>
      </c>
      <c r="BF165" s="134">
        <f t="shared" si="22"/>
        <v>0</v>
      </c>
      <c r="BG165" s="134">
        <f t="shared" si="23"/>
        <v>0</v>
      </c>
      <c r="BH165" s="134">
        <f t="shared" si="24"/>
        <v>0</v>
      </c>
      <c r="BI165" s="134">
        <f t="shared" si="25"/>
        <v>0</v>
      </c>
      <c r="BJ165" s="16" t="s">
        <v>130</v>
      </c>
      <c r="BK165" s="134">
        <f t="shared" si="26"/>
        <v>0</v>
      </c>
      <c r="BL165" s="16" t="s">
        <v>193</v>
      </c>
      <c r="BM165" s="16" t="s">
        <v>399</v>
      </c>
    </row>
    <row r="166" spans="2:65" s="1" customFormat="1" ht="22.5" customHeight="1" x14ac:dyDescent="0.3">
      <c r="B166" s="125"/>
      <c r="C166" s="141" t="s">
        <v>400</v>
      </c>
      <c r="D166" s="141" t="s">
        <v>151</v>
      </c>
      <c r="E166" s="142" t="s">
        <v>401</v>
      </c>
      <c r="F166" s="403" t="s">
        <v>1956</v>
      </c>
      <c r="G166" s="404"/>
      <c r="H166" s="404"/>
      <c r="I166" s="404"/>
      <c r="J166" s="143" t="s">
        <v>187</v>
      </c>
      <c r="K166" s="144">
        <v>5</v>
      </c>
      <c r="L166" s="405"/>
      <c r="M166" s="404"/>
      <c r="N166" s="405"/>
      <c r="O166" s="395"/>
      <c r="P166" s="395"/>
      <c r="Q166" s="395"/>
      <c r="R166" s="130"/>
      <c r="T166" s="131" t="s">
        <v>3</v>
      </c>
      <c r="U166" s="36" t="s">
        <v>36</v>
      </c>
      <c r="V166" s="132">
        <v>0</v>
      </c>
      <c r="W166" s="132">
        <f t="shared" si="18"/>
        <v>0</v>
      </c>
      <c r="X166" s="132">
        <v>0</v>
      </c>
      <c r="Y166" s="132">
        <f t="shared" si="19"/>
        <v>0</v>
      </c>
      <c r="Z166" s="132">
        <v>0</v>
      </c>
      <c r="AA166" s="133">
        <f t="shared" si="20"/>
        <v>0</v>
      </c>
      <c r="AR166" s="16" t="s">
        <v>251</v>
      </c>
      <c r="AT166" s="16" t="s">
        <v>151</v>
      </c>
      <c r="AU166" s="16" t="s">
        <v>130</v>
      </c>
      <c r="AY166" s="16" t="s">
        <v>124</v>
      </c>
      <c r="BE166" s="134">
        <f t="shared" si="21"/>
        <v>0</v>
      </c>
      <c r="BF166" s="134">
        <f t="shared" si="22"/>
        <v>0</v>
      </c>
      <c r="BG166" s="134">
        <f t="shared" si="23"/>
        <v>0</v>
      </c>
      <c r="BH166" s="134">
        <f t="shared" si="24"/>
        <v>0</v>
      </c>
      <c r="BI166" s="134">
        <f t="shared" si="25"/>
        <v>0</v>
      </c>
      <c r="BJ166" s="16" t="s">
        <v>130</v>
      </c>
      <c r="BK166" s="134">
        <f t="shared" si="26"/>
        <v>0</v>
      </c>
      <c r="BL166" s="16" t="s">
        <v>193</v>
      </c>
      <c r="BM166" s="16" t="s">
        <v>402</v>
      </c>
    </row>
    <row r="167" spans="2:65" s="1" customFormat="1" ht="22.5" customHeight="1" x14ac:dyDescent="0.3">
      <c r="B167" s="125"/>
      <c r="C167" s="141" t="s">
        <v>403</v>
      </c>
      <c r="D167" s="141" t="s">
        <v>151</v>
      </c>
      <c r="E167" s="142" t="s">
        <v>404</v>
      </c>
      <c r="F167" s="403" t="s">
        <v>1957</v>
      </c>
      <c r="G167" s="404"/>
      <c r="H167" s="404"/>
      <c r="I167" s="404"/>
      <c r="J167" s="143" t="s">
        <v>187</v>
      </c>
      <c r="K167" s="144">
        <v>1</v>
      </c>
      <c r="L167" s="405"/>
      <c r="M167" s="404"/>
      <c r="N167" s="405"/>
      <c r="O167" s="395"/>
      <c r="P167" s="395"/>
      <c r="Q167" s="395"/>
      <c r="R167" s="130"/>
      <c r="T167" s="131" t="s">
        <v>3</v>
      </c>
      <c r="U167" s="36" t="s">
        <v>36</v>
      </c>
      <c r="V167" s="132">
        <v>0</v>
      </c>
      <c r="W167" s="132">
        <f t="shared" si="18"/>
        <v>0</v>
      </c>
      <c r="X167" s="132">
        <v>0</v>
      </c>
      <c r="Y167" s="132">
        <f t="shared" si="19"/>
        <v>0</v>
      </c>
      <c r="Z167" s="132">
        <v>0</v>
      </c>
      <c r="AA167" s="133">
        <f t="shared" si="20"/>
        <v>0</v>
      </c>
      <c r="AR167" s="16" t="s">
        <v>251</v>
      </c>
      <c r="AT167" s="16" t="s">
        <v>151</v>
      </c>
      <c r="AU167" s="16" t="s">
        <v>130</v>
      </c>
      <c r="AY167" s="16" t="s">
        <v>124</v>
      </c>
      <c r="BE167" s="134">
        <f t="shared" si="21"/>
        <v>0</v>
      </c>
      <c r="BF167" s="134">
        <f t="shared" si="22"/>
        <v>0</v>
      </c>
      <c r="BG167" s="134">
        <f t="shared" si="23"/>
        <v>0</v>
      </c>
      <c r="BH167" s="134">
        <f t="shared" si="24"/>
        <v>0</v>
      </c>
      <c r="BI167" s="134">
        <f t="shared" si="25"/>
        <v>0</v>
      </c>
      <c r="BJ167" s="16" t="s">
        <v>130</v>
      </c>
      <c r="BK167" s="134">
        <f t="shared" si="26"/>
        <v>0</v>
      </c>
      <c r="BL167" s="16" t="s">
        <v>193</v>
      </c>
      <c r="BM167" s="16" t="s">
        <v>405</v>
      </c>
    </row>
    <row r="168" spans="2:65" s="1" customFormat="1" ht="22.5" customHeight="1" x14ac:dyDescent="0.3">
      <c r="B168" s="125"/>
      <c r="C168" s="141" t="s">
        <v>406</v>
      </c>
      <c r="D168" s="141" t="s">
        <v>151</v>
      </c>
      <c r="E168" s="142" t="s">
        <v>407</v>
      </c>
      <c r="F168" s="403" t="s">
        <v>1958</v>
      </c>
      <c r="G168" s="404"/>
      <c r="H168" s="404"/>
      <c r="I168" s="404"/>
      <c r="J168" s="143" t="s">
        <v>187</v>
      </c>
      <c r="K168" s="144">
        <v>1</v>
      </c>
      <c r="L168" s="405"/>
      <c r="M168" s="404"/>
      <c r="N168" s="405"/>
      <c r="O168" s="395"/>
      <c r="P168" s="395"/>
      <c r="Q168" s="395"/>
      <c r="R168" s="130"/>
      <c r="T168" s="131" t="s">
        <v>3</v>
      </c>
      <c r="U168" s="36" t="s">
        <v>36</v>
      </c>
      <c r="V168" s="132">
        <v>0</v>
      </c>
      <c r="W168" s="132">
        <f t="shared" si="18"/>
        <v>0</v>
      </c>
      <c r="X168" s="132">
        <v>0</v>
      </c>
      <c r="Y168" s="132">
        <f t="shared" si="19"/>
        <v>0</v>
      </c>
      <c r="Z168" s="132">
        <v>0</v>
      </c>
      <c r="AA168" s="133">
        <f t="shared" si="20"/>
        <v>0</v>
      </c>
      <c r="AR168" s="16" t="s">
        <v>251</v>
      </c>
      <c r="AT168" s="16" t="s">
        <v>151</v>
      </c>
      <c r="AU168" s="16" t="s">
        <v>130</v>
      </c>
      <c r="AY168" s="16" t="s">
        <v>124</v>
      </c>
      <c r="BE168" s="134">
        <f t="shared" si="21"/>
        <v>0</v>
      </c>
      <c r="BF168" s="134">
        <f t="shared" si="22"/>
        <v>0</v>
      </c>
      <c r="BG168" s="134">
        <f t="shared" si="23"/>
        <v>0</v>
      </c>
      <c r="BH168" s="134">
        <f t="shared" si="24"/>
        <v>0</v>
      </c>
      <c r="BI168" s="134">
        <f t="shared" si="25"/>
        <v>0</v>
      </c>
      <c r="BJ168" s="16" t="s">
        <v>130</v>
      </c>
      <c r="BK168" s="134">
        <f t="shared" si="26"/>
        <v>0</v>
      </c>
      <c r="BL168" s="16" t="s">
        <v>193</v>
      </c>
      <c r="BM168" s="16" t="s">
        <v>408</v>
      </c>
    </row>
    <row r="169" spans="2:65" s="1" customFormat="1" ht="22.5" customHeight="1" x14ac:dyDescent="0.3">
      <c r="B169" s="125"/>
      <c r="C169" s="141" t="s">
        <v>409</v>
      </c>
      <c r="D169" s="141" t="s">
        <v>151</v>
      </c>
      <c r="E169" s="142" t="s">
        <v>410</v>
      </c>
      <c r="F169" s="403" t="s">
        <v>1959</v>
      </c>
      <c r="G169" s="404"/>
      <c r="H169" s="404"/>
      <c r="I169" s="404"/>
      <c r="J169" s="143" t="s">
        <v>187</v>
      </c>
      <c r="K169" s="144">
        <v>1</v>
      </c>
      <c r="L169" s="405"/>
      <c r="M169" s="404"/>
      <c r="N169" s="405"/>
      <c r="O169" s="395"/>
      <c r="P169" s="395"/>
      <c r="Q169" s="395"/>
      <c r="R169" s="130"/>
      <c r="T169" s="131" t="s">
        <v>3</v>
      </c>
      <c r="U169" s="36" t="s">
        <v>36</v>
      </c>
      <c r="V169" s="132">
        <v>0</v>
      </c>
      <c r="W169" s="132">
        <f t="shared" si="18"/>
        <v>0</v>
      </c>
      <c r="X169" s="132">
        <v>0</v>
      </c>
      <c r="Y169" s="132">
        <f t="shared" si="19"/>
        <v>0</v>
      </c>
      <c r="Z169" s="132">
        <v>0</v>
      </c>
      <c r="AA169" s="133">
        <f t="shared" si="20"/>
        <v>0</v>
      </c>
      <c r="AR169" s="16" t="s">
        <v>251</v>
      </c>
      <c r="AT169" s="16" t="s">
        <v>151</v>
      </c>
      <c r="AU169" s="16" t="s">
        <v>130</v>
      </c>
      <c r="AY169" s="16" t="s">
        <v>124</v>
      </c>
      <c r="BE169" s="134">
        <f t="shared" si="21"/>
        <v>0</v>
      </c>
      <c r="BF169" s="134">
        <f t="shared" si="22"/>
        <v>0</v>
      </c>
      <c r="BG169" s="134">
        <f t="shared" si="23"/>
        <v>0</v>
      </c>
      <c r="BH169" s="134">
        <f t="shared" si="24"/>
        <v>0</v>
      </c>
      <c r="BI169" s="134">
        <f t="shared" si="25"/>
        <v>0</v>
      </c>
      <c r="BJ169" s="16" t="s">
        <v>130</v>
      </c>
      <c r="BK169" s="134">
        <f t="shared" si="26"/>
        <v>0</v>
      </c>
      <c r="BL169" s="16" t="s">
        <v>193</v>
      </c>
      <c r="BM169" s="16" t="s">
        <v>411</v>
      </c>
    </row>
    <row r="170" spans="2:65" s="1" customFormat="1" ht="22.5" customHeight="1" x14ac:dyDescent="0.3">
      <c r="B170" s="125"/>
      <c r="C170" s="141" t="s">
        <v>412</v>
      </c>
      <c r="D170" s="141" t="s">
        <v>151</v>
      </c>
      <c r="E170" s="142" t="s">
        <v>413</v>
      </c>
      <c r="F170" s="403" t="s">
        <v>414</v>
      </c>
      <c r="G170" s="404"/>
      <c r="H170" s="404"/>
      <c r="I170" s="404"/>
      <c r="J170" s="143" t="s">
        <v>187</v>
      </c>
      <c r="K170" s="144">
        <v>1</v>
      </c>
      <c r="L170" s="405"/>
      <c r="M170" s="404"/>
      <c r="N170" s="405"/>
      <c r="O170" s="395"/>
      <c r="P170" s="395"/>
      <c r="Q170" s="395"/>
      <c r="R170" s="130"/>
      <c r="T170" s="131" t="s">
        <v>3</v>
      </c>
      <c r="U170" s="36" t="s">
        <v>36</v>
      </c>
      <c r="V170" s="132">
        <v>0</v>
      </c>
      <c r="W170" s="132">
        <f t="shared" si="18"/>
        <v>0</v>
      </c>
      <c r="X170" s="132">
        <v>0</v>
      </c>
      <c r="Y170" s="132">
        <f t="shared" si="19"/>
        <v>0</v>
      </c>
      <c r="Z170" s="132">
        <v>0</v>
      </c>
      <c r="AA170" s="133">
        <f t="shared" si="20"/>
        <v>0</v>
      </c>
      <c r="AR170" s="16" t="s">
        <v>251</v>
      </c>
      <c r="AT170" s="16" t="s">
        <v>151</v>
      </c>
      <c r="AU170" s="16" t="s">
        <v>130</v>
      </c>
      <c r="AY170" s="16" t="s">
        <v>124</v>
      </c>
      <c r="BE170" s="134">
        <f t="shared" si="21"/>
        <v>0</v>
      </c>
      <c r="BF170" s="134">
        <f t="shared" si="22"/>
        <v>0</v>
      </c>
      <c r="BG170" s="134">
        <f t="shared" si="23"/>
        <v>0</v>
      </c>
      <c r="BH170" s="134">
        <f t="shared" si="24"/>
        <v>0</v>
      </c>
      <c r="BI170" s="134">
        <f t="shared" si="25"/>
        <v>0</v>
      </c>
      <c r="BJ170" s="16" t="s">
        <v>130</v>
      </c>
      <c r="BK170" s="134">
        <f t="shared" si="26"/>
        <v>0</v>
      </c>
      <c r="BL170" s="16" t="s">
        <v>193</v>
      </c>
      <c r="BM170" s="16" t="s">
        <v>415</v>
      </c>
    </row>
    <row r="171" spans="2:65" s="1" customFormat="1" ht="22.5" customHeight="1" x14ac:dyDescent="0.3">
      <c r="B171" s="125"/>
      <c r="C171" s="141" t="s">
        <v>416</v>
      </c>
      <c r="D171" s="141" t="s">
        <v>151</v>
      </c>
      <c r="E171" s="142" t="s">
        <v>417</v>
      </c>
      <c r="F171" s="403" t="s">
        <v>1812</v>
      </c>
      <c r="G171" s="404"/>
      <c r="H171" s="404"/>
      <c r="I171" s="404"/>
      <c r="J171" s="143" t="s">
        <v>187</v>
      </c>
      <c r="K171" s="144">
        <v>1</v>
      </c>
      <c r="L171" s="405"/>
      <c r="M171" s="404"/>
      <c r="N171" s="405"/>
      <c r="O171" s="395"/>
      <c r="P171" s="395"/>
      <c r="Q171" s="395"/>
      <c r="R171" s="130"/>
      <c r="T171" s="131" t="s">
        <v>3</v>
      </c>
      <c r="U171" s="36" t="s">
        <v>36</v>
      </c>
      <c r="V171" s="132">
        <v>0</v>
      </c>
      <c r="W171" s="132">
        <f t="shared" si="18"/>
        <v>0</v>
      </c>
      <c r="X171" s="132">
        <v>0</v>
      </c>
      <c r="Y171" s="132">
        <f t="shared" si="19"/>
        <v>0</v>
      </c>
      <c r="Z171" s="132">
        <v>0</v>
      </c>
      <c r="AA171" s="133">
        <f t="shared" si="20"/>
        <v>0</v>
      </c>
      <c r="AR171" s="16" t="s">
        <v>251</v>
      </c>
      <c r="AT171" s="16" t="s">
        <v>151</v>
      </c>
      <c r="AU171" s="16" t="s">
        <v>130</v>
      </c>
      <c r="AY171" s="16" t="s">
        <v>124</v>
      </c>
      <c r="BE171" s="134">
        <f t="shared" si="21"/>
        <v>0</v>
      </c>
      <c r="BF171" s="134">
        <f t="shared" si="22"/>
        <v>0</v>
      </c>
      <c r="BG171" s="134">
        <f t="shared" si="23"/>
        <v>0</v>
      </c>
      <c r="BH171" s="134">
        <f t="shared" si="24"/>
        <v>0</v>
      </c>
      <c r="BI171" s="134">
        <f t="shared" si="25"/>
        <v>0</v>
      </c>
      <c r="BJ171" s="16" t="s">
        <v>130</v>
      </c>
      <c r="BK171" s="134">
        <f t="shared" si="26"/>
        <v>0</v>
      </c>
      <c r="BL171" s="16" t="s">
        <v>193</v>
      </c>
      <c r="BM171" s="16" t="s">
        <v>418</v>
      </c>
    </row>
    <row r="172" spans="2:65" s="1" customFormat="1" ht="31.5" customHeight="1" x14ac:dyDescent="0.3">
      <c r="B172" s="125"/>
      <c r="C172" s="141" t="s">
        <v>419</v>
      </c>
      <c r="D172" s="141" t="s">
        <v>151</v>
      </c>
      <c r="E172" s="142" t="s">
        <v>420</v>
      </c>
      <c r="F172" s="403" t="s">
        <v>1948</v>
      </c>
      <c r="G172" s="404"/>
      <c r="H172" s="404"/>
      <c r="I172" s="404"/>
      <c r="J172" s="143" t="s">
        <v>187</v>
      </c>
      <c r="K172" s="144">
        <v>2</v>
      </c>
      <c r="L172" s="405"/>
      <c r="M172" s="404"/>
      <c r="N172" s="405"/>
      <c r="O172" s="395"/>
      <c r="P172" s="395"/>
      <c r="Q172" s="395"/>
      <c r="R172" s="130"/>
      <c r="T172" s="131" t="s">
        <v>3</v>
      </c>
      <c r="U172" s="36" t="s">
        <v>36</v>
      </c>
      <c r="V172" s="132">
        <v>0</v>
      </c>
      <c r="W172" s="132">
        <f t="shared" si="18"/>
        <v>0</v>
      </c>
      <c r="X172" s="132">
        <v>0</v>
      </c>
      <c r="Y172" s="132">
        <f t="shared" si="19"/>
        <v>0</v>
      </c>
      <c r="Z172" s="132">
        <v>0</v>
      </c>
      <c r="AA172" s="133">
        <f t="shared" si="20"/>
        <v>0</v>
      </c>
      <c r="AR172" s="16" t="s">
        <v>251</v>
      </c>
      <c r="AT172" s="16" t="s">
        <v>151</v>
      </c>
      <c r="AU172" s="16" t="s">
        <v>130</v>
      </c>
      <c r="AY172" s="16" t="s">
        <v>124</v>
      </c>
      <c r="BE172" s="134">
        <f t="shared" si="21"/>
        <v>0</v>
      </c>
      <c r="BF172" s="134">
        <f t="shared" si="22"/>
        <v>0</v>
      </c>
      <c r="BG172" s="134">
        <f t="shared" si="23"/>
        <v>0</v>
      </c>
      <c r="BH172" s="134">
        <f t="shared" si="24"/>
        <v>0</v>
      </c>
      <c r="BI172" s="134">
        <f t="shared" si="25"/>
        <v>0</v>
      </c>
      <c r="BJ172" s="16" t="s">
        <v>130</v>
      </c>
      <c r="BK172" s="134">
        <f t="shared" si="26"/>
        <v>0</v>
      </c>
      <c r="BL172" s="16" t="s">
        <v>193</v>
      </c>
      <c r="BM172" s="16" t="s">
        <v>421</v>
      </c>
    </row>
    <row r="173" spans="2:65" s="1" customFormat="1" ht="22.5" customHeight="1" x14ac:dyDescent="0.3">
      <c r="B173" s="125"/>
      <c r="C173" s="141" t="s">
        <v>422</v>
      </c>
      <c r="D173" s="141" t="s">
        <v>151</v>
      </c>
      <c r="E173" s="142" t="s">
        <v>423</v>
      </c>
      <c r="F173" s="403" t="s">
        <v>1947</v>
      </c>
      <c r="G173" s="404"/>
      <c r="H173" s="404"/>
      <c r="I173" s="404"/>
      <c r="J173" s="143" t="s">
        <v>424</v>
      </c>
      <c r="K173" s="144">
        <v>1</v>
      </c>
      <c r="L173" s="405"/>
      <c r="M173" s="404"/>
      <c r="N173" s="405"/>
      <c r="O173" s="395"/>
      <c r="P173" s="395"/>
      <c r="Q173" s="395"/>
      <c r="R173" s="130"/>
      <c r="T173" s="131" t="s">
        <v>3</v>
      </c>
      <c r="U173" s="36" t="s">
        <v>36</v>
      </c>
      <c r="V173" s="132">
        <v>0</v>
      </c>
      <c r="W173" s="132">
        <f t="shared" si="18"/>
        <v>0</v>
      </c>
      <c r="X173" s="132">
        <v>0</v>
      </c>
      <c r="Y173" s="132">
        <f t="shared" si="19"/>
        <v>0</v>
      </c>
      <c r="Z173" s="132">
        <v>0</v>
      </c>
      <c r="AA173" s="133">
        <f t="shared" si="20"/>
        <v>0</v>
      </c>
      <c r="AR173" s="16" t="s">
        <v>251</v>
      </c>
      <c r="AT173" s="16" t="s">
        <v>151</v>
      </c>
      <c r="AU173" s="16" t="s">
        <v>130</v>
      </c>
      <c r="AY173" s="16" t="s">
        <v>124</v>
      </c>
      <c r="BE173" s="134">
        <f t="shared" si="21"/>
        <v>0</v>
      </c>
      <c r="BF173" s="134">
        <f t="shared" si="22"/>
        <v>0</v>
      </c>
      <c r="BG173" s="134">
        <f t="shared" si="23"/>
        <v>0</v>
      </c>
      <c r="BH173" s="134">
        <f t="shared" si="24"/>
        <v>0</v>
      </c>
      <c r="BI173" s="134">
        <f t="shared" si="25"/>
        <v>0</v>
      </c>
      <c r="BJ173" s="16" t="s">
        <v>130</v>
      </c>
      <c r="BK173" s="134">
        <f t="shared" si="26"/>
        <v>0</v>
      </c>
      <c r="BL173" s="16" t="s">
        <v>193</v>
      </c>
      <c r="BM173" s="16" t="s">
        <v>425</v>
      </c>
    </row>
    <row r="174" spans="2:65" s="1" customFormat="1" ht="22.5" customHeight="1" x14ac:dyDescent="0.3">
      <c r="B174" s="125"/>
      <c r="C174" s="141" t="s">
        <v>426</v>
      </c>
      <c r="D174" s="141" t="s">
        <v>151</v>
      </c>
      <c r="E174" s="142" t="s">
        <v>427</v>
      </c>
      <c r="F174" s="403" t="s">
        <v>428</v>
      </c>
      <c r="G174" s="404"/>
      <c r="H174" s="404"/>
      <c r="I174" s="404"/>
      <c r="J174" s="143" t="s">
        <v>424</v>
      </c>
      <c r="K174" s="144">
        <v>1</v>
      </c>
      <c r="L174" s="405"/>
      <c r="M174" s="404"/>
      <c r="N174" s="405"/>
      <c r="O174" s="395"/>
      <c r="P174" s="395"/>
      <c r="Q174" s="395"/>
      <c r="R174" s="130"/>
      <c r="T174" s="131" t="s">
        <v>3</v>
      </c>
      <c r="U174" s="36" t="s">
        <v>36</v>
      </c>
      <c r="V174" s="132">
        <v>0</v>
      </c>
      <c r="W174" s="132">
        <f t="shared" si="18"/>
        <v>0</v>
      </c>
      <c r="X174" s="132">
        <v>0</v>
      </c>
      <c r="Y174" s="132">
        <f t="shared" si="19"/>
        <v>0</v>
      </c>
      <c r="Z174" s="132">
        <v>0</v>
      </c>
      <c r="AA174" s="133">
        <f t="shared" si="20"/>
        <v>0</v>
      </c>
      <c r="AR174" s="16" t="s">
        <v>251</v>
      </c>
      <c r="AT174" s="16" t="s">
        <v>151</v>
      </c>
      <c r="AU174" s="16" t="s">
        <v>130</v>
      </c>
      <c r="AY174" s="16" t="s">
        <v>124</v>
      </c>
      <c r="BE174" s="134">
        <f t="shared" si="21"/>
        <v>0</v>
      </c>
      <c r="BF174" s="134">
        <f t="shared" si="22"/>
        <v>0</v>
      </c>
      <c r="BG174" s="134">
        <f t="shared" si="23"/>
        <v>0</v>
      </c>
      <c r="BH174" s="134">
        <f t="shared" si="24"/>
        <v>0</v>
      </c>
      <c r="BI174" s="134">
        <f t="shared" si="25"/>
        <v>0</v>
      </c>
      <c r="BJ174" s="16" t="s">
        <v>130</v>
      </c>
      <c r="BK174" s="134">
        <f t="shared" si="26"/>
        <v>0</v>
      </c>
      <c r="BL174" s="16" t="s">
        <v>193</v>
      </c>
      <c r="BM174" s="16" t="s">
        <v>429</v>
      </c>
    </row>
    <row r="175" spans="2:65" s="1" customFormat="1" ht="22.5" customHeight="1" x14ac:dyDescent="0.3">
      <c r="B175" s="125"/>
      <c r="C175" s="141" t="s">
        <v>430</v>
      </c>
      <c r="D175" s="141" t="s">
        <v>151</v>
      </c>
      <c r="E175" s="142" t="s">
        <v>431</v>
      </c>
      <c r="F175" s="424" t="s">
        <v>432</v>
      </c>
      <c r="G175" s="425"/>
      <c r="H175" s="425"/>
      <c r="I175" s="425"/>
      <c r="J175" s="143" t="s">
        <v>187</v>
      </c>
      <c r="K175" s="144">
        <v>1</v>
      </c>
      <c r="L175" s="405"/>
      <c r="M175" s="404"/>
      <c r="N175" s="405"/>
      <c r="O175" s="395"/>
      <c r="P175" s="395"/>
      <c r="Q175" s="395"/>
      <c r="R175" s="130"/>
      <c r="T175" s="131" t="s">
        <v>3</v>
      </c>
      <c r="U175" s="36" t="s">
        <v>36</v>
      </c>
      <c r="V175" s="132">
        <v>0</v>
      </c>
      <c r="W175" s="132">
        <f t="shared" si="18"/>
        <v>0</v>
      </c>
      <c r="X175" s="132">
        <v>5.0000000000000001E-4</v>
      </c>
      <c r="Y175" s="132">
        <f t="shared" si="19"/>
        <v>5.0000000000000001E-4</v>
      </c>
      <c r="Z175" s="132">
        <v>0</v>
      </c>
      <c r="AA175" s="133">
        <f t="shared" si="20"/>
        <v>0</v>
      </c>
      <c r="AR175" s="16" t="s">
        <v>251</v>
      </c>
      <c r="AT175" s="16" t="s">
        <v>151</v>
      </c>
      <c r="AU175" s="16" t="s">
        <v>130</v>
      </c>
      <c r="AY175" s="16" t="s">
        <v>124</v>
      </c>
      <c r="BE175" s="134">
        <f t="shared" si="21"/>
        <v>0</v>
      </c>
      <c r="BF175" s="134">
        <f t="shared" si="22"/>
        <v>0</v>
      </c>
      <c r="BG175" s="134">
        <f t="shared" si="23"/>
        <v>0</v>
      </c>
      <c r="BH175" s="134">
        <f t="shared" si="24"/>
        <v>0</v>
      </c>
      <c r="BI175" s="134">
        <f t="shared" si="25"/>
        <v>0</v>
      </c>
      <c r="BJ175" s="16" t="s">
        <v>130</v>
      </c>
      <c r="BK175" s="134">
        <f t="shared" si="26"/>
        <v>0</v>
      </c>
      <c r="BL175" s="16" t="s">
        <v>193</v>
      </c>
      <c r="BM175" s="16" t="s">
        <v>433</v>
      </c>
    </row>
    <row r="176" spans="2:65" s="1" customFormat="1" ht="22.5" customHeight="1" x14ac:dyDescent="0.3">
      <c r="B176" s="125"/>
      <c r="C176" s="141" t="s">
        <v>434</v>
      </c>
      <c r="D176" s="141" t="s">
        <v>151</v>
      </c>
      <c r="E176" s="142" t="s">
        <v>435</v>
      </c>
      <c r="F176" s="403" t="s">
        <v>436</v>
      </c>
      <c r="G176" s="404"/>
      <c r="H176" s="404"/>
      <c r="I176" s="404"/>
      <c r="J176" s="143" t="s">
        <v>187</v>
      </c>
      <c r="K176" s="144">
        <v>1</v>
      </c>
      <c r="L176" s="405"/>
      <c r="M176" s="404"/>
      <c r="N176" s="405"/>
      <c r="O176" s="395"/>
      <c r="P176" s="395"/>
      <c r="Q176" s="395"/>
      <c r="R176" s="130"/>
      <c r="T176" s="131" t="s">
        <v>3</v>
      </c>
      <c r="U176" s="36" t="s">
        <v>36</v>
      </c>
      <c r="V176" s="132">
        <v>0</v>
      </c>
      <c r="W176" s="132">
        <f t="shared" si="18"/>
        <v>0</v>
      </c>
      <c r="X176" s="132">
        <v>2.9999999999999997E-4</v>
      </c>
      <c r="Y176" s="132">
        <f t="shared" si="19"/>
        <v>2.9999999999999997E-4</v>
      </c>
      <c r="Z176" s="132">
        <v>0</v>
      </c>
      <c r="AA176" s="133">
        <f t="shared" si="20"/>
        <v>0</v>
      </c>
      <c r="AR176" s="16" t="s">
        <v>251</v>
      </c>
      <c r="AT176" s="16" t="s">
        <v>151</v>
      </c>
      <c r="AU176" s="16" t="s">
        <v>130</v>
      </c>
      <c r="AY176" s="16" t="s">
        <v>124</v>
      </c>
      <c r="BE176" s="134">
        <f t="shared" si="21"/>
        <v>0</v>
      </c>
      <c r="BF176" s="134">
        <f t="shared" si="22"/>
        <v>0</v>
      </c>
      <c r="BG176" s="134">
        <f t="shared" si="23"/>
        <v>0</v>
      </c>
      <c r="BH176" s="134">
        <f t="shared" si="24"/>
        <v>0</v>
      </c>
      <c r="BI176" s="134">
        <f t="shared" si="25"/>
        <v>0</v>
      </c>
      <c r="BJ176" s="16" t="s">
        <v>130</v>
      </c>
      <c r="BK176" s="134">
        <f t="shared" si="26"/>
        <v>0</v>
      </c>
      <c r="BL176" s="16" t="s">
        <v>193</v>
      </c>
      <c r="BM176" s="16" t="s">
        <v>437</v>
      </c>
    </row>
    <row r="177" spans="2:65" s="1" customFormat="1" ht="31.5" customHeight="1" x14ac:dyDescent="0.3">
      <c r="B177" s="125"/>
      <c r="C177" s="126" t="s">
        <v>438</v>
      </c>
      <c r="D177" s="126" t="s">
        <v>125</v>
      </c>
      <c r="E177" s="127" t="s">
        <v>439</v>
      </c>
      <c r="F177" s="394" t="s">
        <v>440</v>
      </c>
      <c r="G177" s="395"/>
      <c r="H177" s="395"/>
      <c r="I177" s="395"/>
      <c r="J177" s="128" t="s">
        <v>320</v>
      </c>
      <c r="K177" s="129">
        <v>1</v>
      </c>
      <c r="L177" s="396"/>
      <c r="M177" s="395"/>
      <c r="N177" s="396"/>
      <c r="O177" s="395"/>
      <c r="P177" s="395"/>
      <c r="Q177" s="395"/>
      <c r="R177" s="130"/>
      <c r="T177" s="131" t="s">
        <v>3</v>
      </c>
      <c r="U177" s="36" t="s">
        <v>36</v>
      </c>
      <c r="V177" s="132">
        <v>0.21321000000000001</v>
      </c>
      <c r="W177" s="132">
        <f t="shared" si="18"/>
        <v>0.21321000000000001</v>
      </c>
      <c r="X177" s="132">
        <v>9.2000000000000003E-4</v>
      </c>
      <c r="Y177" s="132">
        <f t="shared" si="19"/>
        <v>9.2000000000000003E-4</v>
      </c>
      <c r="Z177" s="132">
        <v>0</v>
      </c>
      <c r="AA177" s="133">
        <f t="shared" si="20"/>
        <v>0</v>
      </c>
      <c r="AR177" s="16" t="s">
        <v>193</v>
      </c>
      <c r="AT177" s="16" t="s">
        <v>125</v>
      </c>
      <c r="AU177" s="16" t="s">
        <v>130</v>
      </c>
      <c r="AY177" s="16" t="s">
        <v>124</v>
      </c>
      <c r="BE177" s="134">
        <f t="shared" si="21"/>
        <v>0</v>
      </c>
      <c r="BF177" s="134">
        <f t="shared" si="22"/>
        <v>0</v>
      </c>
      <c r="BG177" s="134">
        <f t="shared" si="23"/>
        <v>0</v>
      </c>
      <c r="BH177" s="134">
        <f t="shared" si="24"/>
        <v>0</v>
      </c>
      <c r="BI177" s="134">
        <f t="shared" si="25"/>
        <v>0</v>
      </c>
      <c r="BJ177" s="16" t="s">
        <v>130</v>
      </c>
      <c r="BK177" s="134">
        <f t="shared" si="26"/>
        <v>0</v>
      </c>
      <c r="BL177" s="16" t="s">
        <v>193</v>
      </c>
      <c r="BM177" s="16" t="s">
        <v>441</v>
      </c>
    </row>
    <row r="178" spans="2:65" s="1" customFormat="1" ht="31.5" customHeight="1" x14ac:dyDescent="0.3">
      <c r="B178" s="125"/>
      <c r="C178" s="126" t="s">
        <v>442</v>
      </c>
      <c r="D178" s="126" t="s">
        <v>125</v>
      </c>
      <c r="E178" s="127" t="s">
        <v>443</v>
      </c>
      <c r="F178" s="394" t="s">
        <v>444</v>
      </c>
      <c r="G178" s="395"/>
      <c r="H178" s="395"/>
      <c r="I178" s="395"/>
      <c r="J178" s="128" t="s">
        <v>320</v>
      </c>
      <c r="K178" s="129">
        <v>5</v>
      </c>
      <c r="L178" s="396"/>
      <c r="M178" s="395"/>
      <c r="N178" s="396"/>
      <c r="O178" s="395"/>
      <c r="P178" s="395"/>
      <c r="Q178" s="395"/>
      <c r="R178" s="130"/>
      <c r="T178" s="131" t="s">
        <v>3</v>
      </c>
      <c r="U178" s="36" t="s">
        <v>36</v>
      </c>
      <c r="V178" s="132">
        <v>0.16994999999999999</v>
      </c>
      <c r="W178" s="132">
        <f t="shared" si="18"/>
        <v>0.84975000000000001</v>
      </c>
      <c r="X178" s="132">
        <v>2.0000000000000002E-5</v>
      </c>
      <c r="Y178" s="132">
        <f t="shared" si="19"/>
        <v>1E-4</v>
      </c>
      <c r="Z178" s="132">
        <v>0</v>
      </c>
      <c r="AA178" s="133">
        <f t="shared" si="20"/>
        <v>0</v>
      </c>
      <c r="AR178" s="16" t="s">
        <v>193</v>
      </c>
      <c r="AT178" s="16" t="s">
        <v>125</v>
      </c>
      <c r="AU178" s="16" t="s">
        <v>130</v>
      </c>
      <c r="AY178" s="16" t="s">
        <v>124</v>
      </c>
      <c r="BE178" s="134">
        <f t="shared" si="21"/>
        <v>0</v>
      </c>
      <c r="BF178" s="134">
        <f t="shared" si="22"/>
        <v>0</v>
      </c>
      <c r="BG178" s="134">
        <f t="shared" si="23"/>
        <v>0</v>
      </c>
      <c r="BH178" s="134">
        <f t="shared" si="24"/>
        <v>0</v>
      </c>
      <c r="BI178" s="134">
        <f t="shared" si="25"/>
        <v>0</v>
      </c>
      <c r="BJ178" s="16" t="s">
        <v>130</v>
      </c>
      <c r="BK178" s="134">
        <f t="shared" si="26"/>
        <v>0</v>
      </c>
      <c r="BL178" s="16" t="s">
        <v>193</v>
      </c>
      <c r="BM178" s="16" t="s">
        <v>445</v>
      </c>
    </row>
    <row r="179" spans="2:65" s="1" customFormat="1" ht="31.5" customHeight="1" x14ac:dyDescent="0.3">
      <c r="B179" s="125"/>
      <c r="C179" s="126" t="s">
        <v>446</v>
      </c>
      <c r="D179" s="126" t="s">
        <v>125</v>
      </c>
      <c r="E179" s="127" t="s">
        <v>447</v>
      </c>
      <c r="F179" s="394" t="s">
        <v>448</v>
      </c>
      <c r="G179" s="395"/>
      <c r="H179" s="395"/>
      <c r="I179" s="395"/>
      <c r="J179" s="128" t="s">
        <v>320</v>
      </c>
      <c r="K179" s="129">
        <v>10</v>
      </c>
      <c r="L179" s="396"/>
      <c r="M179" s="395"/>
      <c r="N179" s="396"/>
      <c r="O179" s="395"/>
      <c r="P179" s="395"/>
      <c r="Q179" s="395"/>
      <c r="R179" s="130"/>
      <c r="T179" s="131" t="s">
        <v>3</v>
      </c>
      <c r="U179" s="36" t="s">
        <v>36</v>
      </c>
      <c r="V179" s="132">
        <v>0.21321000000000001</v>
      </c>
      <c r="W179" s="132">
        <f t="shared" si="18"/>
        <v>2.1321000000000003</v>
      </c>
      <c r="X179" s="132">
        <v>2.0000000000000002E-5</v>
      </c>
      <c r="Y179" s="132">
        <f t="shared" si="19"/>
        <v>2.0000000000000001E-4</v>
      </c>
      <c r="Z179" s="132">
        <v>0</v>
      </c>
      <c r="AA179" s="133">
        <f t="shared" si="20"/>
        <v>0</v>
      </c>
      <c r="AR179" s="16" t="s">
        <v>193</v>
      </c>
      <c r="AT179" s="16" t="s">
        <v>125</v>
      </c>
      <c r="AU179" s="16" t="s">
        <v>130</v>
      </c>
      <c r="AY179" s="16" t="s">
        <v>124</v>
      </c>
      <c r="BE179" s="134">
        <f t="shared" si="21"/>
        <v>0</v>
      </c>
      <c r="BF179" s="134">
        <f t="shared" si="22"/>
        <v>0</v>
      </c>
      <c r="BG179" s="134">
        <f t="shared" si="23"/>
        <v>0</v>
      </c>
      <c r="BH179" s="134">
        <f t="shared" si="24"/>
        <v>0</v>
      </c>
      <c r="BI179" s="134">
        <f t="shared" si="25"/>
        <v>0</v>
      </c>
      <c r="BJ179" s="16" t="s">
        <v>130</v>
      </c>
      <c r="BK179" s="134">
        <f t="shared" si="26"/>
        <v>0</v>
      </c>
      <c r="BL179" s="16" t="s">
        <v>193</v>
      </c>
      <c r="BM179" s="16" t="s">
        <v>449</v>
      </c>
    </row>
    <row r="180" spans="2:65" s="1" customFormat="1" ht="31.5" customHeight="1" x14ac:dyDescent="0.3">
      <c r="B180" s="125"/>
      <c r="C180" s="126" t="s">
        <v>450</v>
      </c>
      <c r="D180" s="126" t="s">
        <v>125</v>
      </c>
      <c r="E180" s="127" t="s">
        <v>451</v>
      </c>
      <c r="F180" s="394" t="s">
        <v>452</v>
      </c>
      <c r="G180" s="395"/>
      <c r="H180" s="395"/>
      <c r="I180" s="395"/>
      <c r="J180" s="128" t="s">
        <v>320</v>
      </c>
      <c r="K180" s="129">
        <v>5</v>
      </c>
      <c r="L180" s="396"/>
      <c r="M180" s="395"/>
      <c r="N180" s="396"/>
      <c r="O180" s="395"/>
      <c r="P180" s="395"/>
      <c r="Q180" s="395"/>
      <c r="R180" s="130"/>
      <c r="T180" s="131" t="s">
        <v>3</v>
      </c>
      <c r="U180" s="36" t="s">
        <v>36</v>
      </c>
      <c r="V180" s="132">
        <v>0.23380999999999999</v>
      </c>
      <c r="W180" s="132">
        <f t="shared" si="18"/>
        <v>1.1690499999999999</v>
      </c>
      <c r="X180" s="132">
        <v>2.0000000000000002E-5</v>
      </c>
      <c r="Y180" s="132">
        <f t="shared" si="19"/>
        <v>1E-4</v>
      </c>
      <c r="Z180" s="132">
        <v>0</v>
      </c>
      <c r="AA180" s="133">
        <f t="shared" si="20"/>
        <v>0</v>
      </c>
      <c r="AR180" s="16" t="s">
        <v>193</v>
      </c>
      <c r="AT180" s="16" t="s">
        <v>125</v>
      </c>
      <c r="AU180" s="16" t="s">
        <v>130</v>
      </c>
      <c r="AY180" s="16" t="s">
        <v>124</v>
      </c>
      <c r="BE180" s="134">
        <f t="shared" si="21"/>
        <v>0</v>
      </c>
      <c r="BF180" s="134">
        <f t="shared" si="22"/>
        <v>0</v>
      </c>
      <c r="BG180" s="134">
        <f t="shared" si="23"/>
        <v>0</v>
      </c>
      <c r="BH180" s="134">
        <f t="shared" si="24"/>
        <v>0</v>
      </c>
      <c r="BI180" s="134">
        <f t="shared" si="25"/>
        <v>0</v>
      </c>
      <c r="BJ180" s="16" t="s">
        <v>130</v>
      </c>
      <c r="BK180" s="134">
        <f t="shared" si="26"/>
        <v>0</v>
      </c>
      <c r="BL180" s="16" t="s">
        <v>193</v>
      </c>
      <c r="BM180" s="16" t="s">
        <v>453</v>
      </c>
    </row>
    <row r="181" spans="2:65" s="1" customFormat="1" ht="31.5" customHeight="1" x14ac:dyDescent="0.3">
      <c r="B181" s="125"/>
      <c r="C181" s="126" t="s">
        <v>454</v>
      </c>
      <c r="D181" s="126" t="s">
        <v>125</v>
      </c>
      <c r="E181" s="127" t="s">
        <v>455</v>
      </c>
      <c r="F181" s="394" t="s">
        <v>456</v>
      </c>
      <c r="G181" s="395"/>
      <c r="H181" s="395"/>
      <c r="I181" s="395"/>
      <c r="J181" s="128" t="s">
        <v>320</v>
      </c>
      <c r="K181" s="129">
        <v>3</v>
      </c>
      <c r="L181" s="396"/>
      <c r="M181" s="395"/>
      <c r="N181" s="396"/>
      <c r="O181" s="395"/>
      <c r="P181" s="395"/>
      <c r="Q181" s="395"/>
      <c r="R181" s="130"/>
      <c r="T181" s="131" t="s">
        <v>3</v>
      </c>
      <c r="U181" s="36" t="s">
        <v>36</v>
      </c>
      <c r="V181" s="132">
        <v>0.27706999999999998</v>
      </c>
      <c r="W181" s="132">
        <f t="shared" si="18"/>
        <v>0.83121</v>
      </c>
      <c r="X181" s="132">
        <v>2.0000000000000002E-5</v>
      </c>
      <c r="Y181" s="132">
        <f t="shared" si="19"/>
        <v>6.0000000000000008E-5</v>
      </c>
      <c r="Z181" s="132">
        <v>0</v>
      </c>
      <c r="AA181" s="133">
        <f t="shared" si="20"/>
        <v>0</v>
      </c>
      <c r="AR181" s="16" t="s">
        <v>193</v>
      </c>
      <c r="AT181" s="16" t="s">
        <v>125</v>
      </c>
      <c r="AU181" s="16" t="s">
        <v>130</v>
      </c>
      <c r="AY181" s="16" t="s">
        <v>124</v>
      </c>
      <c r="BE181" s="134">
        <f t="shared" si="21"/>
        <v>0</v>
      </c>
      <c r="BF181" s="134">
        <f t="shared" si="22"/>
        <v>0</v>
      </c>
      <c r="BG181" s="134">
        <f t="shared" si="23"/>
        <v>0</v>
      </c>
      <c r="BH181" s="134">
        <f t="shared" si="24"/>
        <v>0</v>
      </c>
      <c r="BI181" s="134">
        <f t="shared" si="25"/>
        <v>0</v>
      </c>
      <c r="BJ181" s="16" t="s">
        <v>130</v>
      </c>
      <c r="BK181" s="134">
        <f t="shared" si="26"/>
        <v>0</v>
      </c>
      <c r="BL181" s="16" t="s">
        <v>193</v>
      </c>
      <c r="BM181" s="16" t="s">
        <v>457</v>
      </c>
    </row>
    <row r="182" spans="2:65" s="1" customFormat="1" ht="31.5" customHeight="1" x14ac:dyDescent="0.3">
      <c r="B182" s="125"/>
      <c r="C182" s="126" t="s">
        <v>458</v>
      </c>
      <c r="D182" s="126" t="s">
        <v>125</v>
      </c>
      <c r="E182" s="127" t="s">
        <v>459</v>
      </c>
      <c r="F182" s="394" t="s">
        <v>460</v>
      </c>
      <c r="G182" s="395"/>
      <c r="H182" s="395"/>
      <c r="I182" s="395"/>
      <c r="J182" s="128" t="s">
        <v>320</v>
      </c>
      <c r="K182" s="129">
        <v>3</v>
      </c>
      <c r="L182" s="396"/>
      <c r="M182" s="395"/>
      <c r="N182" s="396"/>
      <c r="O182" s="395"/>
      <c r="P182" s="395"/>
      <c r="Q182" s="395"/>
      <c r="R182" s="130"/>
      <c r="T182" s="131" t="s">
        <v>3</v>
      </c>
      <c r="U182" s="36" t="s">
        <v>36</v>
      </c>
      <c r="V182" s="132">
        <v>0.36153000000000002</v>
      </c>
      <c r="W182" s="132">
        <f t="shared" si="18"/>
        <v>1.0845899999999999</v>
      </c>
      <c r="X182" s="132">
        <v>2.0000000000000002E-5</v>
      </c>
      <c r="Y182" s="132">
        <f t="shared" si="19"/>
        <v>6.0000000000000008E-5</v>
      </c>
      <c r="Z182" s="132">
        <v>0</v>
      </c>
      <c r="AA182" s="133">
        <f t="shared" si="20"/>
        <v>0</v>
      </c>
      <c r="AR182" s="16" t="s">
        <v>193</v>
      </c>
      <c r="AT182" s="16" t="s">
        <v>125</v>
      </c>
      <c r="AU182" s="16" t="s">
        <v>130</v>
      </c>
      <c r="AY182" s="16" t="s">
        <v>124</v>
      </c>
      <c r="BE182" s="134">
        <f t="shared" si="21"/>
        <v>0</v>
      </c>
      <c r="BF182" s="134">
        <f t="shared" si="22"/>
        <v>0</v>
      </c>
      <c r="BG182" s="134">
        <f t="shared" si="23"/>
        <v>0</v>
      </c>
      <c r="BH182" s="134">
        <f t="shared" si="24"/>
        <v>0</v>
      </c>
      <c r="BI182" s="134">
        <f t="shared" si="25"/>
        <v>0</v>
      </c>
      <c r="BJ182" s="16" t="s">
        <v>130</v>
      </c>
      <c r="BK182" s="134">
        <f t="shared" si="26"/>
        <v>0</v>
      </c>
      <c r="BL182" s="16" t="s">
        <v>193</v>
      </c>
      <c r="BM182" s="16" t="s">
        <v>461</v>
      </c>
    </row>
    <row r="183" spans="2:65" s="1" customFormat="1" ht="31.5" customHeight="1" x14ac:dyDescent="0.3">
      <c r="B183" s="125"/>
      <c r="C183" s="126" t="s">
        <v>462</v>
      </c>
      <c r="D183" s="126" t="s">
        <v>125</v>
      </c>
      <c r="E183" s="127" t="s">
        <v>463</v>
      </c>
      <c r="F183" s="394" t="s">
        <v>464</v>
      </c>
      <c r="G183" s="395"/>
      <c r="H183" s="395"/>
      <c r="I183" s="395"/>
      <c r="J183" s="128" t="s">
        <v>320</v>
      </c>
      <c r="K183" s="129">
        <v>6</v>
      </c>
      <c r="L183" s="396"/>
      <c r="M183" s="395"/>
      <c r="N183" s="396"/>
      <c r="O183" s="395"/>
      <c r="P183" s="395"/>
      <c r="Q183" s="395"/>
      <c r="R183" s="130"/>
      <c r="T183" s="131" t="s">
        <v>3</v>
      </c>
      <c r="U183" s="36" t="s">
        <v>36</v>
      </c>
      <c r="V183" s="132">
        <v>0.43672</v>
      </c>
      <c r="W183" s="132">
        <f t="shared" si="18"/>
        <v>2.62032</v>
      </c>
      <c r="X183" s="132">
        <v>2.0000000000000002E-5</v>
      </c>
      <c r="Y183" s="132">
        <f t="shared" si="19"/>
        <v>1.2000000000000002E-4</v>
      </c>
      <c r="Z183" s="132">
        <v>0</v>
      </c>
      <c r="AA183" s="133">
        <f t="shared" si="20"/>
        <v>0</v>
      </c>
      <c r="AR183" s="16" t="s">
        <v>193</v>
      </c>
      <c r="AT183" s="16" t="s">
        <v>125</v>
      </c>
      <c r="AU183" s="16" t="s">
        <v>130</v>
      </c>
      <c r="AY183" s="16" t="s">
        <v>124</v>
      </c>
      <c r="BE183" s="134">
        <f t="shared" si="21"/>
        <v>0</v>
      </c>
      <c r="BF183" s="134">
        <f t="shared" si="22"/>
        <v>0</v>
      </c>
      <c r="BG183" s="134">
        <f t="shared" si="23"/>
        <v>0</v>
      </c>
      <c r="BH183" s="134">
        <f t="shared" si="24"/>
        <v>0</v>
      </c>
      <c r="BI183" s="134">
        <f t="shared" si="25"/>
        <v>0</v>
      </c>
      <c r="BJ183" s="16" t="s">
        <v>130</v>
      </c>
      <c r="BK183" s="134">
        <f t="shared" si="26"/>
        <v>0</v>
      </c>
      <c r="BL183" s="16" t="s">
        <v>193</v>
      </c>
      <c r="BM183" s="16" t="s">
        <v>465</v>
      </c>
    </row>
    <row r="184" spans="2:65" s="1" customFormat="1" ht="31.5" customHeight="1" x14ac:dyDescent="0.3">
      <c r="B184" s="125"/>
      <c r="C184" s="126" t="s">
        <v>466</v>
      </c>
      <c r="D184" s="126" t="s">
        <v>125</v>
      </c>
      <c r="E184" s="127" t="s">
        <v>467</v>
      </c>
      <c r="F184" s="394" t="s">
        <v>468</v>
      </c>
      <c r="G184" s="395"/>
      <c r="H184" s="395"/>
      <c r="I184" s="395"/>
      <c r="J184" s="128" t="s">
        <v>151</v>
      </c>
      <c r="K184" s="129">
        <v>231</v>
      </c>
      <c r="L184" s="396"/>
      <c r="M184" s="395"/>
      <c r="N184" s="396"/>
      <c r="O184" s="395"/>
      <c r="P184" s="395"/>
      <c r="Q184" s="395"/>
      <c r="R184" s="130"/>
      <c r="T184" s="131" t="s">
        <v>3</v>
      </c>
      <c r="U184" s="36" t="s">
        <v>36</v>
      </c>
      <c r="V184" s="132">
        <v>6.9010000000000002E-2</v>
      </c>
      <c r="W184" s="132">
        <f t="shared" si="18"/>
        <v>15.94131</v>
      </c>
      <c r="X184" s="132">
        <v>1.8689800000000001E-4</v>
      </c>
      <c r="Y184" s="132">
        <f t="shared" si="19"/>
        <v>4.3173438000000001E-2</v>
      </c>
      <c r="Z184" s="132">
        <v>0</v>
      </c>
      <c r="AA184" s="133">
        <f t="shared" si="20"/>
        <v>0</v>
      </c>
      <c r="AR184" s="16" t="s">
        <v>193</v>
      </c>
      <c r="AT184" s="16" t="s">
        <v>125</v>
      </c>
      <c r="AU184" s="16" t="s">
        <v>130</v>
      </c>
      <c r="AY184" s="16" t="s">
        <v>124</v>
      </c>
      <c r="BE184" s="134">
        <f t="shared" si="21"/>
        <v>0</v>
      </c>
      <c r="BF184" s="134">
        <f t="shared" si="22"/>
        <v>0</v>
      </c>
      <c r="BG184" s="134">
        <f t="shared" si="23"/>
        <v>0</v>
      </c>
      <c r="BH184" s="134">
        <f t="shared" si="24"/>
        <v>0</v>
      </c>
      <c r="BI184" s="134">
        <f t="shared" si="25"/>
        <v>0</v>
      </c>
      <c r="BJ184" s="16" t="s">
        <v>130</v>
      </c>
      <c r="BK184" s="134">
        <f t="shared" si="26"/>
        <v>0</v>
      </c>
      <c r="BL184" s="16" t="s">
        <v>193</v>
      </c>
      <c r="BM184" s="16" t="s">
        <v>469</v>
      </c>
    </row>
    <row r="185" spans="2:65" s="1" customFormat="1" ht="31.5" customHeight="1" x14ac:dyDescent="0.3">
      <c r="B185" s="125"/>
      <c r="C185" s="126" t="s">
        <v>470</v>
      </c>
      <c r="D185" s="126" t="s">
        <v>125</v>
      </c>
      <c r="E185" s="127" t="s">
        <v>471</v>
      </c>
      <c r="F185" s="394" t="s">
        <v>472</v>
      </c>
      <c r="G185" s="395"/>
      <c r="H185" s="395"/>
      <c r="I185" s="395"/>
      <c r="J185" s="128" t="s">
        <v>151</v>
      </c>
      <c r="K185" s="129">
        <v>231</v>
      </c>
      <c r="L185" s="396"/>
      <c r="M185" s="395"/>
      <c r="N185" s="396"/>
      <c r="O185" s="395"/>
      <c r="P185" s="395"/>
      <c r="Q185" s="395"/>
      <c r="R185" s="130"/>
      <c r="T185" s="131" t="s">
        <v>3</v>
      </c>
      <c r="U185" s="36" t="s">
        <v>36</v>
      </c>
      <c r="V185" s="132">
        <v>6.386E-2</v>
      </c>
      <c r="W185" s="132">
        <f t="shared" si="18"/>
        <v>14.751659999999999</v>
      </c>
      <c r="X185" s="132">
        <v>1.0000000000000001E-5</v>
      </c>
      <c r="Y185" s="132">
        <f t="shared" si="19"/>
        <v>2.31E-3</v>
      </c>
      <c r="Z185" s="132">
        <v>0</v>
      </c>
      <c r="AA185" s="133">
        <f t="shared" si="20"/>
        <v>0</v>
      </c>
      <c r="AR185" s="16" t="s">
        <v>193</v>
      </c>
      <c r="AT185" s="16" t="s">
        <v>125</v>
      </c>
      <c r="AU185" s="16" t="s">
        <v>130</v>
      </c>
      <c r="AY185" s="16" t="s">
        <v>124</v>
      </c>
      <c r="BE185" s="134">
        <f t="shared" si="21"/>
        <v>0</v>
      </c>
      <c r="BF185" s="134">
        <f t="shared" si="22"/>
        <v>0</v>
      </c>
      <c r="BG185" s="134">
        <f t="shared" si="23"/>
        <v>0</v>
      </c>
      <c r="BH185" s="134">
        <f t="shared" si="24"/>
        <v>0</v>
      </c>
      <c r="BI185" s="134">
        <f t="shared" si="25"/>
        <v>0</v>
      </c>
      <c r="BJ185" s="16" t="s">
        <v>130</v>
      </c>
      <c r="BK185" s="134">
        <f t="shared" si="26"/>
        <v>0</v>
      </c>
      <c r="BL185" s="16" t="s">
        <v>193</v>
      </c>
      <c r="BM185" s="16" t="s">
        <v>473</v>
      </c>
    </row>
    <row r="186" spans="2:65" s="1" customFormat="1" ht="31.5" customHeight="1" x14ac:dyDescent="0.3">
      <c r="B186" s="125"/>
      <c r="C186" s="126" t="s">
        <v>474</v>
      </c>
      <c r="D186" s="126" t="s">
        <v>125</v>
      </c>
      <c r="E186" s="127" t="s">
        <v>475</v>
      </c>
      <c r="F186" s="394" t="s">
        <v>476</v>
      </c>
      <c r="G186" s="395"/>
      <c r="H186" s="395"/>
      <c r="I186" s="395"/>
      <c r="J186" s="128" t="s">
        <v>309</v>
      </c>
      <c r="K186" s="129"/>
      <c r="L186" s="396">
        <v>0.95</v>
      </c>
      <c r="M186" s="395"/>
      <c r="N186" s="396"/>
      <c r="O186" s="395"/>
      <c r="P186" s="395"/>
      <c r="Q186" s="395"/>
      <c r="R186" s="130"/>
      <c r="T186" s="131" t="s">
        <v>3</v>
      </c>
      <c r="U186" s="145" t="s">
        <v>36</v>
      </c>
      <c r="V186" s="146">
        <v>0</v>
      </c>
      <c r="W186" s="146">
        <f t="shared" si="18"/>
        <v>0</v>
      </c>
      <c r="X186" s="146">
        <v>0</v>
      </c>
      <c r="Y186" s="146">
        <f t="shared" si="19"/>
        <v>0</v>
      </c>
      <c r="Z186" s="146">
        <v>0</v>
      </c>
      <c r="AA186" s="147">
        <f t="shared" si="20"/>
        <v>0</v>
      </c>
      <c r="AR186" s="16" t="s">
        <v>193</v>
      </c>
      <c r="AT186" s="16" t="s">
        <v>125</v>
      </c>
      <c r="AU186" s="16" t="s">
        <v>130</v>
      </c>
      <c r="AY186" s="16" t="s">
        <v>124</v>
      </c>
      <c r="BE186" s="134">
        <f t="shared" si="21"/>
        <v>0</v>
      </c>
      <c r="BF186" s="134">
        <f t="shared" si="22"/>
        <v>0</v>
      </c>
      <c r="BG186" s="134">
        <f t="shared" si="23"/>
        <v>0</v>
      </c>
      <c r="BH186" s="134">
        <f t="shared" si="24"/>
        <v>0</v>
      </c>
      <c r="BI186" s="134">
        <f t="shared" si="25"/>
        <v>0</v>
      </c>
      <c r="BJ186" s="16" t="s">
        <v>130</v>
      </c>
      <c r="BK186" s="134">
        <f t="shared" si="26"/>
        <v>0</v>
      </c>
      <c r="BL186" s="16" t="s">
        <v>193</v>
      </c>
      <c r="BM186" s="16" t="s">
        <v>477</v>
      </c>
    </row>
    <row r="187" spans="2:65" s="1" customFormat="1" ht="6.95" customHeight="1" x14ac:dyDescent="0.3">
      <c r="B187" s="51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3"/>
    </row>
  </sheetData>
  <mergeCells count="266">
    <mergeCell ref="H1:K1"/>
    <mergeCell ref="S2:AC2"/>
    <mergeCell ref="F185:I185"/>
    <mergeCell ref="L185:M185"/>
    <mergeCell ref="N185:Q185"/>
    <mergeCell ref="F186:I186"/>
    <mergeCell ref="L186:M186"/>
    <mergeCell ref="N186:Q186"/>
    <mergeCell ref="N113:Q113"/>
    <mergeCell ref="N114:Q114"/>
    <mergeCell ref="N115:Q115"/>
    <mergeCell ref="N136:Q136"/>
    <mergeCell ref="N145:Q145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35:I135"/>
    <mergeCell ref="L135:M135"/>
    <mergeCell ref="N135:Q135"/>
    <mergeCell ref="F137:I137"/>
    <mergeCell ref="L137:M137"/>
    <mergeCell ref="N137:Q137"/>
    <mergeCell ref="F138:I138"/>
    <mergeCell ref="L138:M138"/>
    <mergeCell ref="N138:Q138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20:I120"/>
    <mergeCell ref="L120:M120"/>
    <mergeCell ref="N120:Q120"/>
    <mergeCell ref="F121:I121"/>
    <mergeCell ref="L121:M121"/>
    <mergeCell ref="N121:Q121"/>
    <mergeCell ref="F122:I122"/>
    <mergeCell ref="L122:M122"/>
    <mergeCell ref="N122:Q122"/>
    <mergeCell ref="F117:I117"/>
    <mergeCell ref="L117:M117"/>
    <mergeCell ref="N117:Q117"/>
    <mergeCell ref="F118:I118"/>
    <mergeCell ref="L118:M118"/>
    <mergeCell ref="N118:Q118"/>
    <mergeCell ref="F119:I119"/>
    <mergeCell ref="L119:M119"/>
    <mergeCell ref="N119:Q119"/>
    <mergeCell ref="M107:P107"/>
    <mergeCell ref="M109:Q109"/>
    <mergeCell ref="M110:Q110"/>
    <mergeCell ref="F112:I112"/>
    <mergeCell ref="L112:M112"/>
    <mergeCell ref="N112:Q112"/>
    <mergeCell ref="F116:I116"/>
    <mergeCell ref="L116:M116"/>
    <mergeCell ref="N116:Q116"/>
    <mergeCell ref="N89:Q89"/>
    <mergeCell ref="N90:Q90"/>
    <mergeCell ref="N91:Q91"/>
    <mergeCell ref="N92:Q92"/>
    <mergeCell ref="N94:Q94"/>
    <mergeCell ref="L96:Q96"/>
    <mergeCell ref="C102:Q102"/>
    <mergeCell ref="F104:P104"/>
    <mergeCell ref="F105:P105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5:P15"/>
  </mergeCells>
  <pageMargins left="0.58333330000000005" right="0.58333330000000005" top="0.5" bottom="0.46666669999999999" header="0" footer="0"/>
  <pageSetup scale="84" orientation="portrait" blackAndWhite="1" r:id="rId1"/>
  <rowBreaks count="2" manualBreakCount="2">
    <brk id="72" max="16383" man="1"/>
    <brk id="99" max="16383" man="1"/>
  </rowBreaks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68"/>
  <sheetViews>
    <sheetView topLeftCell="A294" zoomScaleNormal="100" workbookViewId="0">
      <selection activeCell="R172" sqref="R1:NA1048576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2.33203125" hidden="1" customWidth="1"/>
    <col min="19" max="19" width="8.1640625" hidden="1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hidden="1" customWidth="1"/>
    <col min="30" max="30" width="15" hidden="1" customWidth="1"/>
    <col min="31" max="31" width="16.33203125" hidden="1" customWidth="1"/>
    <col min="32" max="365" width="0" hidden="1" customWidth="1"/>
  </cols>
  <sheetData>
    <row r="1" spans="2:66" ht="21.75" customHeight="1" x14ac:dyDescent="0.3">
      <c r="D1" s="158"/>
      <c r="H1" s="338"/>
      <c r="I1" s="338"/>
      <c r="J1" s="338"/>
      <c r="K1" s="338"/>
      <c r="O1" s="158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2:66" ht="36.950000000000003" customHeight="1" x14ac:dyDescent="0.3">
      <c r="C2" s="337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S2" s="337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T2" s="16" t="s">
        <v>80</v>
      </c>
    </row>
    <row r="3" spans="2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69</v>
      </c>
    </row>
    <row r="4" spans="2:66" ht="36.950000000000003" customHeight="1" x14ac:dyDescent="0.3">
      <c r="B4" s="20"/>
      <c r="C4" s="339" t="s">
        <v>91</v>
      </c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21"/>
      <c r="T4" s="22" t="s">
        <v>10</v>
      </c>
      <c r="AT4" s="16" t="s">
        <v>4</v>
      </c>
    </row>
    <row r="5" spans="2:66" ht="6.95" customHeight="1" x14ac:dyDescent="0.3">
      <c r="B5" s="20"/>
      <c r="R5" s="21"/>
    </row>
    <row r="6" spans="2:66" ht="25.35" customHeight="1" x14ac:dyDescent="0.3">
      <c r="B6" s="20"/>
      <c r="D6" s="26" t="s">
        <v>13</v>
      </c>
      <c r="F6" s="377" t="s">
        <v>14</v>
      </c>
      <c r="G6" s="338"/>
      <c r="H6" s="338"/>
      <c r="I6" s="338"/>
      <c r="J6" s="338"/>
      <c r="K6" s="338"/>
      <c r="L6" s="338"/>
      <c r="M6" s="338"/>
      <c r="N6" s="338"/>
      <c r="O6" s="338"/>
      <c r="P6" s="338"/>
      <c r="R6" s="21"/>
    </row>
    <row r="7" spans="2:66" s="1" customFormat="1" ht="32.85" customHeight="1" x14ac:dyDescent="0.3">
      <c r="B7" s="29"/>
      <c r="D7" s="25" t="s">
        <v>92</v>
      </c>
      <c r="F7" s="378" t="s">
        <v>1903</v>
      </c>
      <c r="G7" s="357"/>
      <c r="H7" s="357"/>
      <c r="I7" s="357"/>
      <c r="J7" s="357"/>
      <c r="K7" s="357"/>
      <c r="L7" s="357"/>
      <c r="M7" s="357"/>
      <c r="N7" s="357"/>
      <c r="O7" s="357"/>
      <c r="P7" s="357"/>
      <c r="R7" s="30"/>
    </row>
    <row r="8" spans="2:66" s="1" customFormat="1" ht="14.45" customHeight="1" x14ac:dyDescent="0.3">
      <c r="B8" s="29"/>
      <c r="D8" s="26" t="s">
        <v>15</v>
      </c>
      <c r="F8" s="326"/>
      <c r="M8" s="26" t="s">
        <v>16</v>
      </c>
      <c r="O8" s="24" t="s">
        <v>3</v>
      </c>
      <c r="R8" s="30"/>
    </row>
    <row r="9" spans="2:66" s="1" customFormat="1" ht="14.45" customHeight="1" x14ac:dyDescent="0.3">
      <c r="B9" s="29"/>
      <c r="D9" s="26" t="s">
        <v>17</v>
      </c>
      <c r="F9" s="24" t="s">
        <v>18</v>
      </c>
      <c r="M9" s="26" t="s">
        <v>19</v>
      </c>
      <c r="O9" s="379"/>
      <c r="P9" s="357"/>
      <c r="R9" s="30"/>
    </row>
    <row r="10" spans="2:66" s="1" customFormat="1" ht="10.9" customHeight="1" x14ac:dyDescent="0.3">
      <c r="B10" s="29"/>
      <c r="R10" s="30"/>
    </row>
    <row r="11" spans="2:66" s="1" customFormat="1" ht="14.45" customHeight="1" x14ac:dyDescent="0.3">
      <c r="B11" s="29"/>
      <c r="D11" s="26" t="s">
        <v>20</v>
      </c>
      <c r="M11" s="26" t="s">
        <v>21</v>
      </c>
      <c r="O11" s="340" t="s">
        <v>3</v>
      </c>
      <c r="P11" s="357"/>
      <c r="R11" s="30"/>
    </row>
    <row r="12" spans="2:66" s="1" customFormat="1" ht="18" customHeight="1" x14ac:dyDescent="0.3">
      <c r="B12" s="29"/>
      <c r="E12" s="24" t="s">
        <v>22</v>
      </c>
      <c r="M12" s="26" t="s">
        <v>23</v>
      </c>
      <c r="O12" s="340" t="s">
        <v>3</v>
      </c>
      <c r="P12" s="357"/>
      <c r="R12" s="30"/>
    </row>
    <row r="13" spans="2:66" s="1" customFormat="1" ht="6.95" customHeight="1" x14ac:dyDescent="0.3">
      <c r="B13" s="29"/>
      <c r="R13" s="30"/>
    </row>
    <row r="14" spans="2:66" s="1" customFormat="1" ht="14.45" customHeight="1" x14ac:dyDescent="0.3">
      <c r="B14" s="29"/>
      <c r="D14" s="26" t="s">
        <v>24</v>
      </c>
      <c r="M14" s="26" t="s">
        <v>21</v>
      </c>
      <c r="O14" s="340"/>
      <c r="P14" s="357"/>
      <c r="R14" s="30"/>
    </row>
    <row r="15" spans="2:66" s="1" customFormat="1" ht="18" customHeight="1" x14ac:dyDescent="0.3">
      <c r="B15" s="29"/>
      <c r="E15" s="24"/>
      <c r="M15" s="26" t="s">
        <v>23</v>
      </c>
      <c r="O15" s="340"/>
      <c r="P15" s="357"/>
      <c r="R15" s="30"/>
    </row>
    <row r="16" spans="2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26</v>
      </c>
      <c r="M17" s="26" t="s">
        <v>21</v>
      </c>
      <c r="O17" s="340"/>
      <c r="P17" s="357"/>
      <c r="R17" s="30"/>
    </row>
    <row r="18" spans="2:18" s="1" customFormat="1" ht="18" customHeight="1" x14ac:dyDescent="0.3">
      <c r="B18" s="29"/>
      <c r="E18" s="24"/>
      <c r="M18" s="26" t="s">
        <v>23</v>
      </c>
      <c r="O18" s="340"/>
      <c r="P18" s="357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28</v>
      </c>
      <c r="M20" s="26" t="s">
        <v>21</v>
      </c>
      <c r="O20" s="340"/>
      <c r="P20" s="357"/>
      <c r="R20" s="30"/>
    </row>
    <row r="21" spans="2:18" s="1" customFormat="1" ht="18" customHeight="1" x14ac:dyDescent="0.3">
      <c r="B21" s="29"/>
      <c r="E21" s="24"/>
      <c r="M21" s="26" t="s">
        <v>23</v>
      </c>
      <c r="O21" s="340"/>
      <c r="P21" s="357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29</v>
      </c>
      <c r="R23" s="30"/>
    </row>
    <row r="24" spans="2:18" s="1" customFormat="1" ht="22.5" customHeight="1" x14ac:dyDescent="0.3">
      <c r="B24" s="29"/>
      <c r="E24" s="342" t="s">
        <v>3</v>
      </c>
      <c r="F24" s="357"/>
      <c r="G24" s="357"/>
      <c r="H24" s="357"/>
      <c r="I24" s="357"/>
      <c r="J24" s="357"/>
      <c r="K24" s="357"/>
      <c r="L24" s="357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3" t="s">
        <v>93</v>
      </c>
      <c r="M27" s="343"/>
      <c r="N27" s="357"/>
      <c r="O27" s="357"/>
      <c r="P27" s="357"/>
      <c r="R27" s="30"/>
    </row>
    <row r="28" spans="2:18" s="1" customFormat="1" ht="14.45" customHeight="1" x14ac:dyDescent="0.3">
      <c r="B28" s="29"/>
      <c r="D28" s="28" t="s">
        <v>94</v>
      </c>
      <c r="M28" s="343"/>
      <c r="N28" s="357"/>
      <c r="O28" s="357"/>
      <c r="P28" s="357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4" t="s">
        <v>32</v>
      </c>
      <c r="M30" s="380"/>
      <c r="N30" s="357"/>
      <c r="O30" s="357"/>
      <c r="P30" s="357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33</v>
      </c>
      <c r="E32" s="34" t="s">
        <v>34</v>
      </c>
      <c r="F32" s="35">
        <v>0.2</v>
      </c>
      <c r="G32" s="95" t="s">
        <v>35</v>
      </c>
      <c r="H32" s="381"/>
      <c r="I32" s="357"/>
      <c r="J32" s="357"/>
      <c r="M32" s="381"/>
      <c r="N32" s="357"/>
      <c r="O32" s="357"/>
      <c r="P32" s="357"/>
      <c r="R32" s="30"/>
    </row>
    <row r="33" spans="2:18" s="1" customFormat="1" ht="14.45" customHeight="1" x14ac:dyDescent="0.3">
      <c r="B33" s="29"/>
      <c r="E33" s="34" t="s">
        <v>36</v>
      </c>
      <c r="F33" s="35">
        <v>0.2</v>
      </c>
      <c r="G33" s="95" t="s">
        <v>35</v>
      </c>
      <c r="H33" s="381"/>
      <c r="I33" s="357"/>
      <c r="J33" s="357"/>
      <c r="M33" s="381"/>
      <c r="N33" s="357"/>
      <c r="O33" s="357"/>
      <c r="P33" s="357"/>
      <c r="R33" s="30"/>
    </row>
    <row r="34" spans="2:18" s="1" customFormat="1" ht="14.45" hidden="1" customHeight="1" x14ac:dyDescent="0.3">
      <c r="B34" s="29"/>
      <c r="E34" s="34" t="s">
        <v>37</v>
      </c>
      <c r="F34" s="35">
        <v>0.2</v>
      </c>
      <c r="G34" s="95" t="s">
        <v>35</v>
      </c>
      <c r="H34" s="381"/>
      <c r="I34" s="357"/>
      <c r="J34" s="357"/>
      <c r="M34" s="381"/>
      <c r="N34" s="357"/>
      <c r="O34" s="357"/>
      <c r="P34" s="357"/>
      <c r="R34" s="30"/>
    </row>
    <row r="35" spans="2:18" s="1" customFormat="1" ht="14.45" hidden="1" customHeight="1" x14ac:dyDescent="0.3">
      <c r="B35" s="29"/>
      <c r="E35" s="34" t="s">
        <v>38</v>
      </c>
      <c r="F35" s="35">
        <v>0.2</v>
      </c>
      <c r="G35" s="95" t="s">
        <v>35</v>
      </c>
      <c r="H35" s="381"/>
      <c r="I35" s="357"/>
      <c r="J35" s="357"/>
      <c r="M35" s="381"/>
      <c r="N35" s="357"/>
      <c r="O35" s="357"/>
      <c r="P35" s="357"/>
      <c r="R35" s="30"/>
    </row>
    <row r="36" spans="2:18" s="1" customFormat="1" ht="14.45" hidden="1" customHeight="1" x14ac:dyDescent="0.3">
      <c r="B36" s="29"/>
      <c r="E36" s="34" t="s">
        <v>39</v>
      </c>
      <c r="F36" s="35">
        <v>0</v>
      </c>
      <c r="G36" s="95" t="s">
        <v>35</v>
      </c>
      <c r="H36" s="381"/>
      <c r="I36" s="357"/>
      <c r="J36" s="357"/>
      <c r="M36" s="381"/>
      <c r="N36" s="357"/>
      <c r="O36" s="357"/>
      <c r="P36" s="357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2"/>
      <c r="D38" s="96" t="s">
        <v>40</v>
      </c>
      <c r="E38" s="66"/>
      <c r="F38" s="66"/>
      <c r="G38" s="97" t="s">
        <v>41</v>
      </c>
      <c r="H38" s="98" t="s">
        <v>42</v>
      </c>
      <c r="I38" s="66"/>
      <c r="J38" s="66"/>
      <c r="K38" s="66"/>
      <c r="L38" s="382"/>
      <c r="M38" s="360"/>
      <c r="N38" s="360"/>
      <c r="O38" s="360"/>
      <c r="P38" s="362"/>
      <c r="Q38" s="92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0"/>
      <c r="R41" s="21"/>
    </row>
    <row r="42" spans="2:18" x14ac:dyDescent="0.3">
      <c r="B42" s="20"/>
      <c r="R42" s="21"/>
    </row>
    <row r="43" spans="2:18" x14ac:dyDescent="0.3">
      <c r="B43" s="20"/>
      <c r="R43" s="21"/>
    </row>
    <row r="44" spans="2:18" x14ac:dyDescent="0.3">
      <c r="B44" s="20"/>
      <c r="R44" s="21"/>
    </row>
    <row r="45" spans="2:18" x14ac:dyDescent="0.3">
      <c r="B45" s="20"/>
      <c r="R45" s="21"/>
    </row>
    <row r="46" spans="2:18" x14ac:dyDescent="0.3">
      <c r="B46" s="20"/>
      <c r="R46" s="21"/>
    </row>
    <row r="47" spans="2:18" x14ac:dyDescent="0.3">
      <c r="B47" s="20"/>
      <c r="R47" s="21"/>
    </row>
    <row r="48" spans="2:18" x14ac:dyDescent="0.3">
      <c r="B48" s="20"/>
      <c r="R48" s="21"/>
    </row>
    <row r="49" spans="2:18" x14ac:dyDescent="0.3">
      <c r="B49" s="20"/>
      <c r="R49" s="21"/>
    </row>
    <row r="50" spans="2:18" s="1" customFormat="1" ht="15" x14ac:dyDescent="0.3">
      <c r="B50" s="29"/>
      <c r="D50" s="42" t="s">
        <v>43</v>
      </c>
      <c r="E50" s="43"/>
      <c r="F50" s="43"/>
      <c r="G50" s="43"/>
      <c r="H50" s="44"/>
      <c r="J50" s="42" t="s">
        <v>44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0"/>
      <c r="D51" s="45"/>
      <c r="H51" s="46"/>
      <c r="J51" s="45"/>
      <c r="P51" s="46"/>
      <c r="R51" s="21"/>
    </row>
    <row r="52" spans="2:18" x14ac:dyDescent="0.3">
      <c r="B52" s="20"/>
      <c r="D52" s="45"/>
      <c r="H52" s="46"/>
      <c r="J52" s="45"/>
      <c r="P52" s="46"/>
      <c r="R52" s="21"/>
    </row>
    <row r="53" spans="2:18" x14ac:dyDescent="0.3">
      <c r="B53" s="20"/>
      <c r="D53" s="45"/>
      <c r="H53" s="46"/>
      <c r="J53" s="45"/>
      <c r="P53" s="46"/>
      <c r="R53" s="21"/>
    </row>
    <row r="54" spans="2:18" x14ac:dyDescent="0.3">
      <c r="B54" s="20"/>
      <c r="D54" s="45"/>
      <c r="H54" s="46"/>
      <c r="J54" s="45"/>
      <c r="P54" s="46"/>
      <c r="R54" s="21"/>
    </row>
    <row r="55" spans="2:18" x14ac:dyDescent="0.3">
      <c r="B55" s="20"/>
      <c r="D55" s="45"/>
      <c r="H55" s="46"/>
      <c r="J55" s="45"/>
      <c r="P55" s="46"/>
      <c r="R55" s="21"/>
    </row>
    <row r="56" spans="2:18" x14ac:dyDescent="0.3">
      <c r="B56" s="20"/>
      <c r="D56" s="45"/>
      <c r="H56" s="46"/>
      <c r="J56" s="45"/>
      <c r="P56" s="46"/>
      <c r="R56" s="21"/>
    </row>
    <row r="57" spans="2:18" x14ac:dyDescent="0.3">
      <c r="B57" s="20"/>
      <c r="D57" s="45"/>
      <c r="H57" s="46"/>
      <c r="J57" s="45"/>
      <c r="P57" s="46"/>
      <c r="R57" s="21"/>
    </row>
    <row r="58" spans="2:18" x14ac:dyDescent="0.3">
      <c r="B58" s="20"/>
      <c r="D58" s="45"/>
      <c r="H58" s="46"/>
      <c r="J58" s="45"/>
      <c r="P58" s="46"/>
      <c r="R58" s="21"/>
    </row>
    <row r="59" spans="2:18" s="1" customFormat="1" ht="15" x14ac:dyDescent="0.3">
      <c r="B59" s="29"/>
      <c r="D59" s="47" t="s">
        <v>45</v>
      </c>
      <c r="E59" s="48"/>
      <c r="F59" s="48"/>
      <c r="G59" s="49" t="s">
        <v>46</v>
      </c>
      <c r="H59" s="50"/>
      <c r="J59" s="47" t="s">
        <v>45</v>
      </c>
      <c r="K59" s="48"/>
      <c r="L59" s="48"/>
      <c r="M59" s="48"/>
      <c r="N59" s="49" t="s">
        <v>46</v>
      </c>
      <c r="O59" s="48"/>
      <c r="P59" s="50"/>
      <c r="R59" s="30"/>
    </row>
    <row r="60" spans="2:18" x14ac:dyDescent="0.3">
      <c r="B60" s="20"/>
      <c r="R60" s="21"/>
    </row>
    <row r="61" spans="2:18" s="1" customFormat="1" ht="15" x14ac:dyDescent="0.3">
      <c r="B61" s="29"/>
      <c r="D61" s="42" t="s">
        <v>47</v>
      </c>
      <c r="E61" s="43"/>
      <c r="F61" s="43"/>
      <c r="G61" s="43"/>
      <c r="H61" s="44"/>
      <c r="J61" s="42" t="s">
        <v>48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0"/>
      <c r="D62" s="45"/>
      <c r="H62" s="46"/>
      <c r="J62" s="45"/>
      <c r="P62" s="46"/>
      <c r="R62" s="21"/>
    </row>
    <row r="63" spans="2:18" x14ac:dyDescent="0.3">
      <c r="B63" s="20"/>
      <c r="D63" s="45"/>
      <c r="H63" s="46"/>
      <c r="J63" s="45"/>
      <c r="P63" s="46"/>
      <c r="R63" s="21"/>
    </row>
    <row r="64" spans="2:18" x14ac:dyDescent="0.3">
      <c r="B64" s="20"/>
      <c r="D64" s="45"/>
      <c r="H64" s="46"/>
      <c r="J64" s="45"/>
      <c r="P64" s="46"/>
      <c r="R64" s="21"/>
    </row>
    <row r="65" spans="2:18" x14ac:dyDescent="0.3">
      <c r="B65" s="20"/>
      <c r="D65" s="45"/>
      <c r="H65" s="46"/>
      <c r="J65" s="45"/>
      <c r="P65" s="46"/>
      <c r="R65" s="21"/>
    </row>
    <row r="66" spans="2:18" x14ac:dyDescent="0.3">
      <c r="B66" s="20"/>
      <c r="D66" s="45"/>
      <c r="H66" s="46"/>
      <c r="J66" s="45"/>
      <c r="P66" s="46"/>
      <c r="R66" s="21"/>
    </row>
    <row r="67" spans="2:18" x14ac:dyDescent="0.3">
      <c r="B67" s="20"/>
      <c r="D67" s="45"/>
      <c r="H67" s="46"/>
      <c r="J67" s="45"/>
      <c r="P67" s="46"/>
      <c r="R67" s="21"/>
    </row>
    <row r="68" spans="2:18" x14ac:dyDescent="0.3">
      <c r="B68" s="20"/>
      <c r="D68" s="45"/>
      <c r="H68" s="46"/>
      <c r="J68" s="45"/>
      <c r="P68" s="46"/>
      <c r="R68" s="21"/>
    </row>
    <row r="69" spans="2:18" x14ac:dyDescent="0.3">
      <c r="B69" s="20"/>
      <c r="D69" s="45"/>
      <c r="H69" s="46"/>
      <c r="J69" s="45"/>
      <c r="P69" s="46"/>
      <c r="R69" s="21"/>
    </row>
    <row r="70" spans="2:18" s="1" customFormat="1" ht="15" x14ac:dyDescent="0.3">
      <c r="B70" s="29"/>
      <c r="D70" s="47" t="s">
        <v>45</v>
      </c>
      <c r="E70" s="48"/>
      <c r="F70" s="48"/>
      <c r="G70" s="49" t="s">
        <v>46</v>
      </c>
      <c r="H70" s="50"/>
      <c r="J70" s="47" t="s">
        <v>45</v>
      </c>
      <c r="K70" s="48"/>
      <c r="L70" s="48"/>
      <c r="M70" s="48"/>
      <c r="N70" s="49" t="s">
        <v>46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339" t="s">
        <v>95</v>
      </c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13</v>
      </c>
      <c r="F78" s="377" t="str">
        <f>F6</f>
        <v>Starý Smokovec OO PZ, rekonštrukcia a modernizácia objektu</v>
      </c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R78" s="30"/>
    </row>
    <row r="79" spans="2:18" s="1" customFormat="1" ht="36.950000000000003" customHeight="1" x14ac:dyDescent="0.3">
      <c r="B79" s="29"/>
      <c r="C79" s="60" t="s">
        <v>92</v>
      </c>
      <c r="F79" s="374" t="str">
        <f>F7</f>
        <v>E1.5 - Vykurovanie</v>
      </c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R79" s="30"/>
    </row>
    <row r="80" spans="2:18" s="1" customFormat="1" ht="6.95" customHeight="1" x14ac:dyDescent="0.3">
      <c r="B80" s="29"/>
      <c r="R80" s="30"/>
    </row>
    <row r="81" spans="2:47" s="1" customFormat="1" ht="18" customHeight="1" x14ac:dyDescent="0.3">
      <c r="B81" s="29"/>
      <c r="C81" s="26" t="s">
        <v>17</v>
      </c>
      <c r="F81" s="24" t="str">
        <f>F9</f>
        <v>Vysoké Tatry</v>
      </c>
      <c r="K81" s="26" t="s">
        <v>19</v>
      </c>
      <c r="M81" s="379" t="str">
        <f>IF(O9="","",O9)</f>
        <v/>
      </c>
      <c r="N81" s="357"/>
      <c r="O81" s="357"/>
      <c r="P81" s="357"/>
      <c r="R81" s="30"/>
    </row>
    <row r="82" spans="2:47" s="1" customFormat="1" ht="6.95" customHeight="1" x14ac:dyDescent="0.3">
      <c r="B82" s="29"/>
      <c r="R82" s="30"/>
    </row>
    <row r="83" spans="2:47" s="1" customFormat="1" ht="15" x14ac:dyDescent="0.3">
      <c r="B83" s="29"/>
      <c r="C83" s="26" t="s">
        <v>20</v>
      </c>
      <c r="F83" s="24" t="str">
        <f>E12</f>
        <v>Ministerstvo vnútra Slovenskej republiky</v>
      </c>
      <c r="K83" s="26" t="s">
        <v>26</v>
      </c>
      <c r="M83" s="340"/>
      <c r="N83" s="357"/>
      <c r="O83" s="357"/>
      <c r="P83" s="357"/>
      <c r="Q83" s="357"/>
      <c r="R83" s="30"/>
    </row>
    <row r="84" spans="2:47" s="1" customFormat="1" ht="14.45" customHeight="1" x14ac:dyDescent="0.3">
      <c r="B84" s="29"/>
      <c r="C84" s="26" t="s">
        <v>24</v>
      </c>
      <c r="F84" s="24" t="str">
        <f>IF(E15="","",E15)</f>
        <v/>
      </c>
      <c r="K84" s="26" t="s">
        <v>28</v>
      </c>
      <c r="M84" s="340"/>
      <c r="N84" s="357"/>
      <c r="O84" s="357"/>
      <c r="P84" s="357"/>
      <c r="Q84" s="357"/>
      <c r="R84" s="30"/>
    </row>
    <row r="85" spans="2:47" s="1" customFormat="1" ht="10.35" customHeight="1" x14ac:dyDescent="0.3">
      <c r="B85" s="29"/>
      <c r="R85" s="30"/>
    </row>
    <row r="86" spans="2:47" s="1" customFormat="1" ht="29.25" customHeight="1" x14ac:dyDescent="0.3">
      <c r="B86" s="29"/>
      <c r="C86" s="383" t="s">
        <v>96</v>
      </c>
      <c r="D86" s="384"/>
      <c r="E86" s="384"/>
      <c r="F86" s="384"/>
      <c r="G86" s="384"/>
      <c r="H86" s="92"/>
      <c r="I86" s="92"/>
      <c r="J86" s="92"/>
      <c r="K86" s="92"/>
      <c r="L86" s="92"/>
      <c r="M86" s="92"/>
      <c r="N86" s="383" t="s">
        <v>97</v>
      </c>
      <c r="O86" s="357"/>
      <c r="P86" s="357"/>
      <c r="Q86" s="357"/>
      <c r="R86" s="30"/>
    </row>
    <row r="87" spans="2:47" s="1" customFormat="1" ht="10.35" customHeight="1" x14ac:dyDescent="0.3">
      <c r="B87" s="29"/>
      <c r="R87" s="30"/>
    </row>
    <row r="88" spans="2:47" s="1" customFormat="1" ht="29.25" customHeight="1" x14ac:dyDescent="0.3">
      <c r="B88" s="29"/>
      <c r="C88" s="99" t="s">
        <v>98</v>
      </c>
      <c r="N88" s="367"/>
      <c r="O88" s="357"/>
      <c r="P88" s="357"/>
      <c r="Q88" s="357"/>
      <c r="R88" s="30"/>
      <c r="AU88" s="16" t="s">
        <v>99</v>
      </c>
    </row>
    <row r="89" spans="2:47" s="6" customFormat="1" ht="24.95" customHeight="1" x14ac:dyDescent="0.3">
      <c r="B89" s="100"/>
      <c r="D89" s="101"/>
      <c r="N89" s="385"/>
      <c r="O89" s="386"/>
      <c r="P89" s="386"/>
      <c r="Q89" s="386"/>
      <c r="R89" s="102"/>
    </row>
    <row r="90" spans="2:47" s="7" customFormat="1" ht="19.899999999999999" customHeight="1" x14ac:dyDescent="0.3">
      <c r="B90" s="103"/>
      <c r="D90" s="104"/>
      <c r="N90" s="387"/>
      <c r="O90" s="388"/>
      <c r="P90" s="388"/>
      <c r="Q90" s="388"/>
      <c r="R90" s="105"/>
    </row>
    <row r="91" spans="2:47" s="6" customFormat="1" ht="24.95" customHeight="1" x14ac:dyDescent="0.3">
      <c r="B91" s="100"/>
      <c r="D91" s="101" t="s">
        <v>107</v>
      </c>
      <c r="N91" s="385"/>
      <c r="O91" s="386"/>
      <c r="P91" s="386"/>
      <c r="Q91" s="386"/>
      <c r="R91" s="102"/>
    </row>
    <row r="92" spans="2:47" s="7" customFormat="1" ht="19.899999999999999" customHeight="1" x14ac:dyDescent="0.3">
      <c r="B92" s="103"/>
      <c r="D92" s="104" t="s">
        <v>261</v>
      </c>
      <c r="N92" s="387"/>
      <c r="O92" s="388"/>
      <c r="P92" s="388"/>
      <c r="Q92" s="388"/>
      <c r="R92" s="105"/>
    </row>
    <row r="93" spans="2:47" s="7" customFormat="1" ht="19.899999999999999" customHeight="1" x14ac:dyDescent="0.3">
      <c r="B93" s="103"/>
      <c r="D93" s="104" t="s">
        <v>1456</v>
      </c>
      <c r="N93" s="387"/>
      <c r="O93" s="388"/>
      <c r="P93" s="388"/>
      <c r="Q93" s="388"/>
      <c r="R93" s="105"/>
    </row>
    <row r="94" spans="2:47" s="7" customFormat="1" ht="19.899999999999999" customHeight="1" x14ac:dyDescent="0.3">
      <c r="B94" s="103"/>
      <c r="D94" s="104" t="s">
        <v>1457</v>
      </c>
      <c r="N94" s="387"/>
      <c r="O94" s="388"/>
      <c r="P94" s="388"/>
      <c r="Q94" s="388"/>
      <c r="R94" s="105"/>
    </row>
    <row r="95" spans="2:47" s="7" customFormat="1" ht="19.899999999999999" customHeight="1" x14ac:dyDescent="0.3">
      <c r="B95" s="103"/>
      <c r="D95" s="104" t="s">
        <v>1458</v>
      </c>
      <c r="N95" s="387"/>
      <c r="O95" s="388"/>
      <c r="P95" s="388"/>
      <c r="Q95" s="388"/>
      <c r="R95" s="105"/>
    </row>
    <row r="96" spans="2:47" s="7" customFormat="1" ht="19.899999999999999" customHeight="1" x14ac:dyDescent="0.3">
      <c r="B96" s="103"/>
      <c r="D96" s="104" t="s">
        <v>1459</v>
      </c>
      <c r="N96" s="387"/>
      <c r="O96" s="388"/>
      <c r="P96" s="388"/>
      <c r="Q96" s="388"/>
      <c r="R96" s="105"/>
    </row>
    <row r="97" spans="2:21" s="7" customFormat="1" ht="19.899999999999999" customHeight="1" x14ac:dyDescent="0.3">
      <c r="B97" s="103"/>
      <c r="D97" s="104" t="s">
        <v>1460</v>
      </c>
      <c r="N97" s="387"/>
      <c r="O97" s="388"/>
      <c r="P97" s="388"/>
      <c r="Q97" s="388"/>
      <c r="R97" s="105"/>
    </row>
    <row r="98" spans="2:21" s="7" customFormat="1" ht="19.899999999999999" customHeight="1" x14ac:dyDescent="0.3">
      <c r="B98" s="103"/>
      <c r="D98" s="104" t="s">
        <v>1461</v>
      </c>
      <c r="N98" s="387"/>
      <c r="O98" s="388"/>
      <c r="P98" s="388"/>
      <c r="Q98" s="388"/>
      <c r="R98" s="105"/>
    </row>
    <row r="99" spans="2:21" s="7" customFormat="1" ht="19.899999999999999" customHeight="1" x14ac:dyDescent="0.3">
      <c r="B99" s="103"/>
      <c r="D99" s="104" t="s">
        <v>1462</v>
      </c>
      <c r="N99" s="387"/>
      <c r="O99" s="388"/>
      <c r="P99" s="388"/>
      <c r="Q99" s="388"/>
      <c r="R99" s="105"/>
    </row>
    <row r="100" spans="2:21" s="7" customFormat="1" ht="19.899999999999999" customHeight="1" x14ac:dyDescent="0.3">
      <c r="B100" s="103"/>
      <c r="D100" s="104" t="s">
        <v>1463</v>
      </c>
      <c r="N100" s="387"/>
      <c r="O100" s="388"/>
      <c r="P100" s="388"/>
      <c r="Q100" s="388"/>
      <c r="R100" s="105"/>
    </row>
    <row r="101" spans="2:21" s="7" customFormat="1" ht="19.899999999999999" customHeight="1" x14ac:dyDescent="0.3">
      <c r="B101" s="103"/>
      <c r="D101" s="104" t="s">
        <v>1464</v>
      </c>
      <c r="N101" s="387"/>
      <c r="O101" s="388"/>
      <c r="P101" s="388"/>
      <c r="Q101" s="388"/>
      <c r="R101" s="105"/>
    </row>
    <row r="102" spans="2:21" s="6" customFormat="1" ht="24.95" customHeight="1" x14ac:dyDescent="0.3">
      <c r="B102" s="100"/>
      <c r="D102" s="101" t="s">
        <v>485</v>
      </c>
      <c r="N102" s="385"/>
      <c r="O102" s="386"/>
      <c r="P102" s="386"/>
      <c r="Q102" s="386"/>
      <c r="R102" s="102"/>
    </row>
    <row r="103" spans="2:21" s="7" customFormat="1" ht="19.899999999999999" customHeight="1" x14ac:dyDescent="0.3">
      <c r="B103" s="103"/>
      <c r="D103" s="104" t="s">
        <v>1465</v>
      </c>
      <c r="N103" s="387"/>
      <c r="O103" s="388"/>
      <c r="P103" s="388"/>
      <c r="Q103" s="388"/>
      <c r="R103" s="105"/>
    </row>
    <row r="104" spans="2:21" s="1" customFormat="1" ht="21.75" customHeight="1" x14ac:dyDescent="0.3">
      <c r="B104" s="29"/>
      <c r="D104" s="104" t="s">
        <v>1466</v>
      </c>
      <c r="N104" s="387"/>
      <c r="O104" s="388"/>
      <c r="P104" s="388"/>
      <c r="Q104" s="388"/>
      <c r="R104" s="30"/>
    </row>
    <row r="105" spans="2:21" s="1" customFormat="1" ht="29.25" customHeight="1" x14ac:dyDescent="0.3">
      <c r="B105" s="29"/>
      <c r="C105" s="99" t="s">
        <v>109</v>
      </c>
      <c r="N105" s="418"/>
      <c r="O105" s="357"/>
      <c r="P105" s="357"/>
      <c r="Q105" s="357"/>
      <c r="R105" s="30"/>
      <c r="T105" s="106"/>
      <c r="U105" s="107"/>
    </row>
    <row r="106" spans="2:21" s="1" customFormat="1" ht="18" customHeight="1" x14ac:dyDescent="0.3">
      <c r="B106" s="29"/>
      <c r="R106" s="30"/>
    </row>
    <row r="107" spans="2:21" s="1" customFormat="1" ht="29.25" customHeight="1" x14ac:dyDescent="0.3">
      <c r="B107" s="29"/>
      <c r="C107" s="91" t="s">
        <v>89</v>
      </c>
      <c r="D107" s="92"/>
      <c r="E107" s="92"/>
      <c r="F107" s="92"/>
      <c r="G107" s="92"/>
      <c r="H107" s="92"/>
      <c r="I107" s="92"/>
      <c r="J107" s="92"/>
      <c r="K107" s="92"/>
      <c r="L107" s="363"/>
      <c r="M107" s="384"/>
      <c r="N107" s="384"/>
      <c r="O107" s="384"/>
      <c r="P107" s="384"/>
      <c r="Q107" s="384"/>
      <c r="R107" s="30"/>
    </row>
    <row r="108" spans="2:21" s="1" customFormat="1" ht="6.95" customHeight="1" x14ac:dyDescent="0.3"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3"/>
    </row>
    <row r="112" spans="2:21" s="1" customFormat="1" ht="6.95" customHeight="1" x14ac:dyDescent="0.3">
      <c r="B112" s="54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6"/>
    </row>
    <row r="113" spans="2:65" s="1" customFormat="1" ht="36.950000000000003" customHeight="1" x14ac:dyDescent="0.3">
      <c r="B113" s="29"/>
      <c r="C113" s="339" t="s">
        <v>110</v>
      </c>
      <c r="D113" s="357"/>
      <c r="E113" s="357"/>
      <c r="F113" s="357"/>
      <c r="G113" s="357"/>
      <c r="H113" s="357"/>
      <c r="I113" s="357"/>
      <c r="J113" s="357"/>
      <c r="K113" s="357"/>
      <c r="L113" s="357"/>
      <c r="M113" s="357"/>
      <c r="N113" s="357"/>
      <c r="O113" s="357"/>
      <c r="P113" s="357"/>
      <c r="Q113" s="357"/>
      <c r="R113" s="30"/>
    </row>
    <row r="114" spans="2:65" s="1" customFormat="1" ht="6.95" customHeight="1" x14ac:dyDescent="0.3">
      <c r="B114" s="29"/>
      <c r="R114" s="30"/>
    </row>
    <row r="115" spans="2:65" s="1" customFormat="1" ht="30" customHeight="1" x14ac:dyDescent="0.3">
      <c r="B115" s="29"/>
      <c r="C115" s="26" t="s">
        <v>13</v>
      </c>
      <c r="F115" s="377" t="str">
        <f>F6</f>
        <v>Starý Smokovec OO PZ, rekonštrukcia a modernizácia objektu</v>
      </c>
      <c r="G115" s="357"/>
      <c r="H115" s="357"/>
      <c r="I115" s="357"/>
      <c r="J115" s="357"/>
      <c r="K115" s="357"/>
      <c r="L115" s="357"/>
      <c r="M115" s="357"/>
      <c r="N115" s="357"/>
      <c r="O115" s="357"/>
      <c r="P115" s="357"/>
      <c r="R115" s="30"/>
    </row>
    <row r="116" spans="2:65" s="1" customFormat="1" ht="36.950000000000003" customHeight="1" x14ac:dyDescent="0.3">
      <c r="B116" s="29"/>
      <c r="C116" s="60" t="s">
        <v>92</v>
      </c>
      <c r="F116" s="374" t="str">
        <f>F7</f>
        <v>E1.5 - Vykurovanie</v>
      </c>
      <c r="G116" s="357"/>
      <c r="H116" s="357"/>
      <c r="I116" s="357"/>
      <c r="J116" s="357"/>
      <c r="K116" s="357"/>
      <c r="L116" s="357"/>
      <c r="M116" s="357"/>
      <c r="N116" s="357"/>
      <c r="O116" s="357"/>
      <c r="P116" s="357"/>
      <c r="R116" s="30"/>
    </row>
    <row r="117" spans="2:65" s="1" customFormat="1" ht="6.95" customHeight="1" x14ac:dyDescent="0.3">
      <c r="B117" s="29"/>
      <c r="R117" s="30"/>
    </row>
    <row r="118" spans="2:65" s="1" customFormat="1" ht="18" customHeight="1" x14ac:dyDescent="0.3">
      <c r="B118" s="29"/>
      <c r="C118" s="26" t="s">
        <v>17</v>
      </c>
      <c r="F118" s="24" t="str">
        <f>F9</f>
        <v>Vysoké Tatry</v>
      </c>
      <c r="K118" s="26" t="s">
        <v>19</v>
      </c>
      <c r="M118" s="379" t="str">
        <f>IF(O9="","",O9)</f>
        <v/>
      </c>
      <c r="N118" s="357"/>
      <c r="O118" s="357"/>
      <c r="P118" s="357"/>
      <c r="R118" s="30"/>
    </row>
    <row r="119" spans="2:65" s="1" customFormat="1" ht="6.95" customHeight="1" x14ac:dyDescent="0.3">
      <c r="B119" s="29"/>
      <c r="R119" s="30"/>
    </row>
    <row r="120" spans="2:65" s="1" customFormat="1" ht="15" x14ac:dyDescent="0.3">
      <c r="B120" s="29"/>
      <c r="C120" s="26" t="s">
        <v>20</v>
      </c>
      <c r="F120" s="24" t="str">
        <f>E12</f>
        <v>Ministerstvo vnútra Slovenskej republiky</v>
      </c>
      <c r="K120" s="26" t="s">
        <v>26</v>
      </c>
      <c r="M120" s="340"/>
      <c r="N120" s="357"/>
      <c r="O120" s="357"/>
      <c r="P120" s="357"/>
      <c r="Q120" s="357"/>
      <c r="R120" s="30"/>
    </row>
    <row r="121" spans="2:65" s="1" customFormat="1" ht="14.45" customHeight="1" x14ac:dyDescent="0.3">
      <c r="B121" s="29"/>
      <c r="C121" s="26" t="s">
        <v>24</v>
      </c>
      <c r="F121" s="24" t="str">
        <f>IF(E15="","",E15)</f>
        <v/>
      </c>
      <c r="K121" s="26" t="s">
        <v>28</v>
      </c>
      <c r="M121" s="340"/>
      <c r="N121" s="357"/>
      <c r="O121" s="357"/>
      <c r="P121" s="357"/>
      <c r="Q121" s="357"/>
      <c r="R121" s="30"/>
    </row>
    <row r="122" spans="2:65" s="1" customFormat="1" ht="10.35" customHeight="1" x14ac:dyDescent="0.3">
      <c r="B122" s="29"/>
      <c r="R122" s="30"/>
    </row>
    <row r="123" spans="2:65" s="8" customFormat="1" ht="29.25" customHeight="1" x14ac:dyDescent="0.3">
      <c r="B123" s="108"/>
      <c r="C123" s="109" t="s">
        <v>111</v>
      </c>
      <c r="D123" s="110" t="s">
        <v>112</v>
      </c>
      <c r="E123" s="110" t="s">
        <v>51</v>
      </c>
      <c r="F123" s="390" t="s">
        <v>113</v>
      </c>
      <c r="G123" s="391"/>
      <c r="H123" s="391"/>
      <c r="I123" s="391"/>
      <c r="J123" s="110" t="s">
        <v>114</v>
      </c>
      <c r="K123" s="110" t="s">
        <v>115</v>
      </c>
      <c r="L123" s="392" t="s">
        <v>116</v>
      </c>
      <c r="M123" s="391"/>
      <c r="N123" s="390" t="s">
        <v>97</v>
      </c>
      <c r="O123" s="391"/>
      <c r="P123" s="391"/>
      <c r="Q123" s="393"/>
      <c r="R123" s="111"/>
      <c r="T123" s="67" t="s">
        <v>117</v>
      </c>
      <c r="U123" s="68" t="s">
        <v>33</v>
      </c>
      <c r="V123" s="68" t="s">
        <v>118</v>
      </c>
      <c r="W123" s="68" t="s">
        <v>119</v>
      </c>
      <c r="X123" s="68" t="s">
        <v>120</v>
      </c>
      <c r="Y123" s="68" t="s">
        <v>121</v>
      </c>
      <c r="Z123" s="68" t="s">
        <v>122</v>
      </c>
      <c r="AA123" s="69" t="s">
        <v>123</v>
      </c>
    </row>
    <row r="124" spans="2:65" s="1" customFormat="1" ht="29.25" customHeight="1" x14ac:dyDescent="0.35">
      <c r="B124" s="29"/>
      <c r="C124" s="71" t="s">
        <v>93</v>
      </c>
      <c r="N124" s="407"/>
      <c r="O124" s="408"/>
      <c r="P124" s="408"/>
      <c r="Q124" s="408"/>
      <c r="R124" s="30"/>
      <c r="T124" s="70"/>
      <c r="U124" s="43"/>
      <c r="V124" s="43"/>
      <c r="W124" s="112" t="e">
        <f>#REF!+W125+W256</f>
        <v>#REF!</v>
      </c>
      <c r="X124" s="43"/>
      <c r="Y124" s="112" t="e">
        <f>#REF!+Y125+Y256</f>
        <v>#REF!</v>
      </c>
      <c r="Z124" s="43"/>
      <c r="AA124" s="113" t="e">
        <f>#REF!+AA125+AA256</f>
        <v>#REF!</v>
      </c>
      <c r="AT124" s="16" t="s">
        <v>68</v>
      </c>
      <c r="AU124" s="16" t="s">
        <v>99</v>
      </c>
      <c r="BK124" s="114" t="e">
        <f>#REF!+BK125+BK256</f>
        <v>#REF!</v>
      </c>
    </row>
    <row r="125" spans="2:65" s="9" customFormat="1" ht="24.95" customHeight="1" x14ac:dyDescent="0.35">
      <c r="B125" s="115"/>
      <c r="D125" s="116" t="s">
        <v>107</v>
      </c>
      <c r="E125" s="116"/>
      <c r="F125" s="116"/>
      <c r="G125" s="116"/>
      <c r="H125" s="116"/>
      <c r="I125" s="116"/>
      <c r="J125" s="116"/>
      <c r="K125" s="116"/>
      <c r="L125" s="116"/>
      <c r="M125" s="116"/>
      <c r="N125" s="409"/>
      <c r="O125" s="385"/>
      <c r="P125" s="385"/>
      <c r="Q125" s="385"/>
      <c r="R125" s="117"/>
      <c r="T125" s="118"/>
      <c r="W125" s="119"/>
      <c r="Y125" s="119"/>
      <c r="AA125" s="120"/>
      <c r="AR125" s="121" t="s">
        <v>130</v>
      </c>
      <c r="AT125" s="122" t="s">
        <v>68</v>
      </c>
      <c r="AU125" s="122" t="s">
        <v>69</v>
      </c>
      <c r="AY125" s="121" t="s">
        <v>124</v>
      </c>
      <c r="BK125" s="123">
        <f>BK126+BK139+BK143+BK150</f>
        <v>0</v>
      </c>
    </row>
    <row r="126" spans="2:65" s="9" customFormat="1" ht="19.899999999999999" customHeight="1" x14ac:dyDescent="0.3">
      <c r="B126" s="115"/>
      <c r="D126" s="124" t="s">
        <v>261</v>
      </c>
      <c r="E126" s="124"/>
      <c r="F126" s="124"/>
      <c r="G126" s="124"/>
      <c r="H126" s="124"/>
      <c r="I126" s="124"/>
      <c r="J126" s="124"/>
      <c r="K126" s="124"/>
      <c r="L126" s="124"/>
      <c r="M126" s="124"/>
      <c r="N126" s="410"/>
      <c r="O126" s="411"/>
      <c r="P126" s="411"/>
      <c r="Q126" s="411"/>
      <c r="R126" s="117"/>
      <c r="T126" s="118"/>
      <c r="W126" s="119"/>
      <c r="Y126" s="119"/>
      <c r="AA126" s="120"/>
      <c r="AR126" s="121" t="s">
        <v>130</v>
      </c>
      <c r="AT126" s="122" t="s">
        <v>68</v>
      </c>
      <c r="AU126" s="122" t="s">
        <v>75</v>
      </c>
      <c r="AY126" s="121" t="s">
        <v>124</v>
      </c>
      <c r="BK126" s="123">
        <f>SUM(BK127:BK138)</f>
        <v>0</v>
      </c>
    </row>
    <row r="127" spans="2:65" s="1" customFormat="1" ht="31.5" customHeight="1" x14ac:dyDescent="0.3">
      <c r="B127" s="125"/>
      <c r="C127" s="126">
        <v>1</v>
      </c>
      <c r="D127" s="126">
        <v>713</v>
      </c>
      <c r="E127" s="159" t="s">
        <v>1467</v>
      </c>
      <c r="F127" s="431" t="s">
        <v>1468</v>
      </c>
      <c r="G127" s="432"/>
      <c r="H127" s="432"/>
      <c r="I127" s="433"/>
      <c r="J127" s="160" t="s">
        <v>1469</v>
      </c>
      <c r="K127" s="161">
        <v>40</v>
      </c>
      <c r="L127" s="333"/>
      <c r="M127" s="162"/>
      <c r="N127" s="396"/>
      <c r="O127" s="395"/>
      <c r="P127" s="395"/>
      <c r="Q127" s="395"/>
      <c r="R127" s="130"/>
      <c r="T127" s="131"/>
      <c r="U127" s="36"/>
      <c r="V127" s="132"/>
      <c r="W127" s="132"/>
      <c r="X127" s="132"/>
      <c r="Y127" s="132"/>
      <c r="Z127" s="132"/>
      <c r="AA127" s="133"/>
      <c r="AR127" s="16" t="s">
        <v>193</v>
      </c>
      <c r="AT127" s="16" t="s">
        <v>125</v>
      </c>
      <c r="AU127" s="16" t="s">
        <v>130</v>
      </c>
      <c r="AY127" s="16" t="s">
        <v>124</v>
      </c>
      <c r="BE127" s="134">
        <f>IF(U127="základná",N127,0)</f>
        <v>0</v>
      </c>
      <c r="BF127" s="134">
        <f>IF(U127="znížená",N127,0)</f>
        <v>0</v>
      </c>
      <c r="BG127" s="134">
        <f>IF(U127="zákl. prenesená",N127,0)</f>
        <v>0</v>
      </c>
      <c r="BH127" s="134">
        <f>IF(U127="zníž. prenesená",N127,0)</f>
        <v>0</v>
      </c>
      <c r="BI127" s="134">
        <f>IF(U127="nulová",N127,0)</f>
        <v>0</v>
      </c>
      <c r="BJ127" s="16" t="s">
        <v>130</v>
      </c>
      <c r="BK127" s="134">
        <f>ROUND(L127*K127,2)</f>
        <v>0</v>
      </c>
      <c r="BL127" s="16" t="s">
        <v>193</v>
      </c>
      <c r="BM127" s="16" t="s">
        <v>1470</v>
      </c>
    </row>
    <row r="128" spans="2:65" s="1" customFormat="1" ht="31.5" customHeight="1" x14ac:dyDescent="0.3">
      <c r="B128" s="125"/>
      <c r="C128" s="126">
        <v>2</v>
      </c>
      <c r="D128" s="126">
        <v>713</v>
      </c>
      <c r="E128" s="159" t="s">
        <v>1471</v>
      </c>
      <c r="F128" s="431" t="s">
        <v>1472</v>
      </c>
      <c r="G128" s="432"/>
      <c r="H128" s="432"/>
      <c r="I128" s="433"/>
      <c r="J128" s="160" t="s">
        <v>1469</v>
      </c>
      <c r="K128" s="161">
        <v>54</v>
      </c>
      <c r="L128" s="333"/>
      <c r="M128" s="162"/>
      <c r="N128" s="396"/>
      <c r="O128" s="395"/>
      <c r="P128" s="395"/>
      <c r="Q128" s="395"/>
      <c r="R128" s="130"/>
      <c r="T128" s="131"/>
      <c r="U128" s="36"/>
      <c r="V128" s="132"/>
      <c r="W128" s="132"/>
      <c r="X128" s="132"/>
      <c r="Y128" s="132"/>
      <c r="Z128" s="132"/>
      <c r="AA128" s="133"/>
      <c r="AR128" s="16" t="s">
        <v>193</v>
      </c>
      <c r="AT128" s="16" t="s">
        <v>125</v>
      </c>
      <c r="AU128" s="16" t="s">
        <v>130</v>
      </c>
      <c r="AY128" s="16" t="s">
        <v>124</v>
      </c>
      <c r="BE128" s="134">
        <f t="shared" ref="BE128:BE138" si="0">IF(U128="základná",N128,0)</f>
        <v>0</v>
      </c>
      <c r="BF128" s="134">
        <f t="shared" ref="BF128:BF138" si="1">IF(U128="znížená",N128,0)</f>
        <v>0</v>
      </c>
      <c r="BG128" s="134">
        <f t="shared" ref="BG128:BG138" si="2">IF(U128="zákl. prenesená",N128,0)</f>
        <v>0</v>
      </c>
      <c r="BH128" s="134">
        <f t="shared" ref="BH128:BH138" si="3">IF(U128="zníž. prenesená",N128,0)</f>
        <v>0</v>
      </c>
      <c r="BI128" s="134">
        <f t="shared" ref="BI128:BI138" si="4">IF(U128="nulová",N128,0)</f>
        <v>0</v>
      </c>
      <c r="BJ128" s="16" t="s">
        <v>130</v>
      </c>
      <c r="BK128" s="134">
        <f t="shared" ref="BK128:BK138" si="5">ROUND(L128*K128,2)</f>
        <v>0</v>
      </c>
      <c r="BL128" s="16" t="s">
        <v>193</v>
      </c>
      <c r="BM128" s="16" t="s">
        <v>1470</v>
      </c>
    </row>
    <row r="129" spans="2:65" s="1" customFormat="1" ht="31.5" customHeight="1" x14ac:dyDescent="0.3">
      <c r="B129" s="125"/>
      <c r="C129" s="126">
        <v>3</v>
      </c>
      <c r="D129" s="126">
        <v>713</v>
      </c>
      <c r="E129" s="159" t="s">
        <v>1473</v>
      </c>
      <c r="F129" s="431" t="s">
        <v>1474</v>
      </c>
      <c r="G129" s="432"/>
      <c r="H129" s="432"/>
      <c r="I129" s="433"/>
      <c r="J129" s="160" t="s">
        <v>1469</v>
      </c>
      <c r="K129" s="161">
        <v>80</v>
      </c>
      <c r="L129" s="333"/>
      <c r="M129" s="162"/>
      <c r="N129" s="396"/>
      <c r="O129" s="395"/>
      <c r="P129" s="395"/>
      <c r="Q129" s="395"/>
      <c r="R129" s="130"/>
      <c r="T129" s="131"/>
      <c r="U129" s="36"/>
      <c r="V129" s="132"/>
      <c r="W129" s="132"/>
      <c r="X129" s="132"/>
      <c r="Y129" s="132"/>
      <c r="Z129" s="132"/>
      <c r="AA129" s="133"/>
      <c r="AR129" s="16" t="s">
        <v>193</v>
      </c>
      <c r="AT129" s="16" t="s">
        <v>125</v>
      </c>
      <c r="AU129" s="16" t="s">
        <v>130</v>
      </c>
      <c r="AY129" s="16" t="s">
        <v>124</v>
      </c>
      <c r="BE129" s="134">
        <f t="shared" si="0"/>
        <v>0</v>
      </c>
      <c r="BF129" s="134">
        <f t="shared" si="1"/>
        <v>0</v>
      </c>
      <c r="BG129" s="134">
        <f t="shared" si="2"/>
        <v>0</v>
      </c>
      <c r="BH129" s="134">
        <f t="shared" si="3"/>
        <v>0</v>
      </c>
      <c r="BI129" s="134">
        <f t="shared" si="4"/>
        <v>0</v>
      </c>
      <c r="BJ129" s="16" t="s">
        <v>130</v>
      </c>
      <c r="BK129" s="134">
        <f t="shared" si="5"/>
        <v>0</v>
      </c>
      <c r="BL129" s="16" t="s">
        <v>193</v>
      </c>
      <c r="BM129" s="16" t="s">
        <v>1470</v>
      </c>
    </row>
    <row r="130" spans="2:65" s="1" customFormat="1" ht="31.5" customHeight="1" x14ac:dyDescent="0.3">
      <c r="B130" s="125"/>
      <c r="C130" s="126">
        <v>4</v>
      </c>
      <c r="D130" s="126">
        <v>713</v>
      </c>
      <c r="E130" s="159" t="s">
        <v>1475</v>
      </c>
      <c r="F130" s="431" t="s">
        <v>1476</v>
      </c>
      <c r="G130" s="432"/>
      <c r="H130" s="432"/>
      <c r="I130" s="433"/>
      <c r="J130" s="160" t="s">
        <v>1469</v>
      </c>
      <c r="K130" s="161">
        <v>100</v>
      </c>
      <c r="L130" s="333"/>
      <c r="M130" s="162"/>
      <c r="N130" s="396"/>
      <c r="O130" s="395"/>
      <c r="P130" s="395"/>
      <c r="Q130" s="395"/>
      <c r="R130" s="130"/>
      <c r="T130" s="131"/>
      <c r="U130" s="36"/>
      <c r="V130" s="132"/>
      <c r="W130" s="132"/>
      <c r="X130" s="132"/>
      <c r="Y130" s="132"/>
      <c r="Z130" s="132"/>
      <c r="AA130" s="133"/>
      <c r="AR130" s="16" t="s">
        <v>193</v>
      </c>
      <c r="AT130" s="16" t="s">
        <v>125</v>
      </c>
      <c r="AU130" s="16" t="s">
        <v>130</v>
      </c>
      <c r="AY130" s="16" t="s">
        <v>124</v>
      </c>
      <c r="BE130" s="134">
        <f t="shared" si="0"/>
        <v>0</v>
      </c>
      <c r="BF130" s="134">
        <f t="shared" si="1"/>
        <v>0</v>
      </c>
      <c r="BG130" s="134">
        <f t="shared" si="2"/>
        <v>0</v>
      </c>
      <c r="BH130" s="134">
        <f t="shared" si="3"/>
        <v>0</v>
      </c>
      <c r="BI130" s="134">
        <f t="shared" si="4"/>
        <v>0</v>
      </c>
      <c r="BJ130" s="16" t="s">
        <v>130</v>
      </c>
      <c r="BK130" s="134">
        <f t="shared" si="5"/>
        <v>0</v>
      </c>
      <c r="BL130" s="16" t="s">
        <v>193</v>
      </c>
      <c r="BM130" s="16" t="s">
        <v>1470</v>
      </c>
    </row>
    <row r="131" spans="2:65" s="1" customFormat="1" ht="31.5" customHeight="1" x14ac:dyDescent="0.3">
      <c r="B131" s="125"/>
      <c r="C131" s="126">
        <v>5</v>
      </c>
      <c r="D131" s="126">
        <v>713</v>
      </c>
      <c r="E131" s="159" t="s">
        <v>1477</v>
      </c>
      <c r="F131" s="431" t="s">
        <v>1478</v>
      </c>
      <c r="G131" s="432"/>
      <c r="H131" s="432"/>
      <c r="I131" s="433"/>
      <c r="J131" s="160" t="s">
        <v>1469</v>
      </c>
      <c r="K131" s="161">
        <v>12</v>
      </c>
      <c r="L131" s="333"/>
      <c r="M131" s="162"/>
      <c r="N131" s="396"/>
      <c r="O131" s="395"/>
      <c r="P131" s="395"/>
      <c r="Q131" s="395"/>
      <c r="R131" s="130"/>
      <c r="T131" s="131"/>
      <c r="U131" s="36"/>
      <c r="V131" s="132"/>
      <c r="W131" s="132"/>
      <c r="X131" s="132"/>
      <c r="Y131" s="132"/>
      <c r="Z131" s="132"/>
      <c r="AA131" s="133"/>
      <c r="AR131" s="16" t="s">
        <v>193</v>
      </c>
      <c r="AT131" s="16" t="s">
        <v>125</v>
      </c>
      <c r="AU131" s="16" t="s">
        <v>130</v>
      </c>
      <c r="AY131" s="16" t="s">
        <v>124</v>
      </c>
      <c r="BE131" s="134">
        <f t="shared" si="0"/>
        <v>0</v>
      </c>
      <c r="BF131" s="134">
        <f t="shared" si="1"/>
        <v>0</v>
      </c>
      <c r="BG131" s="134">
        <f t="shared" si="2"/>
        <v>0</v>
      </c>
      <c r="BH131" s="134">
        <f t="shared" si="3"/>
        <v>0</v>
      </c>
      <c r="BI131" s="134">
        <f t="shared" si="4"/>
        <v>0</v>
      </c>
      <c r="BJ131" s="16" t="s">
        <v>130</v>
      </c>
      <c r="BK131" s="134">
        <f t="shared" si="5"/>
        <v>0</v>
      </c>
      <c r="BL131" s="16" t="s">
        <v>193</v>
      </c>
      <c r="BM131" s="16" t="s">
        <v>1470</v>
      </c>
    </row>
    <row r="132" spans="2:65" s="1" customFormat="1" ht="18" customHeight="1" x14ac:dyDescent="0.3">
      <c r="B132" s="125"/>
      <c r="C132" s="126">
        <v>6</v>
      </c>
      <c r="D132" s="126" t="s">
        <v>1479</v>
      </c>
      <c r="E132" s="159" t="s">
        <v>1480</v>
      </c>
      <c r="F132" s="431" t="s">
        <v>1922</v>
      </c>
      <c r="G132" s="432"/>
      <c r="H132" s="432"/>
      <c r="I132" s="433"/>
      <c r="J132" s="160" t="s">
        <v>1469</v>
      </c>
      <c r="K132" s="161">
        <v>40</v>
      </c>
      <c r="L132" s="333"/>
      <c r="M132" s="162"/>
      <c r="N132" s="396"/>
      <c r="O132" s="395"/>
      <c r="P132" s="395"/>
      <c r="Q132" s="395"/>
      <c r="R132" s="130"/>
      <c r="T132" s="131"/>
      <c r="U132" s="36"/>
      <c r="V132" s="132"/>
      <c r="W132" s="132"/>
      <c r="X132" s="132"/>
      <c r="Y132" s="132"/>
      <c r="Z132" s="132"/>
      <c r="AA132" s="133"/>
      <c r="AR132" s="16" t="s">
        <v>193</v>
      </c>
      <c r="AT132" s="16" t="s">
        <v>125</v>
      </c>
      <c r="AU132" s="16" t="s">
        <v>130</v>
      </c>
      <c r="AY132" s="16" t="s">
        <v>124</v>
      </c>
      <c r="BE132" s="134">
        <f t="shared" si="0"/>
        <v>0</v>
      </c>
      <c r="BF132" s="134">
        <f t="shared" si="1"/>
        <v>0</v>
      </c>
      <c r="BG132" s="134">
        <f t="shared" si="2"/>
        <v>0</v>
      </c>
      <c r="BH132" s="134">
        <f t="shared" si="3"/>
        <v>0</v>
      </c>
      <c r="BI132" s="134">
        <f t="shared" si="4"/>
        <v>0</v>
      </c>
      <c r="BJ132" s="16" t="s">
        <v>130</v>
      </c>
      <c r="BK132" s="134">
        <f t="shared" si="5"/>
        <v>0</v>
      </c>
      <c r="BL132" s="16" t="s">
        <v>193</v>
      </c>
      <c r="BM132" s="16" t="s">
        <v>1470</v>
      </c>
    </row>
    <row r="133" spans="2:65" s="1" customFormat="1" ht="18" customHeight="1" x14ac:dyDescent="0.3">
      <c r="B133" s="125"/>
      <c r="C133" s="126">
        <v>7</v>
      </c>
      <c r="D133" s="126" t="s">
        <v>1479</v>
      </c>
      <c r="E133" s="159" t="s">
        <v>1481</v>
      </c>
      <c r="F133" s="431" t="s">
        <v>1923</v>
      </c>
      <c r="G133" s="432"/>
      <c r="H133" s="432"/>
      <c r="I133" s="433"/>
      <c r="J133" s="160" t="s">
        <v>1469</v>
      </c>
      <c r="K133" s="161">
        <v>54</v>
      </c>
      <c r="L133" s="333"/>
      <c r="M133" s="162"/>
      <c r="N133" s="396"/>
      <c r="O133" s="395"/>
      <c r="P133" s="395"/>
      <c r="Q133" s="395"/>
      <c r="R133" s="130"/>
      <c r="T133" s="131"/>
      <c r="U133" s="36"/>
      <c r="V133" s="132"/>
      <c r="W133" s="132"/>
      <c r="X133" s="132"/>
      <c r="Y133" s="132"/>
      <c r="Z133" s="132"/>
      <c r="AA133" s="133"/>
      <c r="AR133" s="16" t="s">
        <v>193</v>
      </c>
      <c r="AT133" s="16" t="s">
        <v>125</v>
      </c>
      <c r="AU133" s="16" t="s">
        <v>130</v>
      </c>
      <c r="AY133" s="16" t="s">
        <v>124</v>
      </c>
      <c r="BE133" s="134">
        <f t="shared" si="0"/>
        <v>0</v>
      </c>
      <c r="BF133" s="134">
        <f t="shared" si="1"/>
        <v>0</v>
      </c>
      <c r="BG133" s="134">
        <f t="shared" si="2"/>
        <v>0</v>
      </c>
      <c r="BH133" s="134">
        <f t="shared" si="3"/>
        <v>0</v>
      </c>
      <c r="BI133" s="134">
        <f t="shared" si="4"/>
        <v>0</v>
      </c>
      <c r="BJ133" s="16" t="s">
        <v>130</v>
      </c>
      <c r="BK133" s="134">
        <f t="shared" si="5"/>
        <v>0</v>
      </c>
      <c r="BL133" s="16" t="s">
        <v>193</v>
      </c>
      <c r="BM133" s="16" t="s">
        <v>1470</v>
      </c>
    </row>
    <row r="134" spans="2:65" s="1" customFormat="1" ht="18" customHeight="1" x14ac:dyDescent="0.3">
      <c r="B134" s="125"/>
      <c r="C134" s="126">
        <v>8</v>
      </c>
      <c r="D134" s="126" t="s">
        <v>1479</v>
      </c>
      <c r="E134" s="159" t="s">
        <v>1482</v>
      </c>
      <c r="F134" s="431" t="s">
        <v>1924</v>
      </c>
      <c r="G134" s="432"/>
      <c r="H134" s="432"/>
      <c r="I134" s="433"/>
      <c r="J134" s="160" t="s">
        <v>1469</v>
      </c>
      <c r="K134" s="161">
        <v>80</v>
      </c>
      <c r="L134" s="333"/>
      <c r="M134" s="162"/>
      <c r="N134" s="396"/>
      <c r="O134" s="395"/>
      <c r="P134" s="395"/>
      <c r="Q134" s="395"/>
      <c r="R134" s="130"/>
      <c r="T134" s="131"/>
      <c r="U134" s="36"/>
      <c r="V134" s="132"/>
      <c r="W134" s="132"/>
      <c r="X134" s="132"/>
      <c r="Y134" s="132"/>
      <c r="Z134" s="132"/>
      <c r="AA134" s="133"/>
      <c r="AR134" s="16" t="s">
        <v>193</v>
      </c>
      <c r="AT134" s="16" t="s">
        <v>125</v>
      </c>
      <c r="AU134" s="16" t="s">
        <v>130</v>
      </c>
      <c r="AY134" s="16" t="s">
        <v>124</v>
      </c>
      <c r="BE134" s="134">
        <f t="shared" si="0"/>
        <v>0</v>
      </c>
      <c r="BF134" s="134">
        <f t="shared" si="1"/>
        <v>0</v>
      </c>
      <c r="BG134" s="134">
        <f t="shared" si="2"/>
        <v>0</v>
      </c>
      <c r="BH134" s="134">
        <f t="shared" si="3"/>
        <v>0</v>
      </c>
      <c r="BI134" s="134">
        <f t="shared" si="4"/>
        <v>0</v>
      </c>
      <c r="BJ134" s="16" t="s">
        <v>130</v>
      </c>
      <c r="BK134" s="134">
        <f t="shared" si="5"/>
        <v>0</v>
      </c>
      <c r="BL134" s="16" t="s">
        <v>193</v>
      </c>
      <c r="BM134" s="16" t="s">
        <v>1470</v>
      </c>
    </row>
    <row r="135" spans="2:65" s="1" customFormat="1" ht="18" customHeight="1" x14ac:dyDescent="0.3">
      <c r="B135" s="125"/>
      <c r="C135" s="126">
        <v>9</v>
      </c>
      <c r="D135" s="126" t="s">
        <v>1479</v>
      </c>
      <c r="E135" s="159" t="s">
        <v>1483</v>
      </c>
      <c r="F135" s="431" t="s">
        <v>1925</v>
      </c>
      <c r="G135" s="432"/>
      <c r="H135" s="432"/>
      <c r="I135" s="433"/>
      <c r="J135" s="160" t="s">
        <v>1469</v>
      </c>
      <c r="K135" s="161">
        <v>100</v>
      </c>
      <c r="L135" s="333"/>
      <c r="M135" s="162"/>
      <c r="N135" s="396"/>
      <c r="O135" s="395"/>
      <c r="P135" s="395"/>
      <c r="Q135" s="395"/>
      <c r="R135" s="130"/>
      <c r="T135" s="131"/>
      <c r="U135" s="36"/>
      <c r="V135" s="132"/>
      <c r="W135" s="132"/>
      <c r="X135" s="132"/>
      <c r="Y135" s="132"/>
      <c r="Z135" s="132"/>
      <c r="AA135" s="133"/>
      <c r="AR135" s="16" t="s">
        <v>193</v>
      </c>
      <c r="AT135" s="16" t="s">
        <v>125</v>
      </c>
      <c r="AU135" s="16" t="s">
        <v>130</v>
      </c>
      <c r="AY135" s="16" t="s">
        <v>124</v>
      </c>
      <c r="BE135" s="134">
        <f t="shared" si="0"/>
        <v>0</v>
      </c>
      <c r="BF135" s="134">
        <f t="shared" si="1"/>
        <v>0</v>
      </c>
      <c r="BG135" s="134">
        <f t="shared" si="2"/>
        <v>0</v>
      </c>
      <c r="BH135" s="134">
        <f t="shared" si="3"/>
        <v>0</v>
      </c>
      <c r="BI135" s="134">
        <f t="shared" si="4"/>
        <v>0</v>
      </c>
      <c r="BJ135" s="16" t="s">
        <v>130</v>
      </c>
      <c r="BK135" s="134">
        <f t="shared" si="5"/>
        <v>0</v>
      </c>
      <c r="BL135" s="16" t="s">
        <v>193</v>
      </c>
      <c r="BM135" s="16" t="s">
        <v>1470</v>
      </c>
    </row>
    <row r="136" spans="2:65" s="1" customFormat="1" ht="18" customHeight="1" x14ac:dyDescent="0.3">
      <c r="B136" s="125"/>
      <c r="C136" s="126">
        <v>10</v>
      </c>
      <c r="D136" s="126" t="s">
        <v>1479</v>
      </c>
      <c r="E136" s="159" t="s">
        <v>1484</v>
      </c>
      <c r="F136" s="431" t="s">
        <v>1926</v>
      </c>
      <c r="G136" s="432"/>
      <c r="H136" s="432"/>
      <c r="I136" s="433"/>
      <c r="J136" s="160" t="s">
        <v>1469</v>
      </c>
      <c r="K136" s="161">
        <v>12</v>
      </c>
      <c r="L136" s="333"/>
      <c r="M136" s="162"/>
      <c r="N136" s="396"/>
      <c r="O136" s="395"/>
      <c r="P136" s="395"/>
      <c r="Q136" s="395"/>
      <c r="R136" s="130"/>
      <c r="T136" s="131"/>
      <c r="U136" s="36"/>
      <c r="V136" s="132"/>
      <c r="W136" s="132"/>
      <c r="X136" s="132"/>
      <c r="Y136" s="132"/>
      <c r="Z136" s="132"/>
      <c r="AA136" s="133"/>
      <c r="AR136" s="16" t="s">
        <v>193</v>
      </c>
      <c r="AT136" s="16" t="s">
        <v>125</v>
      </c>
      <c r="AU136" s="16" t="s">
        <v>130</v>
      </c>
      <c r="AY136" s="16" t="s">
        <v>124</v>
      </c>
      <c r="BE136" s="134">
        <f t="shared" si="0"/>
        <v>0</v>
      </c>
      <c r="BF136" s="134">
        <f t="shared" si="1"/>
        <v>0</v>
      </c>
      <c r="BG136" s="134">
        <f t="shared" si="2"/>
        <v>0</v>
      </c>
      <c r="BH136" s="134">
        <f t="shared" si="3"/>
        <v>0</v>
      </c>
      <c r="BI136" s="134">
        <f t="shared" si="4"/>
        <v>0</v>
      </c>
      <c r="BJ136" s="16" t="s">
        <v>130</v>
      </c>
      <c r="BK136" s="134">
        <f t="shared" si="5"/>
        <v>0</v>
      </c>
      <c r="BL136" s="16" t="s">
        <v>193</v>
      </c>
      <c r="BM136" s="16" t="s">
        <v>1470</v>
      </c>
    </row>
    <row r="137" spans="2:65" s="1" customFormat="1" ht="18" customHeight="1" x14ac:dyDescent="0.3">
      <c r="B137" s="125"/>
      <c r="C137" s="126">
        <v>11</v>
      </c>
      <c r="D137" s="126" t="s">
        <v>1479</v>
      </c>
      <c r="E137" s="159" t="s">
        <v>1485</v>
      </c>
      <c r="F137" s="431" t="s">
        <v>1927</v>
      </c>
      <c r="G137" s="432"/>
      <c r="H137" s="432"/>
      <c r="I137" s="433"/>
      <c r="J137" s="160" t="s">
        <v>1469</v>
      </c>
      <c r="K137" s="161">
        <v>12</v>
      </c>
      <c r="L137" s="333"/>
      <c r="M137" s="162"/>
      <c r="N137" s="396"/>
      <c r="O137" s="395"/>
      <c r="P137" s="395"/>
      <c r="Q137" s="395"/>
      <c r="R137" s="130"/>
      <c r="T137" s="131"/>
      <c r="U137" s="36"/>
      <c r="V137" s="132"/>
      <c r="W137" s="132"/>
      <c r="X137" s="132"/>
      <c r="Y137" s="132"/>
      <c r="Z137" s="132"/>
      <c r="AA137" s="133"/>
      <c r="AR137" s="16" t="s">
        <v>193</v>
      </c>
      <c r="AT137" s="16" t="s">
        <v>125</v>
      </c>
      <c r="AU137" s="16" t="s">
        <v>130</v>
      </c>
      <c r="AY137" s="16" t="s">
        <v>124</v>
      </c>
      <c r="BE137" s="134">
        <f t="shared" si="0"/>
        <v>0</v>
      </c>
      <c r="BF137" s="134">
        <f t="shared" si="1"/>
        <v>0</v>
      </c>
      <c r="BG137" s="134">
        <f t="shared" si="2"/>
        <v>0</v>
      </c>
      <c r="BH137" s="134">
        <f t="shared" si="3"/>
        <v>0</v>
      </c>
      <c r="BI137" s="134">
        <f t="shared" si="4"/>
        <v>0</v>
      </c>
      <c r="BJ137" s="16" t="s">
        <v>130</v>
      </c>
      <c r="BK137" s="134">
        <f t="shared" si="5"/>
        <v>0</v>
      </c>
      <c r="BL137" s="16" t="s">
        <v>193</v>
      </c>
      <c r="BM137" s="16" t="s">
        <v>1470</v>
      </c>
    </row>
    <row r="138" spans="2:65" s="1" customFormat="1" ht="31.5" customHeight="1" x14ac:dyDescent="0.3">
      <c r="B138" s="125"/>
      <c r="C138" s="126">
        <v>12</v>
      </c>
      <c r="D138" s="126">
        <v>713</v>
      </c>
      <c r="E138" s="159" t="s">
        <v>1486</v>
      </c>
      <c r="F138" s="431" t="s">
        <v>1487</v>
      </c>
      <c r="G138" s="432"/>
      <c r="H138" s="432"/>
      <c r="I138" s="433"/>
      <c r="J138" s="160" t="s">
        <v>1469</v>
      </c>
      <c r="K138" s="161">
        <v>12</v>
      </c>
      <c r="L138" s="333"/>
      <c r="M138" s="162"/>
      <c r="N138" s="396"/>
      <c r="O138" s="395"/>
      <c r="P138" s="395"/>
      <c r="Q138" s="395"/>
      <c r="R138" s="130"/>
      <c r="T138" s="131"/>
      <c r="U138" s="36"/>
      <c r="V138" s="132"/>
      <c r="W138" s="132"/>
      <c r="X138" s="132"/>
      <c r="Y138" s="132"/>
      <c r="Z138" s="132"/>
      <c r="AA138" s="133"/>
      <c r="AR138" s="16" t="s">
        <v>193</v>
      </c>
      <c r="AT138" s="16" t="s">
        <v>125</v>
      </c>
      <c r="AU138" s="16" t="s">
        <v>130</v>
      </c>
      <c r="AY138" s="16" t="s">
        <v>124</v>
      </c>
      <c r="BE138" s="134">
        <f t="shared" si="0"/>
        <v>0</v>
      </c>
      <c r="BF138" s="134">
        <f t="shared" si="1"/>
        <v>0</v>
      </c>
      <c r="BG138" s="134">
        <f t="shared" si="2"/>
        <v>0</v>
      </c>
      <c r="BH138" s="134">
        <f t="shared" si="3"/>
        <v>0</v>
      </c>
      <c r="BI138" s="134">
        <f t="shared" si="4"/>
        <v>0</v>
      </c>
      <c r="BJ138" s="16" t="s">
        <v>130</v>
      </c>
      <c r="BK138" s="134">
        <f t="shared" si="5"/>
        <v>0</v>
      </c>
      <c r="BL138" s="16" t="s">
        <v>193</v>
      </c>
      <c r="BM138" s="16" t="s">
        <v>1470</v>
      </c>
    </row>
    <row r="139" spans="2:65" s="9" customFormat="1" ht="29.85" customHeight="1" x14ac:dyDescent="0.3">
      <c r="B139" s="115"/>
      <c r="D139" s="124" t="s">
        <v>1456</v>
      </c>
      <c r="E139" s="124"/>
      <c r="F139" s="124"/>
      <c r="G139" s="124"/>
      <c r="H139" s="124"/>
      <c r="I139" s="124"/>
      <c r="J139" s="124"/>
      <c r="K139" s="124"/>
      <c r="L139" s="124"/>
      <c r="M139" s="124"/>
      <c r="N139" s="412"/>
      <c r="O139" s="413"/>
      <c r="P139" s="413"/>
      <c r="Q139" s="413"/>
      <c r="R139" s="117"/>
      <c r="T139" s="118"/>
      <c r="W139" s="119"/>
      <c r="Y139" s="119"/>
      <c r="AA139" s="120"/>
      <c r="AR139" s="121" t="s">
        <v>130</v>
      </c>
      <c r="AT139" s="122" t="s">
        <v>68</v>
      </c>
      <c r="AU139" s="122" t="s">
        <v>75</v>
      </c>
      <c r="AY139" s="121" t="s">
        <v>124</v>
      </c>
      <c r="BK139" s="123">
        <f>BK142</f>
        <v>0</v>
      </c>
    </row>
    <row r="140" spans="2:65" s="1" customFormat="1" ht="15" customHeight="1" x14ac:dyDescent="0.3">
      <c r="B140" s="125"/>
      <c r="C140" s="126">
        <v>13</v>
      </c>
      <c r="D140" s="126">
        <v>721</v>
      </c>
      <c r="E140" s="163" t="s">
        <v>1488</v>
      </c>
      <c r="F140" s="434" t="s">
        <v>1489</v>
      </c>
      <c r="G140" s="435"/>
      <c r="H140" s="435"/>
      <c r="I140" s="436"/>
      <c r="J140" s="164" t="s">
        <v>1490</v>
      </c>
      <c r="K140" s="165">
        <v>1</v>
      </c>
      <c r="L140" s="333"/>
      <c r="M140" s="166"/>
      <c r="N140" s="396"/>
      <c r="O140" s="395"/>
      <c r="P140" s="395"/>
      <c r="Q140" s="395"/>
      <c r="R140" s="130"/>
      <c r="T140" s="131"/>
      <c r="U140" s="36"/>
      <c r="V140" s="132"/>
      <c r="W140" s="132"/>
      <c r="X140" s="132"/>
      <c r="Y140" s="132"/>
      <c r="Z140" s="132"/>
      <c r="AA140" s="133"/>
      <c r="AR140" s="16" t="s">
        <v>193</v>
      </c>
      <c r="AT140" s="16" t="s">
        <v>125</v>
      </c>
      <c r="AU140" s="16" t="s">
        <v>130</v>
      </c>
      <c r="AY140" s="16" t="s">
        <v>124</v>
      </c>
      <c r="BE140" s="134">
        <f>IF(U140="základná",N140,0)</f>
        <v>0</v>
      </c>
      <c r="BF140" s="134">
        <f>IF(U140="znížená",N140,0)</f>
        <v>0</v>
      </c>
      <c r="BG140" s="134">
        <f>IF(U140="zákl. prenesená",N140,0)</f>
        <v>0</v>
      </c>
      <c r="BH140" s="134">
        <f>IF(U140="zníž. prenesená",N140,0)</f>
        <v>0</v>
      </c>
      <c r="BI140" s="134">
        <f>IF(U140="nulová",N140,0)</f>
        <v>0</v>
      </c>
      <c r="BJ140" s="16" t="s">
        <v>130</v>
      </c>
      <c r="BK140" s="134">
        <f>ROUND(L140*K140,2)</f>
        <v>0</v>
      </c>
      <c r="BL140" s="16" t="s">
        <v>193</v>
      </c>
      <c r="BM140" s="16" t="s">
        <v>1491</v>
      </c>
    </row>
    <row r="141" spans="2:65" s="1" customFormat="1" ht="15" customHeight="1" x14ac:dyDescent="0.3">
      <c r="B141" s="125"/>
      <c r="C141" s="126">
        <v>14</v>
      </c>
      <c r="D141" s="126">
        <v>721</v>
      </c>
      <c r="E141" s="163" t="s">
        <v>1492</v>
      </c>
      <c r="F141" s="434" t="s">
        <v>1493</v>
      </c>
      <c r="G141" s="435"/>
      <c r="H141" s="435"/>
      <c r="I141" s="436"/>
      <c r="J141" s="164" t="s">
        <v>1469</v>
      </c>
      <c r="K141" s="165">
        <v>1</v>
      </c>
      <c r="L141" s="333"/>
      <c r="M141" s="166"/>
      <c r="N141" s="396"/>
      <c r="O141" s="395"/>
      <c r="P141" s="395"/>
      <c r="Q141" s="395"/>
      <c r="R141" s="130"/>
      <c r="T141" s="131"/>
      <c r="U141" s="36"/>
      <c r="V141" s="132"/>
      <c r="W141" s="132"/>
      <c r="X141" s="132"/>
      <c r="Y141" s="132"/>
      <c r="Z141" s="132"/>
      <c r="AA141" s="133"/>
      <c r="AR141" s="16" t="s">
        <v>193</v>
      </c>
      <c r="AT141" s="16" t="s">
        <v>125</v>
      </c>
      <c r="AU141" s="16" t="s">
        <v>130</v>
      </c>
      <c r="AY141" s="16" t="s">
        <v>124</v>
      </c>
      <c r="BE141" s="134">
        <f>IF(U141="základná",N141,0)</f>
        <v>0</v>
      </c>
      <c r="BF141" s="134">
        <f>IF(U141="znížená",N141,0)</f>
        <v>0</v>
      </c>
      <c r="BG141" s="134">
        <f>IF(U141="zákl. prenesená",N141,0)</f>
        <v>0</v>
      </c>
      <c r="BH141" s="134">
        <f>IF(U141="zníž. prenesená",N141,0)</f>
        <v>0</v>
      </c>
      <c r="BI141" s="134">
        <f>IF(U141="nulová",N141,0)</f>
        <v>0</v>
      </c>
      <c r="BJ141" s="16" t="s">
        <v>130</v>
      </c>
      <c r="BK141" s="134">
        <f>ROUND(L141*K141,2)</f>
        <v>0</v>
      </c>
      <c r="BL141" s="16" t="s">
        <v>193</v>
      </c>
      <c r="BM141" s="16" t="s">
        <v>1491</v>
      </c>
    </row>
    <row r="142" spans="2:65" s="1" customFormat="1" ht="15" customHeight="1" x14ac:dyDescent="0.3">
      <c r="B142" s="125"/>
      <c r="C142" s="126">
        <v>15</v>
      </c>
      <c r="D142" s="126">
        <v>721</v>
      </c>
      <c r="E142" s="163" t="s">
        <v>1494</v>
      </c>
      <c r="F142" s="434" t="s">
        <v>1495</v>
      </c>
      <c r="G142" s="435"/>
      <c r="H142" s="435"/>
      <c r="I142" s="436"/>
      <c r="J142" s="164" t="s">
        <v>1490</v>
      </c>
      <c r="K142" s="165">
        <v>1</v>
      </c>
      <c r="L142" s="333"/>
      <c r="M142" s="166"/>
      <c r="N142" s="396"/>
      <c r="O142" s="395"/>
      <c r="P142" s="395"/>
      <c r="Q142" s="395"/>
      <c r="R142" s="130"/>
      <c r="T142" s="131"/>
      <c r="U142" s="36"/>
      <c r="V142" s="132"/>
      <c r="W142" s="132"/>
      <c r="X142" s="132"/>
      <c r="Y142" s="132"/>
      <c r="Z142" s="132"/>
      <c r="AA142" s="133"/>
      <c r="AR142" s="16" t="s">
        <v>193</v>
      </c>
      <c r="AT142" s="16" t="s">
        <v>125</v>
      </c>
      <c r="AU142" s="16" t="s">
        <v>130</v>
      </c>
      <c r="AY142" s="16" t="s">
        <v>124</v>
      </c>
      <c r="BE142" s="134">
        <f>IF(U142="základná",N142,0)</f>
        <v>0</v>
      </c>
      <c r="BF142" s="134">
        <f>IF(U142="znížená",N142,0)</f>
        <v>0</v>
      </c>
      <c r="BG142" s="134">
        <f>IF(U142="zákl. prenesená",N142,0)</f>
        <v>0</v>
      </c>
      <c r="BH142" s="134">
        <f>IF(U142="zníž. prenesená",N142,0)</f>
        <v>0</v>
      </c>
      <c r="BI142" s="134">
        <f>IF(U142="nulová",N142,0)</f>
        <v>0</v>
      </c>
      <c r="BJ142" s="16" t="s">
        <v>130</v>
      </c>
      <c r="BK142" s="134">
        <f>ROUND(L142*K142,2)</f>
        <v>0</v>
      </c>
      <c r="BL142" s="16" t="s">
        <v>193</v>
      </c>
      <c r="BM142" s="16" t="s">
        <v>1491</v>
      </c>
    </row>
    <row r="143" spans="2:65" s="9" customFormat="1" ht="29.85" customHeight="1" x14ac:dyDescent="0.3">
      <c r="B143" s="115"/>
      <c r="D143" s="124" t="s">
        <v>1457</v>
      </c>
      <c r="E143" s="124"/>
      <c r="F143" s="124"/>
      <c r="G143" s="124"/>
      <c r="H143" s="124"/>
      <c r="I143" s="124"/>
      <c r="J143" s="124"/>
      <c r="K143" s="124"/>
      <c r="L143" s="124"/>
      <c r="M143" s="124"/>
      <c r="N143" s="412"/>
      <c r="O143" s="413"/>
      <c r="P143" s="413"/>
      <c r="Q143" s="413"/>
      <c r="R143" s="117"/>
      <c r="T143" s="118"/>
      <c r="W143" s="119"/>
      <c r="Y143" s="119"/>
      <c r="AA143" s="120"/>
      <c r="AR143" s="121" t="s">
        <v>130</v>
      </c>
      <c r="AT143" s="122" t="s">
        <v>68</v>
      </c>
      <c r="AU143" s="122" t="s">
        <v>75</v>
      </c>
      <c r="AY143" s="121" t="s">
        <v>124</v>
      </c>
      <c r="BK143" s="123">
        <f>BK149</f>
        <v>0</v>
      </c>
    </row>
    <row r="144" spans="2:65" s="1" customFormat="1" ht="15" customHeight="1" x14ac:dyDescent="0.3">
      <c r="B144" s="125"/>
      <c r="C144" s="126">
        <v>16</v>
      </c>
      <c r="D144" s="167" t="s">
        <v>1496</v>
      </c>
      <c r="E144" s="168" t="s">
        <v>1497</v>
      </c>
      <c r="F144" s="435" t="s">
        <v>1498</v>
      </c>
      <c r="G144" s="435"/>
      <c r="H144" s="435"/>
      <c r="I144" s="436"/>
      <c r="J144" s="164" t="s">
        <v>1469</v>
      </c>
      <c r="K144" s="165">
        <v>2</v>
      </c>
      <c r="L144" s="333"/>
      <c r="M144" s="166"/>
      <c r="N144" s="396"/>
      <c r="O144" s="395"/>
      <c r="P144" s="395"/>
      <c r="Q144" s="395"/>
      <c r="R144" s="130"/>
      <c r="T144" s="131"/>
      <c r="U144" s="36"/>
      <c r="V144" s="132"/>
      <c r="W144" s="132"/>
      <c r="X144" s="132"/>
      <c r="Y144" s="132"/>
      <c r="Z144" s="132"/>
      <c r="AA144" s="133"/>
      <c r="AR144" s="16" t="s">
        <v>193</v>
      </c>
      <c r="AT144" s="16" t="s">
        <v>125</v>
      </c>
      <c r="AU144" s="16" t="s">
        <v>130</v>
      </c>
      <c r="AY144" s="16" t="s">
        <v>124</v>
      </c>
      <c r="BE144" s="134">
        <f t="shared" ref="BE144:BE149" si="6">IF(U144="základná",N144,0)</f>
        <v>0</v>
      </c>
      <c r="BF144" s="134">
        <f t="shared" ref="BF144:BF149" si="7">IF(U144="znížená",N144,0)</f>
        <v>0</v>
      </c>
      <c r="BG144" s="134">
        <f t="shared" ref="BG144:BG149" si="8">IF(U144="zákl. prenesená",N144,0)</f>
        <v>0</v>
      </c>
      <c r="BH144" s="134">
        <f t="shared" ref="BH144:BH149" si="9">IF(U144="zníž. prenesená",N144,0)</f>
        <v>0</v>
      </c>
      <c r="BI144" s="134">
        <f t="shared" ref="BI144:BI149" si="10">IF(U144="nulová",N144,0)</f>
        <v>0</v>
      </c>
      <c r="BJ144" s="16" t="s">
        <v>130</v>
      </c>
      <c r="BK144" s="134">
        <f t="shared" ref="BK144:BK149" si="11">ROUND(L144*K144,2)</f>
        <v>0</v>
      </c>
      <c r="BL144" s="16" t="s">
        <v>193</v>
      </c>
      <c r="BM144" s="16" t="s">
        <v>1499</v>
      </c>
    </row>
    <row r="145" spans="2:65" s="1" customFormat="1" ht="15" customHeight="1" x14ac:dyDescent="0.3">
      <c r="B145" s="125"/>
      <c r="C145" s="126">
        <v>17</v>
      </c>
      <c r="D145" s="167" t="s">
        <v>1496</v>
      </c>
      <c r="E145" s="168" t="s">
        <v>1500</v>
      </c>
      <c r="F145" s="435" t="s">
        <v>1501</v>
      </c>
      <c r="G145" s="435"/>
      <c r="H145" s="435"/>
      <c r="I145" s="436"/>
      <c r="J145" s="164" t="s">
        <v>1469</v>
      </c>
      <c r="K145" s="165">
        <v>2</v>
      </c>
      <c r="L145" s="333"/>
      <c r="M145" s="166"/>
      <c r="N145" s="396"/>
      <c r="O145" s="395"/>
      <c r="P145" s="395"/>
      <c r="Q145" s="395"/>
      <c r="R145" s="130"/>
      <c r="T145" s="131"/>
      <c r="U145" s="36"/>
      <c r="V145" s="132"/>
      <c r="W145" s="132"/>
      <c r="X145" s="132"/>
      <c r="Y145" s="132"/>
      <c r="Z145" s="132"/>
      <c r="AA145" s="133"/>
      <c r="AR145" s="16" t="s">
        <v>193</v>
      </c>
      <c r="AT145" s="16" t="s">
        <v>125</v>
      </c>
      <c r="AU145" s="16" t="s">
        <v>130</v>
      </c>
      <c r="AY145" s="16" t="s">
        <v>124</v>
      </c>
      <c r="BE145" s="134">
        <f t="shared" si="6"/>
        <v>0</v>
      </c>
      <c r="BF145" s="134">
        <f t="shared" si="7"/>
        <v>0</v>
      </c>
      <c r="BG145" s="134">
        <f t="shared" si="8"/>
        <v>0</v>
      </c>
      <c r="BH145" s="134">
        <f t="shared" si="9"/>
        <v>0</v>
      </c>
      <c r="BI145" s="134">
        <f t="shared" si="10"/>
        <v>0</v>
      </c>
      <c r="BJ145" s="16" t="s">
        <v>130</v>
      </c>
      <c r="BK145" s="134">
        <f t="shared" si="11"/>
        <v>0</v>
      </c>
      <c r="BL145" s="16" t="s">
        <v>193</v>
      </c>
      <c r="BM145" s="16" t="s">
        <v>1499</v>
      </c>
    </row>
    <row r="146" spans="2:65" s="1" customFormat="1" ht="15" customHeight="1" x14ac:dyDescent="0.3">
      <c r="B146" s="125"/>
      <c r="C146" s="126">
        <v>18</v>
      </c>
      <c r="D146" s="167" t="s">
        <v>1496</v>
      </c>
      <c r="E146" s="168" t="s">
        <v>1502</v>
      </c>
      <c r="F146" s="435" t="s">
        <v>1503</v>
      </c>
      <c r="G146" s="435"/>
      <c r="H146" s="435"/>
      <c r="I146" s="436"/>
      <c r="J146" s="164" t="s">
        <v>1469</v>
      </c>
      <c r="K146" s="165">
        <v>2</v>
      </c>
      <c r="L146" s="333"/>
      <c r="M146" s="166"/>
      <c r="N146" s="396"/>
      <c r="O146" s="395"/>
      <c r="P146" s="395"/>
      <c r="Q146" s="395"/>
      <c r="R146" s="130"/>
      <c r="T146" s="131"/>
      <c r="U146" s="36"/>
      <c r="V146" s="132"/>
      <c r="W146" s="132"/>
      <c r="X146" s="132"/>
      <c r="Y146" s="132"/>
      <c r="Z146" s="132"/>
      <c r="AA146" s="133"/>
      <c r="AR146" s="16" t="s">
        <v>193</v>
      </c>
      <c r="AT146" s="16" t="s">
        <v>125</v>
      </c>
      <c r="AU146" s="16" t="s">
        <v>130</v>
      </c>
      <c r="AY146" s="16" t="s">
        <v>124</v>
      </c>
      <c r="BE146" s="134">
        <f t="shared" si="6"/>
        <v>0</v>
      </c>
      <c r="BF146" s="134">
        <f t="shared" si="7"/>
        <v>0</v>
      </c>
      <c r="BG146" s="134">
        <f t="shared" si="8"/>
        <v>0</v>
      </c>
      <c r="BH146" s="134">
        <f t="shared" si="9"/>
        <v>0</v>
      </c>
      <c r="BI146" s="134">
        <f t="shared" si="10"/>
        <v>0</v>
      </c>
      <c r="BJ146" s="16" t="s">
        <v>130</v>
      </c>
      <c r="BK146" s="134">
        <f t="shared" si="11"/>
        <v>0</v>
      </c>
      <c r="BL146" s="16" t="s">
        <v>193</v>
      </c>
      <c r="BM146" s="16" t="s">
        <v>1499</v>
      </c>
    </row>
    <row r="147" spans="2:65" s="1" customFormat="1" ht="15" customHeight="1" x14ac:dyDescent="0.3">
      <c r="B147" s="125"/>
      <c r="C147" s="126">
        <v>19</v>
      </c>
      <c r="D147" s="167" t="s">
        <v>1504</v>
      </c>
      <c r="E147" s="168" t="s">
        <v>1505</v>
      </c>
      <c r="F147" s="435" t="s">
        <v>1506</v>
      </c>
      <c r="G147" s="435"/>
      <c r="H147" s="435"/>
      <c r="I147" s="436"/>
      <c r="J147" s="164" t="s">
        <v>1469</v>
      </c>
      <c r="K147" s="165">
        <v>20</v>
      </c>
      <c r="L147" s="333"/>
      <c r="M147" s="166"/>
      <c r="N147" s="396"/>
      <c r="O147" s="395"/>
      <c r="P147" s="395"/>
      <c r="Q147" s="395"/>
      <c r="R147" s="130"/>
      <c r="T147" s="131"/>
      <c r="U147" s="36"/>
      <c r="V147" s="132"/>
      <c r="W147" s="132"/>
      <c r="X147" s="132"/>
      <c r="Y147" s="132"/>
      <c r="Z147" s="132"/>
      <c r="AA147" s="133"/>
      <c r="AR147" s="16" t="s">
        <v>193</v>
      </c>
      <c r="AT147" s="16" t="s">
        <v>125</v>
      </c>
      <c r="AU147" s="16" t="s">
        <v>130</v>
      </c>
      <c r="AY147" s="16" t="s">
        <v>124</v>
      </c>
      <c r="BE147" s="134">
        <f t="shared" si="6"/>
        <v>0</v>
      </c>
      <c r="BF147" s="134">
        <f t="shared" si="7"/>
        <v>0</v>
      </c>
      <c r="BG147" s="134">
        <f t="shared" si="8"/>
        <v>0</v>
      </c>
      <c r="BH147" s="134">
        <f t="shared" si="9"/>
        <v>0</v>
      </c>
      <c r="BI147" s="134">
        <f t="shared" si="10"/>
        <v>0</v>
      </c>
      <c r="BJ147" s="16" t="s">
        <v>130</v>
      </c>
      <c r="BK147" s="134">
        <f t="shared" si="11"/>
        <v>0</v>
      </c>
      <c r="BL147" s="16" t="s">
        <v>193</v>
      </c>
      <c r="BM147" s="16" t="s">
        <v>1499</v>
      </c>
    </row>
    <row r="148" spans="2:65" s="1" customFormat="1" ht="22.5" customHeight="1" x14ac:dyDescent="0.3">
      <c r="B148" s="125"/>
      <c r="C148" s="126">
        <v>20</v>
      </c>
      <c r="D148" s="167" t="s">
        <v>1504</v>
      </c>
      <c r="E148" s="168" t="s">
        <v>1507</v>
      </c>
      <c r="F148" s="435" t="s">
        <v>1508</v>
      </c>
      <c r="G148" s="435"/>
      <c r="H148" s="435"/>
      <c r="I148" s="436"/>
      <c r="J148" s="164" t="s">
        <v>1509</v>
      </c>
      <c r="K148" s="165">
        <v>1</v>
      </c>
      <c r="L148" s="333"/>
      <c r="M148" s="166"/>
      <c r="N148" s="396"/>
      <c r="O148" s="395"/>
      <c r="P148" s="395"/>
      <c r="Q148" s="395"/>
      <c r="R148" s="130"/>
      <c r="T148" s="131"/>
      <c r="U148" s="36"/>
      <c r="V148" s="132"/>
      <c r="W148" s="132"/>
      <c r="X148" s="132"/>
      <c r="Y148" s="132"/>
      <c r="Z148" s="132"/>
      <c r="AA148" s="133"/>
      <c r="AR148" s="16" t="s">
        <v>193</v>
      </c>
      <c r="AT148" s="16" t="s">
        <v>125</v>
      </c>
      <c r="AU148" s="16" t="s">
        <v>130</v>
      </c>
      <c r="AY148" s="16" t="s">
        <v>124</v>
      </c>
      <c r="BE148" s="134">
        <f t="shared" si="6"/>
        <v>0</v>
      </c>
      <c r="BF148" s="134">
        <f t="shared" si="7"/>
        <v>0</v>
      </c>
      <c r="BG148" s="134">
        <f t="shared" si="8"/>
        <v>0</v>
      </c>
      <c r="BH148" s="134">
        <f t="shared" si="9"/>
        <v>0</v>
      </c>
      <c r="BI148" s="134">
        <f t="shared" si="10"/>
        <v>0</v>
      </c>
      <c r="BJ148" s="16" t="s">
        <v>130</v>
      </c>
      <c r="BK148" s="134">
        <f t="shared" si="11"/>
        <v>0</v>
      </c>
      <c r="BL148" s="16" t="s">
        <v>193</v>
      </c>
      <c r="BM148" s="16" t="s">
        <v>1499</v>
      </c>
    </row>
    <row r="149" spans="2:65" s="1" customFormat="1" ht="22.5" customHeight="1" x14ac:dyDescent="0.3">
      <c r="B149" s="125"/>
      <c r="C149" s="126">
        <v>21</v>
      </c>
      <c r="D149" s="167" t="s">
        <v>1504</v>
      </c>
      <c r="E149" s="168" t="s">
        <v>1510</v>
      </c>
      <c r="F149" s="435" t="s">
        <v>1511</v>
      </c>
      <c r="G149" s="435"/>
      <c r="H149" s="435"/>
      <c r="I149" s="436"/>
      <c r="J149" s="164" t="s">
        <v>1509</v>
      </c>
      <c r="K149" s="165">
        <v>2</v>
      </c>
      <c r="L149" s="333"/>
      <c r="M149" s="166"/>
      <c r="N149" s="396"/>
      <c r="O149" s="395"/>
      <c r="P149" s="395"/>
      <c r="Q149" s="395"/>
      <c r="R149" s="130"/>
      <c r="T149" s="131"/>
      <c r="U149" s="36"/>
      <c r="V149" s="132"/>
      <c r="W149" s="132"/>
      <c r="X149" s="132"/>
      <c r="Y149" s="132"/>
      <c r="Z149" s="132"/>
      <c r="AA149" s="133"/>
      <c r="AR149" s="16" t="s">
        <v>193</v>
      </c>
      <c r="AT149" s="16" t="s">
        <v>125</v>
      </c>
      <c r="AU149" s="16" t="s">
        <v>130</v>
      </c>
      <c r="AY149" s="16" t="s">
        <v>124</v>
      </c>
      <c r="BE149" s="134">
        <f t="shared" si="6"/>
        <v>0</v>
      </c>
      <c r="BF149" s="134">
        <f t="shared" si="7"/>
        <v>0</v>
      </c>
      <c r="BG149" s="134">
        <f t="shared" si="8"/>
        <v>0</v>
      </c>
      <c r="BH149" s="134">
        <f t="shared" si="9"/>
        <v>0</v>
      </c>
      <c r="BI149" s="134">
        <f t="shared" si="10"/>
        <v>0</v>
      </c>
      <c r="BJ149" s="16" t="s">
        <v>130</v>
      </c>
      <c r="BK149" s="134">
        <f t="shared" si="11"/>
        <v>0</v>
      </c>
      <c r="BL149" s="16" t="s">
        <v>193</v>
      </c>
      <c r="BM149" s="16" t="s">
        <v>1499</v>
      </c>
    </row>
    <row r="150" spans="2:65" s="9" customFormat="1" ht="29.85" customHeight="1" x14ac:dyDescent="0.3">
      <c r="B150" s="115"/>
      <c r="D150" s="124" t="s">
        <v>1458</v>
      </c>
      <c r="E150" s="124"/>
      <c r="F150" s="124"/>
      <c r="G150" s="124"/>
      <c r="H150" s="124"/>
      <c r="I150" s="124"/>
      <c r="J150" s="124"/>
      <c r="K150" s="124"/>
      <c r="L150" s="124"/>
      <c r="M150" s="124"/>
      <c r="N150" s="412"/>
      <c r="O150" s="413"/>
      <c r="P150" s="413"/>
      <c r="Q150" s="413"/>
      <c r="R150" s="117"/>
      <c r="T150" s="118"/>
      <c r="W150" s="119"/>
      <c r="Y150" s="119"/>
      <c r="AA150" s="120"/>
      <c r="AR150" s="121" t="s">
        <v>130</v>
      </c>
      <c r="AT150" s="122" t="s">
        <v>68</v>
      </c>
      <c r="AU150" s="122" t="s">
        <v>75</v>
      </c>
      <c r="AY150" s="121" t="s">
        <v>124</v>
      </c>
      <c r="BK150" s="123">
        <f>BK159</f>
        <v>0</v>
      </c>
    </row>
    <row r="151" spans="2:65" s="1" customFormat="1" ht="19.5" customHeight="1" x14ac:dyDescent="0.3">
      <c r="B151" s="125"/>
      <c r="C151" s="126">
        <v>22</v>
      </c>
      <c r="D151" s="167" t="s">
        <v>1504</v>
      </c>
      <c r="E151" s="168" t="s">
        <v>1512</v>
      </c>
      <c r="F151" s="435" t="s">
        <v>1513</v>
      </c>
      <c r="G151" s="435"/>
      <c r="H151" s="435"/>
      <c r="I151" s="436"/>
      <c r="J151" s="164" t="s">
        <v>1469</v>
      </c>
      <c r="K151" s="165">
        <v>6</v>
      </c>
      <c r="L151" s="333"/>
      <c r="M151" s="166"/>
      <c r="N151" s="396"/>
      <c r="O151" s="395"/>
      <c r="P151" s="395"/>
      <c r="Q151" s="395"/>
      <c r="R151" s="130"/>
      <c r="T151" s="131"/>
      <c r="U151" s="36"/>
      <c r="V151" s="132"/>
      <c r="W151" s="132"/>
      <c r="X151" s="132"/>
      <c r="Y151" s="132"/>
      <c r="Z151" s="132"/>
      <c r="AA151" s="133"/>
      <c r="AR151" s="16" t="s">
        <v>193</v>
      </c>
      <c r="AT151" s="16" t="s">
        <v>125</v>
      </c>
      <c r="AU151" s="16" t="s">
        <v>130</v>
      </c>
      <c r="AY151" s="16" t="s">
        <v>124</v>
      </c>
      <c r="BE151" s="134">
        <f t="shared" ref="BE151:BE159" si="12">IF(U151="základná",N151,0)</f>
        <v>0</v>
      </c>
      <c r="BF151" s="134">
        <f t="shared" ref="BF151:BF159" si="13">IF(U151="znížená",N151,0)</f>
        <v>0</v>
      </c>
      <c r="BG151" s="134">
        <f t="shared" ref="BG151:BG159" si="14">IF(U151="zákl. prenesená",N151,0)</f>
        <v>0</v>
      </c>
      <c r="BH151" s="134">
        <f t="shared" ref="BH151:BH159" si="15">IF(U151="zníž. prenesená",N151,0)</f>
        <v>0</v>
      </c>
      <c r="BI151" s="134">
        <f t="shared" ref="BI151:BI159" si="16">IF(U151="nulová",N151,0)</f>
        <v>0</v>
      </c>
      <c r="BJ151" s="16" t="s">
        <v>130</v>
      </c>
      <c r="BK151" s="134">
        <f t="shared" ref="BK151:BK159" si="17">ROUND(L151*K151,2)</f>
        <v>0</v>
      </c>
      <c r="BL151" s="16" t="s">
        <v>193</v>
      </c>
      <c r="BM151" s="16" t="s">
        <v>1514</v>
      </c>
    </row>
    <row r="152" spans="2:65" s="1" customFormat="1" ht="19.5" customHeight="1" x14ac:dyDescent="0.3">
      <c r="B152" s="125"/>
      <c r="C152" s="126">
        <v>23</v>
      </c>
      <c r="D152" s="167" t="s">
        <v>1504</v>
      </c>
      <c r="E152" s="168" t="s">
        <v>1515</v>
      </c>
      <c r="F152" s="435" t="s">
        <v>1516</v>
      </c>
      <c r="G152" s="435"/>
      <c r="H152" s="435"/>
      <c r="I152" s="436"/>
      <c r="J152" s="164" t="s">
        <v>1469</v>
      </c>
      <c r="K152" s="165">
        <v>12</v>
      </c>
      <c r="L152" s="333"/>
      <c r="M152" s="166"/>
      <c r="N152" s="396"/>
      <c r="O152" s="395"/>
      <c r="P152" s="395"/>
      <c r="Q152" s="395"/>
      <c r="R152" s="130"/>
      <c r="T152" s="131"/>
      <c r="U152" s="36"/>
      <c r="V152" s="132"/>
      <c r="W152" s="132"/>
      <c r="X152" s="132"/>
      <c r="Y152" s="132"/>
      <c r="Z152" s="132"/>
      <c r="AA152" s="133"/>
      <c r="AR152" s="16" t="s">
        <v>193</v>
      </c>
      <c r="AT152" s="16" t="s">
        <v>125</v>
      </c>
      <c r="AU152" s="16" t="s">
        <v>130</v>
      </c>
      <c r="AY152" s="16" t="s">
        <v>124</v>
      </c>
      <c r="BE152" s="134">
        <f t="shared" si="12"/>
        <v>0</v>
      </c>
      <c r="BF152" s="134">
        <f t="shared" si="13"/>
        <v>0</v>
      </c>
      <c r="BG152" s="134">
        <f t="shared" si="14"/>
        <v>0</v>
      </c>
      <c r="BH152" s="134">
        <f t="shared" si="15"/>
        <v>0</v>
      </c>
      <c r="BI152" s="134">
        <f t="shared" si="16"/>
        <v>0</v>
      </c>
      <c r="BJ152" s="16" t="s">
        <v>130</v>
      </c>
      <c r="BK152" s="134">
        <f t="shared" si="17"/>
        <v>0</v>
      </c>
      <c r="BL152" s="16" t="s">
        <v>193</v>
      </c>
      <c r="BM152" s="16" t="s">
        <v>1514</v>
      </c>
    </row>
    <row r="153" spans="2:65" s="1" customFormat="1" ht="19.5" customHeight="1" x14ac:dyDescent="0.3">
      <c r="B153" s="125"/>
      <c r="C153" s="126">
        <v>24</v>
      </c>
      <c r="D153" s="167" t="s">
        <v>1504</v>
      </c>
      <c r="E153" s="168" t="s">
        <v>1517</v>
      </c>
      <c r="F153" s="435" t="s">
        <v>1518</v>
      </c>
      <c r="G153" s="435"/>
      <c r="H153" s="435"/>
      <c r="I153" s="436"/>
      <c r="J153" s="164" t="s">
        <v>1469</v>
      </c>
      <c r="K153" s="165">
        <v>10</v>
      </c>
      <c r="L153" s="333"/>
      <c r="M153" s="166"/>
      <c r="N153" s="396"/>
      <c r="O153" s="395"/>
      <c r="P153" s="395"/>
      <c r="Q153" s="395"/>
      <c r="R153" s="130"/>
      <c r="T153" s="131"/>
      <c r="U153" s="36"/>
      <c r="V153" s="132"/>
      <c r="W153" s="132"/>
      <c r="X153" s="132"/>
      <c r="Y153" s="132"/>
      <c r="Z153" s="132"/>
      <c r="AA153" s="133"/>
      <c r="AR153" s="16" t="s">
        <v>193</v>
      </c>
      <c r="AT153" s="16" t="s">
        <v>125</v>
      </c>
      <c r="AU153" s="16" t="s">
        <v>130</v>
      </c>
      <c r="AY153" s="16" t="s">
        <v>124</v>
      </c>
      <c r="BE153" s="134">
        <f t="shared" si="12"/>
        <v>0</v>
      </c>
      <c r="BF153" s="134">
        <f t="shared" si="13"/>
        <v>0</v>
      </c>
      <c r="BG153" s="134">
        <f t="shared" si="14"/>
        <v>0</v>
      </c>
      <c r="BH153" s="134">
        <f t="shared" si="15"/>
        <v>0</v>
      </c>
      <c r="BI153" s="134">
        <f t="shared" si="16"/>
        <v>0</v>
      </c>
      <c r="BJ153" s="16" t="s">
        <v>130</v>
      </c>
      <c r="BK153" s="134">
        <f t="shared" si="17"/>
        <v>0</v>
      </c>
      <c r="BL153" s="16" t="s">
        <v>193</v>
      </c>
      <c r="BM153" s="16" t="s">
        <v>1514</v>
      </c>
    </row>
    <row r="154" spans="2:65" s="1" customFormat="1" ht="31.5" customHeight="1" x14ac:dyDescent="0.3">
      <c r="B154" s="125"/>
      <c r="C154" s="126">
        <v>25</v>
      </c>
      <c r="D154" s="167" t="s">
        <v>1504</v>
      </c>
      <c r="E154" s="168" t="s">
        <v>1519</v>
      </c>
      <c r="F154" s="435" t="s">
        <v>1520</v>
      </c>
      <c r="G154" s="435"/>
      <c r="H154" s="435"/>
      <c r="I154" s="436"/>
      <c r="J154" s="164" t="s">
        <v>1490</v>
      </c>
      <c r="K154" s="165">
        <v>1</v>
      </c>
      <c r="L154" s="333"/>
      <c r="M154" s="166"/>
      <c r="N154" s="396"/>
      <c r="O154" s="395"/>
      <c r="P154" s="395"/>
      <c r="Q154" s="395"/>
      <c r="R154" s="130"/>
      <c r="T154" s="131"/>
      <c r="U154" s="36"/>
      <c r="V154" s="132"/>
      <c r="W154" s="132"/>
      <c r="X154" s="132"/>
      <c r="Y154" s="132"/>
      <c r="Z154" s="132"/>
      <c r="AA154" s="133"/>
      <c r="AR154" s="16" t="s">
        <v>193</v>
      </c>
      <c r="AT154" s="16" t="s">
        <v>125</v>
      </c>
      <c r="AU154" s="16" t="s">
        <v>130</v>
      </c>
      <c r="AY154" s="16" t="s">
        <v>124</v>
      </c>
      <c r="BE154" s="134">
        <f t="shared" si="12"/>
        <v>0</v>
      </c>
      <c r="BF154" s="134">
        <f t="shared" si="13"/>
        <v>0</v>
      </c>
      <c r="BG154" s="134">
        <f t="shared" si="14"/>
        <v>0</v>
      </c>
      <c r="BH154" s="134">
        <f t="shared" si="15"/>
        <v>0</v>
      </c>
      <c r="BI154" s="134">
        <f t="shared" si="16"/>
        <v>0</v>
      </c>
      <c r="BJ154" s="16" t="s">
        <v>130</v>
      </c>
      <c r="BK154" s="134">
        <f t="shared" si="17"/>
        <v>0</v>
      </c>
      <c r="BL154" s="16" t="s">
        <v>193</v>
      </c>
      <c r="BM154" s="16" t="s">
        <v>1514</v>
      </c>
    </row>
    <row r="155" spans="2:65" s="1" customFormat="1" ht="31.5" customHeight="1" x14ac:dyDescent="0.3">
      <c r="B155" s="125"/>
      <c r="C155" s="126">
        <v>26</v>
      </c>
      <c r="D155" s="167" t="s">
        <v>1504</v>
      </c>
      <c r="E155" s="168" t="s">
        <v>1521</v>
      </c>
      <c r="F155" s="435" t="s">
        <v>1522</v>
      </c>
      <c r="G155" s="435"/>
      <c r="H155" s="435"/>
      <c r="I155" s="436"/>
      <c r="J155" s="164" t="s">
        <v>1490</v>
      </c>
      <c r="K155" s="165">
        <v>1</v>
      </c>
      <c r="L155" s="333"/>
      <c r="M155" s="166"/>
      <c r="N155" s="396"/>
      <c r="O155" s="395"/>
      <c r="P155" s="395"/>
      <c r="Q155" s="395"/>
      <c r="R155" s="130"/>
      <c r="T155" s="131"/>
      <c r="U155" s="36"/>
      <c r="V155" s="132"/>
      <c r="W155" s="132"/>
      <c r="X155" s="132"/>
      <c r="Y155" s="132"/>
      <c r="Z155" s="132"/>
      <c r="AA155" s="133"/>
      <c r="AR155" s="16" t="s">
        <v>193</v>
      </c>
      <c r="AT155" s="16" t="s">
        <v>125</v>
      </c>
      <c r="AU155" s="16" t="s">
        <v>130</v>
      </c>
      <c r="AY155" s="16" t="s">
        <v>124</v>
      </c>
      <c r="BE155" s="134">
        <f t="shared" si="12"/>
        <v>0</v>
      </c>
      <c r="BF155" s="134">
        <f t="shared" si="13"/>
        <v>0</v>
      </c>
      <c r="BG155" s="134">
        <f t="shared" si="14"/>
        <v>0</v>
      </c>
      <c r="BH155" s="134">
        <f t="shared" si="15"/>
        <v>0</v>
      </c>
      <c r="BI155" s="134">
        <f t="shared" si="16"/>
        <v>0</v>
      </c>
      <c r="BJ155" s="16" t="s">
        <v>130</v>
      </c>
      <c r="BK155" s="134">
        <f t="shared" si="17"/>
        <v>0</v>
      </c>
      <c r="BL155" s="16" t="s">
        <v>193</v>
      </c>
      <c r="BM155" s="16" t="s">
        <v>1514</v>
      </c>
    </row>
    <row r="156" spans="2:65" s="1" customFormat="1" ht="31.5" customHeight="1" x14ac:dyDescent="0.3">
      <c r="B156" s="125"/>
      <c r="C156" s="126">
        <v>27</v>
      </c>
      <c r="D156" s="167" t="s">
        <v>1523</v>
      </c>
      <c r="E156" s="168" t="s">
        <v>1524</v>
      </c>
      <c r="F156" s="435" t="s">
        <v>1928</v>
      </c>
      <c r="G156" s="435"/>
      <c r="H156" s="435"/>
      <c r="I156" s="436"/>
      <c r="J156" s="164" t="s">
        <v>1490</v>
      </c>
      <c r="K156" s="165">
        <v>1</v>
      </c>
      <c r="L156" s="333"/>
      <c r="M156" s="166"/>
      <c r="N156" s="396"/>
      <c r="O156" s="395"/>
      <c r="P156" s="395"/>
      <c r="Q156" s="395"/>
      <c r="R156" s="130"/>
      <c r="T156" s="131"/>
      <c r="U156" s="36"/>
      <c r="V156" s="132"/>
      <c r="W156" s="132"/>
      <c r="X156" s="132"/>
      <c r="Y156" s="132"/>
      <c r="Z156" s="132"/>
      <c r="AA156" s="133"/>
      <c r="AR156" s="16" t="s">
        <v>193</v>
      </c>
      <c r="AT156" s="16" t="s">
        <v>125</v>
      </c>
      <c r="AU156" s="16" t="s">
        <v>130</v>
      </c>
      <c r="AY156" s="16" t="s">
        <v>124</v>
      </c>
      <c r="BE156" s="134">
        <f t="shared" si="12"/>
        <v>0</v>
      </c>
      <c r="BF156" s="134">
        <f t="shared" si="13"/>
        <v>0</v>
      </c>
      <c r="BG156" s="134">
        <f t="shared" si="14"/>
        <v>0</v>
      </c>
      <c r="BH156" s="134">
        <f t="shared" si="15"/>
        <v>0</v>
      </c>
      <c r="BI156" s="134">
        <f t="shared" si="16"/>
        <v>0</v>
      </c>
      <c r="BJ156" s="16" t="s">
        <v>130</v>
      </c>
      <c r="BK156" s="134">
        <f t="shared" si="17"/>
        <v>0</v>
      </c>
      <c r="BL156" s="16" t="s">
        <v>193</v>
      </c>
      <c r="BM156" s="16" t="s">
        <v>1514</v>
      </c>
    </row>
    <row r="157" spans="2:65" s="1" customFormat="1" ht="31.5" customHeight="1" x14ac:dyDescent="0.3">
      <c r="B157" s="125"/>
      <c r="C157" s="126">
        <v>28</v>
      </c>
      <c r="D157" s="167" t="s">
        <v>1504</v>
      </c>
      <c r="E157" s="168" t="s">
        <v>1525</v>
      </c>
      <c r="F157" s="435" t="s">
        <v>1526</v>
      </c>
      <c r="G157" s="435"/>
      <c r="H157" s="435"/>
      <c r="I157" s="436"/>
      <c r="J157" s="164" t="s">
        <v>1490</v>
      </c>
      <c r="K157" s="165">
        <v>1</v>
      </c>
      <c r="L157" s="333"/>
      <c r="M157" s="166"/>
      <c r="N157" s="396"/>
      <c r="O157" s="395"/>
      <c r="P157" s="395"/>
      <c r="Q157" s="395"/>
      <c r="R157" s="130"/>
      <c r="T157" s="131"/>
      <c r="U157" s="36"/>
      <c r="V157" s="132"/>
      <c r="W157" s="132"/>
      <c r="X157" s="132"/>
      <c r="Y157" s="132"/>
      <c r="Z157" s="132"/>
      <c r="AA157" s="133"/>
      <c r="AR157" s="16" t="s">
        <v>193</v>
      </c>
      <c r="AT157" s="16" t="s">
        <v>125</v>
      </c>
      <c r="AU157" s="16" t="s">
        <v>130</v>
      </c>
      <c r="AY157" s="16" t="s">
        <v>124</v>
      </c>
      <c r="BE157" s="134">
        <f t="shared" si="12"/>
        <v>0</v>
      </c>
      <c r="BF157" s="134">
        <f t="shared" si="13"/>
        <v>0</v>
      </c>
      <c r="BG157" s="134">
        <f t="shared" si="14"/>
        <v>0</v>
      </c>
      <c r="BH157" s="134">
        <f t="shared" si="15"/>
        <v>0</v>
      </c>
      <c r="BI157" s="134">
        <f t="shared" si="16"/>
        <v>0</v>
      </c>
      <c r="BJ157" s="16" t="s">
        <v>130</v>
      </c>
      <c r="BK157" s="134">
        <f t="shared" si="17"/>
        <v>0</v>
      </c>
      <c r="BL157" s="16" t="s">
        <v>193</v>
      </c>
      <c r="BM157" s="16" t="s">
        <v>1514</v>
      </c>
    </row>
    <row r="158" spans="2:65" s="1" customFormat="1" ht="31.5" customHeight="1" x14ac:dyDescent="0.3">
      <c r="B158" s="125"/>
      <c r="C158" s="126">
        <v>29</v>
      </c>
      <c r="D158" s="167" t="s">
        <v>1504</v>
      </c>
      <c r="E158" s="168" t="s">
        <v>1527</v>
      </c>
      <c r="F158" s="435" t="s">
        <v>1528</v>
      </c>
      <c r="G158" s="435"/>
      <c r="H158" s="435"/>
      <c r="I158" s="436"/>
      <c r="J158" s="164" t="s">
        <v>1529</v>
      </c>
      <c r="K158" s="165">
        <v>0.1</v>
      </c>
      <c r="L158" s="333"/>
      <c r="M158" s="166"/>
      <c r="N158" s="396"/>
      <c r="O158" s="395"/>
      <c r="P158" s="395"/>
      <c r="Q158" s="395"/>
      <c r="R158" s="130"/>
      <c r="T158" s="131"/>
      <c r="U158" s="36"/>
      <c r="V158" s="132"/>
      <c r="W158" s="132"/>
      <c r="X158" s="132"/>
      <c r="Y158" s="132"/>
      <c r="Z158" s="132"/>
      <c r="AA158" s="133"/>
      <c r="AR158" s="16" t="s">
        <v>193</v>
      </c>
      <c r="AT158" s="16" t="s">
        <v>125</v>
      </c>
      <c r="AU158" s="16" t="s">
        <v>130</v>
      </c>
      <c r="AY158" s="16" t="s">
        <v>124</v>
      </c>
      <c r="BE158" s="134">
        <f t="shared" si="12"/>
        <v>0</v>
      </c>
      <c r="BF158" s="134">
        <f t="shared" si="13"/>
        <v>0</v>
      </c>
      <c r="BG158" s="134">
        <f t="shared" si="14"/>
        <v>0</v>
      </c>
      <c r="BH158" s="134">
        <f t="shared" si="15"/>
        <v>0</v>
      </c>
      <c r="BI158" s="134">
        <f t="shared" si="16"/>
        <v>0</v>
      </c>
      <c r="BJ158" s="16" t="s">
        <v>130</v>
      </c>
      <c r="BK158" s="134">
        <f t="shared" si="17"/>
        <v>0</v>
      </c>
      <c r="BL158" s="16" t="s">
        <v>193</v>
      </c>
      <c r="BM158" s="16" t="s">
        <v>1514</v>
      </c>
    </row>
    <row r="159" spans="2:65" s="1" customFormat="1" ht="23.25" customHeight="1" x14ac:dyDescent="0.3">
      <c r="B159" s="125"/>
      <c r="C159" s="126">
        <v>30</v>
      </c>
      <c r="D159" s="167" t="s">
        <v>1504</v>
      </c>
      <c r="E159" s="168" t="s">
        <v>1530</v>
      </c>
      <c r="F159" s="435" t="s">
        <v>1531</v>
      </c>
      <c r="G159" s="435"/>
      <c r="H159" s="435"/>
      <c r="I159" s="436"/>
      <c r="J159" s="164" t="s">
        <v>1532</v>
      </c>
      <c r="K159" s="165">
        <v>24</v>
      </c>
      <c r="L159" s="333"/>
      <c r="M159" s="166"/>
      <c r="N159" s="396"/>
      <c r="O159" s="395"/>
      <c r="P159" s="395"/>
      <c r="Q159" s="395"/>
      <c r="R159" s="130"/>
      <c r="T159" s="131"/>
      <c r="U159" s="36"/>
      <c r="V159" s="132"/>
      <c r="W159" s="132"/>
      <c r="X159" s="132"/>
      <c r="Y159" s="132"/>
      <c r="Z159" s="132"/>
      <c r="AA159" s="133"/>
      <c r="AR159" s="16" t="s">
        <v>193</v>
      </c>
      <c r="AT159" s="16" t="s">
        <v>125</v>
      </c>
      <c r="AU159" s="16" t="s">
        <v>130</v>
      </c>
      <c r="AY159" s="16" t="s">
        <v>124</v>
      </c>
      <c r="BE159" s="134">
        <f t="shared" si="12"/>
        <v>0</v>
      </c>
      <c r="BF159" s="134">
        <f t="shared" si="13"/>
        <v>0</v>
      </c>
      <c r="BG159" s="134">
        <f t="shared" si="14"/>
        <v>0</v>
      </c>
      <c r="BH159" s="134">
        <f t="shared" si="15"/>
        <v>0</v>
      </c>
      <c r="BI159" s="134">
        <f t="shared" si="16"/>
        <v>0</v>
      </c>
      <c r="BJ159" s="16" t="s">
        <v>130</v>
      </c>
      <c r="BK159" s="134">
        <f t="shared" si="17"/>
        <v>0</v>
      </c>
      <c r="BL159" s="16" t="s">
        <v>193</v>
      </c>
      <c r="BM159" s="16" t="s">
        <v>1514</v>
      </c>
    </row>
    <row r="160" spans="2:65" s="9" customFormat="1" ht="29.85" customHeight="1" x14ac:dyDescent="0.3">
      <c r="B160" s="115"/>
      <c r="D160" s="124" t="s">
        <v>1459</v>
      </c>
      <c r="E160" s="124"/>
      <c r="F160" s="124"/>
      <c r="G160" s="124"/>
      <c r="H160" s="124"/>
      <c r="I160" s="124"/>
      <c r="J160" s="124"/>
      <c r="K160" s="124"/>
      <c r="L160" s="124"/>
      <c r="M160" s="124"/>
      <c r="N160" s="412"/>
      <c r="O160" s="413"/>
      <c r="P160" s="413"/>
      <c r="Q160" s="413"/>
      <c r="R160" s="117"/>
      <c r="T160" s="118"/>
      <c r="W160" s="119"/>
      <c r="Y160" s="119"/>
      <c r="AA160" s="120"/>
      <c r="AR160" s="121" t="s">
        <v>130</v>
      </c>
      <c r="AT160" s="122" t="s">
        <v>68</v>
      </c>
      <c r="AU160" s="122" t="s">
        <v>75</v>
      </c>
      <c r="AY160" s="121" t="s">
        <v>124</v>
      </c>
      <c r="BK160" s="123">
        <f>BK169</f>
        <v>0</v>
      </c>
    </row>
    <row r="161" spans="2:65" s="1" customFormat="1" ht="24" customHeight="1" x14ac:dyDescent="0.3">
      <c r="B161" s="125"/>
      <c r="C161" s="126">
        <v>31</v>
      </c>
      <c r="D161" s="169" t="s">
        <v>1533</v>
      </c>
      <c r="E161" s="170" t="s">
        <v>1534</v>
      </c>
      <c r="F161" s="432" t="s">
        <v>1535</v>
      </c>
      <c r="G161" s="432"/>
      <c r="H161" s="432"/>
      <c r="I161" s="432"/>
      <c r="J161" s="171" t="s">
        <v>1490</v>
      </c>
      <c r="K161" s="161">
        <v>3</v>
      </c>
      <c r="L161" s="333"/>
      <c r="M161" s="166"/>
      <c r="N161" s="396"/>
      <c r="O161" s="395"/>
      <c r="P161" s="395"/>
      <c r="Q161" s="395"/>
      <c r="R161" s="130"/>
      <c r="T161" s="131"/>
      <c r="U161" s="36"/>
      <c r="V161" s="132"/>
      <c r="W161" s="132"/>
      <c r="X161" s="132"/>
      <c r="Y161" s="132"/>
      <c r="Z161" s="132"/>
      <c r="AA161" s="133"/>
      <c r="AR161" s="16" t="s">
        <v>193</v>
      </c>
      <c r="AT161" s="16" t="s">
        <v>125</v>
      </c>
      <c r="AU161" s="16" t="s">
        <v>130</v>
      </c>
      <c r="AY161" s="16" t="s">
        <v>124</v>
      </c>
      <c r="BE161" s="134">
        <f t="shared" ref="BE161:BE169" si="18">IF(U161="základná",N161,0)</f>
        <v>0</v>
      </c>
      <c r="BF161" s="134">
        <f t="shared" ref="BF161:BF169" si="19">IF(U161="znížená",N161,0)</f>
        <v>0</v>
      </c>
      <c r="BG161" s="134">
        <f t="shared" ref="BG161:BG169" si="20">IF(U161="zákl. prenesená",N161,0)</f>
        <v>0</v>
      </c>
      <c r="BH161" s="134">
        <f t="shared" ref="BH161:BH169" si="21">IF(U161="zníž. prenesená",N161,0)</f>
        <v>0</v>
      </c>
      <c r="BI161" s="134">
        <f t="shared" ref="BI161:BI169" si="22">IF(U161="nulová",N161,0)</f>
        <v>0</v>
      </c>
      <c r="BJ161" s="16" t="s">
        <v>130</v>
      </c>
      <c r="BK161" s="134">
        <f t="shared" ref="BK161:BK169" si="23">ROUND(L161*K161,2)</f>
        <v>0</v>
      </c>
      <c r="BL161" s="16" t="s">
        <v>193</v>
      </c>
      <c r="BM161" s="16" t="s">
        <v>1514</v>
      </c>
    </row>
    <row r="162" spans="2:65" s="1" customFormat="1" ht="26.25" customHeight="1" x14ac:dyDescent="0.3">
      <c r="B162" s="125"/>
      <c r="C162" s="126">
        <v>32</v>
      </c>
      <c r="D162" s="169" t="s">
        <v>1533</v>
      </c>
      <c r="E162" s="170" t="s">
        <v>1536</v>
      </c>
      <c r="F162" s="432" t="s">
        <v>1537</v>
      </c>
      <c r="G162" s="432"/>
      <c r="H162" s="432"/>
      <c r="I162" s="432"/>
      <c r="J162" s="171" t="s">
        <v>1509</v>
      </c>
      <c r="K162" s="161">
        <v>2</v>
      </c>
      <c r="L162" s="333"/>
      <c r="M162" s="166"/>
      <c r="N162" s="396"/>
      <c r="O162" s="395"/>
      <c r="P162" s="395"/>
      <c r="Q162" s="395"/>
      <c r="R162" s="130"/>
      <c r="T162" s="131"/>
      <c r="U162" s="36"/>
      <c r="V162" s="132"/>
      <c r="W162" s="132"/>
      <c r="X162" s="132"/>
      <c r="Y162" s="132"/>
      <c r="Z162" s="132"/>
      <c r="AA162" s="133"/>
      <c r="AR162" s="16" t="s">
        <v>193</v>
      </c>
      <c r="AT162" s="16" t="s">
        <v>125</v>
      </c>
      <c r="AU162" s="16" t="s">
        <v>130</v>
      </c>
      <c r="AY162" s="16" t="s">
        <v>124</v>
      </c>
      <c r="BE162" s="134">
        <f t="shared" si="18"/>
        <v>0</v>
      </c>
      <c r="BF162" s="134">
        <f t="shared" si="19"/>
        <v>0</v>
      </c>
      <c r="BG162" s="134">
        <f t="shared" si="20"/>
        <v>0</v>
      </c>
      <c r="BH162" s="134">
        <f t="shared" si="21"/>
        <v>0</v>
      </c>
      <c r="BI162" s="134">
        <f t="shared" si="22"/>
        <v>0</v>
      </c>
      <c r="BJ162" s="16" t="s">
        <v>130</v>
      </c>
      <c r="BK162" s="134">
        <f t="shared" si="23"/>
        <v>0</v>
      </c>
      <c r="BL162" s="16" t="s">
        <v>193</v>
      </c>
      <c r="BM162" s="16" t="s">
        <v>1514</v>
      </c>
    </row>
    <row r="163" spans="2:65" s="1" customFormat="1" ht="30" customHeight="1" x14ac:dyDescent="0.3">
      <c r="B163" s="125"/>
      <c r="C163" s="126">
        <v>33</v>
      </c>
      <c r="D163" s="167" t="s">
        <v>1523</v>
      </c>
      <c r="E163" s="168" t="s">
        <v>1538</v>
      </c>
      <c r="F163" s="437" t="s">
        <v>1978</v>
      </c>
      <c r="G163" s="437"/>
      <c r="H163" s="437"/>
      <c r="I163" s="437"/>
      <c r="J163" s="171" t="s">
        <v>1490</v>
      </c>
      <c r="K163" s="161">
        <v>2</v>
      </c>
      <c r="L163" s="333"/>
      <c r="M163" s="166"/>
      <c r="N163" s="396"/>
      <c r="O163" s="395"/>
      <c r="P163" s="395"/>
      <c r="Q163" s="395"/>
      <c r="R163" s="130"/>
      <c r="T163" s="131"/>
      <c r="U163" s="36"/>
      <c r="V163" s="132"/>
      <c r="W163" s="132"/>
      <c r="X163" s="132"/>
      <c r="Y163" s="132"/>
      <c r="Z163" s="132"/>
      <c r="AA163" s="133"/>
      <c r="AR163" s="16" t="s">
        <v>193</v>
      </c>
      <c r="AT163" s="16" t="s">
        <v>125</v>
      </c>
      <c r="AU163" s="16" t="s">
        <v>130</v>
      </c>
      <c r="AY163" s="16" t="s">
        <v>124</v>
      </c>
      <c r="BE163" s="134">
        <f t="shared" si="18"/>
        <v>0</v>
      </c>
      <c r="BF163" s="134">
        <f t="shared" si="19"/>
        <v>0</v>
      </c>
      <c r="BG163" s="134">
        <f t="shared" si="20"/>
        <v>0</v>
      </c>
      <c r="BH163" s="134">
        <f t="shared" si="21"/>
        <v>0</v>
      </c>
      <c r="BI163" s="134">
        <f t="shared" si="22"/>
        <v>0</v>
      </c>
      <c r="BJ163" s="16" t="s">
        <v>130</v>
      </c>
      <c r="BK163" s="134">
        <f t="shared" si="23"/>
        <v>0</v>
      </c>
      <c r="BL163" s="16" t="s">
        <v>193</v>
      </c>
      <c r="BM163" s="16" t="s">
        <v>1514</v>
      </c>
    </row>
    <row r="164" spans="2:65" s="1" customFormat="1" ht="17.25" customHeight="1" x14ac:dyDescent="0.3">
      <c r="B164" s="125"/>
      <c r="C164" s="126">
        <v>34</v>
      </c>
      <c r="D164" s="169" t="s">
        <v>1533</v>
      </c>
      <c r="E164" s="170" t="s">
        <v>1539</v>
      </c>
      <c r="F164" s="432" t="s">
        <v>1540</v>
      </c>
      <c r="G164" s="432"/>
      <c r="H164" s="432"/>
      <c r="I164" s="432"/>
      <c r="J164" s="171" t="s">
        <v>1469</v>
      </c>
      <c r="K164" s="161">
        <v>2</v>
      </c>
      <c r="L164" s="333"/>
      <c r="M164" s="166"/>
      <c r="N164" s="396"/>
      <c r="O164" s="395"/>
      <c r="P164" s="395"/>
      <c r="Q164" s="395"/>
      <c r="R164" s="130"/>
      <c r="T164" s="131"/>
      <c r="U164" s="36"/>
      <c r="V164" s="132"/>
      <c r="W164" s="132"/>
      <c r="X164" s="132"/>
      <c r="Y164" s="132"/>
      <c r="Z164" s="132"/>
      <c r="AA164" s="133"/>
      <c r="AR164" s="16" t="s">
        <v>193</v>
      </c>
      <c r="AT164" s="16" t="s">
        <v>125</v>
      </c>
      <c r="AU164" s="16" t="s">
        <v>130</v>
      </c>
      <c r="AY164" s="16" t="s">
        <v>124</v>
      </c>
      <c r="BE164" s="134">
        <f t="shared" si="18"/>
        <v>0</v>
      </c>
      <c r="BF164" s="134">
        <f t="shared" si="19"/>
        <v>0</v>
      </c>
      <c r="BG164" s="134">
        <f t="shared" si="20"/>
        <v>0</v>
      </c>
      <c r="BH164" s="134">
        <f t="shared" si="21"/>
        <v>0</v>
      </c>
      <c r="BI164" s="134">
        <f t="shared" si="22"/>
        <v>0</v>
      </c>
      <c r="BJ164" s="16" t="s">
        <v>130</v>
      </c>
      <c r="BK164" s="134">
        <f t="shared" si="23"/>
        <v>0</v>
      </c>
      <c r="BL164" s="16" t="s">
        <v>193</v>
      </c>
      <c r="BM164" s="16" t="s">
        <v>1514</v>
      </c>
    </row>
    <row r="165" spans="2:65" s="1" customFormat="1" ht="39.75" customHeight="1" x14ac:dyDescent="0.3">
      <c r="B165" s="125"/>
      <c r="C165" s="126">
        <v>35</v>
      </c>
      <c r="D165" s="169" t="s">
        <v>1533</v>
      </c>
      <c r="E165" s="170" t="s">
        <v>1541</v>
      </c>
      <c r="F165" s="438" t="s">
        <v>1979</v>
      </c>
      <c r="G165" s="438"/>
      <c r="H165" s="438"/>
      <c r="I165" s="438"/>
      <c r="J165" s="171" t="s">
        <v>1542</v>
      </c>
      <c r="K165" s="161">
        <v>1</v>
      </c>
      <c r="L165" s="333"/>
      <c r="M165" s="166"/>
      <c r="N165" s="396"/>
      <c r="O165" s="395"/>
      <c r="P165" s="395"/>
      <c r="Q165" s="395"/>
      <c r="R165" s="130"/>
      <c r="T165" s="131"/>
      <c r="U165" s="36"/>
      <c r="V165" s="132"/>
      <c r="W165" s="132"/>
      <c r="X165" s="132"/>
      <c r="Y165" s="132"/>
      <c r="Z165" s="132"/>
      <c r="AA165" s="133"/>
      <c r="AR165" s="16" t="s">
        <v>193</v>
      </c>
      <c r="AT165" s="16" t="s">
        <v>125</v>
      </c>
      <c r="AU165" s="16" t="s">
        <v>130</v>
      </c>
      <c r="AY165" s="16" t="s">
        <v>124</v>
      </c>
      <c r="BE165" s="134">
        <f t="shared" si="18"/>
        <v>0</v>
      </c>
      <c r="BF165" s="134">
        <f t="shared" si="19"/>
        <v>0</v>
      </c>
      <c r="BG165" s="134">
        <f t="shared" si="20"/>
        <v>0</v>
      </c>
      <c r="BH165" s="134">
        <f t="shared" si="21"/>
        <v>0</v>
      </c>
      <c r="BI165" s="134">
        <f t="shared" si="22"/>
        <v>0</v>
      </c>
      <c r="BJ165" s="16" t="s">
        <v>130</v>
      </c>
      <c r="BK165" s="134">
        <f t="shared" si="23"/>
        <v>0</v>
      </c>
      <c r="BL165" s="16" t="s">
        <v>193</v>
      </c>
      <c r="BM165" s="16" t="s">
        <v>1514</v>
      </c>
    </row>
    <row r="166" spans="2:65" s="1" customFormat="1" ht="17.25" customHeight="1" x14ac:dyDescent="0.3">
      <c r="B166" s="125"/>
      <c r="C166" s="126">
        <v>36</v>
      </c>
      <c r="D166" s="169" t="s">
        <v>1523</v>
      </c>
      <c r="E166" s="170" t="s">
        <v>1543</v>
      </c>
      <c r="F166" s="432" t="s">
        <v>1980</v>
      </c>
      <c r="G166" s="432"/>
      <c r="H166" s="432"/>
      <c r="I166" s="432"/>
      <c r="J166" s="171" t="s">
        <v>1490</v>
      </c>
      <c r="K166" s="161">
        <v>1</v>
      </c>
      <c r="L166" s="333"/>
      <c r="M166" s="166"/>
      <c r="N166" s="396"/>
      <c r="O166" s="395"/>
      <c r="P166" s="395"/>
      <c r="Q166" s="395"/>
      <c r="R166" s="130"/>
      <c r="T166" s="131"/>
      <c r="U166" s="36"/>
      <c r="V166" s="132"/>
      <c r="W166" s="132"/>
      <c r="X166" s="132"/>
      <c r="Y166" s="132"/>
      <c r="Z166" s="132"/>
      <c r="AA166" s="133"/>
      <c r="AR166" s="16" t="s">
        <v>193</v>
      </c>
      <c r="AT166" s="16" t="s">
        <v>125</v>
      </c>
      <c r="AU166" s="16" t="s">
        <v>130</v>
      </c>
      <c r="AY166" s="16" t="s">
        <v>124</v>
      </c>
      <c r="BE166" s="134">
        <f t="shared" si="18"/>
        <v>0</v>
      </c>
      <c r="BF166" s="134">
        <f t="shared" si="19"/>
        <v>0</v>
      </c>
      <c r="BG166" s="134">
        <f t="shared" si="20"/>
        <v>0</v>
      </c>
      <c r="BH166" s="134">
        <f t="shared" si="21"/>
        <v>0</v>
      </c>
      <c r="BI166" s="134">
        <f t="shared" si="22"/>
        <v>0</v>
      </c>
      <c r="BJ166" s="16" t="s">
        <v>130</v>
      </c>
      <c r="BK166" s="134">
        <f t="shared" si="23"/>
        <v>0</v>
      </c>
      <c r="BL166" s="16" t="s">
        <v>193</v>
      </c>
      <c r="BM166" s="16" t="s">
        <v>1514</v>
      </c>
    </row>
    <row r="167" spans="2:65" s="1" customFormat="1" ht="31.5" customHeight="1" x14ac:dyDescent="0.3">
      <c r="B167" s="125"/>
      <c r="C167" s="126">
        <v>37</v>
      </c>
      <c r="D167" s="169" t="s">
        <v>1533</v>
      </c>
      <c r="E167" s="170" t="s">
        <v>1544</v>
      </c>
      <c r="F167" s="432" t="s">
        <v>1545</v>
      </c>
      <c r="G167" s="432"/>
      <c r="H167" s="432"/>
      <c r="I167" s="432"/>
      <c r="J167" s="171" t="s">
        <v>1490</v>
      </c>
      <c r="K167" s="161">
        <v>1</v>
      </c>
      <c r="L167" s="333"/>
      <c r="M167" s="166"/>
      <c r="N167" s="396"/>
      <c r="O167" s="395"/>
      <c r="P167" s="395"/>
      <c r="Q167" s="395"/>
      <c r="R167" s="130"/>
      <c r="T167" s="131"/>
      <c r="U167" s="36"/>
      <c r="V167" s="132"/>
      <c r="W167" s="132"/>
      <c r="X167" s="132"/>
      <c r="Y167" s="132"/>
      <c r="Z167" s="132"/>
      <c r="AA167" s="133"/>
      <c r="AR167" s="16" t="s">
        <v>193</v>
      </c>
      <c r="AT167" s="16" t="s">
        <v>125</v>
      </c>
      <c r="AU167" s="16" t="s">
        <v>130</v>
      </c>
      <c r="AY167" s="16" t="s">
        <v>124</v>
      </c>
      <c r="BE167" s="134">
        <f t="shared" si="18"/>
        <v>0</v>
      </c>
      <c r="BF167" s="134">
        <f t="shared" si="19"/>
        <v>0</v>
      </c>
      <c r="BG167" s="134">
        <f t="shared" si="20"/>
        <v>0</v>
      </c>
      <c r="BH167" s="134">
        <f t="shared" si="21"/>
        <v>0</v>
      </c>
      <c r="BI167" s="134">
        <f t="shared" si="22"/>
        <v>0</v>
      </c>
      <c r="BJ167" s="16" t="s">
        <v>130</v>
      </c>
      <c r="BK167" s="134">
        <f t="shared" si="23"/>
        <v>0</v>
      </c>
      <c r="BL167" s="16" t="s">
        <v>193</v>
      </c>
      <c r="BM167" s="16" t="s">
        <v>1514</v>
      </c>
    </row>
    <row r="168" spans="2:65" s="1" customFormat="1" ht="31.5" customHeight="1" x14ac:dyDescent="0.3">
      <c r="B168" s="125"/>
      <c r="C168" s="126">
        <v>38</v>
      </c>
      <c r="D168" s="169" t="s">
        <v>1533</v>
      </c>
      <c r="E168" s="170" t="s">
        <v>1546</v>
      </c>
      <c r="F168" s="432" t="s">
        <v>1547</v>
      </c>
      <c r="G168" s="432"/>
      <c r="H168" s="432"/>
      <c r="I168" s="432"/>
      <c r="J168" s="171" t="s">
        <v>1529</v>
      </c>
      <c r="K168" s="161">
        <v>0.5</v>
      </c>
      <c r="L168" s="333"/>
      <c r="M168" s="166"/>
      <c r="N168" s="396"/>
      <c r="O168" s="395"/>
      <c r="P168" s="395"/>
      <c r="Q168" s="395"/>
      <c r="R168" s="130"/>
      <c r="T168" s="131"/>
      <c r="U168" s="36"/>
      <c r="V168" s="132"/>
      <c r="W168" s="132"/>
      <c r="X168" s="132"/>
      <c r="Y168" s="132"/>
      <c r="Z168" s="132"/>
      <c r="AA168" s="133"/>
      <c r="AR168" s="16" t="s">
        <v>193</v>
      </c>
      <c r="AT168" s="16" t="s">
        <v>125</v>
      </c>
      <c r="AU168" s="16" t="s">
        <v>130</v>
      </c>
      <c r="AY168" s="16" t="s">
        <v>124</v>
      </c>
      <c r="BE168" s="134">
        <f t="shared" si="18"/>
        <v>0</v>
      </c>
      <c r="BF168" s="134">
        <f t="shared" si="19"/>
        <v>0</v>
      </c>
      <c r="BG168" s="134">
        <f t="shared" si="20"/>
        <v>0</v>
      </c>
      <c r="BH168" s="134">
        <f t="shared" si="21"/>
        <v>0</v>
      </c>
      <c r="BI168" s="134">
        <f t="shared" si="22"/>
        <v>0</v>
      </c>
      <c r="BJ168" s="16" t="s">
        <v>130</v>
      </c>
      <c r="BK168" s="134">
        <f t="shared" si="23"/>
        <v>0</v>
      </c>
      <c r="BL168" s="16" t="s">
        <v>193</v>
      </c>
      <c r="BM168" s="16" t="s">
        <v>1514</v>
      </c>
    </row>
    <row r="169" spans="2:65" s="1" customFormat="1" ht="18" customHeight="1" x14ac:dyDescent="0.3">
      <c r="B169" s="125"/>
      <c r="C169" s="126">
        <v>39</v>
      </c>
      <c r="D169" s="169" t="s">
        <v>1533</v>
      </c>
      <c r="E169" s="170" t="s">
        <v>1548</v>
      </c>
      <c r="F169" s="432" t="s">
        <v>1549</v>
      </c>
      <c r="G169" s="432"/>
      <c r="H169" s="432"/>
      <c r="I169" s="432"/>
      <c r="J169" s="171" t="s">
        <v>1532</v>
      </c>
      <c r="K169" s="161">
        <v>24</v>
      </c>
      <c r="L169" s="333"/>
      <c r="M169" s="166"/>
      <c r="N169" s="396"/>
      <c r="O169" s="395"/>
      <c r="P169" s="395"/>
      <c r="Q169" s="395"/>
      <c r="R169" s="130"/>
      <c r="T169" s="131"/>
      <c r="U169" s="36"/>
      <c r="V169" s="132"/>
      <c r="W169" s="132"/>
      <c r="X169" s="132"/>
      <c r="Y169" s="132"/>
      <c r="Z169" s="132"/>
      <c r="AA169" s="133"/>
      <c r="AR169" s="16" t="s">
        <v>193</v>
      </c>
      <c r="AT169" s="16" t="s">
        <v>125</v>
      </c>
      <c r="AU169" s="16" t="s">
        <v>130</v>
      </c>
      <c r="AY169" s="16" t="s">
        <v>124</v>
      </c>
      <c r="BE169" s="134">
        <f t="shared" si="18"/>
        <v>0</v>
      </c>
      <c r="BF169" s="134">
        <f t="shared" si="19"/>
        <v>0</v>
      </c>
      <c r="BG169" s="134">
        <f t="shared" si="20"/>
        <v>0</v>
      </c>
      <c r="BH169" s="134">
        <f t="shared" si="21"/>
        <v>0</v>
      </c>
      <c r="BI169" s="134">
        <f t="shared" si="22"/>
        <v>0</v>
      </c>
      <c r="BJ169" s="16" t="s">
        <v>130</v>
      </c>
      <c r="BK169" s="134">
        <f t="shared" si="23"/>
        <v>0</v>
      </c>
      <c r="BL169" s="16" t="s">
        <v>193</v>
      </c>
      <c r="BM169" s="16" t="s">
        <v>1514</v>
      </c>
    </row>
    <row r="170" spans="2:65" s="9" customFormat="1" ht="29.85" customHeight="1" x14ac:dyDescent="0.3">
      <c r="B170" s="115"/>
      <c r="D170" s="124" t="s">
        <v>1460</v>
      </c>
      <c r="E170" s="124"/>
      <c r="F170" s="124"/>
      <c r="G170" s="124"/>
      <c r="H170" s="124"/>
      <c r="I170" s="124"/>
      <c r="J170" s="124"/>
      <c r="K170" s="124"/>
      <c r="L170" s="124"/>
      <c r="M170" s="124"/>
      <c r="N170" s="412"/>
      <c r="O170" s="413"/>
      <c r="P170" s="413"/>
      <c r="Q170" s="413"/>
      <c r="R170" s="117"/>
      <c r="T170" s="118"/>
      <c r="W170" s="119"/>
      <c r="Y170" s="119"/>
      <c r="AA170" s="120"/>
      <c r="AR170" s="121" t="s">
        <v>130</v>
      </c>
      <c r="AT170" s="122" t="s">
        <v>68</v>
      </c>
      <c r="AU170" s="122" t="s">
        <v>75</v>
      </c>
      <c r="AY170" s="121" t="s">
        <v>124</v>
      </c>
      <c r="BK170" s="123">
        <f>BK179</f>
        <v>0</v>
      </c>
    </row>
    <row r="171" spans="2:65" s="1" customFormat="1" ht="19.5" customHeight="1" x14ac:dyDescent="0.3">
      <c r="B171" s="125"/>
      <c r="C171" s="172">
        <v>40</v>
      </c>
      <c r="D171" s="168" t="s">
        <v>1533</v>
      </c>
      <c r="E171" s="168" t="s">
        <v>1550</v>
      </c>
      <c r="F171" s="439" t="s">
        <v>1551</v>
      </c>
      <c r="G171" s="439"/>
      <c r="H171" s="439"/>
      <c r="I171" s="439"/>
      <c r="J171" s="164" t="s">
        <v>1469</v>
      </c>
      <c r="K171" s="165">
        <v>4</v>
      </c>
      <c r="L171" s="333"/>
      <c r="M171" s="166"/>
      <c r="N171" s="396"/>
      <c r="O171" s="395"/>
      <c r="P171" s="395"/>
      <c r="Q171" s="395"/>
      <c r="R171" s="130"/>
      <c r="T171" s="173"/>
      <c r="U171" s="2"/>
      <c r="V171" s="132"/>
      <c r="W171" s="132"/>
      <c r="X171" s="132"/>
      <c r="Y171" s="132"/>
      <c r="Z171" s="132"/>
      <c r="AA171" s="133"/>
      <c r="AR171" s="1" t="s">
        <v>193</v>
      </c>
      <c r="AT171" s="1" t="s">
        <v>125</v>
      </c>
      <c r="AU171" s="1" t="s">
        <v>130</v>
      </c>
      <c r="AY171" s="1" t="s">
        <v>124</v>
      </c>
      <c r="BE171" s="134">
        <f t="shared" ref="BE171:BE187" si="24">IF(U171="základná",N171,0)</f>
        <v>0</v>
      </c>
      <c r="BF171" s="134">
        <f t="shared" ref="BF171:BF187" si="25">IF(U171="znížená",N171,0)</f>
        <v>0</v>
      </c>
      <c r="BG171" s="134">
        <f t="shared" ref="BG171:BG187" si="26">IF(U171="zákl. prenesená",N171,0)</f>
        <v>0</v>
      </c>
      <c r="BH171" s="134">
        <f t="shared" ref="BH171:BH187" si="27">IF(U171="zníž. prenesená",N171,0)</f>
        <v>0</v>
      </c>
      <c r="BI171" s="134">
        <f t="shared" ref="BI171:BI187" si="28">IF(U171="nulová",N171,0)</f>
        <v>0</v>
      </c>
      <c r="BJ171" s="1" t="s">
        <v>130</v>
      </c>
      <c r="BK171" s="134">
        <f t="shared" ref="BK171:BK187" si="29">ROUND(L171*K171,2)</f>
        <v>0</v>
      </c>
      <c r="BL171" s="1" t="s">
        <v>193</v>
      </c>
      <c r="BM171" s="1" t="s">
        <v>1514</v>
      </c>
    </row>
    <row r="172" spans="2:65" s="1" customFormat="1" ht="19.5" customHeight="1" x14ac:dyDescent="0.3">
      <c r="B172" s="125"/>
      <c r="C172" s="172">
        <v>41</v>
      </c>
      <c r="D172" s="168" t="s">
        <v>1533</v>
      </c>
      <c r="E172" s="168" t="s">
        <v>1552</v>
      </c>
      <c r="F172" s="439" t="s">
        <v>1553</v>
      </c>
      <c r="G172" s="439"/>
      <c r="H172" s="439"/>
      <c r="I172" s="439"/>
      <c r="J172" s="164" t="s">
        <v>1490</v>
      </c>
      <c r="K172" s="165">
        <v>1</v>
      </c>
      <c r="L172" s="333"/>
      <c r="M172" s="166"/>
      <c r="N172" s="396"/>
      <c r="O172" s="395"/>
      <c r="P172" s="395"/>
      <c r="Q172" s="395"/>
      <c r="R172" s="130"/>
      <c r="T172" s="173"/>
      <c r="U172" s="2"/>
      <c r="V172" s="132"/>
      <c r="W172" s="132"/>
      <c r="X172" s="132"/>
      <c r="Y172" s="132"/>
      <c r="Z172" s="132"/>
      <c r="AA172" s="133"/>
      <c r="AR172" s="1" t="s">
        <v>193</v>
      </c>
      <c r="AT172" s="1" t="s">
        <v>125</v>
      </c>
      <c r="AU172" s="1" t="s">
        <v>130</v>
      </c>
      <c r="AY172" s="1" t="s">
        <v>124</v>
      </c>
      <c r="BE172" s="134">
        <f t="shared" si="24"/>
        <v>0</v>
      </c>
      <c r="BF172" s="134">
        <f t="shared" si="25"/>
        <v>0</v>
      </c>
      <c r="BG172" s="134">
        <f t="shared" si="26"/>
        <v>0</v>
      </c>
      <c r="BH172" s="134">
        <f t="shared" si="27"/>
        <v>0</v>
      </c>
      <c r="BI172" s="134">
        <f t="shared" si="28"/>
        <v>0</v>
      </c>
      <c r="BJ172" s="1" t="s">
        <v>130</v>
      </c>
      <c r="BK172" s="134">
        <f t="shared" si="29"/>
        <v>0</v>
      </c>
      <c r="BL172" s="1" t="s">
        <v>193</v>
      </c>
      <c r="BM172" s="1" t="s">
        <v>1514</v>
      </c>
    </row>
    <row r="173" spans="2:65" s="1" customFormat="1" ht="19.5" customHeight="1" x14ac:dyDescent="0.3">
      <c r="B173" s="125"/>
      <c r="C173" s="172">
        <v>42</v>
      </c>
      <c r="D173" s="168" t="s">
        <v>1533</v>
      </c>
      <c r="E173" s="168" t="s">
        <v>1554</v>
      </c>
      <c r="F173" s="439" t="s">
        <v>1555</v>
      </c>
      <c r="G173" s="439"/>
      <c r="H173" s="439"/>
      <c r="I173" s="439"/>
      <c r="J173" s="164" t="s">
        <v>1509</v>
      </c>
      <c r="K173" s="165">
        <v>20</v>
      </c>
      <c r="L173" s="333"/>
      <c r="M173" s="166"/>
      <c r="N173" s="396"/>
      <c r="O173" s="395"/>
      <c r="P173" s="395"/>
      <c r="Q173" s="395"/>
      <c r="R173" s="130"/>
      <c r="T173" s="173"/>
      <c r="U173" s="2"/>
      <c r="V173" s="132"/>
      <c r="W173" s="132"/>
      <c r="X173" s="132"/>
      <c r="Y173" s="132"/>
      <c r="Z173" s="132"/>
      <c r="AA173" s="133"/>
      <c r="AR173" s="1" t="s">
        <v>193</v>
      </c>
      <c r="AT173" s="1" t="s">
        <v>125</v>
      </c>
      <c r="AU173" s="1" t="s">
        <v>130</v>
      </c>
      <c r="AY173" s="1" t="s">
        <v>124</v>
      </c>
      <c r="BE173" s="134">
        <f t="shared" si="24"/>
        <v>0</v>
      </c>
      <c r="BF173" s="134">
        <f t="shared" si="25"/>
        <v>0</v>
      </c>
      <c r="BG173" s="134">
        <f t="shared" si="26"/>
        <v>0</v>
      </c>
      <c r="BH173" s="134">
        <f t="shared" si="27"/>
        <v>0</v>
      </c>
      <c r="BI173" s="134">
        <f t="shared" si="28"/>
        <v>0</v>
      </c>
      <c r="BJ173" s="1" t="s">
        <v>130</v>
      </c>
      <c r="BK173" s="134">
        <f t="shared" si="29"/>
        <v>0</v>
      </c>
      <c r="BL173" s="1" t="s">
        <v>193</v>
      </c>
      <c r="BM173" s="1" t="s">
        <v>1514</v>
      </c>
    </row>
    <row r="174" spans="2:65" s="1" customFormat="1" ht="19.5" customHeight="1" x14ac:dyDescent="0.3">
      <c r="B174" s="125"/>
      <c r="C174" s="172">
        <v>43</v>
      </c>
      <c r="D174" s="168" t="s">
        <v>1533</v>
      </c>
      <c r="E174" s="168" t="s">
        <v>1556</v>
      </c>
      <c r="F174" s="439" t="s">
        <v>1557</v>
      </c>
      <c r="G174" s="439"/>
      <c r="H174" s="439"/>
      <c r="I174" s="439"/>
      <c r="J174" s="164" t="s">
        <v>1490</v>
      </c>
      <c r="K174" s="165">
        <v>1</v>
      </c>
      <c r="L174" s="333"/>
      <c r="M174" s="166"/>
      <c r="N174" s="396"/>
      <c r="O174" s="395"/>
      <c r="P174" s="395"/>
      <c r="Q174" s="395"/>
      <c r="R174" s="130"/>
      <c r="T174" s="173"/>
      <c r="U174" s="2"/>
      <c r="V174" s="132"/>
      <c r="W174" s="132"/>
      <c r="X174" s="132"/>
      <c r="Y174" s="132"/>
      <c r="Z174" s="132"/>
      <c r="AA174" s="133"/>
      <c r="AR174" s="1" t="s">
        <v>193</v>
      </c>
      <c r="AT174" s="1" t="s">
        <v>125</v>
      </c>
      <c r="AU174" s="1" t="s">
        <v>130</v>
      </c>
      <c r="AY174" s="1" t="s">
        <v>124</v>
      </c>
      <c r="BE174" s="134">
        <f t="shared" si="24"/>
        <v>0</v>
      </c>
      <c r="BF174" s="134">
        <f t="shared" si="25"/>
        <v>0</v>
      </c>
      <c r="BG174" s="134">
        <f t="shared" si="26"/>
        <v>0</v>
      </c>
      <c r="BH174" s="134">
        <f t="shared" si="27"/>
        <v>0</v>
      </c>
      <c r="BI174" s="134">
        <f t="shared" si="28"/>
        <v>0</v>
      </c>
      <c r="BJ174" s="1" t="s">
        <v>130</v>
      </c>
      <c r="BK174" s="134">
        <f t="shared" si="29"/>
        <v>0</v>
      </c>
      <c r="BL174" s="1" t="s">
        <v>193</v>
      </c>
      <c r="BM174" s="1" t="s">
        <v>1514</v>
      </c>
    </row>
    <row r="175" spans="2:65" s="1" customFormat="1" ht="19.5" customHeight="1" x14ac:dyDescent="0.3">
      <c r="B175" s="125"/>
      <c r="C175" s="172">
        <v>44</v>
      </c>
      <c r="D175" s="168" t="s">
        <v>1533</v>
      </c>
      <c r="E175" s="168" t="s">
        <v>1558</v>
      </c>
      <c r="F175" s="439" t="s">
        <v>1559</v>
      </c>
      <c r="G175" s="439"/>
      <c r="H175" s="439"/>
      <c r="I175" s="439"/>
      <c r="J175" s="164" t="s">
        <v>1509</v>
      </c>
      <c r="K175" s="165">
        <v>1</v>
      </c>
      <c r="L175" s="333"/>
      <c r="M175" s="166"/>
      <c r="N175" s="396"/>
      <c r="O175" s="395"/>
      <c r="P175" s="395"/>
      <c r="Q175" s="395"/>
      <c r="R175" s="130"/>
      <c r="T175" s="173"/>
      <c r="U175" s="2"/>
      <c r="V175" s="132"/>
      <c r="W175" s="132"/>
      <c r="X175" s="132"/>
      <c r="Y175" s="132"/>
      <c r="Z175" s="132"/>
      <c r="AA175" s="133"/>
      <c r="AR175" s="1" t="s">
        <v>193</v>
      </c>
      <c r="AT175" s="1" t="s">
        <v>125</v>
      </c>
      <c r="AU175" s="1" t="s">
        <v>130</v>
      </c>
      <c r="AY175" s="1" t="s">
        <v>124</v>
      </c>
      <c r="BE175" s="134">
        <f t="shared" si="24"/>
        <v>0</v>
      </c>
      <c r="BF175" s="134">
        <f t="shared" si="25"/>
        <v>0</v>
      </c>
      <c r="BG175" s="134">
        <f t="shared" si="26"/>
        <v>0</v>
      </c>
      <c r="BH175" s="134">
        <f t="shared" si="27"/>
        <v>0</v>
      </c>
      <c r="BI175" s="134">
        <f t="shared" si="28"/>
        <v>0</v>
      </c>
      <c r="BJ175" s="1" t="s">
        <v>130</v>
      </c>
      <c r="BK175" s="134">
        <f t="shared" si="29"/>
        <v>0</v>
      </c>
      <c r="BL175" s="1" t="s">
        <v>193</v>
      </c>
      <c r="BM175" s="1" t="s">
        <v>1514</v>
      </c>
    </row>
    <row r="176" spans="2:65" s="1" customFormat="1" ht="23.25" customHeight="1" x14ac:dyDescent="0.3">
      <c r="B176" s="125"/>
      <c r="C176" s="172">
        <v>45</v>
      </c>
      <c r="D176" s="168" t="s">
        <v>1523</v>
      </c>
      <c r="E176" s="168" t="s">
        <v>1560</v>
      </c>
      <c r="F176" s="440" t="s">
        <v>1981</v>
      </c>
      <c r="G176" s="440"/>
      <c r="H176" s="440"/>
      <c r="I176" s="440"/>
      <c r="J176" s="164" t="s">
        <v>1490</v>
      </c>
      <c r="K176" s="165">
        <v>1</v>
      </c>
      <c r="L176" s="333"/>
      <c r="M176" s="166"/>
      <c r="N176" s="396"/>
      <c r="O176" s="395"/>
      <c r="P176" s="395"/>
      <c r="Q176" s="395"/>
      <c r="R176" s="130"/>
      <c r="T176" s="173"/>
      <c r="U176" s="2"/>
      <c r="V176" s="132"/>
      <c r="W176" s="132"/>
      <c r="X176" s="132"/>
      <c r="Y176" s="132"/>
      <c r="Z176" s="132"/>
      <c r="AA176" s="133"/>
      <c r="AR176" s="1" t="s">
        <v>193</v>
      </c>
      <c r="AT176" s="1" t="s">
        <v>125</v>
      </c>
      <c r="AU176" s="1" t="s">
        <v>130</v>
      </c>
      <c r="AY176" s="1" t="s">
        <v>124</v>
      </c>
      <c r="BE176" s="134">
        <f t="shared" si="24"/>
        <v>0</v>
      </c>
      <c r="BF176" s="134">
        <f t="shared" si="25"/>
        <v>0</v>
      </c>
      <c r="BG176" s="134">
        <f t="shared" si="26"/>
        <v>0</v>
      </c>
      <c r="BH176" s="134">
        <f t="shared" si="27"/>
        <v>0</v>
      </c>
      <c r="BI176" s="134">
        <f t="shared" si="28"/>
        <v>0</v>
      </c>
      <c r="BJ176" s="1" t="s">
        <v>130</v>
      </c>
      <c r="BK176" s="134">
        <f t="shared" si="29"/>
        <v>0</v>
      </c>
      <c r="BL176" s="1" t="s">
        <v>193</v>
      </c>
      <c r="BM176" s="1" t="s">
        <v>1514</v>
      </c>
    </row>
    <row r="177" spans="2:65" s="1" customFormat="1" ht="31.5" customHeight="1" x14ac:dyDescent="0.3">
      <c r="B177" s="125"/>
      <c r="C177" s="172">
        <v>46</v>
      </c>
      <c r="D177" s="168" t="s">
        <v>1533</v>
      </c>
      <c r="E177" s="168" t="s">
        <v>1561</v>
      </c>
      <c r="F177" s="439" t="s">
        <v>1982</v>
      </c>
      <c r="G177" s="439"/>
      <c r="H177" s="439"/>
      <c r="I177" s="439"/>
      <c r="J177" s="164" t="s">
        <v>1509</v>
      </c>
      <c r="K177" s="165">
        <v>2</v>
      </c>
      <c r="L177" s="333"/>
      <c r="M177" s="166"/>
      <c r="N177" s="396"/>
      <c r="O177" s="395"/>
      <c r="P177" s="395"/>
      <c r="Q177" s="395"/>
      <c r="R177" s="130"/>
      <c r="T177" s="173"/>
      <c r="U177" s="2"/>
      <c r="V177" s="132"/>
      <c r="W177" s="132"/>
      <c r="X177" s="132"/>
      <c r="Y177" s="132"/>
      <c r="Z177" s="132"/>
      <c r="AA177" s="133"/>
      <c r="AR177" s="1" t="s">
        <v>193</v>
      </c>
      <c r="AT177" s="1" t="s">
        <v>125</v>
      </c>
      <c r="AU177" s="1" t="s">
        <v>130</v>
      </c>
      <c r="AY177" s="1" t="s">
        <v>124</v>
      </c>
      <c r="BE177" s="134">
        <f t="shared" si="24"/>
        <v>0</v>
      </c>
      <c r="BF177" s="134">
        <f t="shared" si="25"/>
        <v>0</v>
      </c>
      <c r="BG177" s="134">
        <f t="shared" si="26"/>
        <v>0</v>
      </c>
      <c r="BH177" s="134">
        <f t="shared" si="27"/>
        <v>0</v>
      </c>
      <c r="BI177" s="134">
        <f t="shared" si="28"/>
        <v>0</v>
      </c>
      <c r="BJ177" s="1" t="s">
        <v>130</v>
      </c>
      <c r="BK177" s="134">
        <f t="shared" si="29"/>
        <v>0</v>
      </c>
      <c r="BL177" s="1" t="s">
        <v>193</v>
      </c>
      <c r="BM177" s="1" t="s">
        <v>1514</v>
      </c>
    </row>
    <row r="178" spans="2:65" s="1" customFormat="1" ht="31.5" customHeight="1" x14ac:dyDescent="0.3">
      <c r="B178" s="125"/>
      <c r="C178" s="172">
        <v>47</v>
      </c>
      <c r="D178" s="168" t="s">
        <v>1533</v>
      </c>
      <c r="E178" s="168" t="s">
        <v>1562</v>
      </c>
      <c r="F178" s="439" t="s">
        <v>1983</v>
      </c>
      <c r="G178" s="439"/>
      <c r="H178" s="439"/>
      <c r="I178" s="439"/>
      <c r="J178" s="164" t="s">
        <v>1509</v>
      </c>
      <c r="K178" s="165">
        <v>1</v>
      </c>
      <c r="L178" s="333"/>
      <c r="M178" s="166"/>
      <c r="N178" s="396"/>
      <c r="O178" s="395"/>
      <c r="P178" s="395"/>
      <c r="Q178" s="395"/>
      <c r="R178" s="130"/>
      <c r="T178" s="173"/>
      <c r="U178" s="2"/>
      <c r="V178" s="132"/>
      <c r="W178" s="132"/>
      <c r="X178" s="132"/>
      <c r="Y178" s="132"/>
      <c r="Z178" s="132"/>
      <c r="AA178" s="133"/>
      <c r="AR178" s="1" t="s">
        <v>193</v>
      </c>
      <c r="AT178" s="1" t="s">
        <v>125</v>
      </c>
      <c r="AU178" s="1" t="s">
        <v>130</v>
      </c>
      <c r="AY178" s="1" t="s">
        <v>124</v>
      </c>
      <c r="BE178" s="134">
        <f t="shared" si="24"/>
        <v>0</v>
      </c>
      <c r="BF178" s="134">
        <f t="shared" si="25"/>
        <v>0</v>
      </c>
      <c r="BG178" s="134">
        <f t="shared" si="26"/>
        <v>0</v>
      </c>
      <c r="BH178" s="134">
        <f t="shared" si="27"/>
        <v>0</v>
      </c>
      <c r="BI178" s="134">
        <f t="shared" si="28"/>
        <v>0</v>
      </c>
      <c r="BJ178" s="1" t="s">
        <v>130</v>
      </c>
      <c r="BK178" s="134">
        <f t="shared" si="29"/>
        <v>0</v>
      </c>
      <c r="BL178" s="1" t="s">
        <v>193</v>
      </c>
      <c r="BM178" s="1" t="s">
        <v>1514</v>
      </c>
    </row>
    <row r="179" spans="2:65" s="1" customFormat="1" ht="21" customHeight="1" x14ac:dyDescent="0.3">
      <c r="B179" s="125"/>
      <c r="C179" s="172">
        <v>48</v>
      </c>
      <c r="D179" s="168" t="s">
        <v>1533</v>
      </c>
      <c r="E179" s="168" t="s">
        <v>1563</v>
      </c>
      <c r="F179" s="439" t="s">
        <v>1984</v>
      </c>
      <c r="G179" s="439"/>
      <c r="H179" s="439"/>
      <c r="I179" s="439"/>
      <c r="J179" s="164" t="s">
        <v>1509</v>
      </c>
      <c r="K179" s="165">
        <v>1</v>
      </c>
      <c r="L179" s="333"/>
      <c r="M179" s="166"/>
      <c r="N179" s="396"/>
      <c r="O179" s="395"/>
      <c r="P179" s="395"/>
      <c r="Q179" s="395"/>
      <c r="R179" s="130"/>
      <c r="T179" s="173"/>
      <c r="U179" s="2"/>
      <c r="V179" s="132"/>
      <c r="W179" s="132"/>
      <c r="X179" s="132"/>
      <c r="Y179" s="132"/>
      <c r="Z179" s="132"/>
      <c r="AA179" s="133"/>
      <c r="AR179" s="1" t="s">
        <v>193</v>
      </c>
      <c r="AT179" s="1" t="s">
        <v>125</v>
      </c>
      <c r="AU179" s="1" t="s">
        <v>130</v>
      </c>
      <c r="AY179" s="1" t="s">
        <v>124</v>
      </c>
      <c r="BE179" s="134">
        <f t="shared" si="24"/>
        <v>0</v>
      </c>
      <c r="BF179" s="134">
        <f t="shared" si="25"/>
        <v>0</v>
      </c>
      <c r="BG179" s="134">
        <f t="shared" si="26"/>
        <v>0</v>
      </c>
      <c r="BH179" s="134">
        <f t="shared" si="27"/>
        <v>0</v>
      </c>
      <c r="BI179" s="134">
        <f t="shared" si="28"/>
        <v>0</v>
      </c>
      <c r="BJ179" s="1" t="s">
        <v>130</v>
      </c>
      <c r="BK179" s="134">
        <f t="shared" si="29"/>
        <v>0</v>
      </c>
      <c r="BL179" s="1" t="s">
        <v>193</v>
      </c>
      <c r="BM179" s="1" t="s">
        <v>1514</v>
      </c>
    </row>
    <row r="180" spans="2:65" s="1" customFormat="1" ht="22.5" customHeight="1" x14ac:dyDescent="0.3">
      <c r="B180" s="125"/>
      <c r="C180" s="172">
        <v>49</v>
      </c>
      <c r="D180" s="168" t="s">
        <v>1533</v>
      </c>
      <c r="E180" s="168" t="s">
        <v>1564</v>
      </c>
      <c r="F180" s="439" t="s">
        <v>1985</v>
      </c>
      <c r="G180" s="439"/>
      <c r="H180" s="439"/>
      <c r="I180" s="439"/>
      <c r="J180" s="164" t="s">
        <v>1509</v>
      </c>
      <c r="K180" s="165">
        <v>1</v>
      </c>
      <c r="L180" s="333"/>
      <c r="M180" s="166"/>
      <c r="N180" s="396"/>
      <c r="O180" s="395"/>
      <c r="P180" s="395"/>
      <c r="Q180" s="395"/>
      <c r="R180" s="130"/>
      <c r="T180" s="173"/>
      <c r="U180" s="2"/>
      <c r="V180" s="132"/>
      <c r="W180" s="132"/>
      <c r="X180" s="132"/>
      <c r="Y180" s="132"/>
      <c r="Z180" s="132"/>
      <c r="AA180" s="133"/>
      <c r="AR180" s="1" t="s">
        <v>193</v>
      </c>
      <c r="AT180" s="1" t="s">
        <v>125</v>
      </c>
      <c r="AU180" s="1" t="s">
        <v>130</v>
      </c>
      <c r="AY180" s="1" t="s">
        <v>124</v>
      </c>
      <c r="BE180" s="134">
        <f t="shared" si="24"/>
        <v>0</v>
      </c>
      <c r="BF180" s="134">
        <f t="shared" si="25"/>
        <v>0</v>
      </c>
      <c r="BG180" s="134">
        <f t="shared" si="26"/>
        <v>0</v>
      </c>
      <c r="BH180" s="134">
        <f t="shared" si="27"/>
        <v>0</v>
      </c>
      <c r="BI180" s="134">
        <f t="shared" si="28"/>
        <v>0</v>
      </c>
      <c r="BJ180" s="1" t="s">
        <v>130</v>
      </c>
      <c r="BK180" s="134">
        <f t="shared" si="29"/>
        <v>0</v>
      </c>
      <c r="BL180" s="1" t="s">
        <v>193</v>
      </c>
      <c r="BM180" s="1" t="s">
        <v>1514</v>
      </c>
    </row>
    <row r="181" spans="2:65" s="1" customFormat="1" ht="17.25" customHeight="1" x14ac:dyDescent="0.3">
      <c r="B181" s="125"/>
      <c r="C181" s="172">
        <v>50</v>
      </c>
      <c r="D181" s="168" t="s">
        <v>1533</v>
      </c>
      <c r="E181" s="168" t="s">
        <v>1565</v>
      </c>
      <c r="F181" s="439" t="s">
        <v>1566</v>
      </c>
      <c r="G181" s="439"/>
      <c r="H181" s="439"/>
      <c r="I181" s="439"/>
      <c r="J181" s="164" t="s">
        <v>1490</v>
      </c>
      <c r="K181" s="165">
        <v>4</v>
      </c>
      <c r="L181" s="333"/>
      <c r="M181" s="166"/>
      <c r="N181" s="396"/>
      <c r="O181" s="395"/>
      <c r="P181" s="395"/>
      <c r="Q181" s="395"/>
      <c r="R181" s="130"/>
      <c r="T181" s="173"/>
      <c r="U181" s="2"/>
      <c r="V181" s="132"/>
      <c r="W181" s="132"/>
      <c r="X181" s="132"/>
      <c r="Y181" s="132"/>
      <c r="Z181" s="132"/>
      <c r="AA181" s="133"/>
      <c r="AR181" s="1" t="s">
        <v>193</v>
      </c>
      <c r="AT181" s="1" t="s">
        <v>125</v>
      </c>
      <c r="AU181" s="1" t="s">
        <v>130</v>
      </c>
      <c r="AY181" s="1" t="s">
        <v>124</v>
      </c>
      <c r="BE181" s="134">
        <f t="shared" si="24"/>
        <v>0</v>
      </c>
      <c r="BF181" s="134">
        <f t="shared" si="25"/>
        <v>0</v>
      </c>
      <c r="BG181" s="134">
        <f t="shared" si="26"/>
        <v>0</v>
      </c>
      <c r="BH181" s="134">
        <f t="shared" si="27"/>
        <v>0</v>
      </c>
      <c r="BI181" s="134">
        <f t="shared" si="28"/>
        <v>0</v>
      </c>
      <c r="BJ181" s="1" t="s">
        <v>130</v>
      </c>
      <c r="BK181" s="134">
        <f t="shared" si="29"/>
        <v>0</v>
      </c>
      <c r="BL181" s="1" t="s">
        <v>193</v>
      </c>
      <c r="BM181" s="1" t="s">
        <v>1514</v>
      </c>
    </row>
    <row r="182" spans="2:65" s="1" customFormat="1" ht="17.25" customHeight="1" x14ac:dyDescent="0.3">
      <c r="B182" s="125"/>
      <c r="C182" s="172">
        <v>51</v>
      </c>
      <c r="D182" s="168" t="s">
        <v>1533</v>
      </c>
      <c r="E182" s="168" t="s">
        <v>1567</v>
      </c>
      <c r="F182" s="439" t="s">
        <v>1568</v>
      </c>
      <c r="G182" s="439"/>
      <c r="H182" s="439"/>
      <c r="I182" s="439"/>
      <c r="J182" s="164" t="s">
        <v>1509</v>
      </c>
      <c r="K182" s="165">
        <v>4</v>
      </c>
      <c r="L182" s="333"/>
      <c r="M182" s="166"/>
      <c r="N182" s="396"/>
      <c r="O182" s="395"/>
      <c r="P182" s="395"/>
      <c r="Q182" s="395"/>
      <c r="R182" s="130"/>
      <c r="T182" s="173"/>
      <c r="U182" s="2"/>
      <c r="V182" s="132"/>
      <c r="W182" s="132"/>
      <c r="X182" s="132"/>
      <c r="Y182" s="132"/>
      <c r="Z182" s="132"/>
      <c r="AA182" s="133"/>
      <c r="AR182" s="1" t="s">
        <v>193</v>
      </c>
      <c r="AT182" s="1" t="s">
        <v>125</v>
      </c>
      <c r="AU182" s="1" t="s">
        <v>130</v>
      </c>
      <c r="AY182" s="1" t="s">
        <v>124</v>
      </c>
      <c r="BE182" s="134">
        <f t="shared" si="24"/>
        <v>0</v>
      </c>
      <c r="BF182" s="134">
        <f t="shared" si="25"/>
        <v>0</v>
      </c>
      <c r="BG182" s="134">
        <f t="shared" si="26"/>
        <v>0</v>
      </c>
      <c r="BH182" s="134">
        <f t="shared" si="27"/>
        <v>0</v>
      </c>
      <c r="BI182" s="134">
        <f t="shared" si="28"/>
        <v>0</v>
      </c>
      <c r="BJ182" s="1" t="s">
        <v>130</v>
      </c>
      <c r="BK182" s="134">
        <f t="shared" si="29"/>
        <v>0</v>
      </c>
      <c r="BL182" s="1" t="s">
        <v>193</v>
      </c>
      <c r="BM182" s="1" t="s">
        <v>1514</v>
      </c>
    </row>
    <row r="183" spans="2:65" s="1" customFormat="1" ht="27" customHeight="1" x14ac:dyDescent="0.3">
      <c r="B183" s="125"/>
      <c r="C183" s="172">
        <v>52</v>
      </c>
      <c r="D183" s="168" t="s">
        <v>1523</v>
      </c>
      <c r="E183" s="168" t="s">
        <v>1569</v>
      </c>
      <c r="F183" s="439" t="s">
        <v>1960</v>
      </c>
      <c r="G183" s="439"/>
      <c r="H183" s="439"/>
      <c r="I183" s="439"/>
      <c r="J183" s="164" t="s">
        <v>1490</v>
      </c>
      <c r="K183" s="165">
        <v>3</v>
      </c>
      <c r="L183" s="333"/>
      <c r="M183" s="166"/>
      <c r="N183" s="396"/>
      <c r="O183" s="395"/>
      <c r="P183" s="395"/>
      <c r="Q183" s="395"/>
      <c r="R183" s="130"/>
      <c r="T183" s="173"/>
      <c r="U183" s="2"/>
      <c r="V183" s="132"/>
      <c r="W183" s="132"/>
      <c r="X183" s="132"/>
      <c r="Y183" s="132"/>
      <c r="Z183" s="132"/>
      <c r="AA183" s="133"/>
      <c r="AR183" s="1" t="s">
        <v>193</v>
      </c>
      <c r="AT183" s="1" t="s">
        <v>125</v>
      </c>
      <c r="AU183" s="1" t="s">
        <v>130</v>
      </c>
      <c r="AY183" s="1" t="s">
        <v>124</v>
      </c>
      <c r="BE183" s="134">
        <f t="shared" si="24"/>
        <v>0</v>
      </c>
      <c r="BF183" s="134">
        <f t="shared" si="25"/>
        <v>0</v>
      </c>
      <c r="BG183" s="134">
        <f t="shared" si="26"/>
        <v>0</v>
      </c>
      <c r="BH183" s="134">
        <f t="shared" si="27"/>
        <v>0</v>
      </c>
      <c r="BI183" s="134">
        <f t="shared" si="28"/>
        <v>0</v>
      </c>
      <c r="BJ183" s="1" t="s">
        <v>130</v>
      </c>
      <c r="BK183" s="134">
        <f t="shared" si="29"/>
        <v>0</v>
      </c>
      <c r="BL183" s="1" t="s">
        <v>193</v>
      </c>
      <c r="BM183" s="1" t="s">
        <v>1514</v>
      </c>
    </row>
    <row r="184" spans="2:65" s="1" customFormat="1" ht="31.5" customHeight="1" x14ac:dyDescent="0.3">
      <c r="B184" s="125"/>
      <c r="C184" s="172">
        <v>53</v>
      </c>
      <c r="D184" s="168" t="s">
        <v>1523</v>
      </c>
      <c r="E184" s="168" t="s">
        <v>1570</v>
      </c>
      <c r="F184" s="439" t="s">
        <v>1949</v>
      </c>
      <c r="G184" s="439"/>
      <c r="H184" s="439"/>
      <c r="I184" s="439"/>
      <c r="J184" s="164" t="s">
        <v>1490</v>
      </c>
      <c r="K184" s="165">
        <v>1</v>
      </c>
      <c r="L184" s="333"/>
      <c r="M184" s="166"/>
      <c r="N184" s="396"/>
      <c r="O184" s="395"/>
      <c r="P184" s="395"/>
      <c r="Q184" s="395"/>
      <c r="R184" s="130"/>
      <c r="T184" s="173"/>
      <c r="U184" s="2"/>
      <c r="V184" s="132"/>
      <c r="W184" s="132"/>
      <c r="X184" s="132"/>
      <c r="Y184" s="132"/>
      <c r="Z184" s="132"/>
      <c r="AA184" s="133"/>
      <c r="AR184" s="1" t="s">
        <v>193</v>
      </c>
      <c r="AT184" s="1" t="s">
        <v>125</v>
      </c>
      <c r="AU184" s="1" t="s">
        <v>130</v>
      </c>
      <c r="AY184" s="1" t="s">
        <v>124</v>
      </c>
      <c r="BE184" s="134">
        <f t="shared" si="24"/>
        <v>0</v>
      </c>
      <c r="BF184" s="134">
        <f t="shared" si="25"/>
        <v>0</v>
      </c>
      <c r="BG184" s="134">
        <f t="shared" si="26"/>
        <v>0</v>
      </c>
      <c r="BH184" s="134">
        <f t="shared" si="27"/>
        <v>0</v>
      </c>
      <c r="BI184" s="134">
        <f t="shared" si="28"/>
        <v>0</v>
      </c>
      <c r="BJ184" s="1" t="s">
        <v>130</v>
      </c>
      <c r="BK184" s="134">
        <f t="shared" si="29"/>
        <v>0</v>
      </c>
      <c r="BL184" s="1" t="s">
        <v>193</v>
      </c>
      <c r="BM184" s="1" t="s">
        <v>1514</v>
      </c>
    </row>
    <row r="185" spans="2:65" s="1" customFormat="1" ht="23.25" customHeight="1" x14ac:dyDescent="0.3">
      <c r="B185" s="125"/>
      <c r="C185" s="172">
        <v>54</v>
      </c>
      <c r="D185" s="168" t="s">
        <v>1523</v>
      </c>
      <c r="E185" s="168" t="s">
        <v>1571</v>
      </c>
      <c r="F185" s="439" t="s">
        <v>1950</v>
      </c>
      <c r="G185" s="439"/>
      <c r="H185" s="439"/>
      <c r="I185" s="439"/>
      <c r="J185" s="164" t="s">
        <v>1490</v>
      </c>
      <c r="K185" s="165">
        <v>1</v>
      </c>
      <c r="L185" s="333"/>
      <c r="M185" s="166"/>
      <c r="N185" s="396"/>
      <c r="O185" s="395"/>
      <c r="P185" s="395"/>
      <c r="Q185" s="395"/>
      <c r="R185" s="130"/>
      <c r="T185" s="173"/>
      <c r="U185" s="2"/>
      <c r="V185" s="132"/>
      <c r="W185" s="132"/>
      <c r="X185" s="132"/>
      <c r="Y185" s="132"/>
      <c r="Z185" s="132"/>
      <c r="AA185" s="133"/>
      <c r="AR185" s="1" t="s">
        <v>193</v>
      </c>
      <c r="AT185" s="1" t="s">
        <v>125</v>
      </c>
      <c r="AU185" s="1" t="s">
        <v>130</v>
      </c>
      <c r="AY185" s="1" t="s">
        <v>124</v>
      </c>
      <c r="BE185" s="134">
        <f t="shared" si="24"/>
        <v>0</v>
      </c>
      <c r="BF185" s="134">
        <f t="shared" si="25"/>
        <v>0</v>
      </c>
      <c r="BG185" s="134">
        <f t="shared" si="26"/>
        <v>0</v>
      </c>
      <c r="BH185" s="134">
        <f t="shared" si="27"/>
        <v>0</v>
      </c>
      <c r="BI185" s="134">
        <f t="shared" si="28"/>
        <v>0</v>
      </c>
      <c r="BJ185" s="1" t="s">
        <v>130</v>
      </c>
      <c r="BK185" s="134">
        <f t="shared" si="29"/>
        <v>0</v>
      </c>
      <c r="BL185" s="1" t="s">
        <v>193</v>
      </c>
      <c r="BM185" s="1" t="s">
        <v>1514</v>
      </c>
    </row>
    <row r="186" spans="2:65" s="1" customFormat="1" ht="30.75" customHeight="1" x14ac:dyDescent="0.3">
      <c r="B186" s="125"/>
      <c r="C186" s="172">
        <v>55</v>
      </c>
      <c r="D186" s="168" t="s">
        <v>1533</v>
      </c>
      <c r="E186" s="168" t="s">
        <v>1572</v>
      </c>
      <c r="F186" s="439" t="s">
        <v>1573</v>
      </c>
      <c r="G186" s="439"/>
      <c r="H186" s="439"/>
      <c r="I186" s="439"/>
      <c r="J186" s="164" t="s">
        <v>1529</v>
      </c>
      <c r="K186" s="165">
        <v>0.3</v>
      </c>
      <c r="L186" s="333"/>
      <c r="M186" s="166"/>
      <c r="N186" s="396"/>
      <c r="O186" s="395"/>
      <c r="P186" s="395"/>
      <c r="Q186" s="395"/>
      <c r="R186" s="130"/>
      <c r="T186" s="173"/>
      <c r="U186" s="2"/>
      <c r="V186" s="132"/>
      <c r="W186" s="132"/>
      <c r="X186" s="132"/>
      <c r="Y186" s="132"/>
      <c r="Z186" s="132"/>
      <c r="AA186" s="133"/>
      <c r="AR186" s="1" t="s">
        <v>193</v>
      </c>
      <c r="AT186" s="1" t="s">
        <v>125</v>
      </c>
      <c r="AU186" s="1" t="s">
        <v>130</v>
      </c>
      <c r="AY186" s="1" t="s">
        <v>124</v>
      </c>
      <c r="BE186" s="134">
        <f t="shared" si="24"/>
        <v>0</v>
      </c>
      <c r="BF186" s="134">
        <f t="shared" si="25"/>
        <v>0</v>
      </c>
      <c r="BG186" s="134">
        <f t="shared" si="26"/>
        <v>0</v>
      </c>
      <c r="BH186" s="134">
        <f t="shared" si="27"/>
        <v>0</v>
      </c>
      <c r="BI186" s="134">
        <f t="shared" si="28"/>
        <v>0</v>
      </c>
      <c r="BJ186" s="1" t="s">
        <v>130</v>
      </c>
      <c r="BK186" s="134">
        <f t="shared" si="29"/>
        <v>0</v>
      </c>
      <c r="BL186" s="1" t="s">
        <v>193</v>
      </c>
      <c r="BM186" s="1" t="s">
        <v>1514</v>
      </c>
    </row>
    <row r="187" spans="2:65" s="1" customFormat="1" ht="18.75" customHeight="1" x14ac:dyDescent="0.3">
      <c r="B187" s="125"/>
      <c r="C187" s="172">
        <v>56</v>
      </c>
      <c r="D187" s="168" t="s">
        <v>1533</v>
      </c>
      <c r="E187" s="168" t="s">
        <v>1574</v>
      </c>
      <c r="F187" s="439" t="s">
        <v>1575</v>
      </c>
      <c r="G187" s="439"/>
      <c r="H187" s="439"/>
      <c r="I187" s="439"/>
      <c r="J187" s="164" t="s">
        <v>1532</v>
      </c>
      <c r="K187" s="165">
        <v>16</v>
      </c>
      <c r="L187" s="333"/>
      <c r="M187" s="166"/>
      <c r="N187" s="396"/>
      <c r="O187" s="395"/>
      <c r="P187" s="395"/>
      <c r="Q187" s="395"/>
      <c r="R187" s="130"/>
      <c r="T187" s="173"/>
      <c r="U187" s="2"/>
      <c r="V187" s="132"/>
      <c r="W187" s="132"/>
      <c r="X187" s="132"/>
      <c r="Y187" s="132"/>
      <c r="Z187" s="132"/>
      <c r="AA187" s="133"/>
      <c r="AR187" s="1" t="s">
        <v>193</v>
      </c>
      <c r="AT187" s="1" t="s">
        <v>125</v>
      </c>
      <c r="AU187" s="1" t="s">
        <v>130</v>
      </c>
      <c r="AY187" s="1" t="s">
        <v>124</v>
      </c>
      <c r="BE187" s="134">
        <f t="shared" si="24"/>
        <v>0</v>
      </c>
      <c r="BF187" s="134">
        <f t="shared" si="25"/>
        <v>0</v>
      </c>
      <c r="BG187" s="134">
        <f t="shared" si="26"/>
        <v>0</v>
      </c>
      <c r="BH187" s="134">
        <f t="shared" si="27"/>
        <v>0</v>
      </c>
      <c r="BI187" s="134">
        <f t="shared" si="28"/>
        <v>0</v>
      </c>
      <c r="BJ187" s="1" t="s">
        <v>130</v>
      </c>
      <c r="BK187" s="134">
        <f t="shared" si="29"/>
        <v>0</v>
      </c>
      <c r="BL187" s="1" t="s">
        <v>193</v>
      </c>
      <c r="BM187" s="1" t="s">
        <v>1514</v>
      </c>
    </row>
    <row r="188" spans="2:65" s="9" customFormat="1" ht="29.85" customHeight="1" x14ac:dyDescent="0.3">
      <c r="B188" s="115"/>
      <c r="D188" s="124" t="s">
        <v>1461</v>
      </c>
      <c r="E188" s="124"/>
      <c r="F188" s="124"/>
      <c r="G188" s="124"/>
      <c r="H188" s="124"/>
      <c r="I188" s="124"/>
      <c r="J188" s="124"/>
      <c r="K188" s="124"/>
      <c r="L188" s="124"/>
      <c r="M188" s="124"/>
      <c r="N188" s="412"/>
      <c r="O188" s="413"/>
      <c r="P188" s="413"/>
      <c r="Q188" s="413"/>
      <c r="R188" s="117"/>
      <c r="T188" s="118"/>
      <c r="W188" s="119"/>
      <c r="Y188" s="119"/>
      <c r="AA188" s="120"/>
      <c r="AR188" s="121" t="s">
        <v>130</v>
      </c>
      <c r="AT188" s="122" t="s">
        <v>68</v>
      </c>
      <c r="AU188" s="122" t="s">
        <v>75</v>
      </c>
      <c r="AY188" s="121" t="s">
        <v>124</v>
      </c>
      <c r="BK188" s="123">
        <f>BK197</f>
        <v>0</v>
      </c>
    </row>
    <row r="189" spans="2:65" s="1" customFormat="1" ht="13.5" customHeight="1" x14ac:dyDescent="0.3">
      <c r="B189" s="125"/>
      <c r="C189" s="172">
        <v>57</v>
      </c>
      <c r="D189" s="169" t="s">
        <v>1533</v>
      </c>
      <c r="E189" s="170" t="s">
        <v>1576</v>
      </c>
      <c r="F189" s="432" t="s">
        <v>1577</v>
      </c>
      <c r="G189" s="432"/>
      <c r="H189" s="432"/>
      <c r="I189" s="432"/>
      <c r="J189" s="171" t="s">
        <v>1469</v>
      </c>
      <c r="K189" s="161">
        <v>800</v>
      </c>
      <c r="L189" s="333"/>
      <c r="M189" s="166"/>
      <c r="N189" s="396"/>
      <c r="O189" s="395"/>
      <c r="P189" s="395"/>
      <c r="Q189" s="395"/>
      <c r="R189" s="130"/>
      <c r="T189" s="173"/>
      <c r="U189" s="2"/>
      <c r="V189" s="132"/>
      <c r="W189" s="132"/>
      <c r="X189" s="132"/>
      <c r="Y189" s="132"/>
      <c r="Z189" s="132"/>
      <c r="AA189" s="133"/>
      <c r="AR189" s="1" t="s">
        <v>193</v>
      </c>
      <c r="AT189" s="1" t="s">
        <v>125</v>
      </c>
      <c r="AU189" s="1" t="s">
        <v>130</v>
      </c>
      <c r="AY189" s="1" t="s">
        <v>124</v>
      </c>
      <c r="BE189" s="134">
        <f t="shared" ref="BE189:BE202" si="30">IF(U189="základná",N189,0)</f>
        <v>0</v>
      </c>
      <c r="BF189" s="134">
        <f t="shared" ref="BF189:BF202" si="31">IF(U189="znížená",N189,0)</f>
        <v>0</v>
      </c>
      <c r="BG189" s="134">
        <f t="shared" ref="BG189:BG202" si="32">IF(U189="zákl. prenesená",N189,0)</f>
        <v>0</v>
      </c>
      <c r="BH189" s="134">
        <f t="shared" ref="BH189:BH202" si="33">IF(U189="zníž. prenesená",N189,0)</f>
        <v>0</v>
      </c>
      <c r="BI189" s="134">
        <f t="shared" ref="BI189:BI202" si="34">IF(U189="nulová",N189,0)</f>
        <v>0</v>
      </c>
      <c r="BJ189" s="1" t="s">
        <v>130</v>
      </c>
      <c r="BK189" s="134">
        <f t="shared" ref="BK189:BK202" si="35">ROUND(L189*K189,2)</f>
        <v>0</v>
      </c>
      <c r="BL189" s="1" t="s">
        <v>193</v>
      </c>
      <c r="BM189" s="1" t="s">
        <v>1514</v>
      </c>
    </row>
    <row r="190" spans="2:65" s="1" customFormat="1" ht="13.5" customHeight="1" x14ac:dyDescent="0.3">
      <c r="B190" s="125"/>
      <c r="C190" s="172">
        <v>58</v>
      </c>
      <c r="D190" s="169" t="s">
        <v>1533</v>
      </c>
      <c r="E190" s="170" t="s">
        <v>1578</v>
      </c>
      <c r="F190" s="432" t="s">
        <v>1579</v>
      </c>
      <c r="G190" s="432"/>
      <c r="H190" s="432"/>
      <c r="I190" s="432"/>
      <c r="J190" s="171" t="s">
        <v>1469</v>
      </c>
      <c r="K190" s="161">
        <v>200</v>
      </c>
      <c r="L190" s="333"/>
      <c r="M190" s="166"/>
      <c r="N190" s="396"/>
      <c r="O190" s="395"/>
      <c r="P190" s="395"/>
      <c r="Q190" s="395"/>
      <c r="R190" s="130"/>
      <c r="T190" s="173"/>
      <c r="U190" s="2"/>
      <c r="V190" s="132"/>
      <c r="W190" s="132"/>
      <c r="X190" s="132"/>
      <c r="Y190" s="132"/>
      <c r="Z190" s="132"/>
      <c r="AA190" s="133"/>
      <c r="AR190" s="1" t="s">
        <v>193</v>
      </c>
      <c r="AT190" s="1" t="s">
        <v>125</v>
      </c>
      <c r="AU190" s="1" t="s">
        <v>130</v>
      </c>
      <c r="AY190" s="1" t="s">
        <v>124</v>
      </c>
      <c r="BE190" s="134">
        <f t="shared" si="30"/>
        <v>0</v>
      </c>
      <c r="BF190" s="134">
        <f t="shared" si="31"/>
        <v>0</v>
      </c>
      <c r="BG190" s="134">
        <f t="shared" si="32"/>
        <v>0</v>
      </c>
      <c r="BH190" s="134">
        <f t="shared" si="33"/>
        <v>0</v>
      </c>
      <c r="BI190" s="134">
        <f t="shared" si="34"/>
        <v>0</v>
      </c>
      <c r="BJ190" s="1" t="s">
        <v>130</v>
      </c>
      <c r="BK190" s="134">
        <f t="shared" si="35"/>
        <v>0</v>
      </c>
      <c r="BL190" s="1" t="s">
        <v>193</v>
      </c>
      <c r="BM190" s="1" t="s">
        <v>1514</v>
      </c>
    </row>
    <row r="191" spans="2:65" s="1" customFormat="1" ht="13.5" customHeight="1" x14ac:dyDescent="0.3">
      <c r="B191" s="125"/>
      <c r="C191" s="172">
        <v>59</v>
      </c>
      <c r="D191" s="169" t="s">
        <v>1533</v>
      </c>
      <c r="E191" s="170" t="s">
        <v>1580</v>
      </c>
      <c r="F191" s="432" t="s">
        <v>1581</v>
      </c>
      <c r="G191" s="432"/>
      <c r="H191" s="432"/>
      <c r="I191" s="432"/>
      <c r="J191" s="171" t="s">
        <v>1469</v>
      </c>
      <c r="K191" s="161">
        <v>40</v>
      </c>
      <c r="L191" s="333"/>
      <c r="M191" s="166"/>
      <c r="N191" s="396"/>
      <c r="O191" s="395"/>
      <c r="P191" s="395"/>
      <c r="Q191" s="395"/>
      <c r="R191" s="130"/>
      <c r="T191" s="173"/>
      <c r="U191" s="2"/>
      <c r="V191" s="132"/>
      <c r="W191" s="132"/>
      <c r="X191" s="132"/>
      <c r="Y191" s="132"/>
      <c r="Z191" s="132"/>
      <c r="AA191" s="133"/>
      <c r="AR191" s="1" t="s">
        <v>193</v>
      </c>
      <c r="AT191" s="1" t="s">
        <v>125</v>
      </c>
      <c r="AU191" s="1" t="s">
        <v>130</v>
      </c>
      <c r="AY191" s="1" t="s">
        <v>124</v>
      </c>
      <c r="BE191" s="134">
        <f t="shared" si="30"/>
        <v>0</v>
      </c>
      <c r="BF191" s="134">
        <f t="shared" si="31"/>
        <v>0</v>
      </c>
      <c r="BG191" s="134">
        <f t="shared" si="32"/>
        <v>0</v>
      </c>
      <c r="BH191" s="134">
        <f t="shared" si="33"/>
        <v>0</v>
      </c>
      <c r="BI191" s="134">
        <f t="shared" si="34"/>
        <v>0</v>
      </c>
      <c r="BJ191" s="1" t="s">
        <v>130</v>
      </c>
      <c r="BK191" s="134">
        <f t="shared" si="35"/>
        <v>0</v>
      </c>
      <c r="BL191" s="1" t="s">
        <v>193</v>
      </c>
      <c r="BM191" s="1" t="s">
        <v>1514</v>
      </c>
    </row>
    <row r="192" spans="2:65" s="1" customFormat="1" ht="13.5" customHeight="1" x14ac:dyDescent="0.3">
      <c r="B192" s="125"/>
      <c r="C192" s="172">
        <v>60</v>
      </c>
      <c r="D192" s="169" t="s">
        <v>1533</v>
      </c>
      <c r="E192" s="170" t="s">
        <v>1582</v>
      </c>
      <c r="F192" s="432" t="s">
        <v>1583</v>
      </c>
      <c r="G192" s="432"/>
      <c r="H192" s="432"/>
      <c r="I192" s="432"/>
      <c r="J192" s="171" t="s">
        <v>1469</v>
      </c>
      <c r="K192" s="161">
        <v>6</v>
      </c>
      <c r="L192" s="333"/>
      <c r="M192" s="166"/>
      <c r="N192" s="396"/>
      <c r="O192" s="395"/>
      <c r="P192" s="395"/>
      <c r="Q192" s="395"/>
      <c r="R192" s="130"/>
      <c r="T192" s="173"/>
      <c r="U192" s="2"/>
      <c r="V192" s="132"/>
      <c r="W192" s="132"/>
      <c r="X192" s="132"/>
      <c r="Y192" s="132"/>
      <c r="Z192" s="132"/>
      <c r="AA192" s="133"/>
      <c r="AR192" s="1" t="s">
        <v>193</v>
      </c>
      <c r="AT192" s="1" t="s">
        <v>125</v>
      </c>
      <c r="AU192" s="1" t="s">
        <v>130</v>
      </c>
      <c r="AY192" s="1" t="s">
        <v>124</v>
      </c>
      <c r="BE192" s="134">
        <f t="shared" si="30"/>
        <v>0</v>
      </c>
      <c r="BF192" s="134">
        <f t="shared" si="31"/>
        <v>0</v>
      </c>
      <c r="BG192" s="134">
        <f t="shared" si="32"/>
        <v>0</v>
      </c>
      <c r="BH192" s="134">
        <f t="shared" si="33"/>
        <v>0</v>
      </c>
      <c r="BI192" s="134">
        <f t="shared" si="34"/>
        <v>0</v>
      </c>
      <c r="BJ192" s="1" t="s">
        <v>130</v>
      </c>
      <c r="BK192" s="134">
        <f t="shared" si="35"/>
        <v>0</v>
      </c>
      <c r="BL192" s="1" t="s">
        <v>193</v>
      </c>
      <c r="BM192" s="1" t="s">
        <v>1514</v>
      </c>
    </row>
    <row r="193" spans="2:65" s="1" customFormat="1" ht="13.5" customHeight="1" x14ac:dyDescent="0.3">
      <c r="B193" s="125"/>
      <c r="C193" s="172">
        <v>61</v>
      </c>
      <c r="D193" s="169" t="s">
        <v>1533</v>
      </c>
      <c r="E193" s="170" t="s">
        <v>1584</v>
      </c>
      <c r="F193" s="432" t="s">
        <v>1585</v>
      </c>
      <c r="G193" s="432"/>
      <c r="H193" s="432"/>
      <c r="I193" s="432"/>
      <c r="J193" s="171" t="s">
        <v>1469</v>
      </c>
      <c r="K193" s="161">
        <v>6</v>
      </c>
      <c r="L193" s="333"/>
      <c r="M193" s="166"/>
      <c r="N193" s="396"/>
      <c r="O193" s="395"/>
      <c r="P193" s="395"/>
      <c r="Q193" s="395"/>
      <c r="R193" s="130"/>
      <c r="T193" s="173"/>
      <c r="U193" s="2"/>
      <c r="V193" s="132"/>
      <c r="W193" s="132"/>
      <c r="X193" s="132"/>
      <c r="Y193" s="132"/>
      <c r="Z193" s="132"/>
      <c r="AA193" s="133"/>
      <c r="AR193" s="1" t="s">
        <v>193</v>
      </c>
      <c r="AT193" s="1" t="s">
        <v>125</v>
      </c>
      <c r="AU193" s="1" t="s">
        <v>130</v>
      </c>
      <c r="AY193" s="1" t="s">
        <v>124</v>
      </c>
      <c r="BE193" s="134">
        <f t="shared" si="30"/>
        <v>0</v>
      </c>
      <c r="BF193" s="134">
        <f t="shared" si="31"/>
        <v>0</v>
      </c>
      <c r="BG193" s="134">
        <f t="shared" si="32"/>
        <v>0</v>
      </c>
      <c r="BH193" s="134">
        <f t="shared" si="33"/>
        <v>0</v>
      </c>
      <c r="BI193" s="134">
        <f t="shared" si="34"/>
        <v>0</v>
      </c>
      <c r="BJ193" s="1" t="s">
        <v>130</v>
      </c>
      <c r="BK193" s="134">
        <f t="shared" si="35"/>
        <v>0</v>
      </c>
      <c r="BL193" s="1" t="s">
        <v>193</v>
      </c>
      <c r="BM193" s="1" t="s">
        <v>1514</v>
      </c>
    </row>
    <row r="194" spans="2:65" s="1" customFormat="1" ht="23.25" customHeight="1" x14ac:dyDescent="0.3">
      <c r="B194" s="125"/>
      <c r="C194" s="172">
        <v>62</v>
      </c>
      <c r="D194" s="169" t="s">
        <v>1533</v>
      </c>
      <c r="E194" s="170" t="s">
        <v>1586</v>
      </c>
      <c r="F194" s="432" t="s">
        <v>1587</v>
      </c>
      <c r="G194" s="432"/>
      <c r="H194" s="432"/>
      <c r="I194" s="432"/>
      <c r="J194" s="171" t="s">
        <v>1469</v>
      </c>
      <c r="K194" s="161">
        <v>740</v>
      </c>
      <c r="L194" s="333"/>
      <c r="M194" s="166"/>
      <c r="N194" s="396"/>
      <c r="O194" s="395"/>
      <c r="P194" s="395"/>
      <c r="Q194" s="395"/>
      <c r="R194" s="130"/>
      <c r="T194" s="173"/>
      <c r="U194" s="2"/>
      <c r="V194" s="132"/>
      <c r="W194" s="132"/>
      <c r="X194" s="132"/>
      <c r="Y194" s="132"/>
      <c r="Z194" s="132"/>
      <c r="AA194" s="133"/>
      <c r="AR194" s="1" t="s">
        <v>193</v>
      </c>
      <c r="AT194" s="1" t="s">
        <v>125</v>
      </c>
      <c r="AU194" s="1" t="s">
        <v>130</v>
      </c>
      <c r="AY194" s="1" t="s">
        <v>124</v>
      </c>
      <c r="BE194" s="134">
        <f t="shared" si="30"/>
        <v>0</v>
      </c>
      <c r="BF194" s="134">
        <f t="shared" si="31"/>
        <v>0</v>
      </c>
      <c r="BG194" s="134">
        <f t="shared" si="32"/>
        <v>0</v>
      </c>
      <c r="BH194" s="134">
        <f t="shared" si="33"/>
        <v>0</v>
      </c>
      <c r="BI194" s="134">
        <f t="shared" si="34"/>
        <v>0</v>
      </c>
      <c r="BJ194" s="1" t="s">
        <v>130</v>
      </c>
      <c r="BK194" s="134">
        <f t="shared" si="35"/>
        <v>0</v>
      </c>
      <c r="BL194" s="1" t="s">
        <v>193</v>
      </c>
      <c r="BM194" s="1" t="s">
        <v>1514</v>
      </c>
    </row>
    <row r="195" spans="2:65" s="1" customFormat="1" ht="24" customHeight="1" x14ac:dyDescent="0.3">
      <c r="B195" s="125"/>
      <c r="C195" s="172">
        <v>63</v>
      </c>
      <c r="D195" s="169" t="s">
        <v>1533</v>
      </c>
      <c r="E195" s="170" t="s">
        <v>1588</v>
      </c>
      <c r="F195" s="432" t="s">
        <v>1589</v>
      </c>
      <c r="G195" s="432"/>
      <c r="H195" s="432"/>
      <c r="I195" s="432"/>
      <c r="J195" s="171" t="s">
        <v>1469</v>
      </c>
      <c r="K195" s="161">
        <v>210</v>
      </c>
      <c r="L195" s="333"/>
      <c r="M195" s="166"/>
      <c r="N195" s="396"/>
      <c r="O195" s="395"/>
      <c r="P195" s="395"/>
      <c r="Q195" s="395"/>
      <c r="R195" s="130"/>
      <c r="T195" s="173"/>
      <c r="U195" s="2"/>
      <c r="V195" s="132"/>
      <c r="W195" s="132"/>
      <c r="X195" s="132"/>
      <c r="Y195" s="132"/>
      <c r="Z195" s="132"/>
      <c r="AA195" s="133"/>
      <c r="AR195" s="1" t="s">
        <v>193</v>
      </c>
      <c r="AT195" s="1" t="s">
        <v>125</v>
      </c>
      <c r="AU195" s="1" t="s">
        <v>130</v>
      </c>
      <c r="AY195" s="1" t="s">
        <v>124</v>
      </c>
      <c r="BE195" s="134">
        <f t="shared" si="30"/>
        <v>0</v>
      </c>
      <c r="BF195" s="134">
        <f t="shared" si="31"/>
        <v>0</v>
      </c>
      <c r="BG195" s="134">
        <f t="shared" si="32"/>
        <v>0</v>
      </c>
      <c r="BH195" s="134">
        <f t="shared" si="33"/>
        <v>0</v>
      </c>
      <c r="BI195" s="134">
        <f t="shared" si="34"/>
        <v>0</v>
      </c>
      <c r="BJ195" s="1" t="s">
        <v>130</v>
      </c>
      <c r="BK195" s="134">
        <f t="shared" si="35"/>
        <v>0</v>
      </c>
      <c r="BL195" s="1" t="s">
        <v>193</v>
      </c>
      <c r="BM195" s="1" t="s">
        <v>1514</v>
      </c>
    </row>
    <row r="196" spans="2:65" s="1" customFormat="1" ht="24" customHeight="1" x14ac:dyDescent="0.3">
      <c r="B196" s="125"/>
      <c r="C196" s="172">
        <v>64</v>
      </c>
      <c r="D196" s="169" t="s">
        <v>1533</v>
      </c>
      <c r="E196" s="170" t="s">
        <v>1590</v>
      </c>
      <c r="F196" s="432" t="s">
        <v>1591</v>
      </c>
      <c r="G196" s="432"/>
      <c r="H196" s="432"/>
      <c r="I196" s="432"/>
      <c r="J196" s="171" t="s">
        <v>1469</v>
      </c>
      <c r="K196" s="161">
        <v>130</v>
      </c>
      <c r="L196" s="333"/>
      <c r="M196" s="166"/>
      <c r="N196" s="396"/>
      <c r="O196" s="395"/>
      <c r="P196" s="395"/>
      <c r="Q196" s="395"/>
      <c r="R196" s="130"/>
      <c r="T196" s="173"/>
      <c r="U196" s="2"/>
      <c r="V196" s="132"/>
      <c r="W196" s="132"/>
      <c r="X196" s="132"/>
      <c r="Y196" s="132"/>
      <c r="Z196" s="132"/>
      <c r="AA196" s="133"/>
      <c r="AR196" s="1" t="s">
        <v>193</v>
      </c>
      <c r="AT196" s="1" t="s">
        <v>125</v>
      </c>
      <c r="AU196" s="1" t="s">
        <v>130</v>
      </c>
      <c r="AY196" s="1" t="s">
        <v>124</v>
      </c>
      <c r="BE196" s="134">
        <f t="shared" si="30"/>
        <v>0</v>
      </c>
      <c r="BF196" s="134">
        <f t="shared" si="31"/>
        <v>0</v>
      </c>
      <c r="BG196" s="134">
        <f t="shared" si="32"/>
        <v>0</v>
      </c>
      <c r="BH196" s="134">
        <f t="shared" si="33"/>
        <v>0</v>
      </c>
      <c r="BI196" s="134">
        <f t="shared" si="34"/>
        <v>0</v>
      </c>
      <c r="BJ196" s="1" t="s">
        <v>130</v>
      </c>
      <c r="BK196" s="134">
        <f t="shared" si="35"/>
        <v>0</v>
      </c>
      <c r="BL196" s="1" t="s">
        <v>193</v>
      </c>
      <c r="BM196" s="1" t="s">
        <v>1514</v>
      </c>
    </row>
    <row r="197" spans="2:65" s="1" customFormat="1" ht="23.25" customHeight="1" x14ac:dyDescent="0.3">
      <c r="B197" s="125"/>
      <c r="C197" s="172">
        <v>65</v>
      </c>
      <c r="D197" s="169" t="s">
        <v>1533</v>
      </c>
      <c r="E197" s="170" t="s">
        <v>1592</v>
      </c>
      <c r="F197" s="432" t="s">
        <v>1593</v>
      </c>
      <c r="G197" s="432"/>
      <c r="H197" s="432"/>
      <c r="I197" s="432"/>
      <c r="J197" s="171" t="s">
        <v>1469</v>
      </c>
      <c r="K197" s="161">
        <v>120</v>
      </c>
      <c r="L197" s="333"/>
      <c r="M197" s="166"/>
      <c r="N197" s="396"/>
      <c r="O197" s="395"/>
      <c r="P197" s="395"/>
      <c r="Q197" s="395"/>
      <c r="R197" s="130"/>
      <c r="T197" s="173"/>
      <c r="U197" s="2"/>
      <c r="V197" s="132"/>
      <c r="W197" s="132"/>
      <c r="X197" s="132"/>
      <c r="Y197" s="132"/>
      <c r="Z197" s="132"/>
      <c r="AA197" s="133"/>
      <c r="AR197" s="1" t="s">
        <v>193</v>
      </c>
      <c r="AT197" s="1" t="s">
        <v>125</v>
      </c>
      <c r="AU197" s="1" t="s">
        <v>130</v>
      </c>
      <c r="AY197" s="1" t="s">
        <v>124</v>
      </c>
      <c r="BE197" s="134">
        <f t="shared" si="30"/>
        <v>0</v>
      </c>
      <c r="BF197" s="134">
        <f t="shared" si="31"/>
        <v>0</v>
      </c>
      <c r="BG197" s="134">
        <f t="shared" si="32"/>
        <v>0</v>
      </c>
      <c r="BH197" s="134">
        <f t="shared" si="33"/>
        <v>0</v>
      </c>
      <c r="BI197" s="134">
        <f t="shared" si="34"/>
        <v>0</v>
      </c>
      <c r="BJ197" s="1" t="s">
        <v>130</v>
      </c>
      <c r="BK197" s="134">
        <f t="shared" si="35"/>
        <v>0</v>
      </c>
      <c r="BL197" s="1" t="s">
        <v>193</v>
      </c>
      <c r="BM197" s="1" t="s">
        <v>1514</v>
      </c>
    </row>
    <row r="198" spans="2:65" s="1" customFormat="1" ht="23.25" customHeight="1" x14ac:dyDescent="0.3">
      <c r="B198" s="125"/>
      <c r="C198" s="172">
        <v>66</v>
      </c>
      <c r="D198" s="169" t="s">
        <v>1533</v>
      </c>
      <c r="E198" s="170" t="s">
        <v>1594</v>
      </c>
      <c r="F198" s="432" t="s">
        <v>1595</v>
      </c>
      <c r="G198" s="432"/>
      <c r="H198" s="432"/>
      <c r="I198" s="432"/>
      <c r="J198" s="171" t="s">
        <v>1469</v>
      </c>
      <c r="K198" s="161">
        <v>172</v>
      </c>
      <c r="L198" s="333"/>
      <c r="M198" s="166"/>
      <c r="N198" s="396"/>
      <c r="O198" s="395"/>
      <c r="P198" s="395"/>
      <c r="Q198" s="395"/>
      <c r="R198" s="130"/>
      <c r="T198" s="173"/>
      <c r="U198" s="2"/>
      <c r="V198" s="132"/>
      <c r="W198" s="132"/>
      <c r="X198" s="132"/>
      <c r="Y198" s="132"/>
      <c r="Z198" s="132"/>
      <c r="AA198" s="133"/>
      <c r="AR198" s="1" t="s">
        <v>193</v>
      </c>
      <c r="AT198" s="1" t="s">
        <v>125</v>
      </c>
      <c r="AU198" s="1" t="s">
        <v>130</v>
      </c>
      <c r="AY198" s="1" t="s">
        <v>124</v>
      </c>
      <c r="BE198" s="134">
        <f t="shared" si="30"/>
        <v>0</v>
      </c>
      <c r="BF198" s="134">
        <f t="shared" si="31"/>
        <v>0</v>
      </c>
      <c r="BG198" s="134">
        <f t="shared" si="32"/>
        <v>0</v>
      </c>
      <c r="BH198" s="134">
        <f t="shared" si="33"/>
        <v>0</v>
      </c>
      <c r="BI198" s="134">
        <f t="shared" si="34"/>
        <v>0</v>
      </c>
      <c r="BJ198" s="1" t="s">
        <v>130</v>
      </c>
      <c r="BK198" s="134">
        <f t="shared" si="35"/>
        <v>0</v>
      </c>
      <c r="BL198" s="1" t="s">
        <v>193</v>
      </c>
      <c r="BM198" s="1" t="s">
        <v>1514</v>
      </c>
    </row>
    <row r="199" spans="2:65" s="1" customFormat="1" ht="23.25" customHeight="1" x14ac:dyDescent="0.3">
      <c r="B199" s="125"/>
      <c r="C199" s="172">
        <v>67</v>
      </c>
      <c r="D199" s="169" t="s">
        <v>1533</v>
      </c>
      <c r="E199" s="170" t="s">
        <v>1596</v>
      </c>
      <c r="F199" s="432" t="s">
        <v>1597</v>
      </c>
      <c r="G199" s="432"/>
      <c r="H199" s="432"/>
      <c r="I199" s="432"/>
      <c r="J199" s="171" t="s">
        <v>1469</v>
      </c>
      <c r="K199" s="161">
        <v>10</v>
      </c>
      <c r="L199" s="333"/>
      <c r="M199" s="166"/>
      <c r="N199" s="396"/>
      <c r="O199" s="395"/>
      <c r="P199" s="395"/>
      <c r="Q199" s="395"/>
      <c r="R199" s="130"/>
      <c r="T199" s="173"/>
      <c r="U199" s="2"/>
      <c r="V199" s="132"/>
      <c r="W199" s="132"/>
      <c r="X199" s="132"/>
      <c r="Y199" s="132"/>
      <c r="Z199" s="132"/>
      <c r="AA199" s="133"/>
      <c r="AR199" s="1" t="s">
        <v>193</v>
      </c>
      <c r="AT199" s="1" t="s">
        <v>125</v>
      </c>
      <c r="AU199" s="1" t="s">
        <v>130</v>
      </c>
      <c r="AY199" s="1" t="s">
        <v>124</v>
      </c>
      <c r="BE199" s="134">
        <f t="shared" si="30"/>
        <v>0</v>
      </c>
      <c r="BF199" s="134">
        <f t="shared" si="31"/>
        <v>0</v>
      </c>
      <c r="BG199" s="134">
        <f t="shared" si="32"/>
        <v>0</v>
      </c>
      <c r="BH199" s="134">
        <f t="shared" si="33"/>
        <v>0</v>
      </c>
      <c r="BI199" s="134">
        <f t="shared" si="34"/>
        <v>0</v>
      </c>
      <c r="BJ199" s="1" t="s">
        <v>130</v>
      </c>
      <c r="BK199" s="134">
        <f t="shared" si="35"/>
        <v>0</v>
      </c>
      <c r="BL199" s="1" t="s">
        <v>193</v>
      </c>
      <c r="BM199" s="1" t="s">
        <v>1514</v>
      </c>
    </row>
    <row r="200" spans="2:65" s="1" customFormat="1" ht="23.25" customHeight="1" x14ac:dyDescent="0.3">
      <c r="B200" s="125"/>
      <c r="C200" s="172">
        <v>68</v>
      </c>
      <c r="D200" s="169" t="s">
        <v>1533</v>
      </c>
      <c r="E200" s="170" t="s">
        <v>1598</v>
      </c>
      <c r="F200" s="432" t="s">
        <v>1599</v>
      </c>
      <c r="G200" s="432"/>
      <c r="H200" s="432"/>
      <c r="I200" s="432"/>
      <c r="J200" s="171" t="s">
        <v>1469</v>
      </c>
      <c r="K200" s="161">
        <v>1400</v>
      </c>
      <c r="L200" s="333"/>
      <c r="M200" s="166"/>
      <c r="N200" s="396"/>
      <c r="O200" s="395"/>
      <c r="P200" s="395"/>
      <c r="Q200" s="395"/>
      <c r="R200" s="130"/>
      <c r="T200" s="173"/>
      <c r="U200" s="2"/>
      <c r="V200" s="132"/>
      <c r="W200" s="132"/>
      <c r="X200" s="132"/>
      <c r="Y200" s="132"/>
      <c r="Z200" s="132"/>
      <c r="AA200" s="133"/>
      <c r="AR200" s="1" t="s">
        <v>193</v>
      </c>
      <c r="AT200" s="1" t="s">
        <v>125</v>
      </c>
      <c r="AU200" s="1" t="s">
        <v>130</v>
      </c>
      <c r="AY200" s="1" t="s">
        <v>124</v>
      </c>
      <c r="BE200" s="134">
        <f t="shared" si="30"/>
        <v>0</v>
      </c>
      <c r="BF200" s="134">
        <f t="shared" si="31"/>
        <v>0</v>
      </c>
      <c r="BG200" s="134">
        <f t="shared" si="32"/>
        <v>0</v>
      </c>
      <c r="BH200" s="134">
        <f t="shared" si="33"/>
        <v>0</v>
      </c>
      <c r="BI200" s="134">
        <f t="shared" si="34"/>
        <v>0</v>
      </c>
      <c r="BJ200" s="1" t="s">
        <v>130</v>
      </c>
      <c r="BK200" s="134">
        <f t="shared" si="35"/>
        <v>0</v>
      </c>
      <c r="BL200" s="1" t="s">
        <v>193</v>
      </c>
      <c r="BM200" s="1" t="s">
        <v>1514</v>
      </c>
    </row>
    <row r="201" spans="2:65" s="1" customFormat="1" ht="23.25" customHeight="1" x14ac:dyDescent="0.3">
      <c r="B201" s="125"/>
      <c r="C201" s="172">
        <v>69</v>
      </c>
      <c r="D201" s="169" t="s">
        <v>1533</v>
      </c>
      <c r="E201" s="170" t="s">
        <v>1600</v>
      </c>
      <c r="F201" s="432" t="s">
        <v>1601</v>
      </c>
      <c r="G201" s="432"/>
      <c r="H201" s="432"/>
      <c r="I201" s="432"/>
      <c r="J201" s="171" t="s">
        <v>1529</v>
      </c>
      <c r="K201" s="161">
        <v>0.5</v>
      </c>
      <c r="L201" s="333"/>
      <c r="M201" s="166"/>
      <c r="N201" s="396"/>
      <c r="O201" s="395"/>
      <c r="P201" s="395"/>
      <c r="Q201" s="395"/>
      <c r="R201" s="130"/>
      <c r="T201" s="173"/>
      <c r="U201" s="2"/>
      <c r="V201" s="132"/>
      <c r="W201" s="132"/>
      <c r="X201" s="132"/>
      <c r="Y201" s="132"/>
      <c r="Z201" s="132"/>
      <c r="AA201" s="133"/>
      <c r="AR201" s="1" t="s">
        <v>193</v>
      </c>
      <c r="AT201" s="1" t="s">
        <v>125</v>
      </c>
      <c r="AU201" s="1" t="s">
        <v>130</v>
      </c>
      <c r="AY201" s="1" t="s">
        <v>124</v>
      </c>
      <c r="BE201" s="134">
        <f t="shared" si="30"/>
        <v>0</v>
      </c>
      <c r="BF201" s="134">
        <f t="shared" si="31"/>
        <v>0</v>
      </c>
      <c r="BG201" s="134">
        <f t="shared" si="32"/>
        <v>0</v>
      </c>
      <c r="BH201" s="134">
        <f t="shared" si="33"/>
        <v>0</v>
      </c>
      <c r="BI201" s="134">
        <f t="shared" si="34"/>
        <v>0</v>
      </c>
      <c r="BJ201" s="1" t="s">
        <v>130</v>
      </c>
      <c r="BK201" s="134">
        <f t="shared" si="35"/>
        <v>0</v>
      </c>
      <c r="BL201" s="1" t="s">
        <v>193</v>
      </c>
      <c r="BM201" s="1" t="s">
        <v>1514</v>
      </c>
    </row>
    <row r="202" spans="2:65" s="1" customFormat="1" ht="31.5" customHeight="1" x14ac:dyDescent="0.3">
      <c r="B202" s="125"/>
      <c r="C202" s="172">
        <v>70</v>
      </c>
      <c r="D202" s="169" t="s">
        <v>1533</v>
      </c>
      <c r="E202" s="170" t="s">
        <v>1602</v>
      </c>
      <c r="F202" s="432" t="s">
        <v>1603</v>
      </c>
      <c r="G202" s="432"/>
      <c r="H202" s="432"/>
      <c r="I202" s="432"/>
      <c r="J202" s="171" t="s">
        <v>1532</v>
      </c>
      <c r="K202" s="161">
        <v>24</v>
      </c>
      <c r="L202" s="333"/>
      <c r="M202" s="166"/>
      <c r="N202" s="396"/>
      <c r="O202" s="395"/>
      <c r="P202" s="395"/>
      <c r="Q202" s="395"/>
      <c r="R202" s="130"/>
      <c r="T202" s="173"/>
      <c r="U202" s="2"/>
      <c r="V202" s="132"/>
      <c r="W202" s="132"/>
      <c r="X202" s="132"/>
      <c r="Y202" s="132"/>
      <c r="Z202" s="132"/>
      <c r="AA202" s="133"/>
      <c r="AR202" s="1" t="s">
        <v>193</v>
      </c>
      <c r="AT202" s="1" t="s">
        <v>125</v>
      </c>
      <c r="AU202" s="1" t="s">
        <v>130</v>
      </c>
      <c r="AY202" s="1" t="s">
        <v>124</v>
      </c>
      <c r="BE202" s="134">
        <f t="shared" si="30"/>
        <v>0</v>
      </c>
      <c r="BF202" s="134">
        <f t="shared" si="31"/>
        <v>0</v>
      </c>
      <c r="BG202" s="134">
        <f t="shared" si="32"/>
        <v>0</v>
      </c>
      <c r="BH202" s="134">
        <f t="shared" si="33"/>
        <v>0</v>
      </c>
      <c r="BI202" s="134">
        <f t="shared" si="34"/>
        <v>0</v>
      </c>
      <c r="BJ202" s="1" t="s">
        <v>130</v>
      </c>
      <c r="BK202" s="134">
        <f t="shared" si="35"/>
        <v>0</v>
      </c>
      <c r="BL202" s="1" t="s">
        <v>193</v>
      </c>
      <c r="BM202" s="1" t="s">
        <v>1514</v>
      </c>
    </row>
    <row r="203" spans="2:65" s="9" customFormat="1" ht="29.85" customHeight="1" x14ac:dyDescent="0.3">
      <c r="B203" s="115"/>
      <c r="D203" s="124" t="s">
        <v>1462</v>
      </c>
      <c r="E203" s="124"/>
      <c r="F203" s="124"/>
      <c r="G203" s="124"/>
      <c r="H203" s="124"/>
      <c r="I203" s="124"/>
      <c r="J203" s="124"/>
      <c r="K203" s="124"/>
      <c r="L203" s="124"/>
      <c r="M203" s="124"/>
      <c r="N203" s="412"/>
      <c r="O203" s="413"/>
      <c r="P203" s="413"/>
      <c r="Q203" s="413"/>
      <c r="R203" s="117"/>
      <c r="T203" s="118"/>
      <c r="W203" s="119"/>
      <c r="Y203" s="119"/>
      <c r="AA203" s="120"/>
      <c r="AR203" s="121" t="s">
        <v>130</v>
      </c>
      <c r="AT203" s="122" t="s">
        <v>68</v>
      </c>
      <c r="AU203" s="122" t="s">
        <v>75</v>
      </c>
      <c r="AY203" s="121" t="s">
        <v>124</v>
      </c>
      <c r="BK203" s="123">
        <f>BK212</f>
        <v>0</v>
      </c>
    </row>
    <row r="204" spans="2:65" s="1" customFormat="1" ht="13.5" customHeight="1" x14ac:dyDescent="0.3">
      <c r="B204" s="125"/>
      <c r="C204" s="172">
        <v>71</v>
      </c>
      <c r="D204" s="167" t="s">
        <v>1533</v>
      </c>
      <c r="E204" s="168" t="s">
        <v>1604</v>
      </c>
      <c r="F204" s="435" t="s">
        <v>1605</v>
      </c>
      <c r="G204" s="435"/>
      <c r="H204" s="435"/>
      <c r="I204" s="435"/>
      <c r="J204" s="164" t="s">
        <v>1490</v>
      </c>
      <c r="K204" s="165">
        <v>10</v>
      </c>
      <c r="L204" s="333"/>
      <c r="M204" s="166"/>
      <c r="N204" s="396"/>
      <c r="O204" s="395"/>
      <c r="P204" s="395"/>
      <c r="Q204" s="395"/>
      <c r="R204" s="130"/>
      <c r="T204" s="173"/>
      <c r="U204" s="2"/>
      <c r="V204" s="132"/>
      <c r="W204" s="132"/>
      <c r="X204" s="132"/>
      <c r="Y204" s="132"/>
      <c r="Z204" s="132"/>
      <c r="AA204" s="133"/>
      <c r="AR204" s="1" t="s">
        <v>193</v>
      </c>
      <c r="AT204" s="1" t="s">
        <v>125</v>
      </c>
      <c r="AU204" s="1" t="s">
        <v>130</v>
      </c>
      <c r="AY204" s="1" t="s">
        <v>124</v>
      </c>
      <c r="BE204" s="134">
        <f t="shared" ref="BE204:BE227" si="36">IF(U204="základná",N204,0)</f>
        <v>0</v>
      </c>
      <c r="BF204" s="134">
        <f t="shared" ref="BF204:BF227" si="37">IF(U204="znížená",N204,0)</f>
        <v>0</v>
      </c>
      <c r="BG204" s="134">
        <f t="shared" ref="BG204:BG227" si="38">IF(U204="zákl. prenesená",N204,0)</f>
        <v>0</v>
      </c>
      <c r="BH204" s="134">
        <f t="shared" ref="BH204:BH227" si="39">IF(U204="zníž. prenesená",N204,0)</f>
        <v>0</v>
      </c>
      <c r="BI204" s="134">
        <f t="shared" ref="BI204:BI227" si="40">IF(U204="nulová",N204,0)</f>
        <v>0</v>
      </c>
      <c r="BJ204" s="1" t="s">
        <v>130</v>
      </c>
      <c r="BK204" s="134">
        <f t="shared" ref="BK204:BK227" si="41">ROUND(L204*K204,2)</f>
        <v>0</v>
      </c>
      <c r="BL204" s="1" t="s">
        <v>193</v>
      </c>
      <c r="BM204" s="1" t="s">
        <v>1514</v>
      </c>
    </row>
    <row r="205" spans="2:65" s="1" customFormat="1" ht="13.5" customHeight="1" x14ac:dyDescent="0.3">
      <c r="B205" s="125"/>
      <c r="C205" s="172">
        <v>72</v>
      </c>
      <c r="D205" s="167" t="s">
        <v>1533</v>
      </c>
      <c r="E205" s="168" t="s">
        <v>1606</v>
      </c>
      <c r="F205" s="435" t="s">
        <v>1607</v>
      </c>
      <c r="G205" s="435"/>
      <c r="H205" s="435"/>
      <c r="I205" s="435"/>
      <c r="J205" s="164" t="s">
        <v>1490</v>
      </c>
      <c r="K205" s="165">
        <v>20</v>
      </c>
      <c r="L205" s="333"/>
      <c r="M205" s="166"/>
      <c r="N205" s="396"/>
      <c r="O205" s="395"/>
      <c r="P205" s="395"/>
      <c r="Q205" s="395"/>
      <c r="R205" s="130"/>
      <c r="T205" s="173"/>
      <c r="U205" s="2"/>
      <c r="V205" s="132"/>
      <c r="W205" s="132"/>
      <c r="X205" s="132"/>
      <c r="Y205" s="132"/>
      <c r="Z205" s="132"/>
      <c r="AA205" s="133"/>
      <c r="AR205" s="1" t="s">
        <v>193</v>
      </c>
      <c r="AT205" s="1" t="s">
        <v>125</v>
      </c>
      <c r="AU205" s="1" t="s">
        <v>130</v>
      </c>
      <c r="AY205" s="1" t="s">
        <v>124</v>
      </c>
      <c r="BE205" s="134">
        <f t="shared" si="36"/>
        <v>0</v>
      </c>
      <c r="BF205" s="134">
        <f t="shared" si="37"/>
        <v>0</v>
      </c>
      <c r="BG205" s="134">
        <f t="shared" si="38"/>
        <v>0</v>
      </c>
      <c r="BH205" s="134">
        <f t="shared" si="39"/>
        <v>0</v>
      </c>
      <c r="BI205" s="134">
        <f t="shared" si="40"/>
        <v>0</v>
      </c>
      <c r="BJ205" s="1" t="s">
        <v>130</v>
      </c>
      <c r="BK205" s="134">
        <f t="shared" si="41"/>
        <v>0</v>
      </c>
      <c r="BL205" s="1" t="s">
        <v>193</v>
      </c>
      <c r="BM205" s="1" t="s">
        <v>1514</v>
      </c>
    </row>
    <row r="206" spans="2:65" s="1" customFormat="1" ht="13.5" customHeight="1" x14ac:dyDescent="0.3">
      <c r="B206" s="125"/>
      <c r="C206" s="172">
        <v>73</v>
      </c>
      <c r="D206" s="167" t="s">
        <v>1533</v>
      </c>
      <c r="E206" s="168" t="s">
        <v>1608</v>
      </c>
      <c r="F206" s="435" t="s">
        <v>1609</v>
      </c>
      <c r="G206" s="435"/>
      <c r="H206" s="435"/>
      <c r="I206" s="435"/>
      <c r="J206" s="164" t="s">
        <v>1490</v>
      </c>
      <c r="K206" s="165">
        <v>120</v>
      </c>
      <c r="L206" s="333"/>
      <c r="M206" s="166"/>
      <c r="N206" s="396"/>
      <c r="O206" s="395"/>
      <c r="P206" s="395"/>
      <c r="Q206" s="395"/>
      <c r="R206" s="130"/>
      <c r="T206" s="173"/>
      <c r="U206" s="2"/>
      <c r="V206" s="132"/>
      <c r="W206" s="132"/>
      <c r="X206" s="132"/>
      <c r="Y206" s="132"/>
      <c r="Z206" s="132"/>
      <c r="AA206" s="133"/>
      <c r="AR206" s="1" t="s">
        <v>193</v>
      </c>
      <c r="AT206" s="1" t="s">
        <v>125</v>
      </c>
      <c r="AU206" s="1" t="s">
        <v>130</v>
      </c>
      <c r="AY206" s="1" t="s">
        <v>124</v>
      </c>
      <c r="BE206" s="134">
        <f t="shared" si="36"/>
        <v>0</v>
      </c>
      <c r="BF206" s="134">
        <f t="shared" si="37"/>
        <v>0</v>
      </c>
      <c r="BG206" s="134">
        <f t="shared" si="38"/>
        <v>0</v>
      </c>
      <c r="BH206" s="134">
        <f t="shared" si="39"/>
        <v>0</v>
      </c>
      <c r="BI206" s="134">
        <f t="shared" si="40"/>
        <v>0</v>
      </c>
      <c r="BJ206" s="1" t="s">
        <v>130</v>
      </c>
      <c r="BK206" s="134">
        <f t="shared" si="41"/>
        <v>0</v>
      </c>
      <c r="BL206" s="1" t="s">
        <v>193</v>
      </c>
      <c r="BM206" s="1" t="s">
        <v>1514</v>
      </c>
    </row>
    <row r="207" spans="2:65" s="1" customFormat="1" ht="13.5" customHeight="1" x14ac:dyDescent="0.3">
      <c r="B207" s="125"/>
      <c r="C207" s="172">
        <v>74</v>
      </c>
      <c r="D207" s="167" t="s">
        <v>1533</v>
      </c>
      <c r="E207" s="168" t="s">
        <v>1610</v>
      </c>
      <c r="F207" s="435" t="s">
        <v>1611</v>
      </c>
      <c r="G207" s="435"/>
      <c r="H207" s="435"/>
      <c r="I207" s="435"/>
      <c r="J207" s="164" t="s">
        <v>1490</v>
      </c>
      <c r="K207" s="165">
        <v>20</v>
      </c>
      <c r="L207" s="333"/>
      <c r="M207" s="166"/>
      <c r="N207" s="396"/>
      <c r="O207" s="395"/>
      <c r="P207" s="395"/>
      <c r="Q207" s="395"/>
      <c r="R207" s="130"/>
      <c r="T207" s="173"/>
      <c r="U207" s="2"/>
      <c r="V207" s="132"/>
      <c r="W207" s="132"/>
      <c r="X207" s="132"/>
      <c r="Y207" s="132"/>
      <c r="Z207" s="132"/>
      <c r="AA207" s="133"/>
      <c r="AR207" s="1" t="s">
        <v>193</v>
      </c>
      <c r="AT207" s="1" t="s">
        <v>125</v>
      </c>
      <c r="AU207" s="1" t="s">
        <v>130</v>
      </c>
      <c r="AY207" s="1" t="s">
        <v>124</v>
      </c>
      <c r="BE207" s="134">
        <f t="shared" si="36"/>
        <v>0</v>
      </c>
      <c r="BF207" s="134">
        <f t="shared" si="37"/>
        <v>0</v>
      </c>
      <c r="BG207" s="134">
        <f t="shared" si="38"/>
        <v>0</v>
      </c>
      <c r="BH207" s="134">
        <f t="shared" si="39"/>
        <v>0</v>
      </c>
      <c r="BI207" s="134">
        <f t="shared" si="40"/>
        <v>0</v>
      </c>
      <c r="BJ207" s="1" t="s">
        <v>130</v>
      </c>
      <c r="BK207" s="134">
        <f t="shared" si="41"/>
        <v>0</v>
      </c>
      <c r="BL207" s="1" t="s">
        <v>193</v>
      </c>
      <c r="BM207" s="1" t="s">
        <v>1514</v>
      </c>
    </row>
    <row r="208" spans="2:65" s="1" customFormat="1" ht="13.5" customHeight="1" x14ac:dyDescent="0.3">
      <c r="B208" s="125"/>
      <c r="C208" s="172">
        <v>75</v>
      </c>
      <c r="D208" s="167" t="s">
        <v>1533</v>
      </c>
      <c r="E208" s="168" t="s">
        <v>1612</v>
      </c>
      <c r="F208" s="435" t="s">
        <v>1613</v>
      </c>
      <c r="G208" s="435"/>
      <c r="H208" s="435"/>
      <c r="I208" s="435"/>
      <c r="J208" s="164" t="s">
        <v>1490</v>
      </c>
      <c r="K208" s="165">
        <v>16</v>
      </c>
      <c r="L208" s="333"/>
      <c r="M208" s="166"/>
      <c r="N208" s="396"/>
      <c r="O208" s="395"/>
      <c r="P208" s="395"/>
      <c r="Q208" s="395"/>
      <c r="R208" s="130"/>
      <c r="T208" s="173"/>
      <c r="U208" s="2"/>
      <c r="V208" s="132"/>
      <c r="W208" s="132"/>
      <c r="X208" s="132"/>
      <c r="Y208" s="132"/>
      <c r="Z208" s="132"/>
      <c r="AA208" s="133"/>
      <c r="AR208" s="1" t="s">
        <v>193</v>
      </c>
      <c r="AT208" s="1" t="s">
        <v>125</v>
      </c>
      <c r="AU208" s="1" t="s">
        <v>130</v>
      </c>
      <c r="AY208" s="1" t="s">
        <v>124</v>
      </c>
      <c r="BE208" s="134">
        <f t="shared" si="36"/>
        <v>0</v>
      </c>
      <c r="BF208" s="134">
        <f t="shared" si="37"/>
        <v>0</v>
      </c>
      <c r="BG208" s="134">
        <f t="shared" si="38"/>
        <v>0</v>
      </c>
      <c r="BH208" s="134">
        <f t="shared" si="39"/>
        <v>0</v>
      </c>
      <c r="BI208" s="134">
        <f t="shared" si="40"/>
        <v>0</v>
      </c>
      <c r="BJ208" s="1" t="s">
        <v>130</v>
      </c>
      <c r="BK208" s="134">
        <f t="shared" si="41"/>
        <v>0</v>
      </c>
      <c r="BL208" s="1" t="s">
        <v>193</v>
      </c>
      <c r="BM208" s="1" t="s">
        <v>1514</v>
      </c>
    </row>
    <row r="209" spans="2:65" s="1" customFormat="1" ht="23.25" customHeight="1" x14ac:dyDescent="0.3">
      <c r="B209" s="125"/>
      <c r="C209" s="172">
        <v>76</v>
      </c>
      <c r="D209" s="167" t="s">
        <v>1533</v>
      </c>
      <c r="E209" s="168" t="s">
        <v>1614</v>
      </c>
      <c r="F209" s="435" t="s">
        <v>1615</v>
      </c>
      <c r="G209" s="435"/>
      <c r="H209" s="435"/>
      <c r="I209" s="435"/>
      <c r="J209" s="164" t="s">
        <v>1490</v>
      </c>
      <c r="K209" s="165">
        <v>4</v>
      </c>
      <c r="L209" s="333"/>
      <c r="M209" s="166"/>
      <c r="N209" s="396"/>
      <c r="O209" s="395"/>
      <c r="P209" s="395"/>
      <c r="Q209" s="395"/>
      <c r="R209" s="130"/>
      <c r="T209" s="173"/>
      <c r="U209" s="2"/>
      <c r="V209" s="132"/>
      <c r="W209" s="132"/>
      <c r="X209" s="132"/>
      <c r="Y209" s="132"/>
      <c r="Z209" s="132"/>
      <c r="AA209" s="133"/>
      <c r="AR209" s="1" t="s">
        <v>193</v>
      </c>
      <c r="AT209" s="1" t="s">
        <v>125</v>
      </c>
      <c r="AU209" s="1" t="s">
        <v>130</v>
      </c>
      <c r="AY209" s="1" t="s">
        <v>124</v>
      </c>
      <c r="BE209" s="134">
        <f t="shared" si="36"/>
        <v>0</v>
      </c>
      <c r="BF209" s="134">
        <f t="shared" si="37"/>
        <v>0</v>
      </c>
      <c r="BG209" s="134">
        <f t="shared" si="38"/>
        <v>0</v>
      </c>
      <c r="BH209" s="134">
        <f t="shared" si="39"/>
        <v>0</v>
      </c>
      <c r="BI209" s="134">
        <f t="shared" si="40"/>
        <v>0</v>
      </c>
      <c r="BJ209" s="1" t="s">
        <v>130</v>
      </c>
      <c r="BK209" s="134">
        <f t="shared" si="41"/>
        <v>0</v>
      </c>
      <c r="BL209" s="1" t="s">
        <v>193</v>
      </c>
      <c r="BM209" s="1" t="s">
        <v>1514</v>
      </c>
    </row>
    <row r="210" spans="2:65" s="1" customFormat="1" ht="15" customHeight="1" x14ac:dyDescent="0.3">
      <c r="B210" s="125"/>
      <c r="C210" s="172">
        <v>77</v>
      </c>
      <c r="D210" s="167" t="s">
        <v>1533</v>
      </c>
      <c r="E210" s="168" t="s">
        <v>1616</v>
      </c>
      <c r="F210" s="435" t="s">
        <v>1617</v>
      </c>
      <c r="G210" s="435"/>
      <c r="H210" s="435"/>
      <c r="I210" s="435"/>
      <c r="J210" s="164" t="s">
        <v>1490</v>
      </c>
      <c r="K210" s="165">
        <v>14</v>
      </c>
      <c r="L210" s="333"/>
      <c r="M210" s="166"/>
      <c r="N210" s="396"/>
      <c r="O210" s="395"/>
      <c r="P210" s="395"/>
      <c r="Q210" s="395"/>
      <c r="R210" s="130"/>
      <c r="T210" s="173"/>
      <c r="U210" s="2"/>
      <c r="V210" s="132"/>
      <c r="W210" s="132"/>
      <c r="X210" s="132"/>
      <c r="Y210" s="132"/>
      <c r="Z210" s="132"/>
      <c r="AA210" s="133"/>
      <c r="AR210" s="1" t="s">
        <v>193</v>
      </c>
      <c r="AT210" s="1" t="s">
        <v>125</v>
      </c>
      <c r="AU210" s="1" t="s">
        <v>130</v>
      </c>
      <c r="AY210" s="1" t="s">
        <v>124</v>
      </c>
      <c r="BE210" s="134">
        <f t="shared" si="36"/>
        <v>0</v>
      </c>
      <c r="BF210" s="134">
        <f t="shared" si="37"/>
        <v>0</v>
      </c>
      <c r="BG210" s="134">
        <f t="shared" si="38"/>
        <v>0</v>
      </c>
      <c r="BH210" s="134">
        <f t="shared" si="39"/>
        <v>0</v>
      </c>
      <c r="BI210" s="134">
        <f t="shared" si="40"/>
        <v>0</v>
      </c>
      <c r="BJ210" s="1" t="s">
        <v>130</v>
      </c>
      <c r="BK210" s="134">
        <f t="shared" si="41"/>
        <v>0</v>
      </c>
      <c r="BL210" s="1" t="s">
        <v>193</v>
      </c>
      <c r="BM210" s="1" t="s">
        <v>1514</v>
      </c>
    </row>
    <row r="211" spans="2:65" s="1" customFormat="1" ht="15" customHeight="1" x14ac:dyDescent="0.3">
      <c r="B211" s="125"/>
      <c r="C211" s="172">
        <v>78</v>
      </c>
      <c r="D211" s="167" t="s">
        <v>1533</v>
      </c>
      <c r="E211" s="168" t="s">
        <v>1618</v>
      </c>
      <c r="F211" s="435" t="s">
        <v>1619</v>
      </c>
      <c r="G211" s="435"/>
      <c r="H211" s="435"/>
      <c r="I211" s="435"/>
      <c r="J211" s="164" t="s">
        <v>1490</v>
      </c>
      <c r="K211" s="165">
        <v>120</v>
      </c>
      <c r="L211" s="333"/>
      <c r="M211" s="166"/>
      <c r="N211" s="396"/>
      <c r="O211" s="395"/>
      <c r="P211" s="395"/>
      <c r="Q211" s="395"/>
      <c r="R211" s="130"/>
      <c r="T211" s="173"/>
      <c r="U211" s="2"/>
      <c r="V211" s="132"/>
      <c r="W211" s="132"/>
      <c r="X211" s="132"/>
      <c r="Y211" s="132"/>
      <c r="Z211" s="132"/>
      <c r="AA211" s="133"/>
      <c r="AR211" s="1" t="s">
        <v>193</v>
      </c>
      <c r="AT211" s="1" t="s">
        <v>125</v>
      </c>
      <c r="AU211" s="1" t="s">
        <v>130</v>
      </c>
      <c r="AY211" s="1" t="s">
        <v>124</v>
      </c>
      <c r="BE211" s="134">
        <f t="shared" si="36"/>
        <v>0</v>
      </c>
      <c r="BF211" s="134">
        <f t="shared" si="37"/>
        <v>0</v>
      </c>
      <c r="BG211" s="134">
        <f t="shared" si="38"/>
        <v>0</v>
      </c>
      <c r="BH211" s="134">
        <f t="shared" si="39"/>
        <v>0</v>
      </c>
      <c r="BI211" s="134">
        <f t="shared" si="40"/>
        <v>0</v>
      </c>
      <c r="BJ211" s="1" t="s">
        <v>130</v>
      </c>
      <c r="BK211" s="134">
        <f t="shared" si="41"/>
        <v>0</v>
      </c>
      <c r="BL211" s="1" t="s">
        <v>193</v>
      </c>
      <c r="BM211" s="1" t="s">
        <v>1514</v>
      </c>
    </row>
    <row r="212" spans="2:65" s="1" customFormat="1" ht="15" customHeight="1" x14ac:dyDescent="0.3">
      <c r="B212" s="125"/>
      <c r="C212" s="172">
        <v>79</v>
      </c>
      <c r="D212" s="167" t="s">
        <v>1533</v>
      </c>
      <c r="E212" s="168" t="s">
        <v>1620</v>
      </c>
      <c r="F212" s="435" t="s">
        <v>1621</v>
      </c>
      <c r="G212" s="435"/>
      <c r="H212" s="435"/>
      <c r="I212" s="435"/>
      <c r="J212" s="164" t="s">
        <v>1490</v>
      </c>
      <c r="K212" s="165">
        <v>120</v>
      </c>
      <c r="L212" s="333"/>
      <c r="M212" s="166"/>
      <c r="N212" s="396"/>
      <c r="O212" s="395"/>
      <c r="P212" s="395"/>
      <c r="Q212" s="395"/>
      <c r="R212" s="130"/>
      <c r="T212" s="173"/>
      <c r="U212" s="2"/>
      <c r="V212" s="132"/>
      <c r="W212" s="132"/>
      <c r="X212" s="132"/>
      <c r="Y212" s="132"/>
      <c r="Z212" s="132"/>
      <c r="AA212" s="133"/>
      <c r="AR212" s="1" t="s">
        <v>193</v>
      </c>
      <c r="AT212" s="1" t="s">
        <v>125</v>
      </c>
      <c r="AU212" s="1" t="s">
        <v>130</v>
      </c>
      <c r="AY212" s="1" t="s">
        <v>124</v>
      </c>
      <c r="BE212" s="134">
        <f t="shared" si="36"/>
        <v>0</v>
      </c>
      <c r="BF212" s="134">
        <f t="shared" si="37"/>
        <v>0</v>
      </c>
      <c r="BG212" s="134">
        <f t="shared" si="38"/>
        <v>0</v>
      </c>
      <c r="BH212" s="134">
        <f t="shared" si="39"/>
        <v>0</v>
      </c>
      <c r="BI212" s="134">
        <f t="shared" si="40"/>
        <v>0</v>
      </c>
      <c r="BJ212" s="1" t="s">
        <v>130</v>
      </c>
      <c r="BK212" s="134">
        <f t="shared" si="41"/>
        <v>0</v>
      </c>
      <c r="BL212" s="1" t="s">
        <v>193</v>
      </c>
      <c r="BM212" s="1" t="s">
        <v>1514</v>
      </c>
    </row>
    <row r="213" spans="2:65" s="1" customFormat="1" ht="15" customHeight="1" x14ac:dyDescent="0.3">
      <c r="B213" s="125"/>
      <c r="C213" s="172">
        <v>80</v>
      </c>
      <c r="D213" s="167" t="s">
        <v>1533</v>
      </c>
      <c r="E213" s="168" t="s">
        <v>1622</v>
      </c>
      <c r="F213" s="435" t="s">
        <v>1623</v>
      </c>
      <c r="G213" s="435"/>
      <c r="H213" s="435"/>
      <c r="I213" s="435"/>
      <c r="J213" s="164" t="s">
        <v>1490</v>
      </c>
      <c r="K213" s="165">
        <v>10</v>
      </c>
      <c r="L213" s="333"/>
      <c r="M213" s="166"/>
      <c r="N213" s="396"/>
      <c r="O213" s="395"/>
      <c r="P213" s="395"/>
      <c r="Q213" s="395"/>
      <c r="R213" s="130"/>
      <c r="T213" s="173"/>
      <c r="U213" s="2"/>
      <c r="V213" s="132"/>
      <c r="W213" s="132"/>
      <c r="X213" s="132"/>
      <c r="Y213" s="132"/>
      <c r="Z213" s="132"/>
      <c r="AA213" s="133"/>
      <c r="AR213" s="1" t="s">
        <v>193</v>
      </c>
      <c r="AT213" s="1" t="s">
        <v>125</v>
      </c>
      <c r="AU213" s="1" t="s">
        <v>130</v>
      </c>
      <c r="AY213" s="1" t="s">
        <v>124</v>
      </c>
      <c r="BE213" s="134">
        <f t="shared" si="36"/>
        <v>0</v>
      </c>
      <c r="BF213" s="134">
        <f t="shared" si="37"/>
        <v>0</v>
      </c>
      <c r="BG213" s="134">
        <f t="shared" si="38"/>
        <v>0</v>
      </c>
      <c r="BH213" s="134">
        <f t="shared" si="39"/>
        <v>0</v>
      </c>
      <c r="BI213" s="134">
        <f t="shared" si="40"/>
        <v>0</v>
      </c>
      <c r="BJ213" s="1" t="s">
        <v>130</v>
      </c>
      <c r="BK213" s="134">
        <f t="shared" si="41"/>
        <v>0</v>
      </c>
      <c r="BL213" s="1" t="s">
        <v>193</v>
      </c>
      <c r="BM213" s="1" t="s">
        <v>1514</v>
      </c>
    </row>
    <row r="214" spans="2:65" s="1" customFormat="1" ht="15" customHeight="1" x14ac:dyDescent="0.3">
      <c r="B214" s="125"/>
      <c r="C214" s="172">
        <v>81</v>
      </c>
      <c r="D214" s="167" t="s">
        <v>1533</v>
      </c>
      <c r="E214" s="168" t="s">
        <v>1624</v>
      </c>
      <c r="F214" s="435" t="s">
        <v>1625</v>
      </c>
      <c r="G214" s="435"/>
      <c r="H214" s="435"/>
      <c r="I214" s="435"/>
      <c r="J214" s="164" t="s">
        <v>1490</v>
      </c>
      <c r="K214" s="165">
        <v>10</v>
      </c>
      <c r="L214" s="333"/>
      <c r="M214" s="166"/>
      <c r="N214" s="396"/>
      <c r="O214" s="395"/>
      <c r="P214" s="395"/>
      <c r="Q214" s="395"/>
      <c r="R214" s="130"/>
      <c r="T214" s="173"/>
      <c r="U214" s="2"/>
      <c r="V214" s="132"/>
      <c r="W214" s="132"/>
      <c r="X214" s="132"/>
      <c r="Y214" s="132"/>
      <c r="Z214" s="132"/>
      <c r="AA214" s="133"/>
      <c r="AR214" s="1" t="s">
        <v>193</v>
      </c>
      <c r="AT214" s="1" t="s">
        <v>125</v>
      </c>
      <c r="AU214" s="1" t="s">
        <v>130</v>
      </c>
      <c r="AY214" s="1" t="s">
        <v>124</v>
      </c>
      <c r="BE214" s="134">
        <f t="shared" si="36"/>
        <v>0</v>
      </c>
      <c r="BF214" s="134">
        <f t="shared" si="37"/>
        <v>0</v>
      </c>
      <c r="BG214" s="134">
        <f t="shared" si="38"/>
        <v>0</v>
      </c>
      <c r="BH214" s="134">
        <f t="shared" si="39"/>
        <v>0</v>
      </c>
      <c r="BI214" s="134">
        <f t="shared" si="40"/>
        <v>0</v>
      </c>
      <c r="BJ214" s="1" t="s">
        <v>130</v>
      </c>
      <c r="BK214" s="134">
        <f t="shared" si="41"/>
        <v>0</v>
      </c>
      <c r="BL214" s="1" t="s">
        <v>193</v>
      </c>
      <c r="BM214" s="1" t="s">
        <v>1514</v>
      </c>
    </row>
    <row r="215" spans="2:65" s="1" customFormat="1" ht="15" customHeight="1" x14ac:dyDescent="0.3">
      <c r="B215" s="125"/>
      <c r="C215" s="172">
        <v>82</v>
      </c>
      <c r="D215" s="167" t="s">
        <v>1533</v>
      </c>
      <c r="E215" s="168" t="s">
        <v>1626</v>
      </c>
      <c r="F215" s="435" t="s">
        <v>1627</v>
      </c>
      <c r="G215" s="435"/>
      <c r="H215" s="435"/>
      <c r="I215" s="435"/>
      <c r="J215" s="164" t="s">
        <v>1490</v>
      </c>
      <c r="K215" s="165">
        <v>10</v>
      </c>
      <c r="L215" s="333"/>
      <c r="M215" s="166"/>
      <c r="N215" s="396"/>
      <c r="O215" s="395"/>
      <c r="P215" s="395"/>
      <c r="Q215" s="395"/>
      <c r="R215" s="130"/>
      <c r="T215" s="173"/>
      <c r="U215" s="2"/>
      <c r="V215" s="132"/>
      <c r="W215" s="132"/>
      <c r="X215" s="132"/>
      <c r="Y215" s="132"/>
      <c r="Z215" s="132"/>
      <c r="AA215" s="133"/>
      <c r="AR215" s="1" t="s">
        <v>193</v>
      </c>
      <c r="AT215" s="1" t="s">
        <v>125</v>
      </c>
      <c r="AU215" s="1" t="s">
        <v>130</v>
      </c>
      <c r="AY215" s="1" t="s">
        <v>124</v>
      </c>
      <c r="BE215" s="134">
        <f t="shared" si="36"/>
        <v>0</v>
      </c>
      <c r="BF215" s="134">
        <f t="shared" si="37"/>
        <v>0</v>
      </c>
      <c r="BG215" s="134">
        <f t="shared" si="38"/>
        <v>0</v>
      </c>
      <c r="BH215" s="134">
        <f t="shared" si="39"/>
        <v>0</v>
      </c>
      <c r="BI215" s="134">
        <f t="shared" si="40"/>
        <v>0</v>
      </c>
      <c r="BJ215" s="1" t="s">
        <v>130</v>
      </c>
      <c r="BK215" s="134">
        <f t="shared" si="41"/>
        <v>0</v>
      </c>
      <c r="BL215" s="1" t="s">
        <v>193</v>
      </c>
      <c r="BM215" s="1" t="s">
        <v>1514</v>
      </c>
    </row>
    <row r="216" spans="2:65" s="1" customFormat="1" ht="25.5" customHeight="1" x14ac:dyDescent="0.3">
      <c r="B216" s="125"/>
      <c r="C216" s="172">
        <v>83</v>
      </c>
      <c r="D216" s="167" t="s">
        <v>1523</v>
      </c>
      <c r="E216" s="168" t="s">
        <v>1628</v>
      </c>
      <c r="F216" s="435" t="s">
        <v>1986</v>
      </c>
      <c r="G216" s="435"/>
      <c r="H216" s="435"/>
      <c r="I216" s="435"/>
      <c r="J216" s="164" t="s">
        <v>1490</v>
      </c>
      <c r="K216" s="165">
        <v>119</v>
      </c>
      <c r="L216" s="333"/>
      <c r="M216" s="166"/>
      <c r="N216" s="396"/>
      <c r="O216" s="395"/>
      <c r="P216" s="395"/>
      <c r="Q216" s="395"/>
      <c r="R216" s="130"/>
      <c r="T216" s="173"/>
      <c r="U216" s="2"/>
      <c r="V216" s="132"/>
      <c r="W216" s="132"/>
      <c r="X216" s="132"/>
      <c r="Y216" s="132"/>
      <c r="Z216" s="132"/>
      <c r="AA216" s="133"/>
      <c r="AR216" s="1" t="s">
        <v>193</v>
      </c>
      <c r="AT216" s="1" t="s">
        <v>125</v>
      </c>
      <c r="AU216" s="1" t="s">
        <v>130</v>
      </c>
      <c r="AY216" s="1" t="s">
        <v>124</v>
      </c>
      <c r="BE216" s="134">
        <f t="shared" si="36"/>
        <v>0</v>
      </c>
      <c r="BF216" s="134">
        <f t="shared" si="37"/>
        <v>0</v>
      </c>
      <c r="BG216" s="134">
        <f t="shared" si="38"/>
        <v>0</v>
      </c>
      <c r="BH216" s="134">
        <f t="shared" si="39"/>
        <v>0</v>
      </c>
      <c r="BI216" s="134">
        <f t="shared" si="40"/>
        <v>0</v>
      </c>
      <c r="BJ216" s="1" t="s">
        <v>130</v>
      </c>
      <c r="BK216" s="134">
        <f t="shared" si="41"/>
        <v>0</v>
      </c>
      <c r="BL216" s="1" t="s">
        <v>193</v>
      </c>
      <c r="BM216" s="1" t="s">
        <v>1514</v>
      </c>
    </row>
    <row r="217" spans="2:65" s="1" customFormat="1" ht="15" customHeight="1" x14ac:dyDescent="0.3">
      <c r="B217" s="125"/>
      <c r="C217" s="172">
        <v>84</v>
      </c>
      <c r="D217" s="167" t="s">
        <v>1523</v>
      </c>
      <c r="E217" s="168" t="s">
        <v>1629</v>
      </c>
      <c r="F217" s="435" t="s">
        <v>1929</v>
      </c>
      <c r="G217" s="435"/>
      <c r="H217" s="435"/>
      <c r="I217" s="435"/>
      <c r="J217" s="164" t="s">
        <v>1490</v>
      </c>
      <c r="K217" s="165">
        <v>1</v>
      </c>
      <c r="L217" s="333"/>
      <c r="M217" s="166"/>
      <c r="N217" s="396"/>
      <c r="O217" s="395"/>
      <c r="P217" s="395"/>
      <c r="Q217" s="395"/>
      <c r="R217" s="130"/>
      <c r="T217" s="173"/>
      <c r="U217" s="2"/>
      <c r="V217" s="132"/>
      <c r="W217" s="132"/>
      <c r="X217" s="132"/>
      <c r="Y217" s="132"/>
      <c r="Z217" s="132"/>
      <c r="AA217" s="133"/>
      <c r="AR217" s="1" t="s">
        <v>193</v>
      </c>
      <c r="AT217" s="1" t="s">
        <v>125</v>
      </c>
      <c r="AU217" s="1" t="s">
        <v>130</v>
      </c>
      <c r="AY217" s="1" t="s">
        <v>124</v>
      </c>
      <c r="BE217" s="134">
        <f t="shared" si="36"/>
        <v>0</v>
      </c>
      <c r="BF217" s="134">
        <f t="shared" si="37"/>
        <v>0</v>
      </c>
      <c r="BG217" s="134">
        <f t="shared" si="38"/>
        <v>0</v>
      </c>
      <c r="BH217" s="134">
        <f t="shared" si="39"/>
        <v>0</v>
      </c>
      <c r="BI217" s="134">
        <f t="shared" si="40"/>
        <v>0</v>
      </c>
      <c r="BJ217" s="1" t="s">
        <v>130</v>
      </c>
      <c r="BK217" s="134">
        <f t="shared" si="41"/>
        <v>0</v>
      </c>
      <c r="BL217" s="1" t="s">
        <v>193</v>
      </c>
      <c r="BM217" s="1" t="s">
        <v>1514</v>
      </c>
    </row>
    <row r="218" spans="2:65" s="1" customFormat="1" ht="24" customHeight="1" x14ac:dyDescent="0.3">
      <c r="B218" s="125"/>
      <c r="C218" s="172">
        <v>85</v>
      </c>
      <c r="D218" s="167" t="s">
        <v>1523</v>
      </c>
      <c r="E218" s="168" t="s">
        <v>1630</v>
      </c>
      <c r="F218" s="435" t="s">
        <v>1987</v>
      </c>
      <c r="G218" s="435"/>
      <c r="H218" s="435"/>
      <c r="I218" s="435"/>
      <c r="J218" s="164" t="s">
        <v>1490</v>
      </c>
      <c r="K218" s="165">
        <v>4</v>
      </c>
      <c r="L218" s="333"/>
      <c r="M218" s="166"/>
      <c r="N218" s="396"/>
      <c r="O218" s="395"/>
      <c r="P218" s="395"/>
      <c r="Q218" s="395"/>
      <c r="R218" s="130"/>
      <c r="T218" s="173"/>
      <c r="U218" s="2"/>
      <c r="V218" s="132"/>
      <c r="W218" s="132"/>
      <c r="X218" s="132"/>
      <c r="Y218" s="132"/>
      <c r="Z218" s="132"/>
      <c r="AA218" s="133"/>
      <c r="AR218" s="1" t="s">
        <v>193</v>
      </c>
      <c r="AT218" s="1" t="s">
        <v>125</v>
      </c>
      <c r="AU218" s="1" t="s">
        <v>130</v>
      </c>
      <c r="AY218" s="1" t="s">
        <v>124</v>
      </c>
      <c r="BE218" s="134">
        <f t="shared" si="36"/>
        <v>0</v>
      </c>
      <c r="BF218" s="134">
        <f t="shared" si="37"/>
        <v>0</v>
      </c>
      <c r="BG218" s="134">
        <f t="shared" si="38"/>
        <v>0</v>
      </c>
      <c r="BH218" s="134">
        <f t="shared" si="39"/>
        <v>0</v>
      </c>
      <c r="BI218" s="134">
        <f t="shared" si="40"/>
        <v>0</v>
      </c>
      <c r="BJ218" s="1" t="s">
        <v>130</v>
      </c>
      <c r="BK218" s="134">
        <f t="shared" si="41"/>
        <v>0</v>
      </c>
      <c r="BL218" s="1" t="s">
        <v>193</v>
      </c>
      <c r="BM218" s="1" t="s">
        <v>1514</v>
      </c>
    </row>
    <row r="219" spans="2:65" s="1" customFormat="1" ht="24" customHeight="1" x14ac:dyDescent="0.3">
      <c r="B219" s="125"/>
      <c r="C219" s="172">
        <v>86</v>
      </c>
      <c r="D219" s="167" t="s">
        <v>1523</v>
      </c>
      <c r="E219" s="168" t="s">
        <v>1631</v>
      </c>
      <c r="F219" s="435" t="s">
        <v>1988</v>
      </c>
      <c r="G219" s="435"/>
      <c r="H219" s="435"/>
      <c r="I219" s="435"/>
      <c r="J219" s="164" t="s">
        <v>1490</v>
      </c>
      <c r="K219" s="165">
        <v>1</v>
      </c>
      <c r="L219" s="333"/>
      <c r="M219" s="166"/>
      <c r="N219" s="396"/>
      <c r="O219" s="395"/>
      <c r="P219" s="395"/>
      <c r="Q219" s="395"/>
      <c r="R219" s="130"/>
      <c r="T219" s="173"/>
      <c r="U219" s="2"/>
      <c r="V219" s="132"/>
      <c r="W219" s="132"/>
      <c r="X219" s="132"/>
      <c r="Y219" s="132"/>
      <c r="Z219" s="132"/>
      <c r="AA219" s="133"/>
      <c r="AR219" s="1" t="s">
        <v>193</v>
      </c>
      <c r="AT219" s="1" t="s">
        <v>125</v>
      </c>
      <c r="AU219" s="1" t="s">
        <v>130</v>
      </c>
      <c r="AY219" s="1" t="s">
        <v>124</v>
      </c>
      <c r="BE219" s="134">
        <f t="shared" si="36"/>
        <v>0</v>
      </c>
      <c r="BF219" s="134">
        <f t="shared" si="37"/>
        <v>0</v>
      </c>
      <c r="BG219" s="134">
        <f t="shared" si="38"/>
        <v>0</v>
      </c>
      <c r="BH219" s="134">
        <f t="shared" si="39"/>
        <v>0</v>
      </c>
      <c r="BI219" s="134">
        <f t="shared" si="40"/>
        <v>0</v>
      </c>
      <c r="BJ219" s="1" t="s">
        <v>130</v>
      </c>
      <c r="BK219" s="134">
        <f t="shared" si="41"/>
        <v>0</v>
      </c>
      <c r="BL219" s="1" t="s">
        <v>193</v>
      </c>
      <c r="BM219" s="1" t="s">
        <v>1514</v>
      </c>
    </row>
    <row r="220" spans="2:65" s="1" customFormat="1" ht="23.25" customHeight="1" x14ac:dyDescent="0.3">
      <c r="B220" s="125"/>
      <c r="C220" s="172">
        <v>87</v>
      </c>
      <c r="D220" s="167" t="s">
        <v>1533</v>
      </c>
      <c r="E220" s="168" t="s">
        <v>1632</v>
      </c>
      <c r="F220" s="435" t="s">
        <v>1633</v>
      </c>
      <c r="G220" s="435"/>
      <c r="H220" s="435"/>
      <c r="I220" s="435"/>
      <c r="J220" s="164" t="s">
        <v>1490</v>
      </c>
      <c r="K220" s="165">
        <v>2</v>
      </c>
      <c r="L220" s="333"/>
      <c r="M220" s="166"/>
      <c r="N220" s="396"/>
      <c r="O220" s="395"/>
      <c r="P220" s="395"/>
      <c r="Q220" s="395"/>
      <c r="R220" s="130"/>
      <c r="T220" s="173"/>
      <c r="U220" s="2"/>
      <c r="V220" s="132"/>
      <c r="W220" s="132"/>
      <c r="X220" s="132"/>
      <c r="Y220" s="132"/>
      <c r="Z220" s="132"/>
      <c r="AA220" s="133"/>
      <c r="AR220" s="1" t="s">
        <v>193</v>
      </c>
      <c r="AT220" s="1" t="s">
        <v>125</v>
      </c>
      <c r="AU220" s="1" t="s">
        <v>130</v>
      </c>
      <c r="AY220" s="1" t="s">
        <v>124</v>
      </c>
      <c r="BE220" s="134">
        <f t="shared" si="36"/>
        <v>0</v>
      </c>
      <c r="BF220" s="134">
        <f t="shared" si="37"/>
        <v>0</v>
      </c>
      <c r="BG220" s="134">
        <f t="shared" si="38"/>
        <v>0</v>
      </c>
      <c r="BH220" s="134">
        <f t="shared" si="39"/>
        <v>0</v>
      </c>
      <c r="BI220" s="134">
        <f t="shared" si="40"/>
        <v>0</v>
      </c>
      <c r="BJ220" s="1" t="s">
        <v>130</v>
      </c>
      <c r="BK220" s="134">
        <f t="shared" si="41"/>
        <v>0</v>
      </c>
      <c r="BL220" s="1" t="s">
        <v>193</v>
      </c>
      <c r="BM220" s="1" t="s">
        <v>1514</v>
      </c>
    </row>
    <row r="221" spans="2:65" s="1" customFormat="1" ht="23.25" customHeight="1" x14ac:dyDescent="0.3">
      <c r="B221" s="125"/>
      <c r="C221" s="172">
        <v>88</v>
      </c>
      <c r="D221" s="167" t="s">
        <v>1533</v>
      </c>
      <c r="E221" s="168" t="s">
        <v>1634</v>
      </c>
      <c r="F221" s="435" t="s">
        <v>1811</v>
      </c>
      <c r="G221" s="435"/>
      <c r="H221" s="435"/>
      <c r="I221" s="435"/>
      <c r="J221" s="164" t="s">
        <v>1490</v>
      </c>
      <c r="K221" s="165">
        <v>2</v>
      </c>
      <c r="L221" s="333"/>
      <c r="M221" s="166"/>
      <c r="N221" s="396"/>
      <c r="O221" s="395"/>
      <c r="P221" s="395"/>
      <c r="Q221" s="395"/>
      <c r="R221" s="130"/>
      <c r="T221" s="173"/>
      <c r="U221" s="2"/>
      <c r="V221" s="132"/>
      <c r="W221" s="132"/>
      <c r="X221" s="132"/>
      <c r="Y221" s="132"/>
      <c r="Z221" s="132"/>
      <c r="AA221" s="133"/>
      <c r="AR221" s="1" t="s">
        <v>193</v>
      </c>
      <c r="AT221" s="1" t="s">
        <v>125</v>
      </c>
      <c r="AU221" s="1" t="s">
        <v>130</v>
      </c>
      <c r="AY221" s="1" t="s">
        <v>124</v>
      </c>
      <c r="BE221" s="134">
        <f t="shared" si="36"/>
        <v>0</v>
      </c>
      <c r="BF221" s="134">
        <f t="shared" si="37"/>
        <v>0</v>
      </c>
      <c r="BG221" s="134">
        <f t="shared" si="38"/>
        <v>0</v>
      </c>
      <c r="BH221" s="134">
        <f t="shared" si="39"/>
        <v>0</v>
      </c>
      <c r="BI221" s="134">
        <f t="shared" si="40"/>
        <v>0</v>
      </c>
      <c r="BJ221" s="1" t="s">
        <v>130</v>
      </c>
      <c r="BK221" s="134">
        <f t="shared" si="41"/>
        <v>0</v>
      </c>
      <c r="BL221" s="1" t="s">
        <v>193</v>
      </c>
      <c r="BM221" s="1" t="s">
        <v>1514</v>
      </c>
    </row>
    <row r="222" spans="2:65" s="1" customFormat="1" ht="23.25" customHeight="1" x14ac:dyDescent="0.3">
      <c r="B222" s="125"/>
      <c r="C222" s="172">
        <v>89</v>
      </c>
      <c r="D222" s="167" t="s">
        <v>1533</v>
      </c>
      <c r="E222" s="168" t="s">
        <v>1635</v>
      </c>
      <c r="F222" s="435" t="s">
        <v>1636</v>
      </c>
      <c r="G222" s="435"/>
      <c r="H222" s="435"/>
      <c r="I222" s="435"/>
      <c r="J222" s="164" t="s">
        <v>1490</v>
      </c>
      <c r="K222" s="165">
        <v>2</v>
      </c>
      <c r="L222" s="333"/>
      <c r="M222" s="166"/>
      <c r="N222" s="396"/>
      <c r="O222" s="395"/>
      <c r="P222" s="395"/>
      <c r="Q222" s="395"/>
      <c r="R222" s="130"/>
      <c r="T222" s="173"/>
      <c r="U222" s="2"/>
      <c r="V222" s="132"/>
      <c r="W222" s="132"/>
      <c r="X222" s="132"/>
      <c r="Y222" s="132"/>
      <c r="Z222" s="132"/>
      <c r="AA222" s="133"/>
      <c r="AR222" s="1" t="s">
        <v>193</v>
      </c>
      <c r="AT222" s="1" t="s">
        <v>125</v>
      </c>
      <c r="AU222" s="1" t="s">
        <v>130</v>
      </c>
      <c r="AY222" s="1" t="s">
        <v>124</v>
      </c>
      <c r="BE222" s="134">
        <f t="shared" si="36"/>
        <v>0</v>
      </c>
      <c r="BF222" s="134">
        <f t="shared" si="37"/>
        <v>0</v>
      </c>
      <c r="BG222" s="134">
        <f t="shared" si="38"/>
        <v>0</v>
      </c>
      <c r="BH222" s="134">
        <f t="shared" si="39"/>
        <v>0</v>
      </c>
      <c r="BI222" s="134">
        <f t="shared" si="40"/>
        <v>0</v>
      </c>
      <c r="BJ222" s="1" t="s">
        <v>130</v>
      </c>
      <c r="BK222" s="134">
        <f t="shared" si="41"/>
        <v>0</v>
      </c>
      <c r="BL222" s="1" t="s">
        <v>193</v>
      </c>
      <c r="BM222" s="1" t="s">
        <v>1514</v>
      </c>
    </row>
    <row r="223" spans="2:65" s="1" customFormat="1" ht="23.25" customHeight="1" x14ac:dyDescent="0.3">
      <c r="B223" s="125"/>
      <c r="C223" s="172">
        <v>90</v>
      </c>
      <c r="D223" s="167" t="s">
        <v>1533</v>
      </c>
      <c r="E223" s="168" t="s">
        <v>1637</v>
      </c>
      <c r="F223" s="435" t="s">
        <v>1638</v>
      </c>
      <c r="G223" s="435"/>
      <c r="H223" s="435"/>
      <c r="I223" s="435"/>
      <c r="J223" s="164" t="s">
        <v>1490</v>
      </c>
      <c r="K223" s="165">
        <v>2</v>
      </c>
      <c r="L223" s="333"/>
      <c r="M223" s="166"/>
      <c r="N223" s="396"/>
      <c r="O223" s="395"/>
      <c r="P223" s="395"/>
      <c r="Q223" s="395"/>
      <c r="R223" s="130"/>
      <c r="T223" s="173"/>
      <c r="U223" s="2"/>
      <c r="V223" s="132"/>
      <c r="W223" s="132"/>
      <c r="X223" s="132"/>
      <c r="Y223" s="132"/>
      <c r="Z223" s="132"/>
      <c r="AA223" s="133"/>
      <c r="AR223" s="1" t="s">
        <v>193</v>
      </c>
      <c r="AT223" s="1" t="s">
        <v>125</v>
      </c>
      <c r="AU223" s="1" t="s">
        <v>130</v>
      </c>
      <c r="AY223" s="1" t="s">
        <v>124</v>
      </c>
      <c r="BE223" s="134">
        <f t="shared" si="36"/>
        <v>0</v>
      </c>
      <c r="BF223" s="134">
        <f t="shared" si="37"/>
        <v>0</v>
      </c>
      <c r="BG223" s="134">
        <f t="shared" si="38"/>
        <v>0</v>
      </c>
      <c r="BH223" s="134">
        <f t="shared" si="39"/>
        <v>0</v>
      </c>
      <c r="BI223" s="134">
        <f t="shared" si="40"/>
        <v>0</v>
      </c>
      <c r="BJ223" s="1" t="s">
        <v>130</v>
      </c>
      <c r="BK223" s="134">
        <f t="shared" si="41"/>
        <v>0</v>
      </c>
      <c r="BL223" s="1" t="s">
        <v>193</v>
      </c>
      <c r="BM223" s="1" t="s">
        <v>1514</v>
      </c>
    </row>
    <row r="224" spans="2:65" s="1" customFormat="1" ht="23.25" customHeight="1" x14ac:dyDescent="0.3">
      <c r="B224" s="125"/>
      <c r="C224" s="172">
        <v>91</v>
      </c>
      <c r="D224" s="167" t="s">
        <v>1533</v>
      </c>
      <c r="E224" s="168" t="s">
        <v>1639</v>
      </c>
      <c r="F224" s="435" t="s">
        <v>1640</v>
      </c>
      <c r="G224" s="435"/>
      <c r="H224" s="435"/>
      <c r="I224" s="435"/>
      <c r="J224" s="164" t="s">
        <v>1490</v>
      </c>
      <c r="K224" s="165">
        <v>2</v>
      </c>
      <c r="L224" s="333"/>
      <c r="M224" s="166"/>
      <c r="N224" s="396"/>
      <c r="O224" s="395"/>
      <c r="P224" s="395"/>
      <c r="Q224" s="395"/>
      <c r="R224" s="130"/>
      <c r="T224" s="173"/>
      <c r="U224" s="2"/>
      <c r="V224" s="132"/>
      <c r="W224" s="132"/>
      <c r="X224" s="132"/>
      <c r="Y224" s="132"/>
      <c r="Z224" s="132"/>
      <c r="AA224" s="133"/>
      <c r="AR224" s="1" t="s">
        <v>193</v>
      </c>
      <c r="AT224" s="1" t="s">
        <v>125</v>
      </c>
      <c r="AU224" s="1" t="s">
        <v>130</v>
      </c>
      <c r="AY224" s="1" t="s">
        <v>124</v>
      </c>
      <c r="BE224" s="134">
        <f t="shared" si="36"/>
        <v>0</v>
      </c>
      <c r="BF224" s="134">
        <f t="shared" si="37"/>
        <v>0</v>
      </c>
      <c r="BG224" s="134">
        <f t="shared" si="38"/>
        <v>0</v>
      </c>
      <c r="BH224" s="134">
        <f t="shared" si="39"/>
        <v>0</v>
      </c>
      <c r="BI224" s="134">
        <f t="shared" si="40"/>
        <v>0</v>
      </c>
      <c r="BJ224" s="1" t="s">
        <v>130</v>
      </c>
      <c r="BK224" s="134">
        <f t="shared" si="41"/>
        <v>0</v>
      </c>
      <c r="BL224" s="1" t="s">
        <v>193</v>
      </c>
      <c r="BM224" s="1" t="s">
        <v>1514</v>
      </c>
    </row>
    <row r="225" spans="2:65" s="1" customFormat="1" ht="31.5" customHeight="1" x14ac:dyDescent="0.3">
      <c r="B225" s="125"/>
      <c r="C225" s="172">
        <v>92</v>
      </c>
      <c r="D225" s="167" t="s">
        <v>1533</v>
      </c>
      <c r="E225" s="168" t="s">
        <v>1641</v>
      </c>
      <c r="F225" s="435" t="s">
        <v>1642</v>
      </c>
      <c r="G225" s="435"/>
      <c r="H225" s="435"/>
      <c r="I225" s="435"/>
      <c r="J225" s="164" t="s">
        <v>1490</v>
      </c>
      <c r="K225" s="165">
        <v>2</v>
      </c>
      <c r="L225" s="333"/>
      <c r="M225" s="166"/>
      <c r="N225" s="396"/>
      <c r="O225" s="395"/>
      <c r="P225" s="395"/>
      <c r="Q225" s="395"/>
      <c r="R225" s="130"/>
      <c r="T225" s="173"/>
      <c r="U225" s="2"/>
      <c r="V225" s="132"/>
      <c r="W225" s="132"/>
      <c r="X225" s="132"/>
      <c r="Y225" s="132"/>
      <c r="Z225" s="132"/>
      <c r="AA225" s="133"/>
      <c r="AR225" s="1" t="s">
        <v>193</v>
      </c>
      <c r="AT225" s="1" t="s">
        <v>125</v>
      </c>
      <c r="AU225" s="1" t="s">
        <v>130</v>
      </c>
      <c r="AY225" s="1" t="s">
        <v>124</v>
      </c>
      <c r="BE225" s="134">
        <f t="shared" si="36"/>
        <v>0</v>
      </c>
      <c r="BF225" s="134">
        <f t="shared" si="37"/>
        <v>0</v>
      </c>
      <c r="BG225" s="134">
        <f t="shared" si="38"/>
        <v>0</v>
      </c>
      <c r="BH225" s="134">
        <f t="shared" si="39"/>
        <v>0</v>
      </c>
      <c r="BI225" s="134">
        <f t="shared" si="40"/>
        <v>0</v>
      </c>
      <c r="BJ225" s="1" t="s">
        <v>130</v>
      </c>
      <c r="BK225" s="134">
        <f t="shared" si="41"/>
        <v>0</v>
      </c>
      <c r="BL225" s="1" t="s">
        <v>193</v>
      </c>
      <c r="BM225" s="1" t="s">
        <v>1514</v>
      </c>
    </row>
    <row r="226" spans="2:65" s="1" customFormat="1" ht="23.25" customHeight="1" x14ac:dyDescent="0.3">
      <c r="B226" s="125"/>
      <c r="C226" s="172">
        <v>93</v>
      </c>
      <c r="D226" s="167" t="s">
        <v>1533</v>
      </c>
      <c r="E226" s="168" t="s">
        <v>1643</v>
      </c>
      <c r="F226" s="435" t="s">
        <v>1644</v>
      </c>
      <c r="G226" s="435"/>
      <c r="H226" s="435"/>
      <c r="I226" s="435"/>
      <c r="J226" s="164" t="s">
        <v>1529</v>
      </c>
      <c r="K226" s="165">
        <v>0.2</v>
      </c>
      <c r="L226" s="333"/>
      <c r="M226" s="166"/>
      <c r="N226" s="396"/>
      <c r="O226" s="395"/>
      <c r="P226" s="395"/>
      <c r="Q226" s="395"/>
      <c r="R226" s="130"/>
      <c r="T226" s="173"/>
      <c r="U226" s="2"/>
      <c r="V226" s="132"/>
      <c r="W226" s="132"/>
      <c r="X226" s="132"/>
      <c r="Y226" s="132"/>
      <c r="Z226" s="132"/>
      <c r="AA226" s="133"/>
      <c r="AR226" s="1" t="s">
        <v>193</v>
      </c>
      <c r="AT226" s="1" t="s">
        <v>125</v>
      </c>
      <c r="AU226" s="1" t="s">
        <v>130</v>
      </c>
      <c r="AY226" s="1" t="s">
        <v>124</v>
      </c>
      <c r="BE226" s="134">
        <f t="shared" si="36"/>
        <v>0</v>
      </c>
      <c r="BF226" s="134">
        <f t="shared" si="37"/>
        <v>0</v>
      </c>
      <c r="BG226" s="134">
        <f t="shared" si="38"/>
        <v>0</v>
      </c>
      <c r="BH226" s="134">
        <f t="shared" si="39"/>
        <v>0</v>
      </c>
      <c r="BI226" s="134">
        <f t="shared" si="40"/>
        <v>0</v>
      </c>
      <c r="BJ226" s="1" t="s">
        <v>130</v>
      </c>
      <c r="BK226" s="134">
        <f t="shared" si="41"/>
        <v>0</v>
      </c>
      <c r="BL226" s="1" t="s">
        <v>193</v>
      </c>
      <c r="BM226" s="1" t="s">
        <v>1514</v>
      </c>
    </row>
    <row r="227" spans="2:65" s="1" customFormat="1" ht="31.5" customHeight="1" x14ac:dyDescent="0.3">
      <c r="B227" s="125"/>
      <c r="C227" s="172">
        <v>94</v>
      </c>
      <c r="D227" s="167" t="s">
        <v>1533</v>
      </c>
      <c r="E227" s="168" t="s">
        <v>1645</v>
      </c>
      <c r="F227" s="435" t="s">
        <v>1646</v>
      </c>
      <c r="G227" s="435"/>
      <c r="H227" s="435"/>
      <c r="I227" s="435"/>
      <c r="J227" s="164" t="s">
        <v>1532</v>
      </c>
      <c r="K227" s="165">
        <v>10</v>
      </c>
      <c r="L227" s="333"/>
      <c r="M227" s="166"/>
      <c r="N227" s="396"/>
      <c r="O227" s="395"/>
      <c r="P227" s="395"/>
      <c r="Q227" s="395"/>
      <c r="R227" s="130"/>
      <c r="T227" s="173"/>
      <c r="U227" s="2"/>
      <c r="V227" s="132"/>
      <c r="W227" s="132"/>
      <c r="X227" s="132"/>
      <c r="Y227" s="132"/>
      <c r="Z227" s="132"/>
      <c r="AA227" s="133"/>
      <c r="AR227" s="1" t="s">
        <v>193</v>
      </c>
      <c r="AT227" s="1" t="s">
        <v>125</v>
      </c>
      <c r="AU227" s="1" t="s">
        <v>130</v>
      </c>
      <c r="AY227" s="1" t="s">
        <v>124</v>
      </c>
      <c r="BE227" s="134">
        <f t="shared" si="36"/>
        <v>0</v>
      </c>
      <c r="BF227" s="134">
        <f t="shared" si="37"/>
        <v>0</v>
      </c>
      <c r="BG227" s="134">
        <f t="shared" si="38"/>
        <v>0</v>
      </c>
      <c r="BH227" s="134">
        <f t="shared" si="39"/>
        <v>0</v>
      </c>
      <c r="BI227" s="134">
        <f t="shared" si="40"/>
        <v>0</v>
      </c>
      <c r="BJ227" s="1" t="s">
        <v>130</v>
      </c>
      <c r="BK227" s="134">
        <f t="shared" si="41"/>
        <v>0</v>
      </c>
      <c r="BL227" s="1" t="s">
        <v>193</v>
      </c>
      <c r="BM227" s="1" t="s">
        <v>1514</v>
      </c>
    </row>
    <row r="228" spans="2:65" s="9" customFormat="1" ht="29.85" customHeight="1" x14ac:dyDescent="0.3">
      <c r="B228" s="115"/>
      <c r="D228" s="124" t="s">
        <v>1463</v>
      </c>
      <c r="E228" s="124"/>
      <c r="F228" s="124"/>
      <c r="G228" s="124"/>
      <c r="H228" s="124"/>
      <c r="I228" s="124"/>
      <c r="J228" s="124"/>
      <c r="K228" s="124"/>
      <c r="L228" s="124"/>
      <c r="M228" s="124"/>
      <c r="N228" s="412"/>
      <c r="O228" s="413"/>
      <c r="P228" s="413"/>
      <c r="Q228" s="413"/>
      <c r="R228" s="117"/>
      <c r="T228" s="118"/>
      <c r="W228" s="119"/>
      <c r="Y228" s="119"/>
      <c r="AA228" s="120"/>
      <c r="AR228" s="121" t="s">
        <v>130</v>
      </c>
      <c r="AT228" s="122" t="s">
        <v>68</v>
      </c>
      <c r="AU228" s="122" t="s">
        <v>75</v>
      </c>
      <c r="AY228" s="121" t="s">
        <v>124</v>
      </c>
      <c r="BK228" s="123">
        <f>BK237</f>
        <v>0</v>
      </c>
    </row>
    <row r="229" spans="2:65" s="1" customFormat="1" ht="13.5" customHeight="1" x14ac:dyDescent="0.3">
      <c r="B229" s="125"/>
      <c r="C229" s="172">
        <v>95</v>
      </c>
      <c r="D229" s="169" t="s">
        <v>1533</v>
      </c>
      <c r="E229" s="170" t="s">
        <v>1647</v>
      </c>
      <c r="F229" s="432" t="s">
        <v>1648</v>
      </c>
      <c r="G229" s="432"/>
      <c r="H229" s="432"/>
      <c r="I229" s="432"/>
      <c r="J229" s="171" t="s">
        <v>1490</v>
      </c>
      <c r="K229" s="161">
        <v>120</v>
      </c>
      <c r="L229" s="333"/>
      <c r="M229" s="166"/>
      <c r="N229" s="396"/>
      <c r="O229" s="395"/>
      <c r="P229" s="395"/>
      <c r="Q229" s="395"/>
      <c r="R229" s="130"/>
      <c r="T229" s="173"/>
      <c r="U229" s="2"/>
      <c r="V229" s="132"/>
      <c r="W229" s="132"/>
      <c r="X229" s="132"/>
      <c r="Y229" s="132"/>
      <c r="Z229" s="132"/>
      <c r="AA229" s="133"/>
      <c r="AR229" s="1" t="s">
        <v>193</v>
      </c>
      <c r="AT229" s="1" t="s">
        <v>125</v>
      </c>
      <c r="AU229" s="1" t="s">
        <v>130</v>
      </c>
      <c r="AY229" s="1" t="s">
        <v>124</v>
      </c>
      <c r="BE229" s="134">
        <f t="shared" ref="BE229:BE253" si="42">IF(U229="základná",N229,0)</f>
        <v>0</v>
      </c>
      <c r="BF229" s="134">
        <f t="shared" ref="BF229:BF253" si="43">IF(U229="znížená",N229,0)</f>
        <v>0</v>
      </c>
      <c r="BG229" s="134">
        <f t="shared" ref="BG229:BG253" si="44">IF(U229="zákl. prenesená",N229,0)</f>
        <v>0</v>
      </c>
      <c r="BH229" s="134">
        <f t="shared" ref="BH229:BH253" si="45">IF(U229="zníž. prenesená",N229,0)</f>
        <v>0</v>
      </c>
      <c r="BI229" s="134">
        <f t="shared" ref="BI229:BI253" si="46">IF(U229="nulová",N229,0)</f>
        <v>0</v>
      </c>
      <c r="BJ229" s="1" t="s">
        <v>130</v>
      </c>
      <c r="BK229" s="134">
        <f t="shared" ref="BK229:BK253" si="47">ROUND(L229*K229,2)</f>
        <v>0</v>
      </c>
      <c r="BL229" s="1" t="s">
        <v>193</v>
      </c>
      <c r="BM229" s="1" t="s">
        <v>1514</v>
      </c>
    </row>
    <row r="230" spans="2:65" s="1" customFormat="1" ht="13.5" customHeight="1" x14ac:dyDescent="0.3">
      <c r="B230" s="125"/>
      <c r="C230" s="172">
        <v>96</v>
      </c>
      <c r="D230" s="169" t="s">
        <v>1533</v>
      </c>
      <c r="E230" s="170" t="s">
        <v>1649</v>
      </c>
      <c r="F230" s="432" t="s">
        <v>1650</v>
      </c>
      <c r="G230" s="432"/>
      <c r="H230" s="432"/>
      <c r="I230" s="432"/>
      <c r="J230" s="171" t="s">
        <v>1651</v>
      </c>
      <c r="K230" s="161">
        <v>200</v>
      </c>
      <c r="L230" s="333"/>
      <c r="M230" s="166"/>
      <c r="N230" s="396"/>
      <c r="O230" s="395"/>
      <c r="P230" s="395"/>
      <c r="Q230" s="395"/>
      <c r="R230" s="130"/>
      <c r="T230" s="173"/>
      <c r="U230" s="2"/>
      <c r="V230" s="132"/>
      <c r="W230" s="132"/>
      <c r="X230" s="132"/>
      <c r="Y230" s="132"/>
      <c r="Z230" s="132"/>
      <c r="AA230" s="133"/>
      <c r="AR230" s="1" t="s">
        <v>193</v>
      </c>
      <c r="AT230" s="1" t="s">
        <v>125</v>
      </c>
      <c r="AU230" s="1" t="s">
        <v>130</v>
      </c>
      <c r="AY230" s="1" t="s">
        <v>124</v>
      </c>
      <c r="BE230" s="134">
        <f t="shared" si="42"/>
        <v>0</v>
      </c>
      <c r="BF230" s="134">
        <f t="shared" si="43"/>
        <v>0</v>
      </c>
      <c r="BG230" s="134">
        <f t="shared" si="44"/>
        <v>0</v>
      </c>
      <c r="BH230" s="134">
        <f t="shared" si="45"/>
        <v>0</v>
      </c>
      <c r="BI230" s="134">
        <f t="shared" si="46"/>
        <v>0</v>
      </c>
      <c r="BJ230" s="1" t="s">
        <v>130</v>
      </c>
      <c r="BK230" s="134">
        <f t="shared" si="47"/>
        <v>0</v>
      </c>
      <c r="BL230" s="1" t="s">
        <v>193</v>
      </c>
      <c r="BM230" s="1" t="s">
        <v>1514</v>
      </c>
    </row>
    <row r="231" spans="2:65" s="1" customFormat="1" ht="13.5" customHeight="1" x14ac:dyDescent="0.3">
      <c r="B231" s="125"/>
      <c r="C231" s="172">
        <v>97</v>
      </c>
      <c r="D231" s="169" t="s">
        <v>1533</v>
      </c>
      <c r="E231" s="170" t="s">
        <v>1652</v>
      </c>
      <c r="F231" s="432" t="s">
        <v>1653</v>
      </c>
      <c r="G231" s="432"/>
      <c r="H231" s="432"/>
      <c r="I231" s="432"/>
      <c r="J231" s="171" t="s">
        <v>1651</v>
      </c>
      <c r="K231" s="161">
        <v>140</v>
      </c>
      <c r="L231" s="333"/>
      <c r="M231" s="166"/>
      <c r="N231" s="396"/>
      <c r="O231" s="395"/>
      <c r="P231" s="395"/>
      <c r="Q231" s="395"/>
      <c r="R231" s="130"/>
      <c r="T231" s="173"/>
      <c r="U231" s="2"/>
      <c r="V231" s="132"/>
      <c r="W231" s="132"/>
      <c r="X231" s="132"/>
      <c r="Y231" s="132"/>
      <c r="Z231" s="132"/>
      <c r="AA231" s="133"/>
      <c r="AR231" s="1" t="s">
        <v>193</v>
      </c>
      <c r="AT231" s="1" t="s">
        <v>125</v>
      </c>
      <c r="AU231" s="1" t="s">
        <v>130</v>
      </c>
      <c r="AY231" s="1" t="s">
        <v>124</v>
      </c>
      <c r="BE231" s="134">
        <f t="shared" si="42"/>
        <v>0</v>
      </c>
      <c r="BF231" s="134">
        <f t="shared" si="43"/>
        <v>0</v>
      </c>
      <c r="BG231" s="134">
        <f t="shared" si="44"/>
        <v>0</v>
      </c>
      <c r="BH231" s="134">
        <f t="shared" si="45"/>
        <v>0</v>
      </c>
      <c r="BI231" s="134">
        <f t="shared" si="46"/>
        <v>0</v>
      </c>
      <c r="BJ231" s="1" t="s">
        <v>130</v>
      </c>
      <c r="BK231" s="134">
        <f t="shared" si="47"/>
        <v>0</v>
      </c>
      <c r="BL231" s="1" t="s">
        <v>193</v>
      </c>
      <c r="BM231" s="1" t="s">
        <v>1514</v>
      </c>
    </row>
    <row r="232" spans="2:65" s="1" customFormat="1" ht="13.5" customHeight="1" x14ac:dyDescent="0.3">
      <c r="B232" s="125"/>
      <c r="C232" s="172">
        <v>98</v>
      </c>
      <c r="D232" s="169" t="s">
        <v>1533</v>
      </c>
      <c r="E232" s="170" t="s">
        <v>1654</v>
      </c>
      <c r="F232" s="432" t="s">
        <v>1655</v>
      </c>
      <c r="G232" s="432"/>
      <c r="H232" s="432"/>
      <c r="I232" s="432"/>
      <c r="J232" s="171" t="s">
        <v>1490</v>
      </c>
      <c r="K232" s="161">
        <v>27</v>
      </c>
      <c r="L232" s="333"/>
      <c r="M232" s="166"/>
      <c r="N232" s="396"/>
      <c r="O232" s="395"/>
      <c r="P232" s="395"/>
      <c r="Q232" s="395"/>
      <c r="R232" s="130"/>
      <c r="T232" s="173"/>
      <c r="U232" s="2"/>
      <c r="V232" s="132"/>
      <c r="W232" s="132"/>
      <c r="X232" s="132"/>
      <c r="Y232" s="132"/>
      <c r="Z232" s="132"/>
      <c r="AA232" s="133"/>
      <c r="AR232" s="1" t="s">
        <v>193</v>
      </c>
      <c r="AT232" s="1" t="s">
        <v>125</v>
      </c>
      <c r="AU232" s="1" t="s">
        <v>130</v>
      </c>
      <c r="AY232" s="1" t="s">
        <v>124</v>
      </c>
      <c r="BE232" s="134">
        <f t="shared" si="42"/>
        <v>0</v>
      </c>
      <c r="BF232" s="134">
        <f t="shared" si="43"/>
        <v>0</v>
      </c>
      <c r="BG232" s="134">
        <f t="shared" si="44"/>
        <v>0</v>
      </c>
      <c r="BH232" s="134">
        <f t="shared" si="45"/>
        <v>0</v>
      </c>
      <c r="BI232" s="134">
        <f t="shared" si="46"/>
        <v>0</v>
      </c>
      <c r="BJ232" s="1" t="s">
        <v>130</v>
      </c>
      <c r="BK232" s="134">
        <f t="shared" si="47"/>
        <v>0</v>
      </c>
      <c r="BL232" s="1" t="s">
        <v>193</v>
      </c>
      <c r="BM232" s="1" t="s">
        <v>1514</v>
      </c>
    </row>
    <row r="233" spans="2:65" s="1" customFormat="1" ht="13.5" customHeight="1" x14ac:dyDescent="0.3">
      <c r="B233" s="125"/>
      <c r="C233" s="172">
        <v>99</v>
      </c>
      <c r="D233" s="169" t="s">
        <v>1533</v>
      </c>
      <c r="E233" s="170" t="s">
        <v>1656</v>
      </c>
      <c r="F233" s="432" t="s">
        <v>1657</v>
      </c>
      <c r="G233" s="432"/>
      <c r="H233" s="432"/>
      <c r="I233" s="432"/>
      <c r="J233" s="171" t="s">
        <v>1490</v>
      </c>
      <c r="K233" s="161">
        <v>78</v>
      </c>
      <c r="L233" s="333"/>
      <c r="M233" s="166"/>
      <c r="N233" s="396"/>
      <c r="O233" s="395"/>
      <c r="P233" s="395"/>
      <c r="Q233" s="395"/>
      <c r="R233" s="130"/>
      <c r="T233" s="173"/>
      <c r="U233" s="2"/>
      <c r="V233" s="132"/>
      <c r="W233" s="132"/>
      <c r="X233" s="132"/>
      <c r="Y233" s="132"/>
      <c r="Z233" s="132"/>
      <c r="AA233" s="133"/>
      <c r="AR233" s="1" t="s">
        <v>193</v>
      </c>
      <c r="AT233" s="1" t="s">
        <v>125</v>
      </c>
      <c r="AU233" s="1" t="s">
        <v>130</v>
      </c>
      <c r="AY233" s="1" t="s">
        <v>124</v>
      </c>
      <c r="BE233" s="134">
        <f t="shared" si="42"/>
        <v>0</v>
      </c>
      <c r="BF233" s="134">
        <f t="shared" si="43"/>
        <v>0</v>
      </c>
      <c r="BG233" s="134">
        <f t="shared" si="44"/>
        <v>0</v>
      </c>
      <c r="BH233" s="134">
        <f t="shared" si="45"/>
        <v>0</v>
      </c>
      <c r="BI233" s="134">
        <f t="shared" si="46"/>
        <v>0</v>
      </c>
      <c r="BJ233" s="1" t="s">
        <v>130</v>
      </c>
      <c r="BK233" s="134">
        <f t="shared" si="47"/>
        <v>0</v>
      </c>
      <c r="BL233" s="1" t="s">
        <v>193</v>
      </c>
      <c r="BM233" s="1" t="s">
        <v>1514</v>
      </c>
    </row>
    <row r="234" spans="2:65" s="1" customFormat="1" ht="15.75" customHeight="1" x14ac:dyDescent="0.3">
      <c r="B234" s="125"/>
      <c r="C234" s="172">
        <v>100</v>
      </c>
      <c r="D234" s="169" t="s">
        <v>1533</v>
      </c>
      <c r="E234" s="170" t="s">
        <v>1658</v>
      </c>
      <c r="F234" s="432" t="s">
        <v>1659</v>
      </c>
      <c r="G234" s="432"/>
      <c r="H234" s="432"/>
      <c r="I234" s="432"/>
      <c r="J234" s="171" t="s">
        <v>1490</v>
      </c>
      <c r="K234" s="161">
        <v>10</v>
      </c>
      <c r="L234" s="333"/>
      <c r="M234" s="166"/>
      <c r="N234" s="396"/>
      <c r="O234" s="395"/>
      <c r="P234" s="395"/>
      <c r="Q234" s="395"/>
      <c r="R234" s="130"/>
      <c r="T234" s="173"/>
      <c r="U234" s="2"/>
      <c r="V234" s="132"/>
      <c r="W234" s="132"/>
      <c r="X234" s="132"/>
      <c r="Y234" s="132"/>
      <c r="Z234" s="132"/>
      <c r="AA234" s="133"/>
      <c r="AR234" s="1" t="s">
        <v>193</v>
      </c>
      <c r="AT234" s="1" t="s">
        <v>125</v>
      </c>
      <c r="AU234" s="1" t="s">
        <v>130</v>
      </c>
      <c r="AY234" s="1" t="s">
        <v>124</v>
      </c>
      <c r="BE234" s="134">
        <f t="shared" si="42"/>
        <v>0</v>
      </c>
      <c r="BF234" s="134">
        <f t="shared" si="43"/>
        <v>0</v>
      </c>
      <c r="BG234" s="134">
        <f t="shared" si="44"/>
        <v>0</v>
      </c>
      <c r="BH234" s="134">
        <f t="shared" si="45"/>
        <v>0</v>
      </c>
      <c r="BI234" s="134">
        <f t="shared" si="46"/>
        <v>0</v>
      </c>
      <c r="BJ234" s="1" t="s">
        <v>130</v>
      </c>
      <c r="BK234" s="134">
        <f t="shared" si="47"/>
        <v>0</v>
      </c>
      <c r="BL234" s="1" t="s">
        <v>193</v>
      </c>
      <c r="BM234" s="1" t="s">
        <v>1514</v>
      </c>
    </row>
    <row r="235" spans="2:65" s="1" customFormat="1" ht="24.75" customHeight="1" x14ac:dyDescent="0.3">
      <c r="B235" s="125"/>
      <c r="C235" s="172">
        <v>101</v>
      </c>
      <c r="D235" s="169" t="s">
        <v>1523</v>
      </c>
      <c r="E235" s="170" t="s">
        <v>1660</v>
      </c>
      <c r="F235" s="432" t="s">
        <v>1930</v>
      </c>
      <c r="G235" s="432"/>
      <c r="H235" s="432"/>
      <c r="I235" s="432"/>
      <c r="J235" s="171" t="s">
        <v>1490</v>
      </c>
      <c r="K235" s="161">
        <v>9</v>
      </c>
      <c r="L235" s="333"/>
      <c r="M235" s="166"/>
      <c r="N235" s="396"/>
      <c r="O235" s="395"/>
      <c r="P235" s="395"/>
      <c r="Q235" s="395"/>
      <c r="R235" s="130"/>
      <c r="T235" s="173"/>
      <c r="U235" s="2"/>
      <c r="V235" s="132"/>
      <c r="W235" s="132"/>
      <c r="X235" s="132"/>
      <c r="Y235" s="132"/>
      <c r="Z235" s="132"/>
      <c r="AA235" s="133"/>
      <c r="AR235" s="1" t="s">
        <v>193</v>
      </c>
      <c r="AT235" s="1" t="s">
        <v>125</v>
      </c>
      <c r="AU235" s="1" t="s">
        <v>130</v>
      </c>
      <c r="AY235" s="1" t="s">
        <v>124</v>
      </c>
      <c r="BE235" s="134">
        <f t="shared" si="42"/>
        <v>0</v>
      </c>
      <c r="BF235" s="134">
        <f t="shared" si="43"/>
        <v>0</v>
      </c>
      <c r="BG235" s="134">
        <f t="shared" si="44"/>
        <v>0</v>
      </c>
      <c r="BH235" s="134">
        <f t="shared" si="45"/>
        <v>0</v>
      </c>
      <c r="BI235" s="134">
        <f t="shared" si="46"/>
        <v>0</v>
      </c>
      <c r="BJ235" s="1" t="s">
        <v>130</v>
      </c>
      <c r="BK235" s="134">
        <f t="shared" si="47"/>
        <v>0</v>
      </c>
      <c r="BL235" s="1" t="s">
        <v>193</v>
      </c>
      <c r="BM235" s="1" t="s">
        <v>1514</v>
      </c>
    </row>
    <row r="236" spans="2:65" s="1" customFormat="1" ht="27.75" customHeight="1" x14ac:dyDescent="0.3">
      <c r="B236" s="125"/>
      <c r="C236" s="172">
        <v>102</v>
      </c>
      <c r="D236" s="169" t="s">
        <v>1523</v>
      </c>
      <c r="E236" s="170" t="s">
        <v>1661</v>
      </c>
      <c r="F236" s="432" t="s">
        <v>1989</v>
      </c>
      <c r="G236" s="432"/>
      <c r="H236" s="432"/>
      <c r="I236" s="432"/>
      <c r="J236" s="171" t="s">
        <v>1490</v>
      </c>
      <c r="K236" s="161">
        <v>8</v>
      </c>
      <c r="L236" s="333"/>
      <c r="M236" s="166"/>
      <c r="N236" s="396"/>
      <c r="O236" s="395"/>
      <c r="P236" s="395"/>
      <c r="Q236" s="395"/>
      <c r="R236" s="130"/>
      <c r="T236" s="173"/>
      <c r="U236" s="2"/>
      <c r="V236" s="132"/>
      <c r="W236" s="132"/>
      <c r="X236" s="132"/>
      <c r="Y236" s="132"/>
      <c r="Z236" s="132"/>
      <c r="AA236" s="133"/>
      <c r="AR236" s="1" t="s">
        <v>193</v>
      </c>
      <c r="AT236" s="1" t="s">
        <v>125</v>
      </c>
      <c r="AU236" s="1" t="s">
        <v>130</v>
      </c>
      <c r="AY236" s="1" t="s">
        <v>124</v>
      </c>
      <c r="BE236" s="134">
        <f t="shared" si="42"/>
        <v>0</v>
      </c>
      <c r="BF236" s="134">
        <f t="shared" si="43"/>
        <v>0</v>
      </c>
      <c r="BG236" s="134">
        <f t="shared" si="44"/>
        <v>0</v>
      </c>
      <c r="BH236" s="134">
        <f t="shared" si="45"/>
        <v>0</v>
      </c>
      <c r="BI236" s="134">
        <f t="shared" si="46"/>
        <v>0</v>
      </c>
      <c r="BJ236" s="1" t="s">
        <v>130</v>
      </c>
      <c r="BK236" s="134">
        <f t="shared" si="47"/>
        <v>0</v>
      </c>
      <c r="BL236" s="1" t="s">
        <v>193</v>
      </c>
      <c r="BM236" s="1" t="s">
        <v>1514</v>
      </c>
    </row>
    <row r="237" spans="2:65" s="1" customFormat="1" ht="24.75" customHeight="1" x14ac:dyDescent="0.3">
      <c r="B237" s="125"/>
      <c r="C237" s="172">
        <v>103</v>
      </c>
      <c r="D237" s="169" t="s">
        <v>1523</v>
      </c>
      <c r="E237" s="170" t="s">
        <v>1662</v>
      </c>
      <c r="F237" s="432" t="s">
        <v>1990</v>
      </c>
      <c r="G237" s="432"/>
      <c r="H237" s="432"/>
      <c r="I237" s="432"/>
      <c r="J237" s="171" t="s">
        <v>1490</v>
      </c>
      <c r="K237" s="161">
        <v>10</v>
      </c>
      <c r="L237" s="333"/>
      <c r="M237" s="166"/>
      <c r="N237" s="396"/>
      <c r="O237" s="395"/>
      <c r="P237" s="395"/>
      <c r="Q237" s="395"/>
      <c r="R237" s="130"/>
      <c r="T237" s="173"/>
      <c r="U237" s="2"/>
      <c r="V237" s="132"/>
      <c r="W237" s="132"/>
      <c r="X237" s="132"/>
      <c r="Y237" s="132"/>
      <c r="Z237" s="132"/>
      <c r="AA237" s="133"/>
      <c r="AR237" s="1" t="s">
        <v>193</v>
      </c>
      <c r="AT237" s="1" t="s">
        <v>125</v>
      </c>
      <c r="AU237" s="1" t="s">
        <v>130</v>
      </c>
      <c r="AY237" s="1" t="s">
        <v>124</v>
      </c>
      <c r="BE237" s="134">
        <f t="shared" si="42"/>
        <v>0</v>
      </c>
      <c r="BF237" s="134">
        <f t="shared" si="43"/>
        <v>0</v>
      </c>
      <c r="BG237" s="134">
        <f t="shared" si="44"/>
        <v>0</v>
      </c>
      <c r="BH237" s="134">
        <f t="shared" si="45"/>
        <v>0</v>
      </c>
      <c r="BI237" s="134">
        <f t="shared" si="46"/>
        <v>0</v>
      </c>
      <c r="BJ237" s="1" t="s">
        <v>130</v>
      </c>
      <c r="BK237" s="134">
        <f t="shared" si="47"/>
        <v>0</v>
      </c>
      <c r="BL237" s="1" t="s">
        <v>193</v>
      </c>
      <c r="BM237" s="1" t="s">
        <v>1514</v>
      </c>
    </row>
    <row r="238" spans="2:65" s="1" customFormat="1" ht="29.25" customHeight="1" x14ac:dyDescent="0.3">
      <c r="B238" s="125"/>
      <c r="C238" s="172">
        <v>104</v>
      </c>
      <c r="D238" s="169" t="s">
        <v>1523</v>
      </c>
      <c r="E238" s="170" t="s">
        <v>1663</v>
      </c>
      <c r="F238" s="432" t="s">
        <v>1991</v>
      </c>
      <c r="G238" s="432"/>
      <c r="H238" s="432"/>
      <c r="I238" s="432"/>
      <c r="J238" s="171" t="s">
        <v>1490</v>
      </c>
      <c r="K238" s="161">
        <v>8</v>
      </c>
      <c r="L238" s="333"/>
      <c r="M238" s="166"/>
      <c r="N238" s="396"/>
      <c r="O238" s="395"/>
      <c r="P238" s="395"/>
      <c r="Q238" s="395"/>
      <c r="R238" s="130"/>
      <c r="T238" s="173"/>
      <c r="U238" s="2"/>
      <c r="V238" s="132"/>
      <c r="W238" s="132"/>
      <c r="X238" s="132"/>
      <c r="Y238" s="132"/>
      <c r="Z238" s="132"/>
      <c r="AA238" s="133"/>
      <c r="AR238" s="1" t="s">
        <v>193</v>
      </c>
      <c r="AT238" s="1" t="s">
        <v>125</v>
      </c>
      <c r="AU238" s="1" t="s">
        <v>130</v>
      </c>
      <c r="AY238" s="1" t="s">
        <v>124</v>
      </c>
      <c r="BE238" s="134">
        <f t="shared" si="42"/>
        <v>0</v>
      </c>
      <c r="BF238" s="134">
        <f t="shared" si="43"/>
        <v>0</v>
      </c>
      <c r="BG238" s="134">
        <f t="shared" si="44"/>
        <v>0</v>
      </c>
      <c r="BH238" s="134">
        <f t="shared" si="45"/>
        <v>0</v>
      </c>
      <c r="BI238" s="134">
        <f t="shared" si="46"/>
        <v>0</v>
      </c>
      <c r="BJ238" s="1" t="s">
        <v>130</v>
      </c>
      <c r="BK238" s="134">
        <f t="shared" si="47"/>
        <v>0</v>
      </c>
      <c r="BL238" s="1" t="s">
        <v>193</v>
      </c>
      <c r="BM238" s="1" t="s">
        <v>1514</v>
      </c>
    </row>
    <row r="239" spans="2:65" s="1" customFormat="1" ht="27.75" customHeight="1" x14ac:dyDescent="0.3">
      <c r="B239" s="125"/>
      <c r="C239" s="172">
        <v>105</v>
      </c>
      <c r="D239" s="169" t="s">
        <v>1523</v>
      </c>
      <c r="E239" s="170" t="s">
        <v>1664</v>
      </c>
      <c r="F239" s="432" t="s">
        <v>1992</v>
      </c>
      <c r="G239" s="432"/>
      <c r="H239" s="432"/>
      <c r="I239" s="432"/>
      <c r="J239" s="171" t="s">
        <v>1490</v>
      </c>
      <c r="K239" s="161">
        <v>25</v>
      </c>
      <c r="L239" s="333"/>
      <c r="M239" s="166"/>
      <c r="N239" s="396"/>
      <c r="O239" s="395"/>
      <c r="P239" s="395"/>
      <c r="Q239" s="395"/>
      <c r="R239" s="130"/>
      <c r="T239" s="173"/>
      <c r="U239" s="2"/>
      <c r="V239" s="132"/>
      <c r="W239" s="132"/>
      <c r="X239" s="132"/>
      <c r="Y239" s="132"/>
      <c r="Z239" s="132"/>
      <c r="AA239" s="133"/>
      <c r="AR239" s="1" t="s">
        <v>193</v>
      </c>
      <c r="AT239" s="1" t="s">
        <v>125</v>
      </c>
      <c r="AU239" s="1" t="s">
        <v>130</v>
      </c>
      <c r="AY239" s="1" t="s">
        <v>124</v>
      </c>
      <c r="BE239" s="134">
        <f t="shared" si="42"/>
        <v>0</v>
      </c>
      <c r="BF239" s="134">
        <f t="shared" si="43"/>
        <v>0</v>
      </c>
      <c r="BG239" s="134">
        <f t="shared" si="44"/>
        <v>0</v>
      </c>
      <c r="BH239" s="134">
        <f t="shared" si="45"/>
        <v>0</v>
      </c>
      <c r="BI239" s="134">
        <f t="shared" si="46"/>
        <v>0</v>
      </c>
      <c r="BJ239" s="1" t="s">
        <v>130</v>
      </c>
      <c r="BK239" s="134">
        <f t="shared" si="47"/>
        <v>0</v>
      </c>
      <c r="BL239" s="1" t="s">
        <v>193</v>
      </c>
      <c r="BM239" s="1" t="s">
        <v>1514</v>
      </c>
    </row>
    <row r="240" spans="2:65" s="1" customFormat="1" ht="25.5" customHeight="1" x14ac:dyDescent="0.3">
      <c r="B240" s="125"/>
      <c r="C240" s="172">
        <v>106</v>
      </c>
      <c r="D240" s="169" t="s">
        <v>1523</v>
      </c>
      <c r="E240" s="170" t="s">
        <v>1665</v>
      </c>
      <c r="F240" s="432" t="s">
        <v>1993</v>
      </c>
      <c r="G240" s="432"/>
      <c r="H240" s="432"/>
      <c r="I240" s="432"/>
      <c r="J240" s="171" t="s">
        <v>1490</v>
      </c>
      <c r="K240" s="161">
        <v>18</v>
      </c>
      <c r="L240" s="333"/>
      <c r="M240" s="166"/>
      <c r="N240" s="396"/>
      <c r="O240" s="395"/>
      <c r="P240" s="395"/>
      <c r="Q240" s="395"/>
      <c r="R240" s="130"/>
      <c r="T240" s="173"/>
      <c r="U240" s="2"/>
      <c r="V240" s="132"/>
      <c r="W240" s="132"/>
      <c r="X240" s="132"/>
      <c r="Y240" s="132"/>
      <c r="Z240" s="132"/>
      <c r="AA240" s="133"/>
      <c r="AR240" s="1" t="s">
        <v>193</v>
      </c>
      <c r="AT240" s="1" t="s">
        <v>125</v>
      </c>
      <c r="AU240" s="1" t="s">
        <v>130</v>
      </c>
      <c r="AY240" s="1" t="s">
        <v>124</v>
      </c>
      <c r="BE240" s="134">
        <f t="shared" si="42"/>
        <v>0</v>
      </c>
      <c r="BF240" s="134">
        <f t="shared" si="43"/>
        <v>0</v>
      </c>
      <c r="BG240" s="134">
        <f t="shared" si="44"/>
        <v>0</v>
      </c>
      <c r="BH240" s="134">
        <f t="shared" si="45"/>
        <v>0</v>
      </c>
      <c r="BI240" s="134">
        <f t="shared" si="46"/>
        <v>0</v>
      </c>
      <c r="BJ240" s="1" t="s">
        <v>130</v>
      </c>
      <c r="BK240" s="134">
        <f t="shared" si="47"/>
        <v>0</v>
      </c>
      <c r="BL240" s="1" t="s">
        <v>193</v>
      </c>
      <c r="BM240" s="1" t="s">
        <v>1514</v>
      </c>
    </row>
    <row r="241" spans="2:65" s="1" customFormat="1" ht="15" customHeight="1" x14ac:dyDescent="0.3">
      <c r="B241" s="125"/>
      <c r="C241" s="172">
        <v>107</v>
      </c>
      <c r="D241" s="169" t="s">
        <v>1523</v>
      </c>
      <c r="E241" s="170" t="s">
        <v>1666</v>
      </c>
      <c r="F241" s="432" t="s">
        <v>1994</v>
      </c>
      <c r="G241" s="432"/>
      <c r="H241" s="432"/>
      <c r="I241" s="432"/>
      <c r="J241" s="171" t="s">
        <v>1490</v>
      </c>
      <c r="K241" s="161">
        <v>3</v>
      </c>
      <c r="L241" s="333"/>
      <c r="M241" s="166"/>
      <c r="N241" s="396"/>
      <c r="O241" s="395"/>
      <c r="P241" s="395"/>
      <c r="Q241" s="395"/>
      <c r="R241" s="130"/>
      <c r="T241" s="173"/>
      <c r="U241" s="2"/>
      <c r="V241" s="132"/>
      <c r="W241" s="132"/>
      <c r="X241" s="132"/>
      <c r="Y241" s="132"/>
      <c r="Z241" s="132"/>
      <c r="AA241" s="133"/>
      <c r="AR241" s="1" t="s">
        <v>193</v>
      </c>
      <c r="AT241" s="1" t="s">
        <v>125</v>
      </c>
      <c r="AU241" s="1" t="s">
        <v>130</v>
      </c>
      <c r="AY241" s="1" t="s">
        <v>124</v>
      </c>
      <c r="BE241" s="134">
        <f t="shared" si="42"/>
        <v>0</v>
      </c>
      <c r="BF241" s="134">
        <f t="shared" si="43"/>
        <v>0</v>
      </c>
      <c r="BG241" s="134">
        <f t="shared" si="44"/>
        <v>0</v>
      </c>
      <c r="BH241" s="134">
        <f t="shared" si="45"/>
        <v>0</v>
      </c>
      <c r="BI241" s="134">
        <f t="shared" si="46"/>
        <v>0</v>
      </c>
      <c r="BJ241" s="1" t="s">
        <v>130</v>
      </c>
      <c r="BK241" s="134">
        <f t="shared" si="47"/>
        <v>0</v>
      </c>
      <c r="BL241" s="1" t="s">
        <v>193</v>
      </c>
      <c r="BM241" s="1" t="s">
        <v>1514</v>
      </c>
    </row>
    <row r="242" spans="2:65" s="1" customFormat="1" ht="15" customHeight="1" x14ac:dyDescent="0.3">
      <c r="B242" s="125"/>
      <c r="C242" s="172">
        <v>108</v>
      </c>
      <c r="D242" s="169" t="s">
        <v>1523</v>
      </c>
      <c r="E242" s="170" t="s">
        <v>1667</v>
      </c>
      <c r="F242" s="432" t="s">
        <v>1995</v>
      </c>
      <c r="G242" s="432"/>
      <c r="H242" s="432"/>
      <c r="I242" s="432"/>
      <c r="J242" s="171" t="s">
        <v>1490</v>
      </c>
      <c r="K242" s="161">
        <v>2</v>
      </c>
      <c r="L242" s="333"/>
      <c r="M242" s="166"/>
      <c r="N242" s="396"/>
      <c r="O242" s="395"/>
      <c r="P242" s="395"/>
      <c r="Q242" s="395"/>
      <c r="R242" s="130"/>
      <c r="T242" s="173"/>
      <c r="U242" s="2"/>
      <c r="V242" s="132"/>
      <c r="W242" s="132"/>
      <c r="X242" s="132"/>
      <c r="Y242" s="132"/>
      <c r="Z242" s="132"/>
      <c r="AA242" s="133"/>
      <c r="AR242" s="1" t="s">
        <v>193</v>
      </c>
      <c r="AT242" s="1" t="s">
        <v>125</v>
      </c>
      <c r="AU242" s="1" t="s">
        <v>130</v>
      </c>
      <c r="AY242" s="1" t="s">
        <v>124</v>
      </c>
      <c r="BE242" s="134">
        <f t="shared" si="42"/>
        <v>0</v>
      </c>
      <c r="BF242" s="134">
        <f t="shared" si="43"/>
        <v>0</v>
      </c>
      <c r="BG242" s="134">
        <f t="shared" si="44"/>
        <v>0</v>
      </c>
      <c r="BH242" s="134">
        <f t="shared" si="45"/>
        <v>0</v>
      </c>
      <c r="BI242" s="134">
        <f t="shared" si="46"/>
        <v>0</v>
      </c>
      <c r="BJ242" s="1" t="s">
        <v>130</v>
      </c>
      <c r="BK242" s="134">
        <f t="shared" si="47"/>
        <v>0</v>
      </c>
      <c r="BL242" s="1" t="s">
        <v>193</v>
      </c>
      <c r="BM242" s="1" t="s">
        <v>1514</v>
      </c>
    </row>
    <row r="243" spans="2:65" s="1" customFormat="1" ht="16.5" customHeight="1" x14ac:dyDescent="0.3">
      <c r="B243" s="125"/>
      <c r="C243" s="172">
        <v>109</v>
      </c>
      <c r="D243" s="169" t="s">
        <v>1523</v>
      </c>
      <c r="E243" s="170" t="s">
        <v>1668</v>
      </c>
      <c r="F243" s="432" t="s">
        <v>1996</v>
      </c>
      <c r="G243" s="432"/>
      <c r="H243" s="432"/>
      <c r="I243" s="432"/>
      <c r="J243" s="171" t="s">
        <v>1490</v>
      </c>
      <c r="K243" s="161">
        <v>3</v>
      </c>
      <c r="L243" s="333"/>
      <c r="M243" s="166"/>
      <c r="N243" s="396"/>
      <c r="O243" s="395"/>
      <c r="P243" s="395"/>
      <c r="Q243" s="395"/>
      <c r="R243" s="130"/>
      <c r="T243" s="173"/>
      <c r="U243" s="2"/>
      <c r="V243" s="132"/>
      <c r="W243" s="132"/>
      <c r="X243" s="132"/>
      <c r="Y243" s="132"/>
      <c r="Z243" s="132"/>
      <c r="AA243" s="133"/>
      <c r="AR243" s="1" t="s">
        <v>193</v>
      </c>
      <c r="AT243" s="1" t="s">
        <v>125</v>
      </c>
      <c r="AU243" s="1" t="s">
        <v>130</v>
      </c>
      <c r="AY243" s="1" t="s">
        <v>124</v>
      </c>
      <c r="BE243" s="134">
        <f t="shared" si="42"/>
        <v>0</v>
      </c>
      <c r="BF243" s="134">
        <f t="shared" si="43"/>
        <v>0</v>
      </c>
      <c r="BG243" s="134">
        <f t="shared" si="44"/>
        <v>0</v>
      </c>
      <c r="BH243" s="134">
        <f t="shared" si="45"/>
        <v>0</v>
      </c>
      <c r="BI243" s="134">
        <f t="shared" si="46"/>
        <v>0</v>
      </c>
      <c r="BJ243" s="1" t="s">
        <v>130</v>
      </c>
      <c r="BK243" s="134">
        <f t="shared" si="47"/>
        <v>0</v>
      </c>
      <c r="BL243" s="1" t="s">
        <v>193</v>
      </c>
      <c r="BM243" s="1" t="s">
        <v>1514</v>
      </c>
    </row>
    <row r="244" spans="2:65" s="1" customFormat="1" ht="24" customHeight="1" x14ac:dyDescent="0.3">
      <c r="B244" s="125"/>
      <c r="C244" s="172">
        <v>110</v>
      </c>
      <c r="D244" s="169" t="s">
        <v>1523</v>
      </c>
      <c r="E244" s="170" t="s">
        <v>1669</v>
      </c>
      <c r="F244" s="432" t="s">
        <v>1997</v>
      </c>
      <c r="G244" s="432"/>
      <c r="H244" s="432"/>
      <c r="I244" s="432"/>
      <c r="J244" s="171" t="s">
        <v>1490</v>
      </c>
      <c r="K244" s="161">
        <v>2</v>
      </c>
      <c r="L244" s="333"/>
      <c r="M244" s="166"/>
      <c r="N244" s="396"/>
      <c r="O244" s="395"/>
      <c r="P244" s="395"/>
      <c r="Q244" s="395"/>
      <c r="R244" s="130"/>
      <c r="T244" s="173"/>
      <c r="U244" s="2"/>
      <c r="V244" s="132"/>
      <c r="W244" s="132"/>
      <c r="X244" s="132"/>
      <c r="Y244" s="132"/>
      <c r="Z244" s="132"/>
      <c r="AA244" s="133"/>
      <c r="AR244" s="1" t="s">
        <v>193</v>
      </c>
      <c r="AT244" s="1" t="s">
        <v>125</v>
      </c>
      <c r="AU244" s="1" t="s">
        <v>130</v>
      </c>
      <c r="AY244" s="1" t="s">
        <v>124</v>
      </c>
      <c r="BE244" s="134">
        <f t="shared" si="42"/>
        <v>0</v>
      </c>
      <c r="BF244" s="134">
        <f t="shared" si="43"/>
        <v>0</v>
      </c>
      <c r="BG244" s="134">
        <f t="shared" si="44"/>
        <v>0</v>
      </c>
      <c r="BH244" s="134">
        <f t="shared" si="45"/>
        <v>0</v>
      </c>
      <c r="BI244" s="134">
        <f t="shared" si="46"/>
        <v>0</v>
      </c>
      <c r="BJ244" s="1" t="s">
        <v>130</v>
      </c>
      <c r="BK244" s="134">
        <f t="shared" si="47"/>
        <v>0</v>
      </c>
      <c r="BL244" s="1" t="s">
        <v>193</v>
      </c>
      <c r="BM244" s="1" t="s">
        <v>1514</v>
      </c>
    </row>
    <row r="245" spans="2:65" s="1" customFormat="1" ht="23.25" customHeight="1" x14ac:dyDescent="0.3">
      <c r="B245" s="125"/>
      <c r="C245" s="172">
        <v>111</v>
      </c>
      <c r="D245" s="169" t="s">
        <v>1523</v>
      </c>
      <c r="E245" s="170" t="s">
        <v>1670</v>
      </c>
      <c r="F245" s="432" t="s">
        <v>1998</v>
      </c>
      <c r="G245" s="432"/>
      <c r="H245" s="432"/>
      <c r="I245" s="432"/>
      <c r="J245" s="171" t="s">
        <v>1490</v>
      </c>
      <c r="K245" s="161">
        <v>5</v>
      </c>
      <c r="L245" s="333"/>
      <c r="M245" s="166"/>
      <c r="N245" s="396"/>
      <c r="O245" s="395"/>
      <c r="P245" s="395"/>
      <c r="Q245" s="395"/>
      <c r="R245" s="130"/>
      <c r="T245" s="173"/>
      <c r="U245" s="2"/>
      <c r="V245" s="132"/>
      <c r="W245" s="132"/>
      <c r="X245" s="132"/>
      <c r="Y245" s="132"/>
      <c r="Z245" s="132"/>
      <c r="AA245" s="133"/>
      <c r="AR245" s="1" t="s">
        <v>193</v>
      </c>
      <c r="AT245" s="1" t="s">
        <v>125</v>
      </c>
      <c r="AU245" s="1" t="s">
        <v>130</v>
      </c>
      <c r="AY245" s="1" t="s">
        <v>124</v>
      </c>
      <c r="BE245" s="134">
        <f t="shared" si="42"/>
        <v>0</v>
      </c>
      <c r="BF245" s="134">
        <f t="shared" si="43"/>
        <v>0</v>
      </c>
      <c r="BG245" s="134">
        <f t="shared" si="44"/>
        <v>0</v>
      </c>
      <c r="BH245" s="134">
        <f t="shared" si="45"/>
        <v>0</v>
      </c>
      <c r="BI245" s="134">
        <f t="shared" si="46"/>
        <v>0</v>
      </c>
      <c r="BJ245" s="1" t="s">
        <v>130</v>
      </c>
      <c r="BK245" s="134">
        <f t="shared" si="47"/>
        <v>0</v>
      </c>
      <c r="BL245" s="1" t="s">
        <v>193</v>
      </c>
      <c r="BM245" s="1" t="s">
        <v>1514</v>
      </c>
    </row>
    <row r="246" spans="2:65" s="1" customFormat="1" ht="23.25" customHeight="1" x14ac:dyDescent="0.3">
      <c r="B246" s="125"/>
      <c r="C246" s="172">
        <v>112</v>
      </c>
      <c r="D246" s="169" t="s">
        <v>1523</v>
      </c>
      <c r="E246" s="170" t="s">
        <v>1671</v>
      </c>
      <c r="F246" s="432" t="s">
        <v>1999</v>
      </c>
      <c r="G246" s="432"/>
      <c r="H246" s="432"/>
      <c r="I246" s="432"/>
      <c r="J246" s="171" t="s">
        <v>1490</v>
      </c>
      <c r="K246" s="161">
        <v>2</v>
      </c>
      <c r="L246" s="333"/>
      <c r="M246" s="166"/>
      <c r="N246" s="396"/>
      <c r="O246" s="395"/>
      <c r="P246" s="395"/>
      <c r="Q246" s="395"/>
      <c r="R246" s="130"/>
      <c r="T246" s="173"/>
      <c r="U246" s="2"/>
      <c r="V246" s="132"/>
      <c r="W246" s="132"/>
      <c r="X246" s="132"/>
      <c r="Y246" s="132"/>
      <c r="Z246" s="132"/>
      <c r="AA246" s="133"/>
      <c r="AR246" s="1" t="s">
        <v>193</v>
      </c>
      <c r="AT246" s="1" t="s">
        <v>125</v>
      </c>
      <c r="AU246" s="1" t="s">
        <v>130</v>
      </c>
      <c r="AY246" s="1" t="s">
        <v>124</v>
      </c>
      <c r="BE246" s="134">
        <f t="shared" si="42"/>
        <v>0</v>
      </c>
      <c r="BF246" s="134">
        <f t="shared" si="43"/>
        <v>0</v>
      </c>
      <c r="BG246" s="134">
        <f t="shared" si="44"/>
        <v>0</v>
      </c>
      <c r="BH246" s="134">
        <f t="shared" si="45"/>
        <v>0</v>
      </c>
      <c r="BI246" s="134">
        <f t="shared" si="46"/>
        <v>0</v>
      </c>
      <c r="BJ246" s="1" t="s">
        <v>130</v>
      </c>
      <c r="BK246" s="134">
        <f t="shared" si="47"/>
        <v>0</v>
      </c>
      <c r="BL246" s="1" t="s">
        <v>193</v>
      </c>
      <c r="BM246" s="1" t="s">
        <v>1514</v>
      </c>
    </row>
    <row r="247" spans="2:65" s="1" customFormat="1" ht="23.25" customHeight="1" x14ac:dyDescent="0.3">
      <c r="B247" s="125"/>
      <c r="C247" s="172">
        <v>113</v>
      </c>
      <c r="D247" s="169" t="s">
        <v>1533</v>
      </c>
      <c r="E247" s="170" t="s">
        <v>1672</v>
      </c>
      <c r="F247" s="432" t="s">
        <v>1673</v>
      </c>
      <c r="G247" s="432"/>
      <c r="H247" s="432"/>
      <c r="I247" s="432"/>
      <c r="J247" s="171" t="s">
        <v>1509</v>
      </c>
      <c r="K247" s="161">
        <v>6</v>
      </c>
      <c r="L247" s="333"/>
      <c r="M247" s="166"/>
      <c r="N247" s="396"/>
      <c r="O247" s="395"/>
      <c r="P247" s="395"/>
      <c r="Q247" s="395"/>
      <c r="R247" s="130"/>
      <c r="T247" s="173"/>
      <c r="U247" s="2"/>
      <c r="V247" s="132"/>
      <c r="W247" s="132"/>
      <c r="X247" s="132"/>
      <c r="Y247" s="132"/>
      <c r="Z247" s="132"/>
      <c r="AA247" s="133"/>
      <c r="AR247" s="1" t="s">
        <v>193</v>
      </c>
      <c r="AT247" s="1" t="s">
        <v>125</v>
      </c>
      <c r="AU247" s="1" t="s">
        <v>130</v>
      </c>
      <c r="AY247" s="1" t="s">
        <v>124</v>
      </c>
      <c r="BE247" s="134">
        <f t="shared" si="42"/>
        <v>0</v>
      </c>
      <c r="BF247" s="134">
        <f t="shared" si="43"/>
        <v>0</v>
      </c>
      <c r="BG247" s="134">
        <f t="shared" si="44"/>
        <v>0</v>
      </c>
      <c r="BH247" s="134">
        <f t="shared" si="45"/>
        <v>0</v>
      </c>
      <c r="BI247" s="134">
        <f t="shared" si="46"/>
        <v>0</v>
      </c>
      <c r="BJ247" s="1" t="s">
        <v>130</v>
      </c>
      <c r="BK247" s="134">
        <f t="shared" si="47"/>
        <v>0</v>
      </c>
      <c r="BL247" s="1" t="s">
        <v>193</v>
      </c>
      <c r="BM247" s="1" t="s">
        <v>1514</v>
      </c>
    </row>
    <row r="248" spans="2:65" s="1" customFormat="1" ht="27" customHeight="1" x14ac:dyDescent="0.3">
      <c r="B248" s="125"/>
      <c r="C248" s="172">
        <v>114</v>
      </c>
      <c r="D248" s="169" t="s">
        <v>1523</v>
      </c>
      <c r="E248" s="170" t="s">
        <v>1674</v>
      </c>
      <c r="F248" s="432" t="s">
        <v>2000</v>
      </c>
      <c r="G248" s="432"/>
      <c r="H248" s="432"/>
      <c r="I248" s="432"/>
      <c r="J248" s="171" t="s">
        <v>1490</v>
      </c>
      <c r="K248" s="161">
        <v>4</v>
      </c>
      <c r="L248" s="333"/>
      <c r="M248" s="166"/>
      <c r="N248" s="396"/>
      <c r="O248" s="395"/>
      <c r="P248" s="395"/>
      <c r="Q248" s="395"/>
      <c r="R248" s="130"/>
      <c r="T248" s="173"/>
      <c r="U248" s="2"/>
      <c r="V248" s="132"/>
      <c r="W248" s="132"/>
      <c r="X248" s="132"/>
      <c r="Y248" s="132"/>
      <c r="Z248" s="132"/>
      <c r="AA248" s="133"/>
      <c r="AR248" s="1" t="s">
        <v>193</v>
      </c>
      <c r="AT248" s="1" t="s">
        <v>125</v>
      </c>
      <c r="AU248" s="1" t="s">
        <v>130</v>
      </c>
      <c r="AY248" s="1" t="s">
        <v>124</v>
      </c>
      <c r="BE248" s="134">
        <f t="shared" si="42"/>
        <v>0</v>
      </c>
      <c r="BF248" s="134">
        <f t="shared" si="43"/>
        <v>0</v>
      </c>
      <c r="BG248" s="134">
        <f t="shared" si="44"/>
        <v>0</v>
      </c>
      <c r="BH248" s="134">
        <f t="shared" si="45"/>
        <v>0</v>
      </c>
      <c r="BI248" s="134">
        <f t="shared" si="46"/>
        <v>0</v>
      </c>
      <c r="BJ248" s="1" t="s">
        <v>130</v>
      </c>
      <c r="BK248" s="134">
        <f t="shared" si="47"/>
        <v>0</v>
      </c>
      <c r="BL248" s="1" t="s">
        <v>193</v>
      </c>
      <c r="BM248" s="1" t="s">
        <v>1514</v>
      </c>
    </row>
    <row r="249" spans="2:65" s="1" customFormat="1" ht="28.5" customHeight="1" x14ac:dyDescent="0.3">
      <c r="B249" s="125"/>
      <c r="C249" s="172">
        <v>115</v>
      </c>
      <c r="D249" s="169" t="s">
        <v>1523</v>
      </c>
      <c r="E249" s="170" t="s">
        <v>1675</v>
      </c>
      <c r="F249" s="432" t="s">
        <v>2001</v>
      </c>
      <c r="G249" s="432"/>
      <c r="H249" s="432"/>
      <c r="I249" s="432"/>
      <c r="J249" s="171" t="s">
        <v>1490</v>
      </c>
      <c r="K249" s="161">
        <v>2</v>
      </c>
      <c r="L249" s="333"/>
      <c r="M249" s="166"/>
      <c r="N249" s="396"/>
      <c r="O249" s="395"/>
      <c r="P249" s="395"/>
      <c r="Q249" s="395"/>
      <c r="R249" s="130"/>
      <c r="T249" s="173"/>
      <c r="U249" s="2"/>
      <c r="V249" s="132"/>
      <c r="W249" s="132"/>
      <c r="X249" s="132"/>
      <c r="Y249" s="132"/>
      <c r="Z249" s="132"/>
      <c r="AA249" s="133"/>
      <c r="AR249" s="1" t="s">
        <v>193</v>
      </c>
      <c r="AT249" s="1" t="s">
        <v>125</v>
      </c>
      <c r="AU249" s="1" t="s">
        <v>130</v>
      </c>
      <c r="AY249" s="1" t="s">
        <v>124</v>
      </c>
      <c r="BE249" s="134">
        <f t="shared" si="42"/>
        <v>0</v>
      </c>
      <c r="BF249" s="134">
        <f t="shared" si="43"/>
        <v>0</v>
      </c>
      <c r="BG249" s="134">
        <f t="shared" si="44"/>
        <v>0</v>
      </c>
      <c r="BH249" s="134">
        <f t="shared" si="45"/>
        <v>0</v>
      </c>
      <c r="BI249" s="134">
        <f t="shared" si="46"/>
        <v>0</v>
      </c>
      <c r="BJ249" s="1" t="s">
        <v>130</v>
      </c>
      <c r="BK249" s="134">
        <f t="shared" si="47"/>
        <v>0</v>
      </c>
      <c r="BL249" s="1" t="s">
        <v>193</v>
      </c>
      <c r="BM249" s="1" t="s">
        <v>1514</v>
      </c>
    </row>
    <row r="250" spans="2:65" s="1" customFormat="1" ht="18" customHeight="1" x14ac:dyDescent="0.3">
      <c r="B250" s="125"/>
      <c r="C250" s="172">
        <v>116</v>
      </c>
      <c r="D250" s="169" t="s">
        <v>1533</v>
      </c>
      <c r="E250" s="170" t="s">
        <v>1676</v>
      </c>
      <c r="F250" s="432" t="s">
        <v>1677</v>
      </c>
      <c r="G250" s="432"/>
      <c r="H250" s="432"/>
      <c r="I250" s="432"/>
      <c r="J250" s="171" t="s">
        <v>1509</v>
      </c>
      <c r="K250" s="161">
        <v>1</v>
      </c>
      <c r="L250" s="333"/>
      <c r="M250" s="166"/>
      <c r="N250" s="396"/>
      <c r="O250" s="395"/>
      <c r="P250" s="395"/>
      <c r="Q250" s="395"/>
      <c r="R250" s="130"/>
      <c r="T250" s="173"/>
      <c r="U250" s="2"/>
      <c r="V250" s="132"/>
      <c r="W250" s="132"/>
      <c r="X250" s="132"/>
      <c r="Y250" s="132"/>
      <c r="Z250" s="132"/>
      <c r="AA250" s="133"/>
      <c r="AR250" s="1" t="s">
        <v>193</v>
      </c>
      <c r="AT250" s="1" t="s">
        <v>125</v>
      </c>
      <c r="AU250" s="1" t="s">
        <v>130</v>
      </c>
      <c r="AY250" s="1" t="s">
        <v>124</v>
      </c>
      <c r="BE250" s="134">
        <f t="shared" si="42"/>
        <v>0</v>
      </c>
      <c r="BF250" s="134">
        <f t="shared" si="43"/>
        <v>0</v>
      </c>
      <c r="BG250" s="134">
        <f t="shared" si="44"/>
        <v>0</v>
      </c>
      <c r="BH250" s="134">
        <f t="shared" si="45"/>
        <v>0</v>
      </c>
      <c r="BI250" s="134">
        <f t="shared" si="46"/>
        <v>0</v>
      </c>
      <c r="BJ250" s="1" t="s">
        <v>130</v>
      </c>
      <c r="BK250" s="134">
        <f t="shared" si="47"/>
        <v>0</v>
      </c>
      <c r="BL250" s="1" t="s">
        <v>193</v>
      </c>
      <c r="BM250" s="1" t="s">
        <v>1514</v>
      </c>
    </row>
    <row r="251" spans="2:65" s="1" customFormat="1" ht="15.75" customHeight="1" x14ac:dyDescent="0.3">
      <c r="B251" s="125"/>
      <c r="C251" s="172">
        <v>117</v>
      </c>
      <c r="D251" s="169" t="s">
        <v>1523</v>
      </c>
      <c r="E251" s="170" t="s">
        <v>1678</v>
      </c>
      <c r="F251" s="432" t="s">
        <v>2002</v>
      </c>
      <c r="G251" s="432"/>
      <c r="H251" s="432"/>
      <c r="I251" s="432"/>
      <c r="J251" s="171" t="s">
        <v>1490</v>
      </c>
      <c r="K251" s="161">
        <v>1</v>
      </c>
      <c r="L251" s="333"/>
      <c r="M251" s="166"/>
      <c r="N251" s="396"/>
      <c r="O251" s="395"/>
      <c r="P251" s="395"/>
      <c r="Q251" s="395"/>
      <c r="R251" s="130"/>
      <c r="T251" s="173"/>
      <c r="U251" s="2"/>
      <c r="V251" s="132"/>
      <c r="W251" s="132"/>
      <c r="X251" s="132"/>
      <c r="Y251" s="132"/>
      <c r="Z251" s="132"/>
      <c r="AA251" s="133"/>
      <c r="AR251" s="1" t="s">
        <v>193</v>
      </c>
      <c r="AT251" s="1" t="s">
        <v>125</v>
      </c>
      <c r="AU251" s="1" t="s">
        <v>130</v>
      </c>
      <c r="AY251" s="1" t="s">
        <v>124</v>
      </c>
      <c r="BE251" s="134">
        <f t="shared" si="42"/>
        <v>0</v>
      </c>
      <c r="BF251" s="134">
        <f t="shared" si="43"/>
        <v>0</v>
      </c>
      <c r="BG251" s="134">
        <f t="shared" si="44"/>
        <v>0</v>
      </c>
      <c r="BH251" s="134">
        <f t="shared" si="45"/>
        <v>0</v>
      </c>
      <c r="BI251" s="134">
        <f t="shared" si="46"/>
        <v>0</v>
      </c>
      <c r="BJ251" s="1" t="s">
        <v>130</v>
      </c>
      <c r="BK251" s="134">
        <f t="shared" si="47"/>
        <v>0</v>
      </c>
      <c r="BL251" s="1" t="s">
        <v>193</v>
      </c>
      <c r="BM251" s="1" t="s">
        <v>1514</v>
      </c>
    </row>
    <row r="252" spans="2:65" s="1" customFormat="1" ht="31.5" customHeight="1" x14ac:dyDescent="0.3">
      <c r="B252" s="125"/>
      <c r="C252" s="172">
        <v>118</v>
      </c>
      <c r="D252" s="169" t="s">
        <v>1533</v>
      </c>
      <c r="E252" s="170" t="s">
        <v>1679</v>
      </c>
      <c r="F252" s="432" t="s">
        <v>1680</v>
      </c>
      <c r="G252" s="432"/>
      <c r="H252" s="432"/>
      <c r="I252" s="432"/>
      <c r="J252" s="171" t="s">
        <v>1529</v>
      </c>
      <c r="K252" s="161">
        <v>1.5</v>
      </c>
      <c r="L252" s="333"/>
      <c r="M252" s="166"/>
      <c r="N252" s="396"/>
      <c r="O252" s="395"/>
      <c r="P252" s="395"/>
      <c r="Q252" s="395"/>
      <c r="R252" s="130"/>
      <c r="T252" s="173"/>
      <c r="U252" s="2"/>
      <c r="V252" s="132"/>
      <c r="W252" s="132"/>
      <c r="X252" s="132"/>
      <c r="Y252" s="132"/>
      <c r="Z252" s="132"/>
      <c r="AA252" s="133"/>
      <c r="AR252" s="1" t="s">
        <v>193</v>
      </c>
      <c r="AT252" s="1" t="s">
        <v>125</v>
      </c>
      <c r="AU252" s="1" t="s">
        <v>130</v>
      </c>
      <c r="AY252" s="1" t="s">
        <v>124</v>
      </c>
      <c r="BE252" s="134">
        <f t="shared" si="42"/>
        <v>0</v>
      </c>
      <c r="BF252" s="134">
        <f t="shared" si="43"/>
        <v>0</v>
      </c>
      <c r="BG252" s="134">
        <f t="shared" si="44"/>
        <v>0</v>
      </c>
      <c r="BH252" s="134">
        <f t="shared" si="45"/>
        <v>0</v>
      </c>
      <c r="BI252" s="134">
        <f t="shared" si="46"/>
        <v>0</v>
      </c>
      <c r="BJ252" s="1" t="s">
        <v>130</v>
      </c>
      <c r="BK252" s="134">
        <f t="shared" si="47"/>
        <v>0</v>
      </c>
      <c r="BL252" s="1" t="s">
        <v>193</v>
      </c>
      <c r="BM252" s="1" t="s">
        <v>1514</v>
      </c>
    </row>
    <row r="253" spans="2:65" s="1" customFormat="1" ht="23.25" customHeight="1" x14ac:dyDescent="0.3">
      <c r="B253" s="125"/>
      <c r="C253" s="172">
        <v>119</v>
      </c>
      <c r="D253" s="169" t="s">
        <v>1533</v>
      </c>
      <c r="E253" s="170" t="s">
        <v>1681</v>
      </c>
      <c r="F253" s="432" t="s">
        <v>1682</v>
      </c>
      <c r="G253" s="432"/>
      <c r="H253" s="432"/>
      <c r="I253" s="432"/>
      <c r="J253" s="171" t="s">
        <v>1532</v>
      </c>
      <c r="K253" s="161">
        <v>12</v>
      </c>
      <c r="L253" s="333"/>
      <c r="M253" s="166"/>
      <c r="N253" s="396"/>
      <c r="O253" s="395"/>
      <c r="P253" s="395"/>
      <c r="Q253" s="395"/>
      <c r="R253" s="130"/>
      <c r="T253" s="173"/>
      <c r="U253" s="2"/>
      <c r="V253" s="132"/>
      <c r="W253" s="132"/>
      <c r="X253" s="132"/>
      <c r="Y253" s="132"/>
      <c r="Z253" s="132"/>
      <c r="AA253" s="133"/>
      <c r="AR253" s="1" t="s">
        <v>193</v>
      </c>
      <c r="AT253" s="1" t="s">
        <v>125</v>
      </c>
      <c r="AU253" s="1" t="s">
        <v>130</v>
      </c>
      <c r="AY253" s="1" t="s">
        <v>124</v>
      </c>
      <c r="BE253" s="134">
        <f t="shared" si="42"/>
        <v>0</v>
      </c>
      <c r="BF253" s="134">
        <f t="shared" si="43"/>
        <v>0</v>
      </c>
      <c r="BG253" s="134">
        <f t="shared" si="44"/>
        <v>0</v>
      </c>
      <c r="BH253" s="134">
        <f t="shared" si="45"/>
        <v>0</v>
      </c>
      <c r="BI253" s="134">
        <f t="shared" si="46"/>
        <v>0</v>
      </c>
      <c r="BJ253" s="1" t="s">
        <v>130</v>
      </c>
      <c r="BK253" s="134">
        <f t="shared" si="47"/>
        <v>0</v>
      </c>
      <c r="BL253" s="1" t="s">
        <v>193</v>
      </c>
      <c r="BM253" s="1" t="s">
        <v>1514</v>
      </c>
    </row>
    <row r="254" spans="2:65" s="9" customFormat="1" ht="29.85" customHeight="1" x14ac:dyDescent="0.3">
      <c r="B254" s="115"/>
      <c r="D254" s="124" t="s">
        <v>1464</v>
      </c>
      <c r="E254" s="124"/>
      <c r="F254" s="124"/>
      <c r="G254" s="124"/>
      <c r="H254" s="124"/>
      <c r="I254" s="124"/>
      <c r="J254" s="124"/>
      <c r="K254" s="124"/>
      <c r="L254" s="124"/>
      <c r="M254" s="124"/>
      <c r="N254" s="412"/>
      <c r="O254" s="413"/>
      <c r="P254" s="413"/>
      <c r="Q254" s="413"/>
      <c r="R254" s="117"/>
      <c r="T254" s="118"/>
      <c r="W254" s="119"/>
      <c r="Y254" s="119"/>
      <c r="AA254" s="120"/>
      <c r="AR254" s="121" t="s">
        <v>130</v>
      </c>
      <c r="AT254" s="122" t="s">
        <v>68</v>
      </c>
      <c r="AU254" s="122" t="s">
        <v>75</v>
      </c>
      <c r="AY254" s="121" t="s">
        <v>124</v>
      </c>
      <c r="BK254" s="123">
        <f>BK272</f>
        <v>0</v>
      </c>
    </row>
    <row r="255" spans="2:65" s="1" customFormat="1" ht="26.25" customHeight="1" x14ac:dyDescent="0.3">
      <c r="B255" s="125"/>
      <c r="C255" s="172">
        <v>120</v>
      </c>
      <c r="D255" s="169" t="s">
        <v>1683</v>
      </c>
      <c r="E255" s="170" t="s">
        <v>1684</v>
      </c>
      <c r="F255" s="432" t="s">
        <v>1685</v>
      </c>
      <c r="G255" s="432"/>
      <c r="H255" s="432"/>
      <c r="I255" s="432"/>
      <c r="J255" s="171" t="s">
        <v>134</v>
      </c>
      <c r="K255" s="161">
        <v>20</v>
      </c>
      <c r="L255" s="162"/>
      <c r="M255" s="166"/>
      <c r="N255" s="396"/>
      <c r="O255" s="395"/>
      <c r="P255" s="395"/>
      <c r="Q255" s="395"/>
      <c r="R255" s="130"/>
      <c r="T255" s="173"/>
      <c r="U255" s="2"/>
      <c r="V255" s="132"/>
      <c r="W255" s="132"/>
      <c r="X255" s="132"/>
      <c r="Y255" s="132"/>
      <c r="Z255" s="132"/>
      <c r="AA255" s="133"/>
      <c r="AR255" s="1" t="s">
        <v>193</v>
      </c>
      <c r="AT255" s="1" t="s">
        <v>125</v>
      </c>
      <c r="AU255" s="1" t="s">
        <v>130</v>
      </c>
      <c r="AY255" s="1" t="s">
        <v>124</v>
      </c>
      <c r="BE255" s="134">
        <f>IF(U255="základná",N255,0)</f>
        <v>0</v>
      </c>
      <c r="BF255" s="134">
        <f>IF(U255="znížená",N255,0)</f>
        <v>0</v>
      </c>
      <c r="BG255" s="134">
        <f>IF(U255="zákl. prenesená",N255,0)</f>
        <v>0</v>
      </c>
      <c r="BH255" s="134">
        <f>IF(U255="zníž. prenesená",N255,0)</f>
        <v>0</v>
      </c>
      <c r="BI255" s="134">
        <f>IF(U255="nulová",N255,0)</f>
        <v>0</v>
      </c>
      <c r="BJ255" s="1" t="s">
        <v>130</v>
      </c>
      <c r="BK255" s="134">
        <f>ROUND(L255*K255,2)</f>
        <v>0</v>
      </c>
      <c r="BL255" s="1" t="s">
        <v>193</v>
      </c>
      <c r="BM255" s="1" t="s">
        <v>1514</v>
      </c>
    </row>
    <row r="256" spans="2:65" s="9" customFormat="1" ht="37.35" customHeight="1" x14ac:dyDescent="0.35">
      <c r="B256" s="115"/>
      <c r="D256" s="116" t="s">
        <v>485</v>
      </c>
      <c r="E256" s="116"/>
      <c r="F256" s="116"/>
      <c r="G256" s="116"/>
      <c r="H256" s="116"/>
      <c r="I256" s="116"/>
      <c r="J256" s="116"/>
      <c r="K256" s="116"/>
      <c r="L256" s="116"/>
      <c r="M256" s="116"/>
      <c r="N256" s="414"/>
      <c r="O256" s="415"/>
      <c r="P256" s="415"/>
      <c r="Q256" s="415"/>
      <c r="R256" s="117"/>
      <c r="T256" s="118"/>
      <c r="W256" s="119"/>
      <c r="Y256" s="119"/>
      <c r="AA256" s="120"/>
      <c r="AR256" s="121" t="s">
        <v>138</v>
      </c>
      <c r="AT256" s="122" t="s">
        <v>68</v>
      </c>
      <c r="AU256" s="122" t="s">
        <v>69</v>
      </c>
      <c r="AY256" s="121" t="s">
        <v>124</v>
      </c>
      <c r="BK256" s="123">
        <f>BK257</f>
        <v>0</v>
      </c>
    </row>
    <row r="257" spans="2:65" s="9" customFormat="1" ht="19.899999999999999" customHeight="1" x14ac:dyDescent="0.3">
      <c r="B257" s="115"/>
      <c r="D257" s="124" t="s">
        <v>1465</v>
      </c>
      <c r="E257" s="124"/>
      <c r="F257" s="124"/>
      <c r="G257" s="124"/>
      <c r="H257" s="124"/>
      <c r="I257" s="124"/>
      <c r="J257" s="124"/>
      <c r="K257" s="124"/>
      <c r="L257" s="124"/>
      <c r="M257" s="124"/>
      <c r="N257" s="410"/>
      <c r="O257" s="411"/>
      <c r="P257" s="411"/>
      <c r="Q257" s="411"/>
      <c r="R257" s="117"/>
      <c r="T257" s="118"/>
      <c r="W257" s="119"/>
      <c r="Y257" s="119"/>
      <c r="AA257" s="120"/>
      <c r="AR257" s="121" t="s">
        <v>138</v>
      </c>
      <c r="AT257" s="122" t="s">
        <v>68</v>
      </c>
      <c r="AU257" s="122" t="s">
        <v>75</v>
      </c>
      <c r="AY257" s="121" t="s">
        <v>124</v>
      </c>
      <c r="BK257" s="123">
        <f>BK261</f>
        <v>0</v>
      </c>
    </row>
    <row r="258" spans="2:65" s="1" customFormat="1" ht="31.5" customHeight="1" x14ac:dyDescent="0.3">
      <c r="B258" s="125"/>
      <c r="C258" s="126">
        <v>121</v>
      </c>
      <c r="D258" s="167" t="s">
        <v>1686</v>
      </c>
      <c r="E258" s="168" t="s">
        <v>1687</v>
      </c>
      <c r="F258" s="435" t="s">
        <v>1688</v>
      </c>
      <c r="G258" s="435"/>
      <c r="H258" s="435"/>
      <c r="I258" s="436"/>
      <c r="J258" s="164" t="s">
        <v>1542</v>
      </c>
      <c r="K258" s="165">
        <v>1</v>
      </c>
      <c r="L258" s="333"/>
      <c r="M258" s="166"/>
      <c r="N258" s="396"/>
      <c r="O258" s="395"/>
      <c r="P258" s="395"/>
      <c r="Q258" s="395"/>
      <c r="R258" s="130"/>
      <c r="T258" s="131"/>
      <c r="U258" s="145"/>
      <c r="V258" s="146"/>
      <c r="W258" s="146"/>
      <c r="X258" s="146"/>
      <c r="Y258" s="146"/>
      <c r="Z258" s="146"/>
      <c r="AA258" s="147"/>
      <c r="AR258" s="16" t="s">
        <v>454</v>
      </c>
      <c r="AT258" s="16" t="s">
        <v>125</v>
      </c>
      <c r="AU258" s="16" t="s">
        <v>130</v>
      </c>
      <c r="AY258" s="16" t="s">
        <v>124</v>
      </c>
      <c r="BE258" s="134">
        <f>IF(U258="základná",N258,0)</f>
        <v>0</v>
      </c>
      <c r="BF258" s="134">
        <f>IF(U258="znížená",N258,0)</f>
        <v>0</v>
      </c>
      <c r="BG258" s="134">
        <f>IF(U258="zákl. prenesená",N258,0)</f>
        <v>0</v>
      </c>
      <c r="BH258" s="134">
        <f>IF(U258="zníž. prenesená",N258,0)</f>
        <v>0</v>
      </c>
      <c r="BI258" s="134">
        <f>IF(U258="nulová",N258,0)</f>
        <v>0</v>
      </c>
      <c r="BJ258" s="16" t="s">
        <v>130</v>
      </c>
      <c r="BK258" s="134">
        <f>ROUND(L258*K258,2)</f>
        <v>0</v>
      </c>
      <c r="BL258" s="16" t="s">
        <v>454</v>
      </c>
      <c r="BM258" s="16" t="s">
        <v>1689</v>
      </c>
    </row>
    <row r="259" spans="2:65" s="1" customFormat="1" ht="19.5" customHeight="1" x14ac:dyDescent="0.3">
      <c r="B259" s="125"/>
      <c r="C259" s="126">
        <v>122</v>
      </c>
      <c r="D259" s="167" t="s">
        <v>1686</v>
      </c>
      <c r="E259" s="168" t="s">
        <v>1690</v>
      </c>
      <c r="F259" s="435" t="s">
        <v>1691</v>
      </c>
      <c r="G259" s="435"/>
      <c r="H259" s="435"/>
      <c r="I259" s="436"/>
      <c r="J259" s="164" t="s">
        <v>1490</v>
      </c>
      <c r="K259" s="165">
        <v>1</v>
      </c>
      <c r="L259" s="333"/>
      <c r="M259" s="166"/>
      <c r="N259" s="396"/>
      <c r="O259" s="395"/>
      <c r="P259" s="395"/>
      <c r="Q259" s="395"/>
      <c r="R259" s="130"/>
      <c r="T259" s="131"/>
      <c r="U259" s="145"/>
      <c r="V259" s="146"/>
      <c r="W259" s="146"/>
      <c r="X259" s="146"/>
      <c r="Y259" s="146"/>
      <c r="Z259" s="146"/>
      <c r="AA259" s="147"/>
      <c r="AR259" s="16" t="s">
        <v>454</v>
      </c>
      <c r="AT259" s="16" t="s">
        <v>125</v>
      </c>
      <c r="AU259" s="16" t="s">
        <v>130</v>
      </c>
      <c r="AY259" s="16" t="s">
        <v>124</v>
      </c>
      <c r="BE259" s="134">
        <f>IF(U259="základná",N259,0)</f>
        <v>0</v>
      </c>
      <c r="BF259" s="134">
        <f>IF(U259="znížená",N259,0)</f>
        <v>0</v>
      </c>
      <c r="BG259" s="134">
        <f>IF(U259="zákl. prenesená",N259,0)</f>
        <v>0</v>
      </c>
      <c r="BH259" s="134">
        <f>IF(U259="zníž. prenesená",N259,0)</f>
        <v>0</v>
      </c>
      <c r="BI259" s="134">
        <f>IF(U259="nulová",N259,0)</f>
        <v>0</v>
      </c>
      <c r="BJ259" s="16" t="s">
        <v>130</v>
      </c>
      <c r="BK259" s="134">
        <f>ROUND(L259*K259,2)</f>
        <v>0</v>
      </c>
      <c r="BL259" s="16" t="s">
        <v>454</v>
      </c>
      <c r="BM259" s="16" t="s">
        <v>1689</v>
      </c>
    </row>
    <row r="260" spans="2:65" s="1" customFormat="1" ht="19.5" customHeight="1" x14ac:dyDescent="0.3">
      <c r="B260" s="125"/>
      <c r="C260" s="126">
        <v>123</v>
      </c>
      <c r="D260" s="167" t="s">
        <v>1686</v>
      </c>
      <c r="E260" s="168" t="s">
        <v>1692</v>
      </c>
      <c r="F260" s="435" t="s">
        <v>1693</v>
      </c>
      <c r="G260" s="435"/>
      <c r="H260" s="435"/>
      <c r="I260" s="436"/>
      <c r="J260" s="164" t="s">
        <v>1490</v>
      </c>
      <c r="K260" s="165">
        <v>1</v>
      </c>
      <c r="L260" s="333"/>
      <c r="M260" s="166"/>
      <c r="N260" s="396"/>
      <c r="O260" s="395"/>
      <c r="P260" s="395"/>
      <c r="Q260" s="395"/>
      <c r="R260" s="130"/>
      <c r="T260" s="131"/>
      <c r="U260" s="145"/>
      <c r="V260" s="146"/>
      <c r="W260" s="146"/>
      <c r="X260" s="146"/>
      <c r="Y260" s="146"/>
      <c r="Z260" s="146"/>
      <c r="AA260" s="147"/>
      <c r="AR260" s="16" t="s">
        <v>454</v>
      </c>
      <c r="AT260" s="16" t="s">
        <v>125</v>
      </c>
      <c r="AU260" s="16" t="s">
        <v>130</v>
      </c>
      <c r="AY260" s="16" t="s">
        <v>124</v>
      </c>
      <c r="BE260" s="134">
        <f>IF(U260="základná",N260,0)</f>
        <v>0</v>
      </c>
      <c r="BF260" s="134">
        <f>IF(U260="znížená",N260,0)</f>
        <v>0</v>
      </c>
      <c r="BG260" s="134">
        <f>IF(U260="zákl. prenesená",N260,0)</f>
        <v>0</v>
      </c>
      <c r="BH260" s="134">
        <f>IF(U260="zníž. prenesená",N260,0)</f>
        <v>0</v>
      </c>
      <c r="BI260" s="134">
        <f>IF(U260="nulová",N260,0)</f>
        <v>0</v>
      </c>
      <c r="BJ260" s="16" t="s">
        <v>130</v>
      </c>
      <c r="BK260" s="134">
        <f>ROUND(L260*K260,2)</f>
        <v>0</v>
      </c>
      <c r="BL260" s="16" t="s">
        <v>454</v>
      </c>
      <c r="BM260" s="16" t="s">
        <v>1689</v>
      </c>
    </row>
    <row r="261" spans="2:65" s="1" customFormat="1" ht="31.5" customHeight="1" x14ac:dyDescent="0.3">
      <c r="B261" s="125"/>
      <c r="C261" s="126">
        <v>124</v>
      </c>
      <c r="D261" s="167" t="s">
        <v>1686</v>
      </c>
      <c r="E261" s="168" t="s">
        <v>1694</v>
      </c>
      <c r="F261" s="435" t="s">
        <v>1695</v>
      </c>
      <c r="G261" s="435"/>
      <c r="H261" s="435"/>
      <c r="I261" s="436"/>
      <c r="J261" s="164" t="s">
        <v>1469</v>
      </c>
      <c r="K261" s="165">
        <v>2</v>
      </c>
      <c r="L261" s="333"/>
      <c r="M261" s="166"/>
      <c r="N261" s="396"/>
      <c r="O261" s="395"/>
      <c r="P261" s="395"/>
      <c r="Q261" s="395"/>
      <c r="R261" s="130"/>
      <c r="T261" s="131"/>
      <c r="U261" s="145"/>
      <c r="V261" s="146"/>
      <c r="W261" s="146"/>
      <c r="X261" s="146"/>
      <c r="Y261" s="146"/>
      <c r="Z261" s="146"/>
      <c r="AA261" s="147"/>
      <c r="AR261" s="16" t="s">
        <v>454</v>
      </c>
      <c r="AT261" s="16" t="s">
        <v>125</v>
      </c>
      <c r="AU261" s="16" t="s">
        <v>130</v>
      </c>
      <c r="AY261" s="16" t="s">
        <v>124</v>
      </c>
      <c r="BE261" s="134">
        <f>IF(U261="základná",N261,0)</f>
        <v>0</v>
      </c>
      <c r="BF261" s="134">
        <f>IF(U261="znížená",N261,0)</f>
        <v>0</v>
      </c>
      <c r="BG261" s="134">
        <f>IF(U261="zákl. prenesená",N261,0)</f>
        <v>0</v>
      </c>
      <c r="BH261" s="134">
        <f>IF(U261="zníž. prenesená",N261,0)</f>
        <v>0</v>
      </c>
      <c r="BI261" s="134">
        <f>IF(U261="nulová",N261,0)</f>
        <v>0</v>
      </c>
      <c r="BJ261" s="16" t="s">
        <v>130</v>
      </c>
      <c r="BK261" s="134">
        <f>ROUND(L261*K261,2)</f>
        <v>0</v>
      </c>
      <c r="BL261" s="16" t="s">
        <v>454</v>
      </c>
      <c r="BM261" s="16" t="s">
        <v>1689</v>
      </c>
    </row>
    <row r="262" spans="2:65" s="9" customFormat="1" ht="19.899999999999999" customHeight="1" x14ac:dyDescent="0.3">
      <c r="B262" s="115"/>
      <c r="D262" s="124" t="s">
        <v>1696</v>
      </c>
      <c r="E262" s="124"/>
      <c r="F262" s="124"/>
      <c r="G262" s="124"/>
      <c r="H262" s="124"/>
      <c r="I262" s="124"/>
      <c r="J262" s="124"/>
      <c r="K262" s="124"/>
      <c r="L262" s="333"/>
      <c r="M262" s="124"/>
      <c r="N262" s="410"/>
      <c r="O262" s="411"/>
      <c r="P262" s="411"/>
      <c r="Q262" s="411"/>
      <c r="R262" s="117"/>
      <c r="T262" s="118"/>
      <c r="W262" s="119"/>
      <c r="Y262" s="119"/>
      <c r="AA262" s="120"/>
      <c r="AR262" s="121" t="s">
        <v>138</v>
      </c>
      <c r="AT262" s="122" t="s">
        <v>68</v>
      </c>
      <c r="AU262" s="122" t="s">
        <v>75</v>
      </c>
      <c r="AY262" s="121" t="s">
        <v>124</v>
      </c>
      <c r="BK262" s="123">
        <f>BK266</f>
        <v>0</v>
      </c>
    </row>
    <row r="263" spans="2:65" s="1" customFormat="1" ht="15" customHeight="1" x14ac:dyDescent="0.3">
      <c r="B263" s="125"/>
      <c r="C263" s="126">
        <v>125</v>
      </c>
      <c r="D263" s="169" t="s">
        <v>1697</v>
      </c>
      <c r="E263" s="170" t="s">
        <v>1698</v>
      </c>
      <c r="F263" s="432" t="s">
        <v>1699</v>
      </c>
      <c r="G263" s="432"/>
      <c r="H263" s="432"/>
      <c r="I263" s="432"/>
      <c r="J263" s="171" t="s">
        <v>1700</v>
      </c>
      <c r="K263" s="161">
        <v>50</v>
      </c>
      <c r="L263" s="333"/>
      <c r="M263" s="166"/>
      <c r="N263" s="396"/>
      <c r="O263" s="395"/>
      <c r="P263" s="395"/>
      <c r="Q263" s="395"/>
      <c r="R263" s="130"/>
      <c r="T263" s="131"/>
      <c r="U263" s="145"/>
      <c r="V263" s="146"/>
      <c r="W263" s="146"/>
      <c r="X263" s="146"/>
      <c r="Y263" s="146"/>
      <c r="Z263" s="146"/>
      <c r="AA263" s="147"/>
      <c r="AR263" s="16" t="s">
        <v>454</v>
      </c>
      <c r="AT263" s="16" t="s">
        <v>125</v>
      </c>
      <c r="AU263" s="16" t="s">
        <v>130</v>
      </c>
      <c r="AY263" s="16" t="s">
        <v>124</v>
      </c>
      <c r="BE263" s="134">
        <f>IF(U263="základná",N263,0)</f>
        <v>0</v>
      </c>
      <c r="BF263" s="134">
        <f>IF(U263="znížená",N263,0)</f>
        <v>0</v>
      </c>
      <c r="BG263" s="134">
        <f>IF(U263="zákl. prenesená",N263,0)</f>
        <v>0</v>
      </c>
      <c r="BH263" s="134">
        <f>IF(U263="zníž. prenesená",N263,0)</f>
        <v>0</v>
      </c>
      <c r="BI263" s="134">
        <f>IF(U263="nulová",N263,0)</f>
        <v>0</v>
      </c>
      <c r="BJ263" s="16" t="s">
        <v>130</v>
      </c>
      <c r="BK263" s="134">
        <f>ROUND(L263*K263,2)</f>
        <v>0</v>
      </c>
      <c r="BL263" s="16" t="s">
        <v>454</v>
      </c>
      <c r="BM263" s="16" t="s">
        <v>1689</v>
      </c>
    </row>
    <row r="264" spans="2:65" s="1" customFormat="1" ht="15" customHeight="1" x14ac:dyDescent="0.3">
      <c r="B264" s="125"/>
      <c r="C264" s="126">
        <v>126</v>
      </c>
      <c r="D264" s="169" t="s">
        <v>1697</v>
      </c>
      <c r="E264" s="170" t="s">
        <v>1701</v>
      </c>
      <c r="F264" s="432" t="s">
        <v>1702</v>
      </c>
      <c r="G264" s="432"/>
      <c r="H264" s="432"/>
      <c r="I264" s="432"/>
      <c r="J264" s="171" t="s">
        <v>1700</v>
      </c>
      <c r="K264" s="161">
        <v>100</v>
      </c>
      <c r="L264" s="333"/>
      <c r="M264" s="166"/>
      <c r="N264" s="396"/>
      <c r="O264" s="395"/>
      <c r="P264" s="395"/>
      <c r="Q264" s="395"/>
      <c r="R264" s="130"/>
      <c r="T264" s="131"/>
      <c r="U264" s="145"/>
      <c r="V264" s="146"/>
      <c r="W264" s="146"/>
      <c r="X264" s="146"/>
      <c r="Y264" s="146"/>
      <c r="Z264" s="146"/>
      <c r="AA264" s="147"/>
      <c r="AR264" s="16" t="s">
        <v>454</v>
      </c>
      <c r="AT264" s="16" t="s">
        <v>125</v>
      </c>
      <c r="AU264" s="16" t="s">
        <v>130</v>
      </c>
      <c r="AY264" s="16" t="s">
        <v>124</v>
      </c>
      <c r="BE264" s="134">
        <f>IF(U264="základná",N264,0)</f>
        <v>0</v>
      </c>
      <c r="BF264" s="134">
        <f>IF(U264="znížená",N264,0)</f>
        <v>0</v>
      </c>
      <c r="BG264" s="134">
        <f>IF(U264="zákl. prenesená",N264,0)</f>
        <v>0</v>
      </c>
      <c r="BH264" s="134">
        <f>IF(U264="zníž. prenesená",N264,0)</f>
        <v>0</v>
      </c>
      <c r="BI264" s="134">
        <f>IF(U264="nulová",N264,0)</f>
        <v>0</v>
      </c>
      <c r="BJ264" s="16" t="s">
        <v>130</v>
      </c>
      <c r="BK264" s="134">
        <f>ROUND(L264*K264,2)</f>
        <v>0</v>
      </c>
      <c r="BL264" s="16" t="s">
        <v>454</v>
      </c>
      <c r="BM264" s="16" t="s">
        <v>1689</v>
      </c>
    </row>
    <row r="265" spans="2:65" s="1" customFormat="1" ht="26.25" customHeight="1" x14ac:dyDescent="0.3">
      <c r="B265" s="125"/>
      <c r="C265" s="126">
        <v>127</v>
      </c>
      <c r="D265" s="169" t="s">
        <v>1697</v>
      </c>
      <c r="E265" s="170" t="s">
        <v>1703</v>
      </c>
      <c r="F265" s="432" t="s">
        <v>1704</v>
      </c>
      <c r="G265" s="432"/>
      <c r="H265" s="432"/>
      <c r="I265" s="432"/>
      <c r="J265" s="171" t="s">
        <v>1700</v>
      </c>
      <c r="K265" s="161">
        <v>150</v>
      </c>
      <c r="L265" s="333"/>
      <c r="M265" s="166"/>
      <c r="N265" s="396"/>
      <c r="O265" s="395"/>
      <c r="P265" s="395"/>
      <c r="Q265" s="395"/>
      <c r="R265" s="130"/>
      <c r="T265" s="131"/>
      <c r="U265" s="145"/>
      <c r="V265" s="146"/>
      <c r="W265" s="146"/>
      <c r="X265" s="146"/>
      <c r="Y265" s="146"/>
      <c r="Z265" s="146"/>
      <c r="AA265" s="147"/>
      <c r="AR265" s="16" t="s">
        <v>454</v>
      </c>
      <c r="AT265" s="16" t="s">
        <v>125</v>
      </c>
      <c r="AU265" s="16" t="s">
        <v>130</v>
      </c>
      <c r="AY265" s="16" t="s">
        <v>124</v>
      </c>
      <c r="BE265" s="134">
        <f>IF(U265="základná",N265,0)</f>
        <v>0</v>
      </c>
      <c r="BF265" s="134">
        <f>IF(U265="znížená",N265,0)</f>
        <v>0</v>
      </c>
      <c r="BG265" s="134">
        <f>IF(U265="zákl. prenesená",N265,0)</f>
        <v>0</v>
      </c>
      <c r="BH265" s="134">
        <f>IF(U265="zníž. prenesená",N265,0)</f>
        <v>0</v>
      </c>
      <c r="BI265" s="134">
        <f>IF(U265="nulová",N265,0)</f>
        <v>0</v>
      </c>
      <c r="BJ265" s="16" t="s">
        <v>130</v>
      </c>
      <c r="BK265" s="134">
        <f>ROUND(L265*K265,2)</f>
        <v>0</v>
      </c>
      <c r="BL265" s="16" t="s">
        <v>454</v>
      </c>
      <c r="BM265" s="16" t="s">
        <v>1689</v>
      </c>
    </row>
    <row r="266" spans="2:65" s="1" customFormat="1" ht="31.5" customHeight="1" x14ac:dyDescent="0.3">
      <c r="B266" s="125"/>
      <c r="C266" s="174"/>
      <c r="D266" s="167"/>
      <c r="E266" s="168"/>
      <c r="F266" s="175"/>
      <c r="G266" s="175"/>
      <c r="H266" s="175"/>
      <c r="I266" s="175"/>
      <c r="J266" s="164"/>
      <c r="K266" s="165"/>
      <c r="L266" s="166"/>
      <c r="M266" s="166"/>
      <c r="N266" s="176"/>
      <c r="O266" s="177"/>
      <c r="P266" s="177"/>
      <c r="Q266" s="177"/>
      <c r="R266" s="130"/>
      <c r="T266" s="34"/>
      <c r="U266" s="36"/>
      <c r="V266" s="132"/>
      <c r="W266" s="132"/>
      <c r="X266" s="132"/>
      <c r="Y266" s="132"/>
      <c r="Z266" s="132"/>
      <c r="AA266" s="132"/>
      <c r="AR266" s="16"/>
      <c r="AT266" s="16"/>
      <c r="AU266" s="16"/>
      <c r="AY266" s="16"/>
      <c r="BE266" s="134"/>
      <c r="BF266" s="134"/>
      <c r="BG266" s="134"/>
      <c r="BH266" s="134"/>
      <c r="BI266" s="134"/>
      <c r="BJ266" s="16"/>
      <c r="BK266" s="134"/>
      <c r="BL266" s="16"/>
      <c r="BM266" s="16"/>
    </row>
    <row r="267" spans="2:65" s="1" customFormat="1" ht="31.5" customHeight="1" x14ac:dyDescent="0.3">
      <c r="B267" s="125"/>
      <c r="C267" s="174"/>
      <c r="D267" s="167"/>
      <c r="E267" s="168"/>
      <c r="F267" s="175"/>
      <c r="G267" s="175"/>
      <c r="H267" s="175"/>
      <c r="I267" s="175"/>
      <c r="J267" s="164"/>
      <c r="K267" s="165"/>
      <c r="L267" s="166"/>
      <c r="M267" s="166"/>
      <c r="N267" s="176"/>
      <c r="O267" s="177"/>
      <c r="P267" s="177"/>
      <c r="Q267" s="177"/>
      <c r="R267" s="130"/>
      <c r="T267" s="34"/>
      <c r="U267" s="36"/>
      <c r="V267" s="132"/>
      <c r="W267" s="132"/>
      <c r="X267" s="132"/>
      <c r="Y267" s="132"/>
      <c r="Z267" s="132"/>
      <c r="AA267" s="132"/>
      <c r="AR267" s="16"/>
      <c r="AT267" s="16"/>
      <c r="AU267" s="16"/>
      <c r="AY267" s="16"/>
      <c r="BE267" s="134"/>
      <c r="BF267" s="134"/>
      <c r="BG267" s="134"/>
      <c r="BH267" s="134"/>
      <c r="BI267" s="134"/>
      <c r="BJ267" s="16"/>
      <c r="BK267" s="134"/>
      <c r="BL267" s="16"/>
      <c r="BM267" s="16"/>
    </row>
    <row r="268" spans="2:65" s="1" customFormat="1" ht="6.95" customHeight="1" x14ac:dyDescent="0.3">
      <c r="B268" s="51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3"/>
    </row>
  </sheetData>
  <mergeCells count="335">
    <mergeCell ref="F264:I264"/>
    <mergeCell ref="N264:Q264"/>
    <mergeCell ref="F265:I265"/>
    <mergeCell ref="N265:Q265"/>
    <mergeCell ref="F260:I260"/>
    <mergeCell ref="N260:Q260"/>
    <mergeCell ref="F261:I261"/>
    <mergeCell ref="N261:Q261"/>
    <mergeCell ref="N262:Q262"/>
    <mergeCell ref="F263:I263"/>
    <mergeCell ref="N263:Q263"/>
    <mergeCell ref="N256:Q256"/>
    <mergeCell ref="N257:Q257"/>
    <mergeCell ref="F258:I258"/>
    <mergeCell ref="N258:Q258"/>
    <mergeCell ref="F259:I259"/>
    <mergeCell ref="N259:Q259"/>
    <mergeCell ref="F252:I252"/>
    <mergeCell ref="N252:Q252"/>
    <mergeCell ref="F253:I253"/>
    <mergeCell ref="N253:Q253"/>
    <mergeCell ref="N254:Q254"/>
    <mergeCell ref="F255:I255"/>
    <mergeCell ref="N255:Q255"/>
    <mergeCell ref="F249:I249"/>
    <mergeCell ref="N249:Q249"/>
    <mergeCell ref="F250:I250"/>
    <mergeCell ref="N250:Q250"/>
    <mergeCell ref="F251:I251"/>
    <mergeCell ref="N251:Q251"/>
    <mergeCell ref="F246:I246"/>
    <mergeCell ref="N246:Q246"/>
    <mergeCell ref="F247:I247"/>
    <mergeCell ref="N247:Q247"/>
    <mergeCell ref="F248:I248"/>
    <mergeCell ref="N248:Q248"/>
    <mergeCell ref="F243:I243"/>
    <mergeCell ref="N243:Q243"/>
    <mergeCell ref="F244:I244"/>
    <mergeCell ref="N244:Q244"/>
    <mergeCell ref="F245:I245"/>
    <mergeCell ref="N245:Q245"/>
    <mergeCell ref="F240:I240"/>
    <mergeCell ref="N240:Q240"/>
    <mergeCell ref="F241:I241"/>
    <mergeCell ref="N241:Q241"/>
    <mergeCell ref="F242:I242"/>
    <mergeCell ref="N242:Q242"/>
    <mergeCell ref="F237:I237"/>
    <mergeCell ref="N237:Q237"/>
    <mergeCell ref="F238:I238"/>
    <mergeCell ref="N238:Q238"/>
    <mergeCell ref="F239:I239"/>
    <mergeCell ref="N239:Q239"/>
    <mergeCell ref="F234:I234"/>
    <mergeCell ref="N234:Q234"/>
    <mergeCell ref="F235:I235"/>
    <mergeCell ref="N235:Q235"/>
    <mergeCell ref="F236:I236"/>
    <mergeCell ref="N236:Q236"/>
    <mergeCell ref="F231:I231"/>
    <mergeCell ref="N231:Q231"/>
    <mergeCell ref="F232:I232"/>
    <mergeCell ref="N232:Q232"/>
    <mergeCell ref="F233:I233"/>
    <mergeCell ref="N233:Q233"/>
    <mergeCell ref="F227:I227"/>
    <mergeCell ref="N227:Q227"/>
    <mergeCell ref="N228:Q228"/>
    <mergeCell ref="F229:I229"/>
    <mergeCell ref="N229:Q229"/>
    <mergeCell ref="F230:I230"/>
    <mergeCell ref="N230:Q230"/>
    <mergeCell ref="F224:I224"/>
    <mergeCell ref="N224:Q224"/>
    <mergeCell ref="F225:I225"/>
    <mergeCell ref="N225:Q225"/>
    <mergeCell ref="F226:I226"/>
    <mergeCell ref="N226:Q226"/>
    <mergeCell ref="F221:I221"/>
    <mergeCell ref="N221:Q221"/>
    <mergeCell ref="F222:I222"/>
    <mergeCell ref="N222:Q222"/>
    <mergeCell ref="F223:I223"/>
    <mergeCell ref="N223:Q223"/>
    <mergeCell ref="F218:I218"/>
    <mergeCell ref="N218:Q218"/>
    <mergeCell ref="F219:I219"/>
    <mergeCell ref="N219:Q219"/>
    <mergeCell ref="F220:I220"/>
    <mergeCell ref="N220:Q220"/>
    <mergeCell ref="F215:I215"/>
    <mergeCell ref="N215:Q215"/>
    <mergeCell ref="F216:I216"/>
    <mergeCell ref="N216:Q216"/>
    <mergeCell ref="F217:I217"/>
    <mergeCell ref="N217:Q217"/>
    <mergeCell ref="F212:I212"/>
    <mergeCell ref="N212:Q212"/>
    <mergeCell ref="F213:I213"/>
    <mergeCell ref="N213:Q213"/>
    <mergeCell ref="F214:I214"/>
    <mergeCell ref="N214:Q214"/>
    <mergeCell ref="F209:I209"/>
    <mergeCell ref="N209:Q209"/>
    <mergeCell ref="F210:I210"/>
    <mergeCell ref="N210:Q210"/>
    <mergeCell ref="F211:I211"/>
    <mergeCell ref="N211:Q211"/>
    <mergeCell ref="F206:I206"/>
    <mergeCell ref="N206:Q206"/>
    <mergeCell ref="F207:I207"/>
    <mergeCell ref="N207:Q207"/>
    <mergeCell ref="F208:I208"/>
    <mergeCell ref="N208:Q208"/>
    <mergeCell ref="F202:I202"/>
    <mergeCell ref="N202:Q202"/>
    <mergeCell ref="N203:Q203"/>
    <mergeCell ref="F204:I204"/>
    <mergeCell ref="N204:Q204"/>
    <mergeCell ref="F205:I205"/>
    <mergeCell ref="N205:Q205"/>
    <mergeCell ref="F199:I199"/>
    <mergeCell ref="N199:Q199"/>
    <mergeCell ref="F200:I200"/>
    <mergeCell ref="N200:Q200"/>
    <mergeCell ref="F201:I201"/>
    <mergeCell ref="N201:Q201"/>
    <mergeCell ref="F196:I196"/>
    <mergeCell ref="N196:Q196"/>
    <mergeCell ref="F197:I197"/>
    <mergeCell ref="N197:Q197"/>
    <mergeCell ref="F198:I198"/>
    <mergeCell ref="N198:Q198"/>
    <mergeCell ref="F193:I193"/>
    <mergeCell ref="N193:Q193"/>
    <mergeCell ref="F194:I194"/>
    <mergeCell ref="N194:Q194"/>
    <mergeCell ref="F195:I195"/>
    <mergeCell ref="N195:Q195"/>
    <mergeCell ref="F190:I190"/>
    <mergeCell ref="N190:Q190"/>
    <mergeCell ref="F191:I191"/>
    <mergeCell ref="N191:Q191"/>
    <mergeCell ref="F192:I192"/>
    <mergeCell ref="N192:Q192"/>
    <mergeCell ref="F186:I186"/>
    <mergeCell ref="N186:Q186"/>
    <mergeCell ref="F187:I187"/>
    <mergeCell ref="N187:Q187"/>
    <mergeCell ref="N188:Q188"/>
    <mergeCell ref="F189:I189"/>
    <mergeCell ref="N189:Q189"/>
    <mergeCell ref="F183:I183"/>
    <mergeCell ref="N183:Q183"/>
    <mergeCell ref="F184:I184"/>
    <mergeCell ref="N184:Q184"/>
    <mergeCell ref="F185:I185"/>
    <mergeCell ref="N185:Q185"/>
    <mergeCell ref="F180:I180"/>
    <mergeCell ref="N180:Q180"/>
    <mergeCell ref="F181:I181"/>
    <mergeCell ref="N181:Q181"/>
    <mergeCell ref="F182:I182"/>
    <mergeCell ref="N182:Q182"/>
    <mergeCell ref="F177:I177"/>
    <mergeCell ref="N177:Q177"/>
    <mergeCell ref="F178:I178"/>
    <mergeCell ref="N178:Q178"/>
    <mergeCell ref="F179:I179"/>
    <mergeCell ref="N179:Q179"/>
    <mergeCell ref="F174:I174"/>
    <mergeCell ref="N174:Q174"/>
    <mergeCell ref="F175:I175"/>
    <mergeCell ref="N175:Q175"/>
    <mergeCell ref="F176:I176"/>
    <mergeCell ref="N176:Q176"/>
    <mergeCell ref="N170:Q170"/>
    <mergeCell ref="F171:I171"/>
    <mergeCell ref="N171:Q171"/>
    <mergeCell ref="F172:I172"/>
    <mergeCell ref="N172:Q172"/>
    <mergeCell ref="F173:I173"/>
    <mergeCell ref="N173:Q173"/>
    <mergeCell ref="F167:I167"/>
    <mergeCell ref="N167:Q167"/>
    <mergeCell ref="F168:I168"/>
    <mergeCell ref="N168:Q168"/>
    <mergeCell ref="F169:I169"/>
    <mergeCell ref="N169:Q169"/>
    <mergeCell ref="F164:I164"/>
    <mergeCell ref="N164:Q164"/>
    <mergeCell ref="F165:I165"/>
    <mergeCell ref="N165:Q165"/>
    <mergeCell ref="F166:I166"/>
    <mergeCell ref="N166:Q166"/>
    <mergeCell ref="N160:Q160"/>
    <mergeCell ref="F161:I161"/>
    <mergeCell ref="N161:Q161"/>
    <mergeCell ref="F162:I162"/>
    <mergeCell ref="N162:Q162"/>
    <mergeCell ref="F163:I163"/>
    <mergeCell ref="N163:Q163"/>
    <mergeCell ref="F157:I157"/>
    <mergeCell ref="N157:Q157"/>
    <mergeCell ref="F158:I158"/>
    <mergeCell ref="N158:Q158"/>
    <mergeCell ref="F159:I159"/>
    <mergeCell ref="N159:Q159"/>
    <mergeCell ref="F154:I154"/>
    <mergeCell ref="N154:Q154"/>
    <mergeCell ref="F155:I155"/>
    <mergeCell ref="N155:Q155"/>
    <mergeCell ref="F156:I156"/>
    <mergeCell ref="N156:Q156"/>
    <mergeCell ref="N150:Q150"/>
    <mergeCell ref="F151:I151"/>
    <mergeCell ref="N151:Q151"/>
    <mergeCell ref="F152:I152"/>
    <mergeCell ref="N152:Q152"/>
    <mergeCell ref="F153:I153"/>
    <mergeCell ref="N153:Q153"/>
    <mergeCell ref="F147:I147"/>
    <mergeCell ref="N147:Q147"/>
    <mergeCell ref="F148:I148"/>
    <mergeCell ref="N148:Q148"/>
    <mergeCell ref="F149:I149"/>
    <mergeCell ref="N149:Q149"/>
    <mergeCell ref="N143:Q143"/>
    <mergeCell ref="F144:I144"/>
    <mergeCell ref="N144:Q144"/>
    <mergeCell ref="F145:I145"/>
    <mergeCell ref="N145:Q145"/>
    <mergeCell ref="F146:I146"/>
    <mergeCell ref="N146:Q146"/>
    <mergeCell ref="N139:Q139"/>
    <mergeCell ref="F140:I140"/>
    <mergeCell ref="N140:Q140"/>
    <mergeCell ref="F141:I141"/>
    <mergeCell ref="N141:Q141"/>
    <mergeCell ref="F142:I142"/>
    <mergeCell ref="N142:Q142"/>
    <mergeCell ref="F136:I136"/>
    <mergeCell ref="N136:Q136"/>
    <mergeCell ref="F137:I137"/>
    <mergeCell ref="N137:Q137"/>
    <mergeCell ref="F138:I138"/>
    <mergeCell ref="N138:Q138"/>
    <mergeCell ref="F133:I133"/>
    <mergeCell ref="N133:Q133"/>
    <mergeCell ref="F134:I134"/>
    <mergeCell ref="N134:Q134"/>
    <mergeCell ref="F135:I135"/>
    <mergeCell ref="N135:Q135"/>
    <mergeCell ref="F130:I130"/>
    <mergeCell ref="N130:Q130"/>
    <mergeCell ref="F131:I131"/>
    <mergeCell ref="N131:Q131"/>
    <mergeCell ref="F132:I132"/>
    <mergeCell ref="N132:Q132"/>
    <mergeCell ref="N126:Q126"/>
    <mergeCell ref="F127:I127"/>
    <mergeCell ref="N127:Q127"/>
    <mergeCell ref="F128:I128"/>
    <mergeCell ref="N128:Q128"/>
    <mergeCell ref="F129:I129"/>
    <mergeCell ref="N129:Q129"/>
    <mergeCell ref="M121:Q121"/>
    <mergeCell ref="F123:I123"/>
    <mergeCell ref="L123:M123"/>
    <mergeCell ref="N123:Q123"/>
    <mergeCell ref="N124:Q124"/>
    <mergeCell ref="N125:Q125"/>
    <mergeCell ref="L107:Q107"/>
    <mergeCell ref="C113:Q113"/>
    <mergeCell ref="F115:P115"/>
    <mergeCell ref="F116:P116"/>
    <mergeCell ref="M118:P118"/>
    <mergeCell ref="M120:Q120"/>
    <mergeCell ref="N100:Q100"/>
    <mergeCell ref="N101:Q101"/>
    <mergeCell ref="N102:Q102"/>
    <mergeCell ref="N103:Q103"/>
    <mergeCell ref="N104:Q104"/>
    <mergeCell ref="N105:Q105"/>
    <mergeCell ref="N94:Q94"/>
    <mergeCell ref="N95:Q95"/>
    <mergeCell ref="N96:Q96"/>
    <mergeCell ref="N97:Q97"/>
    <mergeCell ref="N98:Q98"/>
    <mergeCell ref="N99:Q99"/>
    <mergeCell ref="N88:Q88"/>
    <mergeCell ref="N89:Q89"/>
    <mergeCell ref="N90:Q90"/>
    <mergeCell ref="N91:Q91"/>
    <mergeCell ref="N92:Q92"/>
    <mergeCell ref="N93:Q93"/>
    <mergeCell ref="F78:P78"/>
    <mergeCell ref="F79:P79"/>
    <mergeCell ref="M81:P81"/>
    <mergeCell ref="M83:Q83"/>
    <mergeCell ref="M84:Q84"/>
    <mergeCell ref="C86:G86"/>
    <mergeCell ref="N86:Q86"/>
    <mergeCell ref="H35:J35"/>
    <mergeCell ref="M35:P35"/>
    <mergeCell ref="H36:J36"/>
    <mergeCell ref="M36:P36"/>
    <mergeCell ref="L38:P38"/>
    <mergeCell ref="C76:Q76"/>
    <mergeCell ref="M30:P30"/>
    <mergeCell ref="H32:J32"/>
    <mergeCell ref="M32:P32"/>
    <mergeCell ref="H33:J33"/>
    <mergeCell ref="M33:P33"/>
    <mergeCell ref="H34:J34"/>
    <mergeCell ref="M34:P34"/>
    <mergeCell ref="O18:P18"/>
    <mergeCell ref="O20:P20"/>
    <mergeCell ref="O21:P21"/>
    <mergeCell ref="E24:L24"/>
    <mergeCell ref="M27:P27"/>
    <mergeCell ref="M28:P28"/>
    <mergeCell ref="O9:P9"/>
    <mergeCell ref="O11:P11"/>
    <mergeCell ref="O12:P12"/>
    <mergeCell ref="O14:P14"/>
    <mergeCell ref="O15:P15"/>
    <mergeCell ref="O17:P17"/>
    <mergeCell ref="H1:K1"/>
    <mergeCell ref="C2:Q2"/>
    <mergeCell ref="S2:AC2"/>
    <mergeCell ref="C4:Q4"/>
    <mergeCell ref="F6:P6"/>
    <mergeCell ref="F7:P7"/>
  </mergeCells>
  <pageMargins left="0.7" right="0.7" top="0.75" bottom="0.75" header="0.3" footer="0.3"/>
  <pageSetup paperSize="9" scale="80" orientation="portrait" r:id="rId1"/>
  <rowBreaks count="2" manualBreakCount="2">
    <brk id="73" max="16383" man="1"/>
    <brk id="109" max="16383" man="1"/>
  </rowBreaks>
  <colBreaks count="1" manualBreakCount="1">
    <brk id="1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26"/>
  <sheetViews>
    <sheetView showGridLines="0" topLeftCell="A97" zoomScale="150" zoomScaleNormal="150" workbookViewId="0">
      <selection activeCell="C113" sqref="C113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3"/>
      <c r="B1" s="13"/>
      <c r="C1" s="13"/>
      <c r="D1" s="14" t="s">
        <v>1</v>
      </c>
      <c r="E1" s="13"/>
      <c r="F1" s="13"/>
      <c r="G1" s="13"/>
      <c r="H1" s="406"/>
      <c r="I1" s="406"/>
      <c r="J1" s="406"/>
      <c r="K1" s="406"/>
      <c r="L1" s="13"/>
      <c r="M1" s="13"/>
      <c r="N1" s="13"/>
      <c r="O1" s="14" t="s">
        <v>90</v>
      </c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ht="36.950000000000003" customHeight="1" x14ac:dyDescent="0.3">
      <c r="C2" s="337" t="s">
        <v>5</v>
      </c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S2" s="368" t="s">
        <v>6</v>
      </c>
      <c r="T2" s="338"/>
      <c r="U2" s="338"/>
      <c r="V2" s="338"/>
      <c r="W2" s="338"/>
      <c r="X2" s="338"/>
      <c r="Y2" s="338"/>
      <c r="Z2" s="338"/>
      <c r="AA2" s="338"/>
      <c r="AB2" s="338"/>
      <c r="AC2" s="338"/>
      <c r="AT2" s="16" t="s">
        <v>84</v>
      </c>
    </row>
    <row r="3" spans="1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69</v>
      </c>
    </row>
    <row r="4" spans="1:66" ht="36.950000000000003" customHeight="1" x14ac:dyDescent="0.3">
      <c r="B4" s="20"/>
      <c r="C4" s="339" t="s">
        <v>91</v>
      </c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21"/>
      <c r="T4" s="22" t="s">
        <v>10</v>
      </c>
      <c r="AT4" s="16" t="s">
        <v>4</v>
      </c>
    </row>
    <row r="5" spans="1:66" ht="6.95" customHeight="1" x14ac:dyDescent="0.3">
      <c r="B5" s="20"/>
      <c r="R5" s="21"/>
    </row>
    <row r="6" spans="1:66" ht="25.35" customHeight="1" x14ac:dyDescent="0.3">
      <c r="B6" s="20"/>
      <c r="D6" s="26" t="s">
        <v>13</v>
      </c>
      <c r="F6" s="377" t="str">
        <f>'Rekapitulácia stavby'!K6</f>
        <v>Starý Smokovec OO PZ, rekonštrukcia a modernizácia objektu</v>
      </c>
      <c r="G6" s="338"/>
      <c r="H6" s="338"/>
      <c r="I6" s="338"/>
      <c r="J6" s="338"/>
      <c r="K6" s="338"/>
      <c r="L6" s="338"/>
      <c r="M6" s="338"/>
      <c r="N6" s="338"/>
      <c r="O6" s="338"/>
      <c r="P6" s="338"/>
      <c r="R6" s="21"/>
    </row>
    <row r="7" spans="1:66" s="1" customFormat="1" ht="32.85" customHeight="1" x14ac:dyDescent="0.3">
      <c r="B7" s="29"/>
      <c r="D7" s="25" t="s">
        <v>92</v>
      </c>
      <c r="F7" s="378" t="s">
        <v>1905</v>
      </c>
      <c r="G7" s="357"/>
      <c r="H7" s="357"/>
      <c r="I7" s="357"/>
      <c r="J7" s="357"/>
      <c r="K7" s="357"/>
      <c r="L7" s="357"/>
      <c r="M7" s="357"/>
      <c r="N7" s="357"/>
      <c r="O7" s="357"/>
      <c r="P7" s="357"/>
      <c r="R7" s="30"/>
    </row>
    <row r="8" spans="1:66" s="1" customFormat="1" ht="14.45" customHeight="1" x14ac:dyDescent="0.3">
      <c r="B8" s="29"/>
      <c r="D8" s="26" t="s">
        <v>15</v>
      </c>
      <c r="F8" s="326"/>
      <c r="M8" s="26" t="s">
        <v>16</v>
      </c>
      <c r="O8" s="24" t="s">
        <v>3</v>
      </c>
      <c r="R8" s="30"/>
    </row>
    <row r="9" spans="1:66" s="1" customFormat="1" ht="14.45" customHeight="1" x14ac:dyDescent="0.3">
      <c r="B9" s="29"/>
      <c r="D9" s="26" t="s">
        <v>17</v>
      </c>
      <c r="F9" s="24" t="s">
        <v>18</v>
      </c>
      <c r="M9" s="26" t="s">
        <v>19</v>
      </c>
      <c r="O9" s="379">
        <f>'Rekapitulácia stavby'!AN8</f>
        <v>45055</v>
      </c>
      <c r="P9" s="357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20</v>
      </c>
      <c r="M11" s="26" t="s">
        <v>21</v>
      </c>
      <c r="O11" s="340" t="s">
        <v>3</v>
      </c>
      <c r="P11" s="357"/>
      <c r="R11" s="30"/>
    </row>
    <row r="12" spans="1:66" s="1" customFormat="1" ht="18" customHeight="1" x14ac:dyDescent="0.3">
      <c r="B12" s="29"/>
      <c r="E12" s="24" t="s">
        <v>22</v>
      </c>
      <c r="M12" s="26" t="s">
        <v>23</v>
      </c>
      <c r="O12" s="340" t="s">
        <v>3</v>
      </c>
      <c r="P12" s="357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24</v>
      </c>
      <c r="M14" s="26" t="s">
        <v>21</v>
      </c>
      <c r="O14" s="340" t="str">
        <f>IF('Rekapitulácia stavby'!AN13="","",'Rekapitulácia stavby'!AN13)</f>
        <v/>
      </c>
      <c r="P14" s="357"/>
      <c r="R14" s="30"/>
    </row>
    <row r="15" spans="1:66" s="1" customFormat="1" ht="18" customHeight="1" x14ac:dyDescent="0.3">
      <c r="B15" s="29"/>
      <c r="E15" s="24" t="str">
        <f>IF('Rekapitulácia stavby'!E14="","",'Rekapitulácia stavby'!E14)</f>
        <v xml:space="preserve"> </v>
      </c>
      <c r="M15" s="26" t="s">
        <v>23</v>
      </c>
      <c r="O15" s="340" t="str">
        <f>IF('Rekapitulácia stavby'!AN14="","",'Rekapitulácia stavby'!AN14)</f>
        <v/>
      </c>
      <c r="P15" s="357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26</v>
      </c>
      <c r="M17" s="26" t="s">
        <v>21</v>
      </c>
      <c r="O17" s="340" t="str">
        <f>IF('Rekapitulácia stavby'!AN16="","",'Rekapitulácia stavby'!AN16)</f>
        <v/>
      </c>
      <c r="P17" s="357"/>
      <c r="R17" s="30"/>
    </row>
    <row r="18" spans="2:18" s="1" customFormat="1" ht="18" customHeight="1" x14ac:dyDescent="0.3">
      <c r="B18" s="29"/>
      <c r="E18" s="24" t="str">
        <f>IF('Rekapitulácia stavby'!E17="","",'Rekapitulácia stavby'!E17)</f>
        <v xml:space="preserve"> </v>
      </c>
      <c r="M18" s="26" t="s">
        <v>23</v>
      </c>
      <c r="O18" s="340" t="str">
        <f>IF('Rekapitulácia stavby'!AN17="","",'Rekapitulácia stavby'!AN17)</f>
        <v/>
      </c>
      <c r="P18" s="357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28</v>
      </c>
      <c r="M20" s="26" t="s">
        <v>21</v>
      </c>
      <c r="O20" s="340" t="str">
        <f>IF('Rekapitulácia stavby'!AN19="","",'Rekapitulácia stavby'!AN19)</f>
        <v/>
      </c>
      <c r="P20" s="357"/>
      <c r="R20" s="30"/>
    </row>
    <row r="21" spans="2:18" s="1" customFormat="1" ht="18" customHeight="1" x14ac:dyDescent="0.3">
      <c r="B21" s="29"/>
      <c r="E21" s="24" t="str">
        <f>IF('Rekapitulácia stavby'!E20="","",'Rekapitulácia stavby'!E20)</f>
        <v xml:space="preserve"> </v>
      </c>
      <c r="M21" s="26" t="s">
        <v>23</v>
      </c>
      <c r="O21" s="340" t="str">
        <f>IF('Rekapitulácia stavby'!AN20="","",'Rekapitulácia stavby'!AN20)</f>
        <v/>
      </c>
      <c r="P21" s="357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29</v>
      </c>
      <c r="R23" s="30"/>
    </row>
    <row r="24" spans="2:18" s="1" customFormat="1" ht="22.5" customHeight="1" x14ac:dyDescent="0.3">
      <c r="B24" s="29"/>
      <c r="E24" s="342" t="s">
        <v>3</v>
      </c>
      <c r="F24" s="357"/>
      <c r="G24" s="357"/>
      <c r="H24" s="357"/>
      <c r="I24" s="357"/>
      <c r="J24" s="357"/>
      <c r="K24" s="357"/>
      <c r="L24" s="357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3" t="s">
        <v>93</v>
      </c>
      <c r="M27" s="343"/>
      <c r="N27" s="357"/>
      <c r="O27" s="357"/>
      <c r="P27" s="357"/>
      <c r="R27" s="30"/>
    </row>
    <row r="28" spans="2:18" s="1" customFormat="1" ht="14.45" customHeight="1" x14ac:dyDescent="0.3">
      <c r="B28" s="29"/>
      <c r="D28" s="28" t="s">
        <v>94</v>
      </c>
      <c r="M28" s="343"/>
      <c r="N28" s="357"/>
      <c r="O28" s="357"/>
      <c r="P28" s="357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4" t="s">
        <v>32</v>
      </c>
      <c r="M30" s="380"/>
      <c r="N30" s="357"/>
      <c r="O30" s="357"/>
      <c r="P30" s="357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33</v>
      </c>
      <c r="E32" s="34" t="s">
        <v>34</v>
      </c>
      <c r="F32" s="35">
        <v>0.2</v>
      </c>
      <c r="G32" s="95" t="s">
        <v>35</v>
      </c>
      <c r="H32" s="381"/>
      <c r="I32" s="357"/>
      <c r="J32" s="357"/>
      <c r="M32" s="381"/>
      <c r="N32" s="357"/>
      <c r="O32" s="357"/>
      <c r="P32" s="357"/>
      <c r="R32" s="30"/>
    </row>
    <row r="33" spans="2:18" s="1" customFormat="1" ht="14.45" customHeight="1" x14ac:dyDescent="0.3">
      <c r="B33" s="29"/>
      <c r="E33" s="34" t="s">
        <v>36</v>
      </c>
      <c r="F33" s="35">
        <v>0.2</v>
      </c>
      <c r="G33" s="95" t="s">
        <v>35</v>
      </c>
      <c r="H33" s="381"/>
      <c r="I33" s="357"/>
      <c r="J33" s="357"/>
      <c r="M33" s="381"/>
      <c r="N33" s="357"/>
      <c r="O33" s="357"/>
      <c r="P33" s="357"/>
      <c r="R33" s="30"/>
    </row>
    <row r="34" spans="2:18" s="1" customFormat="1" ht="14.45" hidden="1" customHeight="1" x14ac:dyDescent="0.3">
      <c r="B34" s="29"/>
      <c r="E34" s="34" t="s">
        <v>37</v>
      </c>
      <c r="F34" s="35">
        <v>0.2</v>
      </c>
      <c r="G34" s="95" t="s">
        <v>35</v>
      </c>
      <c r="H34" s="381">
        <f>ROUND((SUM(BG92:BG93)+SUM(BG111:BG125)), 2)</f>
        <v>0</v>
      </c>
      <c r="I34" s="357"/>
      <c r="J34" s="357"/>
      <c r="M34" s="381"/>
      <c r="N34" s="357"/>
      <c r="O34" s="357"/>
      <c r="P34" s="357"/>
      <c r="R34" s="30"/>
    </row>
    <row r="35" spans="2:18" s="1" customFormat="1" ht="14.45" hidden="1" customHeight="1" x14ac:dyDescent="0.3">
      <c r="B35" s="29"/>
      <c r="E35" s="34" t="s">
        <v>38</v>
      </c>
      <c r="F35" s="35">
        <v>0.2</v>
      </c>
      <c r="G35" s="95" t="s">
        <v>35</v>
      </c>
      <c r="H35" s="381">
        <f>ROUND((SUM(BH92:BH93)+SUM(BH111:BH125)), 2)</f>
        <v>0</v>
      </c>
      <c r="I35" s="357"/>
      <c r="J35" s="357"/>
      <c r="M35" s="381"/>
      <c r="N35" s="357"/>
      <c r="O35" s="357"/>
      <c r="P35" s="357"/>
      <c r="R35" s="30"/>
    </row>
    <row r="36" spans="2:18" s="1" customFormat="1" ht="14.45" hidden="1" customHeight="1" x14ac:dyDescent="0.3">
      <c r="B36" s="29"/>
      <c r="E36" s="34" t="s">
        <v>39</v>
      </c>
      <c r="F36" s="35">
        <v>0</v>
      </c>
      <c r="G36" s="95" t="s">
        <v>35</v>
      </c>
      <c r="H36" s="381">
        <f>ROUND((SUM(BI92:BI93)+SUM(BI111:BI125)), 2)</f>
        <v>0</v>
      </c>
      <c r="I36" s="357"/>
      <c r="J36" s="357"/>
      <c r="M36" s="381"/>
      <c r="N36" s="357"/>
      <c r="O36" s="357"/>
      <c r="P36" s="357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2"/>
      <c r="D38" s="96" t="s">
        <v>40</v>
      </c>
      <c r="E38" s="66"/>
      <c r="F38" s="66"/>
      <c r="G38" s="97" t="s">
        <v>41</v>
      </c>
      <c r="H38" s="98" t="s">
        <v>42</v>
      </c>
      <c r="I38" s="66"/>
      <c r="J38" s="66"/>
      <c r="K38" s="66"/>
      <c r="L38" s="382"/>
      <c r="M38" s="360"/>
      <c r="N38" s="360"/>
      <c r="O38" s="360"/>
      <c r="P38" s="362"/>
      <c r="Q38" s="92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0"/>
      <c r="R41" s="21"/>
    </row>
    <row r="42" spans="2:18" x14ac:dyDescent="0.3">
      <c r="B42" s="20"/>
      <c r="R42" s="21"/>
    </row>
    <row r="43" spans="2:18" x14ac:dyDescent="0.3">
      <c r="B43" s="20"/>
      <c r="R43" s="21"/>
    </row>
    <row r="44" spans="2:18" x14ac:dyDescent="0.3">
      <c r="B44" s="20"/>
      <c r="R44" s="21"/>
    </row>
    <row r="45" spans="2:18" x14ac:dyDescent="0.3">
      <c r="B45" s="20"/>
      <c r="R45" s="21"/>
    </row>
    <row r="46" spans="2:18" x14ac:dyDescent="0.3">
      <c r="B46" s="20"/>
      <c r="R46" s="21"/>
    </row>
    <row r="47" spans="2:18" x14ac:dyDescent="0.3">
      <c r="B47" s="20"/>
      <c r="R47" s="21"/>
    </row>
    <row r="48" spans="2:18" x14ac:dyDescent="0.3">
      <c r="B48" s="20"/>
      <c r="R48" s="21"/>
    </row>
    <row r="49" spans="2:18" x14ac:dyDescent="0.3">
      <c r="B49" s="20"/>
      <c r="R49" s="21"/>
    </row>
    <row r="50" spans="2:18" s="1" customFormat="1" ht="15" x14ac:dyDescent="0.3">
      <c r="B50" s="29"/>
      <c r="D50" s="42" t="s">
        <v>43</v>
      </c>
      <c r="E50" s="43"/>
      <c r="F50" s="43"/>
      <c r="G50" s="43"/>
      <c r="H50" s="44"/>
      <c r="J50" s="42" t="s">
        <v>44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0"/>
      <c r="D51" s="45"/>
      <c r="H51" s="46"/>
      <c r="J51" s="45"/>
      <c r="P51" s="46"/>
      <c r="R51" s="21"/>
    </row>
    <row r="52" spans="2:18" x14ac:dyDescent="0.3">
      <c r="B52" s="20"/>
      <c r="D52" s="45"/>
      <c r="H52" s="46"/>
      <c r="J52" s="45"/>
      <c r="P52" s="46"/>
      <c r="R52" s="21"/>
    </row>
    <row r="53" spans="2:18" x14ac:dyDescent="0.3">
      <c r="B53" s="20"/>
      <c r="D53" s="45"/>
      <c r="H53" s="46"/>
      <c r="J53" s="45"/>
      <c r="P53" s="46"/>
      <c r="R53" s="21"/>
    </row>
    <row r="54" spans="2:18" x14ac:dyDescent="0.3">
      <c r="B54" s="20"/>
      <c r="D54" s="45"/>
      <c r="H54" s="46"/>
      <c r="J54" s="45"/>
      <c r="P54" s="46"/>
      <c r="R54" s="21"/>
    </row>
    <row r="55" spans="2:18" x14ac:dyDescent="0.3">
      <c r="B55" s="20"/>
      <c r="D55" s="45"/>
      <c r="H55" s="46"/>
      <c r="J55" s="45"/>
      <c r="P55" s="46"/>
      <c r="R55" s="21"/>
    </row>
    <row r="56" spans="2:18" x14ac:dyDescent="0.3">
      <c r="B56" s="20"/>
      <c r="D56" s="45"/>
      <c r="H56" s="46"/>
      <c r="J56" s="45"/>
      <c r="P56" s="46"/>
      <c r="R56" s="21"/>
    </row>
    <row r="57" spans="2:18" x14ac:dyDescent="0.3">
      <c r="B57" s="20"/>
      <c r="D57" s="45"/>
      <c r="H57" s="46"/>
      <c r="J57" s="45"/>
      <c r="P57" s="46"/>
      <c r="R57" s="21"/>
    </row>
    <row r="58" spans="2:18" x14ac:dyDescent="0.3">
      <c r="B58" s="20"/>
      <c r="D58" s="45"/>
      <c r="H58" s="46"/>
      <c r="J58" s="45"/>
      <c r="P58" s="46"/>
      <c r="R58" s="21"/>
    </row>
    <row r="59" spans="2:18" s="1" customFormat="1" ht="15" x14ac:dyDescent="0.3">
      <c r="B59" s="29"/>
      <c r="D59" s="47" t="s">
        <v>45</v>
      </c>
      <c r="E59" s="48"/>
      <c r="F59" s="48"/>
      <c r="G59" s="49" t="s">
        <v>46</v>
      </c>
      <c r="H59" s="50"/>
      <c r="J59" s="47" t="s">
        <v>45</v>
      </c>
      <c r="K59" s="48"/>
      <c r="L59" s="48"/>
      <c r="M59" s="48"/>
      <c r="N59" s="49" t="s">
        <v>46</v>
      </c>
      <c r="O59" s="48"/>
      <c r="P59" s="50"/>
      <c r="R59" s="30"/>
    </row>
    <row r="60" spans="2:18" x14ac:dyDescent="0.3">
      <c r="B60" s="20"/>
      <c r="R60" s="21"/>
    </row>
    <row r="61" spans="2:18" s="1" customFormat="1" ht="15" x14ac:dyDescent="0.3">
      <c r="B61" s="29"/>
      <c r="D61" s="42" t="s">
        <v>47</v>
      </c>
      <c r="E61" s="43"/>
      <c r="F61" s="43"/>
      <c r="G61" s="43"/>
      <c r="H61" s="44"/>
      <c r="J61" s="42" t="s">
        <v>48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0"/>
      <c r="D62" s="45"/>
      <c r="H62" s="46"/>
      <c r="J62" s="45"/>
      <c r="P62" s="46"/>
      <c r="R62" s="21"/>
    </row>
    <row r="63" spans="2:18" x14ac:dyDescent="0.3">
      <c r="B63" s="20"/>
      <c r="D63" s="45"/>
      <c r="H63" s="46"/>
      <c r="J63" s="45"/>
      <c r="P63" s="46"/>
      <c r="R63" s="21"/>
    </row>
    <row r="64" spans="2:18" x14ac:dyDescent="0.3">
      <c r="B64" s="20"/>
      <c r="D64" s="45"/>
      <c r="H64" s="46"/>
      <c r="J64" s="45"/>
      <c r="P64" s="46"/>
      <c r="R64" s="21"/>
    </row>
    <row r="65" spans="2:18" x14ac:dyDescent="0.3">
      <c r="B65" s="20"/>
      <c r="D65" s="45"/>
      <c r="H65" s="46"/>
      <c r="J65" s="45"/>
      <c r="P65" s="46"/>
      <c r="R65" s="21"/>
    </row>
    <row r="66" spans="2:18" x14ac:dyDescent="0.3">
      <c r="B66" s="20"/>
      <c r="D66" s="45"/>
      <c r="H66" s="46"/>
      <c r="J66" s="45"/>
      <c r="P66" s="46"/>
      <c r="R66" s="21"/>
    </row>
    <row r="67" spans="2:18" x14ac:dyDescent="0.3">
      <c r="B67" s="20"/>
      <c r="D67" s="45"/>
      <c r="H67" s="46"/>
      <c r="J67" s="45"/>
      <c r="P67" s="46"/>
      <c r="R67" s="21"/>
    </row>
    <row r="68" spans="2:18" x14ac:dyDescent="0.3">
      <c r="B68" s="20"/>
      <c r="D68" s="45"/>
      <c r="H68" s="46"/>
      <c r="J68" s="45"/>
      <c r="P68" s="46"/>
      <c r="R68" s="21"/>
    </row>
    <row r="69" spans="2:18" x14ac:dyDescent="0.3">
      <c r="B69" s="20"/>
      <c r="D69" s="45"/>
      <c r="H69" s="46"/>
      <c r="J69" s="45"/>
      <c r="P69" s="46"/>
      <c r="R69" s="21"/>
    </row>
    <row r="70" spans="2:18" s="1" customFormat="1" ht="15" x14ac:dyDescent="0.3">
      <c r="B70" s="29"/>
      <c r="D70" s="47" t="s">
        <v>45</v>
      </c>
      <c r="E70" s="48"/>
      <c r="F70" s="48"/>
      <c r="G70" s="49" t="s">
        <v>46</v>
      </c>
      <c r="H70" s="50"/>
      <c r="J70" s="47" t="s">
        <v>45</v>
      </c>
      <c r="K70" s="48"/>
      <c r="L70" s="48"/>
      <c r="M70" s="48"/>
      <c r="N70" s="49" t="s">
        <v>46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339" t="s">
        <v>95</v>
      </c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13</v>
      </c>
      <c r="F78" s="377" t="str">
        <f>F6</f>
        <v>Starý Smokovec OO PZ, rekonštrukcia a modernizácia objektu</v>
      </c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R78" s="30"/>
    </row>
    <row r="79" spans="2:18" s="1" customFormat="1" ht="36.950000000000003" customHeight="1" x14ac:dyDescent="0.3">
      <c r="B79" s="29"/>
      <c r="C79" s="60" t="s">
        <v>92</v>
      </c>
      <c r="F79" s="374" t="str">
        <f>F7</f>
        <v>E1.6 Vzduchotechnické zariadenia</v>
      </c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R79" s="30"/>
    </row>
    <row r="80" spans="2:18" s="1" customFormat="1" ht="6.95" customHeight="1" x14ac:dyDescent="0.3">
      <c r="B80" s="29"/>
      <c r="R80" s="30"/>
    </row>
    <row r="81" spans="2:47" s="1" customFormat="1" ht="18" customHeight="1" x14ac:dyDescent="0.3">
      <c r="B81" s="29"/>
      <c r="C81" s="26" t="s">
        <v>17</v>
      </c>
      <c r="F81" s="24" t="str">
        <f>F9</f>
        <v>Vysoké Tatry</v>
      </c>
      <c r="K81" s="26" t="s">
        <v>19</v>
      </c>
      <c r="M81" s="379">
        <f>IF(O9="","",O9)</f>
        <v>45055</v>
      </c>
      <c r="N81" s="357"/>
      <c r="O81" s="357"/>
      <c r="P81" s="357"/>
      <c r="R81" s="30"/>
    </row>
    <row r="82" spans="2:47" s="1" customFormat="1" ht="6.95" customHeight="1" x14ac:dyDescent="0.3">
      <c r="B82" s="29"/>
      <c r="R82" s="30"/>
    </row>
    <row r="83" spans="2:47" s="1" customFormat="1" ht="15" x14ac:dyDescent="0.3">
      <c r="B83" s="29"/>
      <c r="C83" s="26" t="s">
        <v>20</v>
      </c>
      <c r="F83" s="24" t="str">
        <f>E12</f>
        <v>Ministerstvo vnútra Slovenskej republiky</v>
      </c>
      <c r="K83" s="26" t="s">
        <v>26</v>
      </c>
      <c r="M83" s="340" t="str">
        <f>E18</f>
        <v xml:space="preserve"> </v>
      </c>
      <c r="N83" s="357"/>
      <c r="O83" s="357"/>
      <c r="P83" s="357"/>
      <c r="Q83" s="357"/>
      <c r="R83" s="30"/>
    </row>
    <row r="84" spans="2:47" s="1" customFormat="1" ht="14.45" customHeight="1" x14ac:dyDescent="0.3">
      <c r="B84" s="29"/>
      <c r="C84" s="26" t="s">
        <v>24</v>
      </c>
      <c r="F84" s="24" t="str">
        <f>IF(E15="","",E15)</f>
        <v xml:space="preserve"> </v>
      </c>
      <c r="K84" s="26" t="s">
        <v>28</v>
      </c>
      <c r="M84" s="340" t="str">
        <f>E21</f>
        <v xml:space="preserve"> </v>
      </c>
      <c r="N84" s="357"/>
      <c r="O84" s="357"/>
      <c r="P84" s="357"/>
      <c r="Q84" s="357"/>
      <c r="R84" s="30"/>
    </row>
    <row r="85" spans="2:47" s="1" customFormat="1" ht="10.35" customHeight="1" x14ac:dyDescent="0.3">
      <c r="B85" s="29"/>
      <c r="R85" s="30"/>
    </row>
    <row r="86" spans="2:47" s="1" customFormat="1" ht="29.25" customHeight="1" x14ac:dyDescent="0.3">
      <c r="B86" s="29"/>
      <c r="C86" s="383" t="s">
        <v>96</v>
      </c>
      <c r="D86" s="384"/>
      <c r="E86" s="384"/>
      <c r="F86" s="384"/>
      <c r="G86" s="384"/>
      <c r="H86" s="92"/>
      <c r="I86" s="92"/>
      <c r="J86" s="92"/>
      <c r="K86" s="92"/>
      <c r="L86" s="92"/>
      <c r="M86" s="92"/>
      <c r="N86" s="383" t="s">
        <v>97</v>
      </c>
      <c r="O86" s="357"/>
      <c r="P86" s="357"/>
      <c r="Q86" s="357"/>
      <c r="R86" s="30"/>
    </row>
    <row r="87" spans="2:47" s="1" customFormat="1" ht="10.35" customHeight="1" x14ac:dyDescent="0.3">
      <c r="B87" s="29"/>
      <c r="R87" s="30"/>
    </row>
    <row r="88" spans="2:47" s="1" customFormat="1" ht="29.25" customHeight="1" x14ac:dyDescent="0.3">
      <c r="B88" s="29"/>
      <c r="C88" s="99" t="s">
        <v>98</v>
      </c>
      <c r="N88" s="367"/>
      <c r="O88" s="357"/>
      <c r="P88" s="357"/>
      <c r="Q88" s="357"/>
      <c r="R88" s="30"/>
      <c r="AU88" s="16" t="s">
        <v>99</v>
      </c>
    </row>
    <row r="89" spans="2:47" s="6" customFormat="1" ht="24.95" customHeight="1" x14ac:dyDescent="0.3">
      <c r="B89" s="100"/>
      <c r="D89" s="101" t="s">
        <v>107</v>
      </c>
      <c r="N89" s="385"/>
      <c r="O89" s="386"/>
      <c r="P89" s="386"/>
      <c r="Q89" s="386"/>
      <c r="R89" s="102"/>
    </row>
    <row r="90" spans="2:47" s="7" customFormat="1" ht="19.899999999999999" customHeight="1" x14ac:dyDescent="0.3">
      <c r="B90" s="103"/>
      <c r="D90" s="104" t="s">
        <v>1248</v>
      </c>
      <c r="N90" s="387"/>
      <c r="O90" s="388"/>
      <c r="P90" s="388"/>
      <c r="Q90" s="388"/>
      <c r="R90" s="105"/>
    </row>
    <row r="91" spans="2:47" s="1" customFormat="1" ht="21.75" customHeight="1" x14ac:dyDescent="0.3">
      <c r="B91" s="29"/>
      <c r="R91" s="30"/>
    </row>
    <row r="92" spans="2:47" s="1" customFormat="1" ht="29.25" customHeight="1" x14ac:dyDescent="0.3">
      <c r="B92" s="29"/>
      <c r="C92" s="99" t="s">
        <v>109</v>
      </c>
      <c r="N92" s="389"/>
      <c r="O92" s="357"/>
      <c r="P92" s="357"/>
      <c r="Q92" s="357"/>
      <c r="R92" s="30"/>
      <c r="T92" s="106"/>
      <c r="U92" s="107" t="s">
        <v>33</v>
      </c>
    </row>
    <row r="93" spans="2:47" s="1" customFormat="1" ht="18" customHeight="1" x14ac:dyDescent="0.3">
      <c r="B93" s="29"/>
      <c r="R93" s="30"/>
    </row>
    <row r="94" spans="2:47" s="1" customFormat="1" ht="29.25" customHeight="1" x14ac:dyDescent="0.3">
      <c r="B94" s="29"/>
      <c r="C94" s="91" t="s">
        <v>89</v>
      </c>
      <c r="D94" s="92"/>
      <c r="E94" s="92"/>
      <c r="F94" s="92"/>
      <c r="G94" s="92"/>
      <c r="H94" s="92"/>
      <c r="I94" s="92"/>
      <c r="J94" s="92"/>
      <c r="K94" s="92"/>
      <c r="L94" s="363"/>
      <c r="M94" s="384"/>
      <c r="N94" s="384"/>
      <c r="O94" s="384"/>
      <c r="P94" s="384"/>
      <c r="Q94" s="384"/>
      <c r="R94" s="30"/>
    </row>
    <row r="95" spans="2:47" s="1" customFormat="1" ht="6.95" customHeight="1" x14ac:dyDescent="0.3">
      <c r="B95" s="51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3"/>
    </row>
    <row r="99" spans="2:63" s="1" customFormat="1" ht="6.95" customHeight="1" x14ac:dyDescent="0.3"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6"/>
    </row>
    <row r="100" spans="2:63" s="1" customFormat="1" ht="36.950000000000003" customHeight="1" x14ac:dyDescent="0.3">
      <c r="B100" s="29"/>
      <c r="C100" s="339" t="s">
        <v>110</v>
      </c>
      <c r="D100" s="357"/>
      <c r="E100" s="357"/>
      <c r="F100" s="357"/>
      <c r="G100" s="357"/>
      <c r="H100" s="357"/>
      <c r="I100" s="357"/>
      <c r="J100" s="357"/>
      <c r="K100" s="357"/>
      <c r="L100" s="357"/>
      <c r="M100" s="357"/>
      <c r="N100" s="357"/>
      <c r="O100" s="357"/>
      <c r="P100" s="357"/>
      <c r="Q100" s="357"/>
      <c r="R100" s="30"/>
    </row>
    <row r="101" spans="2:63" s="1" customFormat="1" ht="6.95" customHeight="1" x14ac:dyDescent="0.3">
      <c r="B101" s="29"/>
      <c r="R101" s="30"/>
    </row>
    <row r="102" spans="2:63" s="1" customFormat="1" ht="30" customHeight="1" x14ac:dyDescent="0.3">
      <c r="B102" s="29"/>
      <c r="C102" s="26" t="s">
        <v>13</v>
      </c>
      <c r="F102" s="377" t="str">
        <f>F6</f>
        <v>Starý Smokovec OO PZ, rekonštrukcia a modernizácia objektu</v>
      </c>
      <c r="G102" s="357"/>
      <c r="H102" s="357"/>
      <c r="I102" s="357"/>
      <c r="J102" s="357"/>
      <c r="K102" s="357"/>
      <c r="L102" s="357"/>
      <c r="M102" s="357"/>
      <c r="N102" s="357"/>
      <c r="O102" s="357"/>
      <c r="P102" s="357"/>
      <c r="R102" s="30"/>
    </row>
    <row r="103" spans="2:63" s="1" customFormat="1" ht="36.950000000000003" customHeight="1" x14ac:dyDescent="0.3">
      <c r="B103" s="29"/>
      <c r="C103" s="60" t="s">
        <v>92</v>
      </c>
      <c r="F103" s="374" t="str">
        <f>F7</f>
        <v>E1.6 Vzduchotechnické zariadenia</v>
      </c>
      <c r="G103" s="357"/>
      <c r="H103" s="357"/>
      <c r="I103" s="357"/>
      <c r="J103" s="357"/>
      <c r="K103" s="357"/>
      <c r="L103" s="357"/>
      <c r="M103" s="357"/>
      <c r="N103" s="357"/>
      <c r="O103" s="357"/>
      <c r="P103" s="357"/>
      <c r="R103" s="30"/>
    </row>
    <row r="104" spans="2:63" s="1" customFormat="1" ht="6.95" customHeight="1" x14ac:dyDescent="0.3">
      <c r="B104" s="29"/>
      <c r="R104" s="30"/>
    </row>
    <row r="105" spans="2:63" s="1" customFormat="1" ht="18" customHeight="1" x14ac:dyDescent="0.3">
      <c r="B105" s="29"/>
      <c r="C105" s="26" t="s">
        <v>17</v>
      </c>
      <c r="F105" s="24" t="str">
        <f>F9</f>
        <v>Vysoké Tatry</v>
      </c>
      <c r="K105" s="26" t="s">
        <v>19</v>
      </c>
      <c r="M105" s="379">
        <f>IF(O9="","",O9)</f>
        <v>45055</v>
      </c>
      <c r="N105" s="357"/>
      <c r="O105" s="357"/>
      <c r="P105" s="357"/>
      <c r="R105" s="30"/>
    </row>
    <row r="106" spans="2:63" s="1" customFormat="1" ht="6.95" customHeight="1" x14ac:dyDescent="0.3">
      <c r="B106" s="29"/>
      <c r="R106" s="30"/>
    </row>
    <row r="107" spans="2:63" s="1" customFormat="1" ht="15" x14ac:dyDescent="0.3">
      <c r="B107" s="29"/>
      <c r="C107" s="26" t="s">
        <v>20</v>
      </c>
      <c r="F107" s="24" t="str">
        <f>E12</f>
        <v>Ministerstvo vnútra Slovenskej republiky</v>
      </c>
      <c r="K107" s="26" t="s">
        <v>26</v>
      </c>
      <c r="M107" s="340" t="str">
        <f>E18</f>
        <v xml:space="preserve"> </v>
      </c>
      <c r="N107" s="357"/>
      <c r="O107" s="357"/>
      <c r="P107" s="357"/>
      <c r="Q107" s="357"/>
      <c r="R107" s="30"/>
    </row>
    <row r="108" spans="2:63" s="1" customFormat="1" ht="14.45" customHeight="1" x14ac:dyDescent="0.3">
      <c r="B108" s="29"/>
      <c r="C108" s="26" t="s">
        <v>24</v>
      </c>
      <c r="F108" s="24" t="str">
        <f>IF(E15="","",E15)</f>
        <v xml:space="preserve"> </v>
      </c>
      <c r="K108" s="26" t="s">
        <v>28</v>
      </c>
      <c r="M108" s="340" t="str">
        <f>E21</f>
        <v xml:space="preserve"> </v>
      </c>
      <c r="N108" s="357"/>
      <c r="O108" s="357"/>
      <c r="P108" s="357"/>
      <c r="Q108" s="357"/>
      <c r="R108" s="30"/>
    </row>
    <row r="109" spans="2:63" s="1" customFormat="1" ht="10.35" customHeight="1" x14ac:dyDescent="0.3">
      <c r="B109" s="29"/>
      <c r="R109" s="30"/>
    </row>
    <row r="110" spans="2:63" s="8" customFormat="1" ht="29.25" customHeight="1" x14ac:dyDescent="0.3">
      <c r="B110" s="108"/>
      <c r="C110" s="109" t="s">
        <v>111</v>
      </c>
      <c r="D110" s="110" t="s">
        <v>112</v>
      </c>
      <c r="E110" s="110" t="s">
        <v>51</v>
      </c>
      <c r="F110" s="390" t="s">
        <v>113</v>
      </c>
      <c r="G110" s="391"/>
      <c r="H110" s="391"/>
      <c r="I110" s="391"/>
      <c r="J110" s="110" t="s">
        <v>114</v>
      </c>
      <c r="K110" s="110" t="s">
        <v>115</v>
      </c>
      <c r="L110" s="392" t="s">
        <v>116</v>
      </c>
      <c r="M110" s="391"/>
      <c r="N110" s="390" t="s">
        <v>97</v>
      </c>
      <c r="O110" s="391"/>
      <c r="P110" s="391"/>
      <c r="Q110" s="393"/>
      <c r="R110" s="111"/>
      <c r="T110" s="67" t="s">
        <v>117</v>
      </c>
      <c r="U110" s="68" t="s">
        <v>33</v>
      </c>
      <c r="V110" s="68" t="s">
        <v>118</v>
      </c>
      <c r="W110" s="68" t="s">
        <v>119</v>
      </c>
      <c r="X110" s="68" t="s">
        <v>120</v>
      </c>
      <c r="Y110" s="68" t="s">
        <v>121</v>
      </c>
      <c r="Z110" s="68" t="s">
        <v>122</v>
      </c>
      <c r="AA110" s="69" t="s">
        <v>123</v>
      </c>
    </row>
    <row r="111" spans="2:63" s="1" customFormat="1" ht="29.25" customHeight="1" x14ac:dyDescent="0.35">
      <c r="B111" s="29"/>
      <c r="C111" s="71" t="s">
        <v>93</v>
      </c>
      <c r="N111" s="407"/>
      <c r="O111" s="408"/>
      <c r="P111" s="408"/>
      <c r="Q111" s="408"/>
      <c r="R111" s="30"/>
      <c r="T111" s="70"/>
      <c r="U111" s="43"/>
      <c r="V111" s="43"/>
      <c r="W111" s="112">
        <f>W112</f>
        <v>85.218785241248824</v>
      </c>
      <c r="X111" s="43"/>
      <c r="Y111" s="112">
        <f>Y112</f>
        <v>2.529E-2</v>
      </c>
      <c r="Z111" s="43"/>
      <c r="AA111" s="113">
        <f>AA112</f>
        <v>0</v>
      </c>
      <c r="AT111" s="16" t="s">
        <v>68</v>
      </c>
      <c r="AU111" s="16" t="s">
        <v>99</v>
      </c>
      <c r="BK111" s="114">
        <f>BK112</f>
        <v>0</v>
      </c>
    </row>
    <row r="112" spans="2:63" s="9" customFormat="1" ht="37.35" customHeight="1" x14ac:dyDescent="0.35">
      <c r="B112" s="115"/>
      <c r="D112" s="116" t="s">
        <v>107</v>
      </c>
      <c r="E112" s="116"/>
      <c r="F112" s="116"/>
      <c r="G112" s="116"/>
      <c r="H112" s="116"/>
      <c r="I112" s="116"/>
      <c r="J112" s="116"/>
      <c r="K112" s="116"/>
      <c r="L112" s="116"/>
      <c r="M112" s="116"/>
      <c r="N112" s="409"/>
      <c r="O112" s="385"/>
      <c r="P112" s="385"/>
      <c r="Q112" s="385"/>
      <c r="R112" s="117"/>
      <c r="T112" s="118"/>
      <c r="W112" s="119">
        <f>W113</f>
        <v>85.218785241248824</v>
      </c>
      <c r="Y112" s="119">
        <f>Y113</f>
        <v>2.529E-2</v>
      </c>
      <c r="AA112" s="120">
        <f>AA113</f>
        <v>0</v>
      </c>
      <c r="AR112" s="121" t="s">
        <v>130</v>
      </c>
      <c r="AT112" s="122" t="s">
        <v>68</v>
      </c>
      <c r="AU112" s="122" t="s">
        <v>69</v>
      </c>
      <c r="AY112" s="121" t="s">
        <v>124</v>
      </c>
      <c r="BK112" s="123">
        <f>BK113</f>
        <v>0</v>
      </c>
    </row>
    <row r="113" spans="2:65" s="9" customFormat="1" ht="19.899999999999999" customHeight="1" x14ac:dyDescent="0.3">
      <c r="B113" s="115"/>
      <c r="D113" s="124" t="s">
        <v>1248</v>
      </c>
      <c r="E113" s="124"/>
      <c r="F113" s="124"/>
      <c r="G113" s="124"/>
      <c r="H113" s="124"/>
      <c r="I113" s="124"/>
      <c r="J113" s="124"/>
      <c r="K113" s="124"/>
      <c r="L113" s="124"/>
      <c r="M113" s="124"/>
      <c r="N113" s="410"/>
      <c r="O113" s="411"/>
      <c r="P113" s="411"/>
      <c r="Q113" s="411"/>
      <c r="R113" s="117"/>
      <c r="T113" s="118"/>
      <c r="W113" s="119">
        <f>SUM(W114:W125)</f>
        <v>85.218785241248824</v>
      </c>
      <c r="Y113" s="119">
        <f>SUM(Y114:Y125)</f>
        <v>2.529E-2</v>
      </c>
      <c r="AA113" s="120">
        <f>SUM(AA114:AA125)</f>
        <v>0</v>
      </c>
      <c r="AR113" s="121" t="s">
        <v>130</v>
      </c>
      <c r="AT113" s="122" t="s">
        <v>68</v>
      </c>
      <c r="AU113" s="122" t="s">
        <v>75</v>
      </c>
      <c r="AY113" s="121" t="s">
        <v>124</v>
      </c>
      <c r="BK113" s="123">
        <f>SUM(BK114:BK125)</f>
        <v>0</v>
      </c>
    </row>
    <row r="114" spans="2:65" s="1" customFormat="1" ht="31.5" customHeight="1" x14ac:dyDescent="0.3">
      <c r="B114" s="125"/>
      <c r="C114" s="126">
        <v>1</v>
      </c>
      <c r="D114" s="126" t="s">
        <v>125</v>
      </c>
      <c r="E114" s="127" t="s">
        <v>1249</v>
      </c>
      <c r="F114" s="394" t="s">
        <v>1250</v>
      </c>
      <c r="G114" s="395"/>
      <c r="H114" s="395"/>
      <c r="I114" s="395"/>
      <c r="J114" s="128" t="s">
        <v>1251</v>
      </c>
      <c r="K114" s="129">
        <v>5</v>
      </c>
      <c r="L114" s="422"/>
      <c r="M114" s="423"/>
      <c r="N114" s="396"/>
      <c r="O114" s="395"/>
      <c r="P114" s="395"/>
      <c r="Q114" s="395"/>
      <c r="R114" s="130"/>
      <c r="T114" s="131" t="s">
        <v>3</v>
      </c>
      <c r="U114" s="36" t="s">
        <v>36</v>
      </c>
      <c r="V114" s="132">
        <v>0.214</v>
      </c>
      <c r="W114" s="132">
        <f t="shared" ref="W114:W122" si="0">V114*K114</f>
        <v>1.07</v>
      </c>
      <c r="X114" s="132">
        <v>0</v>
      </c>
      <c r="Y114" s="132">
        <f t="shared" ref="Y114:Y122" si="1">X114*K114</f>
        <v>0</v>
      </c>
      <c r="Z114" s="132">
        <v>0</v>
      </c>
      <c r="AA114" s="133">
        <f t="shared" ref="AA114:AA122" si="2">Z114*K114</f>
        <v>0</v>
      </c>
      <c r="AR114" s="16" t="s">
        <v>193</v>
      </c>
      <c r="AT114" s="16" t="s">
        <v>125</v>
      </c>
      <c r="AU114" s="16" t="s">
        <v>130</v>
      </c>
      <c r="AY114" s="16" t="s">
        <v>124</v>
      </c>
      <c r="BE114" s="134">
        <f t="shared" ref="BE114:BE122" si="3">IF(U114="základná",N114,0)</f>
        <v>0</v>
      </c>
      <c r="BF114" s="134">
        <f t="shared" ref="BF114:BF122" si="4">IF(U114="znížená",N114,0)</f>
        <v>0</v>
      </c>
      <c r="BG114" s="134">
        <f t="shared" ref="BG114:BG122" si="5">IF(U114="zákl. prenesená",N114,0)</f>
        <v>0</v>
      </c>
      <c r="BH114" s="134">
        <f t="shared" ref="BH114:BH122" si="6">IF(U114="zníž. prenesená",N114,0)</f>
        <v>0</v>
      </c>
      <c r="BI114" s="134">
        <f t="shared" ref="BI114:BI122" si="7">IF(U114="nulová",N114,0)</f>
        <v>0</v>
      </c>
      <c r="BJ114" s="16" t="s">
        <v>130</v>
      </c>
      <c r="BK114" s="134">
        <f t="shared" ref="BK114:BK122" si="8">ROUND(L114*K114,2)</f>
        <v>0</v>
      </c>
      <c r="BL114" s="16" t="s">
        <v>193</v>
      </c>
      <c r="BM114" s="16" t="s">
        <v>1252</v>
      </c>
    </row>
    <row r="115" spans="2:65" s="1" customFormat="1" ht="31.5" customHeight="1" x14ac:dyDescent="0.3">
      <c r="B115" s="125"/>
      <c r="C115" s="141">
        <v>2</v>
      </c>
      <c r="D115" s="141" t="s">
        <v>151</v>
      </c>
      <c r="E115" s="142" t="s">
        <v>1253</v>
      </c>
      <c r="F115" s="403" t="s">
        <v>1254</v>
      </c>
      <c r="G115" s="404"/>
      <c r="H115" s="404"/>
      <c r="I115" s="404"/>
      <c r="J115" s="143" t="s">
        <v>187</v>
      </c>
      <c r="K115" s="144">
        <v>1</v>
      </c>
      <c r="L115" s="420"/>
      <c r="M115" s="421"/>
      <c r="N115" s="405"/>
      <c r="O115" s="395"/>
      <c r="P115" s="395"/>
      <c r="Q115" s="395"/>
      <c r="R115" s="130"/>
      <c r="T115" s="131" t="s">
        <v>3</v>
      </c>
      <c r="U115" s="36" t="s">
        <v>36</v>
      </c>
      <c r="V115" s="132">
        <v>0</v>
      </c>
      <c r="W115" s="132">
        <f t="shared" si="0"/>
        <v>0</v>
      </c>
      <c r="X115" s="132">
        <v>0</v>
      </c>
      <c r="Y115" s="132">
        <f t="shared" si="1"/>
        <v>0</v>
      </c>
      <c r="Z115" s="132">
        <v>0</v>
      </c>
      <c r="AA115" s="133">
        <f t="shared" si="2"/>
        <v>0</v>
      </c>
      <c r="AR115" s="16" t="s">
        <v>251</v>
      </c>
      <c r="AT115" s="16" t="s">
        <v>151</v>
      </c>
      <c r="AU115" s="16" t="s">
        <v>130</v>
      </c>
      <c r="AY115" s="16" t="s">
        <v>124</v>
      </c>
      <c r="BE115" s="134">
        <f t="shared" si="3"/>
        <v>0</v>
      </c>
      <c r="BF115" s="134">
        <f t="shared" si="4"/>
        <v>0</v>
      </c>
      <c r="BG115" s="134">
        <f t="shared" si="5"/>
        <v>0</v>
      </c>
      <c r="BH115" s="134">
        <f t="shared" si="6"/>
        <v>0</v>
      </c>
      <c r="BI115" s="134">
        <f t="shared" si="7"/>
        <v>0</v>
      </c>
      <c r="BJ115" s="16" t="s">
        <v>130</v>
      </c>
      <c r="BK115" s="134">
        <f t="shared" si="8"/>
        <v>0</v>
      </c>
      <c r="BL115" s="16" t="s">
        <v>193</v>
      </c>
      <c r="BM115" s="16" t="s">
        <v>1255</v>
      </c>
    </row>
    <row r="116" spans="2:65" s="1" customFormat="1" ht="31.5" customHeight="1" x14ac:dyDescent="0.3">
      <c r="B116" s="125"/>
      <c r="C116" s="126">
        <v>3</v>
      </c>
      <c r="D116" s="126" t="s">
        <v>125</v>
      </c>
      <c r="E116" s="127" t="s">
        <v>1256</v>
      </c>
      <c r="F116" s="394" t="s">
        <v>1257</v>
      </c>
      <c r="G116" s="395"/>
      <c r="H116" s="395"/>
      <c r="I116" s="395"/>
      <c r="J116" s="128" t="s">
        <v>187</v>
      </c>
      <c r="K116" s="129">
        <v>1</v>
      </c>
      <c r="L116" s="422"/>
      <c r="M116" s="423"/>
      <c r="N116" s="396"/>
      <c r="O116" s="395"/>
      <c r="P116" s="395"/>
      <c r="Q116" s="395"/>
      <c r="R116" s="130"/>
      <c r="T116" s="131" t="s">
        <v>3</v>
      </c>
      <c r="U116" s="36" t="s">
        <v>36</v>
      </c>
      <c r="V116" s="132">
        <v>8.827</v>
      </c>
      <c r="W116" s="132">
        <f t="shared" si="0"/>
        <v>8.827</v>
      </c>
      <c r="X116" s="132">
        <v>0</v>
      </c>
      <c r="Y116" s="132">
        <f t="shared" si="1"/>
        <v>0</v>
      </c>
      <c r="Z116" s="132">
        <v>0</v>
      </c>
      <c r="AA116" s="133">
        <f t="shared" si="2"/>
        <v>0</v>
      </c>
      <c r="AR116" s="16" t="s">
        <v>193</v>
      </c>
      <c r="AT116" s="16" t="s">
        <v>125</v>
      </c>
      <c r="AU116" s="16" t="s">
        <v>130</v>
      </c>
      <c r="AY116" s="16" t="s">
        <v>124</v>
      </c>
      <c r="BE116" s="134">
        <f t="shared" si="3"/>
        <v>0</v>
      </c>
      <c r="BF116" s="134">
        <f t="shared" si="4"/>
        <v>0</v>
      </c>
      <c r="BG116" s="134">
        <f t="shared" si="5"/>
        <v>0</v>
      </c>
      <c r="BH116" s="134">
        <f t="shared" si="6"/>
        <v>0</v>
      </c>
      <c r="BI116" s="134">
        <f t="shared" si="7"/>
        <v>0</v>
      </c>
      <c r="BJ116" s="16" t="s">
        <v>130</v>
      </c>
      <c r="BK116" s="134">
        <f t="shared" si="8"/>
        <v>0</v>
      </c>
      <c r="BL116" s="16" t="s">
        <v>193</v>
      </c>
      <c r="BM116" s="16" t="s">
        <v>1258</v>
      </c>
    </row>
    <row r="117" spans="2:65" s="1" customFormat="1" ht="69.75" customHeight="1" x14ac:dyDescent="0.3">
      <c r="B117" s="125"/>
      <c r="C117" s="141">
        <v>4</v>
      </c>
      <c r="D117" s="141" t="s">
        <v>151</v>
      </c>
      <c r="E117" s="142" t="s">
        <v>1259</v>
      </c>
      <c r="F117" s="403" t="s">
        <v>1961</v>
      </c>
      <c r="G117" s="404"/>
      <c r="H117" s="404"/>
      <c r="I117" s="404"/>
      <c r="J117" s="143" t="s">
        <v>187</v>
      </c>
      <c r="K117" s="144">
        <v>1</v>
      </c>
      <c r="L117" s="420"/>
      <c r="M117" s="421"/>
      <c r="N117" s="405"/>
      <c r="O117" s="395"/>
      <c r="P117" s="395"/>
      <c r="Q117" s="395"/>
      <c r="R117" s="130"/>
      <c r="T117" s="131" t="s">
        <v>3</v>
      </c>
      <c r="U117" s="36" t="s">
        <v>36</v>
      </c>
      <c r="V117" s="132">
        <v>0</v>
      </c>
      <c r="W117" s="132">
        <f t="shared" si="0"/>
        <v>0</v>
      </c>
      <c r="X117" s="132">
        <v>2.5000000000000001E-2</v>
      </c>
      <c r="Y117" s="132">
        <f t="shared" si="1"/>
        <v>2.5000000000000001E-2</v>
      </c>
      <c r="Z117" s="132">
        <v>0</v>
      </c>
      <c r="AA117" s="133">
        <f t="shared" si="2"/>
        <v>0</v>
      </c>
      <c r="AR117" s="16" t="s">
        <v>251</v>
      </c>
      <c r="AT117" s="16" t="s">
        <v>151</v>
      </c>
      <c r="AU117" s="16" t="s">
        <v>130</v>
      </c>
      <c r="AY117" s="16" t="s">
        <v>124</v>
      </c>
      <c r="BE117" s="134">
        <f t="shared" si="3"/>
        <v>0</v>
      </c>
      <c r="BF117" s="134">
        <f t="shared" si="4"/>
        <v>0</v>
      </c>
      <c r="BG117" s="134">
        <f t="shared" si="5"/>
        <v>0</v>
      </c>
      <c r="BH117" s="134">
        <f t="shared" si="6"/>
        <v>0</v>
      </c>
      <c r="BI117" s="134">
        <f t="shared" si="7"/>
        <v>0</v>
      </c>
      <c r="BJ117" s="16" t="s">
        <v>130</v>
      </c>
      <c r="BK117" s="134">
        <f t="shared" si="8"/>
        <v>0</v>
      </c>
      <c r="BL117" s="16" t="s">
        <v>193</v>
      </c>
      <c r="BM117" s="16" t="s">
        <v>1260</v>
      </c>
    </row>
    <row r="118" spans="2:65" s="1" customFormat="1" ht="22.5" customHeight="1" x14ac:dyDescent="0.3">
      <c r="B118" s="125"/>
      <c r="C118" s="126">
        <v>5</v>
      </c>
      <c r="D118" s="126" t="s">
        <v>125</v>
      </c>
      <c r="E118" s="127" t="s">
        <v>1261</v>
      </c>
      <c r="F118" s="394" t="s">
        <v>1262</v>
      </c>
      <c r="G118" s="395"/>
      <c r="H118" s="395"/>
      <c r="I118" s="395"/>
      <c r="J118" s="128" t="s">
        <v>187</v>
      </c>
      <c r="K118" s="129">
        <v>1</v>
      </c>
      <c r="L118" s="422"/>
      <c r="M118" s="423"/>
      <c r="N118" s="396"/>
      <c r="O118" s="395"/>
      <c r="P118" s="395"/>
      <c r="Q118" s="395"/>
      <c r="R118" s="130"/>
      <c r="T118" s="131" t="s">
        <v>3</v>
      </c>
      <c r="U118" s="36" t="s">
        <v>36</v>
      </c>
      <c r="V118" s="132">
        <v>5.3929999999999998</v>
      </c>
      <c r="W118" s="132">
        <f t="shared" si="0"/>
        <v>5.3929999999999998</v>
      </c>
      <c r="X118" s="132">
        <v>0</v>
      </c>
      <c r="Y118" s="132">
        <f t="shared" si="1"/>
        <v>0</v>
      </c>
      <c r="Z118" s="132">
        <v>0</v>
      </c>
      <c r="AA118" s="133">
        <f t="shared" si="2"/>
        <v>0</v>
      </c>
      <c r="AR118" s="16" t="s">
        <v>193</v>
      </c>
      <c r="AT118" s="16" t="s">
        <v>125</v>
      </c>
      <c r="AU118" s="16" t="s">
        <v>130</v>
      </c>
      <c r="AY118" s="16" t="s">
        <v>124</v>
      </c>
      <c r="BE118" s="134">
        <f t="shared" si="3"/>
        <v>0</v>
      </c>
      <c r="BF118" s="134">
        <f t="shared" si="4"/>
        <v>0</v>
      </c>
      <c r="BG118" s="134">
        <f t="shared" si="5"/>
        <v>0</v>
      </c>
      <c r="BH118" s="134">
        <f t="shared" si="6"/>
        <v>0</v>
      </c>
      <c r="BI118" s="134">
        <f t="shared" si="7"/>
        <v>0</v>
      </c>
      <c r="BJ118" s="16" t="s">
        <v>130</v>
      </c>
      <c r="BK118" s="134">
        <f t="shared" si="8"/>
        <v>0</v>
      </c>
      <c r="BL118" s="16" t="s">
        <v>193</v>
      </c>
      <c r="BM118" s="16" t="s">
        <v>1263</v>
      </c>
    </row>
    <row r="119" spans="2:65" s="1" customFormat="1" ht="31.5" customHeight="1" x14ac:dyDescent="0.3">
      <c r="B119" s="125"/>
      <c r="C119" s="126">
        <v>6</v>
      </c>
      <c r="D119" s="126" t="s">
        <v>125</v>
      </c>
      <c r="E119" s="127" t="s">
        <v>1264</v>
      </c>
      <c r="F119" s="394" t="s">
        <v>1265</v>
      </c>
      <c r="G119" s="395"/>
      <c r="H119" s="395"/>
      <c r="I119" s="395"/>
      <c r="J119" s="128" t="s">
        <v>1251</v>
      </c>
      <c r="K119" s="129">
        <v>10</v>
      </c>
      <c r="L119" s="422"/>
      <c r="M119" s="423"/>
      <c r="N119" s="396"/>
      <c r="O119" s="395"/>
      <c r="P119" s="395"/>
      <c r="Q119" s="395"/>
      <c r="R119" s="130"/>
      <c r="T119" s="131" t="s">
        <v>3</v>
      </c>
      <c r="U119" s="36" t="s">
        <v>36</v>
      </c>
      <c r="V119" s="132">
        <v>5.3929999999999998</v>
      </c>
      <c r="W119" s="132">
        <f t="shared" si="0"/>
        <v>53.93</v>
      </c>
      <c r="X119" s="132">
        <v>0</v>
      </c>
      <c r="Y119" s="132">
        <f t="shared" si="1"/>
        <v>0</v>
      </c>
      <c r="Z119" s="132">
        <v>0</v>
      </c>
      <c r="AA119" s="133">
        <f t="shared" si="2"/>
        <v>0</v>
      </c>
      <c r="AR119" s="16" t="s">
        <v>193</v>
      </c>
      <c r="AT119" s="16" t="s">
        <v>125</v>
      </c>
      <c r="AU119" s="16" t="s">
        <v>130</v>
      </c>
      <c r="AY119" s="16" t="s">
        <v>124</v>
      </c>
      <c r="BE119" s="134">
        <f t="shared" si="3"/>
        <v>0</v>
      </c>
      <c r="BF119" s="134">
        <f t="shared" si="4"/>
        <v>0</v>
      </c>
      <c r="BG119" s="134">
        <f t="shared" si="5"/>
        <v>0</v>
      </c>
      <c r="BH119" s="134">
        <f t="shared" si="6"/>
        <v>0</v>
      </c>
      <c r="BI119" s="134">
        <f t="shared" si="7"/>
        <v>0</v>
      </c>
      <c r="BJ119" s="16" t="s">
        <v>130</v>
      </c>
      <c r="BK119" s="134">
        <f t="shared" si="8"/>
        <v>0</v>
      </c>
      <c r="BL119" s="16" t="s">
        <v>193</v>
      </c>
      <c r="BM119" s="16" t="s">
        <v>1266</v>
      </c>
    </row>
    <row r="120" spans="2:65" s="1" customFormat="1" ht="22.5" customHeight="1" x14ac:dyDescent="0.3">
      <c r="B120" s="125"/>
      <c r="C120" s="126">
        <v>7</v>
      </c>
      <c r="D120" s="126" t="s">
        <v>125</v>
      </c>
      <c r="E120" s="127" t="s">
        <v>1267</v>
      </c>
      <c r="F120" s="394" t="s">
        <v>1268</v>
      </c>
      <c r="G120" s="395"/>
      <c r="H120" s="395"/>
      <c r="I120" s="395"/>
      <c r="J120" s="128" t="s">
        <v>187</v>
      </c>
      <c r="K120" s="129">
        <v>1</v>
      </c>
      <c r="L120" s="422"/>
      <c r="M120" s="423"/>
      <c r="N120" s="396"/>
      <c r="O120" s="395"/>
      <c r="P120" s="395"/>
      <c r="Q120" s="395"/>
      <c r="R120" s="130"/>
      <c r="T120" s="131" t="s">
        <v>3</v>
      </c>
      <c r="U120" s="36" t="s">
        <v>36</v>
      </c>
      <c r="V120" s="132">
        <v>1.4730000000000001</v>
      </c>
      <c r="W120" s="132">
        <f t="shared" si="0"/>
        <v>1.4730000000000001</v>
      </c>
      <c r="X120" s="132">
        <v>0</v>
      </c>
      <c r="Y120" s="132">
        <f t="shared" si="1"/>
        <v>0</v>
      </c>
      <c r="Z120" s="132">
        <v>0</v>
      </c>
      <c r="AA120" s="133">
        <f t="shared" si="2"/>
        <v>0</v>
      </c>
      <c r="AR120" s="16" t="s">
        <v>193</v>
      </c>
      <c r="AT120" s="16" t="s">
        <v>125</v>
      </c>
      <c r="AU120" s="16" t="s">
        <v>130</v>
      </c>
      <c r="AY120" s="16" t="s">
        <v>124</v>
      </c>
      <c r="BE120" s="134">
        <f t="shared" si="3"/>
        <v>0</v>
      </c>
      <c r="BF120" s="134">
        <f t="shared" si="4"/>
        <v>0</v>
      </c>
      <c r="BG120" s="134">
        <f t="shared" si="5"/>
        <v>0</v>
      </c>
      <c r="BH120" s="134">
        <f t="shared" si="6"/>
        <v>0</v>
      </c>
      <c r="BI120" s="134">
        <f t="shared" si="7"/>
        <v>0</v>
      </c>
      <c r="BJ120" s="16" t="s">
        <v>130</v>
      </c>
      <c r="BK120" s="134">
        <f t="shared" si="8"/>
        <v>0</v>
      </c>
      <c r="BL120" s="16" t="s">
        <v>193</v>
      </c>
      <c r="BM120" s="16" t="s">
        <v>1269</v>
      </c>
    </row>
    <row r="121" spans="2:65" s="1" customFormat="1" ht="31.5" customHeight="1" x14ac:dyDescent="0.3">
      <c r="B121" s="125"/>
      <c r="C121" s="141">
        <v>8</v>
      </c>
      <c r="D121" s="141" t="s">
        <v>151</v>
      </c>
      <c r="E121" s="142" t="s">
        <v>1270</v>
      </c>
      <c r="F121" s="403" t="s">
        <v>1271</v>
      </c>
      <c r="G121" s="404"/>
      <c r="H121" s="404"/>
      <c r="I121" s="404"/>
      <c r="J121" s="143" t="s">
        <v>187</v>
      </c>
      <c r="K121" s="144">
        <v>1</v>
      </c>
      <c r="L121" s="420"/>
      <c r="M121" s="421"/>
      <c r="N121" s="405"/>
      <c r="O121" s="395"/>
      <c r="P121" s="395"/>
      <c r="Q121" s="395"/>
      <c r="R121" s="130"/>
      <c r="T121" s="131" t="s">
        <v>3</v>
      </c>
      <c r="U121" s="36" t="s">
        <v>36</v>
      </c>
      <c r="V121" s="132">
        <v>0</v>
      </c>
      <c r="W121" s="132">
        <f t="shared" si="0"/>
        <v>0</v>
      </c>
      <c r="X121" s="132">
        <v>2.9E-4</v>
      </c>
      <c r="Y121" s="132">
        <f t="shared" si="1"/>
        <v>2.9E-4</v>
      </c>
      <c r="Z121" s="132">
        <v>0</v>
      </c>
      <c r="AA121" s="133">
        <f t="shared" si="2"/>
        <v>0</v>
      </c>
      <c r="AR121" s="16" t="s">
        <v>251</v>
      </c>
      <c r="AT121" s="16" t="s">
        <v>151</v>
      </c>
      <c r="AU121" s="16" t="s">
        <v>130</v>
      </c>
      <c r="AY121" s="16" t="s">
        <v>124</v>
      </c>
      <c r="BE121" s="134">
        <f t="shared" si="3"/>
        <v>0</v>
      </c>
      <c r="BF121" s="134">
        <f t="shared" si="4"/>
        <v>0</v>
      </c>
      <c r="BG121" s="134">
        <f t="shared" si="5"/>
        <v>0</v>
      </c>
      <c r="BH121" s="134">
        <f t="shared" si="6"/>
        <v>0</v>
      </c>
      <c r="BI121" s="134">
        <f t="shared" si="7"/>
        <v>0</v>
      </c>
      <c r="BJ121" s="16" t="s">
        <v>130</v>
      </c>
      <c r="BK121" s="134">
        <f t="shared" si="8"/>
        <v>0</v>
      </c>
      <c r="BL121" s="16" t="s">
        <v>193</v>
      </c>
      <c r="BM121" s="16" t="s">
        <v>1272</v>
      </c>
    </row>
    <row r="122" spans="2:65" s="1" customFormat="1" ht="22.5" customHeight="1" x14ac:dyDescent="0.3">
      <c r="B122" s="125"/>
      <c r="C122" s="126">
        <v>9</v>
      </c>
      <c r="D122" s="126" t="s">
        <v>125</v>
      </c>
      <c r="E122" s="127" t="s">
        <v>1273</v>
      </c>
      <c r="F122" s="394" t="s">
        <v>1274</v>
      </c>
      <c r="G122" s="395"/>
      <c r="H122" s="395"/>
      <c r="I122" s="395"/>
      <c r="J122" s="128" t="s">
        <v>187</v>
      </c>
      <c r="K122" s="129">
        <v>1</v>
      </c>
      <c r="L122" s="422"/>
      <c r="M122" s="423"/>
      <c r="N122" s="396"/>
      <c r="O122" s="395"/>
      <c r="P122" s="395"/>
      <c r="Q122" s="395"/>
      <c r="R122" s="130"/>
      <c r="T122" s="131" t="s">
        <v>3</v>
      </c>
      <c r="U122" s="36" t="s">
        <v>36</v>
      </c>
      <c r="V122" s="132">
        <v>0.81078524124881701</v>
      </c>
      <c r="W122" s="132">
        <f t="shared" si="0"/>
        <v>0.81078524124881701</v>
      </c>
      <c r="X122" s="132">
        <v>0</v>
      </c>
      <c r="Y122" s="132">
        <f t="shared" si="1"/>
        <v>0</v>
      </c>
      <c r="Z122" s="132">
        <v>0</v>
      </c>
      <c r="AA122" s="133">
        <f t="shared" si="2"/>
        <v>0</v>
      </c>
      <c r="AR122" s="16" t="s">
        <v>193</v>
      </c>
      <c r="AT122" s="16" t="s">
        <v>125</v>
      </c>
      <c r="AU122" s="16" t="s">
        <v>130</v>
      </c>
      <c r="AY122" s="16" t="s">
        <v>124</v>
      </c>
      <c r="BE122" s="134">
        <f t="shared" si="3"/>
        <v>0</v>
      </c>
      <c r="BF122" s="134">
        <f t="shared" si="4"/>
        <v>0</v>
      </c>
      <c r="BG122" s="134">
        <f t="shared" si="5"/>
        <v>0</v>
      </c>
      <c r="BH122" s="134">
        <f t="shared" si="6"/>
        <v>0</v>
      </c>
      <c r="BI122" s="134">
        <f t="shared" si="7"/>
        <v>0</v>
      </c>
      <c r="BJ122" s="16" t="s">
        <v>130</v>
      </c>
      <c r="BK122" s="134">
        <f t="shared" si="8"/>
        <v>0</v>
      </c>
      <c r="BL122" s="16" t="s">
        <v>193</v>
      </c>
      <c r="BM122" s="16" t="s">
        <v>1275</v>
      </c>
    </row>
    <row r="123" spans="2:65" s="1" customFormat="1" ht="31.5" customHeight="1" x14ac:dyDescent="0.3">
      <c r="B123" s="125"/>
      <c r="C123" s="126">
        <v>10</v>
      </c>
      <c r="D123" s="126" t="s">
        <v>125</v>
      </c>
      <c r="E123" s="127" t="s">
        <v>1276</v>
      </c>
      <c r="F123" s="394" t="s">
        <v>1277</v>
      </c>
      <c r="G123" s="395"/>
      <c r="H123" s="395"/>
      <c r="I123" s="395"/>
      <c r="J123" s="128" t="s">
        <v>187</v>
      </c>
      <c r="K123" s="129">
        <v>1</v>
      </c>
      <c r="L123" s="422"/>
      <c r="M123" s="423"/>
      <c r="N123" s="396"/>
      <c r="O123" s="395"/>
      <c r="P123" s="395"/>
      <c r="Q123" s="395"/>
      <c r="R123" s="130"/>
      <c r="T123" s="131" t="s">
        <v>3</v>
      </c>
      <c r="U123" s="36" t="s">
        <v>36</v>
      </c>
      <c r="V123" s="132">
        <v>8.5470000000000006</v>
      </c>
      <c r="W123" s="132">
        <f>V123*K123</f>
        <v>8.5470000000000006</v>
      </c>
      <c r="X123" s="132">
        <v>0</v>
      </c>
      <c r="Y123" s="132">
        <f>X123*K123</f>
        <v>0</v>
      </c>
      <c r="Z123" s="132">
        <v>0</v>
      </c>
      <c r="AA123" s="133">
        <f>Z123*K123</f>
        <v>0</v>
      </c>
      <c r="AR123" s="16" t="s">
        <v>454</v>
      </c>
      <c r="AT123" s="16" t="s">
        <v>125</v>
      </c>
      <c r="AU123" s="16" t="s">
        <v>130</v>
      </c>
      <c r="AY123" s="16" t="s">
        <v>124</v>
      </c>
      <c r="BE123" s="134">
        <f>IF(U123="základná",N123,0)</f>
        <v>0</v>
      </c>
      <c r="BF123" s="134">
        <f>IF(U123="znížená",N123,0)</f>
        <v>0</v>
      </c>
      <c r="BG123" s="134">
        <f>IF(U123="zákl. prenesená",N123,0)</f>
        <v>0</v>
      </c>
      <c r="BH123" s="134">
        <f>IF(U123="zníž. prenesená",N123,0)</f>
        <v>0</v>
      </c>
      <c r="BI123" s="134">
        <f>IF(U123="nulová",N123,0)</f>
        <v>0</v>
      </c>
      <c r="BJ123" s="16" t="s">
        <v>130</v>
      </c>
      <c r="BK123" s="134">
        <f>ROUND(L123*K123,2)</f>
        <v>0</v>
      </c>
      <c r="BL123" s="16" t="s">
        <v>454</v>
      </c>
      <c r="BM123" s="16" t="s">
        <v>1278</v>
      </c>
    </row>
    <row r="124" spans="2:65" s="1" customFormat="1" ht="22.5" customHeight="1" x14ac:dyDescent="0.3">
      <c r="B124" s="125"/>
      <c r="C124" s="126">
        <v>11</v>
      </c>
      <c r="D124" s="126" t="s">
        <v>125</v>
      </c>
      <c r="E124" s="127" t="s">
        <v>1279</v>
      </c>
      <c r="F124" s="394" t="s">
        <v>1280</v>
      </c>
      <c r="G124" s="395"/>
      <c r="H124" s="395"/>
      <c r="I124" s="395"/>
      <c r="J124" s="128" t="s">
        <v>187</v>
      </c>
      <c r="K124" s="129">
        <v>1</v>
      </c>
      <c r="L124" s="422"/>
      <c r="M124" s="423"/>
      <c r="N124" s="396"/>
      <c r="O124" s="395"/>
      <c r="P124" s="395"/>
      <c r="Q124" s="395"/>
      <c r="R124" s="130"/>
      <c r="T124" s="131" t="s">
        <v>3</v>
      </c>
      <c r="U124" s="36" t="s">
        <v>36</v>
      </c>
      <c r="V124" s="132">
        <v>5.1680000000000001</v>
      </c>
      <c r="W124" s="132">
        <f>V124*K124</f>
        <v>5.1680000000000001</v>
      </c>
      <c r="X124" s="132">
        <v>0</v>
      </c>
      <c r="Y124" s="132">
        <f>X124*K124</f>
        <v>0</v>
      </c>
      <c r="Z124" s="132">
        <v>0</v>
      </c>
      <c r="AA124" s="133">
        <f>Z124*K124</f>
        <v>0</v>
      </c>
      <c r="AR124" s="16" t="s">
        <v>193</v>
      </c>
      <c r="AT124" s="16" t="s">
        <v>125</v>
      </c>
      <c r="AU124" s="16" t="s">
        <v>130</v>
      </c>
      <c r="AY124" s="16" t="s">
        <v>124</v>
      </c>
      <c r="BE124" s="134">
        <f>IF(U124="základná",N124,0)</f>
        <v>0</v>
      </c>
      <c r="BF124" s="134">
        <f>IF(U124="znížená",N124,0)</f>
        <v>0</v>
      </c>
      <c r="BG124" s="134">
        <f>IF(U124="zákl. prenesená",N124,0)</f>
        <v>0</v>
      </c>
      <c r="BH124" s="134">
        <f>IF(U124="zníž. prenesená",N124,0)</f>
        <v>0</v>
      </c>
      <c r="BI124" s="134">
        <f>IF(U124="nulová",N124,0)</f>
        <v>0</v>
      </c>
      <c r="BJ124" s="16" t="s">
        <v>130</v>
      </c>
      <c r="BK124" s="134">
        <f>ROUND(L124*K124,2)</f>
        <v>0</v>
      </c>
      <c r="BL124" s="16" t="s">
        <v>193</v>
      </c>
      <c r="BM124" s="16" t="s">
        <v>1281</v>
      </c>
    </row>
    <row r="125" spans="2:65" s="1" customFormat="1" ht="44.25" customHeight="1" x14ac:dyDescent="0.3">
      <c r="B125" s="125"/>
      <c r="C125" s="126">
        <v>12</v>
      </c>
      <c r="D125" s="126" t="s">
        <v>125</v>
      </c>
      <c r="E125" s="127" t="s">
        <v>1282</v>
      </c>
      <c r="F125" s="394" t="s">
        <v>1283</v>
      </c>
      <c r="G125" s="395"/>
      <c r="H125" s="395"/>
      <c r="I125" s="395"/>
      <c r="J125" s="128" t="s">
        <v>309</v>
      </c>
      <c r="K125" s="129"/>
      <c r="L125" s="396">
        <v>1.8</v>
      </c>
      <c r="M125" s="395"/>
      <c r="N125" s="396"/>
      <c r="O125" s="395"/>
      <c r="P125" s="395"/>
      <c r="Q125" s="395"/>
      <c r="R125" s="130"/>
      <c r="T125" s="131" t="s">
        <v>3</v>
      </c>
      <c r="U125" s="145" t="s">
        <v>36</v>
      </c>
      <c r="V125" s="146">
        <v>0</v>
      </c>
      <c r="W125" s="146">
        <f>V125*K125</f>
        <v>0</v>
      </c>
      <c r="X125" s="146">
        <v>0</v>
      </c>
      <c r="Y125" s="146">
        <f>X125*K125</f>
        <v>0</v>
      </c>
      <c r="Z125" s="146">
        <v>0</v>
      </c>
      <c r="AA125" s="147">
        <f>Z125*K125</f>
        <v>0</v>
      </c>
      <c r="AR125" s="16" t="s">
        <v>193</v>
      </c>
      <c r="AT125" s="16" t="s">
        <v>125</v>
      </c>
      <c r="AU125" s="16" t="s">
        <v>130</v>
      </c>
      <c r="AY125" s="16" t="s">
        <v>124</v>
      </c>
      <c r="BE125" s="134">
        <f>IF(U125="základná",N125,0)</f>
        <v>0</v>
      </c>
      <c r="BF125" s="134">
        <f>IF(U125="znížená",N125,0)</f>
        <v>0</v>
      </c>
      <c r="BG125" s="134">
        <f>IF(U125="zákl. prenesená",N125,0)</f>
        <v>0</v>
      </c>
      <c r="BH125" s="134">
        <f>IF(U125="zníž. prenesená",N125,0)</f>
        <v>0</v>
      </c>
      <c r="BI125" s="134">
        <f>IF(U125="nulová",N125,0)</f>
        <v>0</v>
      </c>
      <c r="BJ125" s="16" t="s">
        <v>130</v>
      </c>
      <c r="BK125" s="134">
        <f>ROUND(L125*K125,2)</f>
        <v>0</v>
      </c>
      <c r="BL125" s="16" t="s">
        <v>193</v>
      </c>
      <c r="BM125" s="16" t="s">
        <v>1284</v>
      </c>
    </row>
    <row r="126" spans="2:65" s="1" customFormat="1" ht="6.95" customHeight="1" x14ac:dyDescent="0.3">
      <c r="B126" s="51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3"/>
    </row>
  </sheetData>
  <mergeCells count="91">
    <mergeCell ref="H1:K1"/>
    <mergeCell ref="S2:AC2"/>
    <mergeCell ref="F125:I125"/>
    <mergeCell ref="L125:M125"/>
    <mergeCell ref="N125:Q125"/>
    <mergeCell ref="N111:Q111"/>
    <mergeCell ref="N112:Q112"/>
    <mergeCell ref="N113:Q113"/>
    <mergeCell ref="F123:I123"/>
    <mergeCell ref="L123:M123"/>
    <mergeCell ref="N123:Q123"/>
    <mergeCell ref="F124:I124"/>
    <mergeCell ref="L124:M124"/>
    <mergeCell ref="N124:Q124"/>
    <mergeCell ref="F121:I121"/>
    <mergeCell ref="L121:M121"/>
    <mergeCell ref="N121:Q121"/>
    <mergeCell ref="F122:I122"/>
    <mergeCell ref="L122:M122"/>
    <mergeCell ref="N122:Q122"/>
    <mergeCell ref="F119:I119"/>
    <mergeCell ref="L119:M119"/>
    <mergeCell ref="N119:Q119"/>
    <mergeCell ref="F120:I120"/>
    <mergeCell ref="L120:M120"/>
    <mergeCell ref="N120:Q120"/>
    <mergeCell ref="F117:I117"/>
    <mergeCell ref="L117:M117"/>
    <mergeCell ref="N117:Q117"/>
    <mergeCell ref="F118:I118"/>
    <mergeCell ref="L118:M118"/>
    <mergeCell ref="N118:Q118"/>
    <mergeCell ref="F115:I115"/>
    <mergeCell ref="L115:M115"/>
    <mergeCell ref="N115:Q115"/>
    <mergeCell ref="F116:I116"/>
    <mergeCell ref="L116:M116"/>
    <mergeCell ref="N116:Q116"/>
    <mergeCell ref="F110:I110"/>
    <mergeCell ref="L110:M110"/>
    <mergeCell ref="N110:Q110"/>
    <mergeCell ref="F114:I114"/>
    <mergeCell ref="L114:M114"/>
    <mergeCell ref="N114:Q114"/>
    <mergeCell ref="F102:P102"/>
    <mergeCell ref="F103:P103"/>
    <mergeCell ref="M105:P105"/>
    <mergeCell ref="M107:Q107"/>
    <mergeCell ref="M108:Q108"/>
    <mergeCell ref="N89:Q89"/>
    <mergeCell ref="N90:Q90"/>
    <mergeCell ref="N92:Q92"/>
    <mergeCell ref="L94:Q94"/>
    <mergeCell ref="C100:Q100"/>
    <mergeCell ref="M83:Q83"/>
    <mergeCell ref="M84:Q84"/>
    <mergeCell ref="C86:G86"/>
    <mergeCell ref="N86:Q86"/>
    <mergeCell ref="N88:Q88"/>
    <mergeCell ref="L38:P38"/>
    <mergeCell ref="C76:Q76"/>
    <mergeCell ref="F78:P78"/>
    <mergeCell ref="F79:P79"/>
    <mergeCell ref="M81:P81"/>
    <mergeCell ref="H34:J34"/>
    <mergeCell ref="M34:P34"/>
    <mergeCell ref="H35:J35"/>
    <mergeCell ref="M35:P35"/>
    <mergeCell ref="H36:J36"/>
    <mergeCell ref="M36:P36"/>
    <mergeCell ref="M28:P28"/>
    <mergeCell ref="M30:P30"/>
    <mergeCell ref="H32:J32"/>
    <mergeCell ref="M32:P32"/>
    <mergeCell ref="H33:J33"/>
    <mergeCell ref="M33:P33"/>
    <mergeCell ref="O18:P18"/>
    <mergeCell ref="O20:P20"/>
    <mergeCell ref="O21:P21"/>
    <mergeCell ref="E24:L24"/>
    <mergeCell ref="M27:P27"/>
    <mergeCell ref="O11:P11"/>
    <mergeCell ref="O12:P12"/>
    <mergeCell ref="O14:P14"/>
    <mergeCell ref="O15:P15"/>
    <mergeCell ref="O17:P17"/>
    <mergeCell ref="C2:Q2"/>
    <mergeCell ref="C4:Q4"/>
    <mergeCell ref="F6:P6"/>
    <mergeCell ref="F7:P7"/>
    <mergeCell ref="O9:P9"/>
  </mergeCells>
  <pageMargins left="0.58333330000000005" right="0.58333330000000005" top="0.5" bottom="0.46666669999999999" header="0" footer="0"/>
  <pageSetup scale="84" orientation="portrait" blackAndWhite="1" r:id="rId1"/>
  <rowBreaks count="2" manualBreakCount="2">
    <brk id="72" max="16383" man="1"/>
    <brk id="97" max="16383" man="1"/>
  </rowBreaks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290"/>
  <sheetViews>
    <sheetView topLeftCell="A262" zoomScaleNormal="100" workbookViewId="0">
      <selection activeCell="F286" sqref="F286:I286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 customWidth="1"/>
    <col min="257" max="257" width="8.33203125" customWidth="1"/>
    <col min="258" max="258" width="1.6640625" customWidth="1"/>
    <col min="259" max="259" width="4.1640625" customWidth="1"/>
    <col min="260" max="260" width="4.33203125" customWidth="1"/>
    <col min="261" max="261" width="17.1640625" customWidth="1"/>
    <col min="262" max="263" width="11.1640625" customWidth="1"/>
    <col min="264" max="264" width="12.5" customWidth="1"/>
    <col min="265" max="265" width="7" customWidth="1"/>
    <col min="266" max="266" width="5.1640625" customWidth="1"/>
    <col min="267" max="267" width="11.5" customWidth="1"/>
    <col min="268" max="268" width="12" customWidth="1"/>
    <col min="269" max="270" width="6" customWidth="1"/>
    <col min="271" max="271" width="2" customWidth="1"/>
    <col min="272" max="272" width="12.5" customWidth="1"/>
    <col min="273" max="273" width="4.1640625" customWidth="1"/>
    <col min="274" max="274" width="1.6640625" customWidth="1"/>
    <col min="275" max="275" width="8.1640625" customWidth="1"/>
    <col min="276" max="284" width="0" hidden="1" customWidth="1"/>
    <col min="285" max="285" width="11" customWidth="1"/>
    <col min="286" max="286" width="15" customWidth="1"/>
    <col min="287" max="287" width="16.33203125" customWidth="1"/>
    <col min="300" max="321" width="0" hidden="1" customWidth="1"/>
    <col min="513" max="513" width="8.33203125" customWidth="1"/>
    <col min="514" max="514" width="1.6640625" customWidth="1"/>
    <col min="515" max="515" width="4.1640625" customWidth="1"/>
    <col min="516" max="516" width="4.33203125" customWidth="1"/>
    <col min="517" max="517" width="17.1640625" customWidth="1"/>
    <col min="518" max="519" width="11.1640625" customWidth="1"/>
    <col min="520" max="520" width="12.5" customWidth="1"/>
    <col min="521" max="521" width="7" customWidth="1"/>
    <col min="522" max="522" width="5.1640625" customWidth="1"/>
    <col min="523" max="523" width="11.5" customWidth="1"/>
    <col min="524" max="524" width="12" customWidth="1"/>
    <col min="525" max="526" width="6" customWidth="1"/>
    <col min="527" max="527" width="2" customWidth="1"/>
    <col min="528" max="528" width="12.5" customWidth="1"/>
    <col min="529" max="529" width="4.1640625" customWidth="1"/>
    <col min="530" max="530" width="1.6640625" customWidth="1"/>
    <col min="531" max="531" width="8.1640625" customWidth="1"/>
    <col min="532" max="540" width="0" hidden="1" customWidth="1"/>
    <col min="541" max="541" width="11" customWidth="1"/>
    <col min="542" max="542" width="15" customWidth="1"/>
    <col min="543" max="543" width="16.33203125" customWidth="1"/>
    <col min="556" max="577" width="0" hidden="1" customWidth="1"/>
    <col min="769" max="769" width="8.33203125" customWidth="1"/>
    <col min="770" max="770" width="1.6640625" customWidth="1"/>
    <col min="771" max="771" width="4.1640625" customWidth="1"/>
    <col min="772" max="772" width="4.33203125" customWidth="1"/>
    <col min="773" max="773" width="17.1640625" customWidth="1"/>
    <col min="774" max="775" width="11.1640625" customWidth="1"/>
    <col min="776" max="776" width="12.5" customWidth="1"/>
    <col min="777" max="777" width="7" customWidth="1"/>
    <col min="778" max="778" width="5.1640625" customWidth="1"/>
    <col min="779" max="779" width="11.5" customWidth="1"/>
    <col min="780" max="780" width="12" customWidth="1"/>
    <col min="781" max="782" width="6" customWidth="1"/>
    <col min="783" max="783" width="2" customWidth="1"/>
    <col min="784" max="784" width="12.5" customWidth="1"/>
    <col min="785" max="785" width="4.1640625" customWidth="1"/>
    <col min="786" max="786" width="1.6640625" customWidth="1"/>
    <col min="787" max="787" width="8.1640625" customWidth="1"/>
    <col min="788" max="796" width="0" hidden="1" customWidth="1"/>
    <col min="797" max="797" width="11" customWidth="1"/>
    <col min="798" max="798" width="15" customWidth="1"/>
    <col min="799" max="799" width="16.33203125" customWidth="1"/>
    <col min="812" max="833" width="0" hidden="1" customWidth="1"/>
    <col min="1025" max="1025" width="8.33203125" customWidth="1"/>
    <col min="1026" max="1026" width="1.6640625" customWidth="1"/>
    <col min="1027" max="1027" width="4.1640625" customWidth="1"/>
    <col min="1028" max="1028" width="4.33203125" customWidth="1"/>
    <col min="1029" max="1029" width="17.1640625" customWidth="1"/>
    <col min="1030" max="1031" width="11.1640625" customWidth="1"/>
    <col min="1032" max="1032" width="12.5" customWidth="1"/>
    <col min="1033" max="1033" width="7" customWidth="1"/>
    <col min="1034" max="1034" width="5.1640625" customWidth="1"/>
    <col min="1035" max="1035" width="11.5" customWidth="1"/>
    <col min="1036" max="1036" width="12" customWidth="1"/>
    <col min="1037" max="1038" width="6" customWidth="1"/>
    <col min="1039" max="1039" width="2" customWidth="1"/>
    <col min="1040" max="1040" width="12.5" customWidth="1"/>
    <col min="1041" max="1041" width="4.1640625" customWidth="1"/>
    <col min="1042" max="1042" width="1.6640625" customWidth="1"/>
    <col min="1043" max="1043" width="8.1640625" customWidth="1"/>
    <col min="1044" max="1052" width="0" hidden="1" customWidth="1"/>
    <col min="1053" max="1053" width="11" customWidth="1"/>
    <col min="1054" max="1054" width="15" customWidth="1"/>
    <col min="1055" max="1055" width="16.33203125" customWidth="1"/>
    <col min="1068" max="1089" width="0" hidden="1" customWidth="1"/>
    <col min="1281" max="1281" width="8.33203125" customWidth="1"/>
    <col min="1282" max="1282" width="1.6640625" customWidth="1"/>
    <col min="1283" max="1283" width="4.1640625" customWidth="1"/>
    <col min="1284" max="1284" width="4.33203125" customWidth="1"/>
    <col min="1285" max="1285" width="17.1640625" customWidth="1"/>
    <col min="1286" max="1287" width="11.1640625" customWidth="1"/>
    <col min="1288" max="1288" width="12.5" customWidth="1"/>
    <col min="1289" max="1289" width="7" customWidth="1"/>
    <col min="1290" max="1290" width="5.1640625" customWidth="1"/>
    <col min="1291" max="1291" width="11.5" customWidth="1"/>
    <col min="1292" max="1292" width="12" customWidth="1"/>
    <col min="1293" max="1294" width="6" customWidth="1"/>
    <col min="1295" max="1295" width="2" customWidth="1"/>
    <col min="1296" max="1296" width="12.5" customWidth="1"/>
    <col min="1297" max="1297" width="4.1640625" customWidth="1"/>
    <col min="1298" max="1298" width="1.6640625" customWidth="1"/>
    <col min="1299" max="1299" width="8.1640625" customWidth="1"/>
    <col min="1300" max="1308" width="0" hidden="1" customWidth="1"/>
    <col min="1309" max="1309" width="11" customWidth="1"/>
    <col min="1310" max="1310" width="15" customWidth="1"/>
    <col min="1311" max="1311" width="16.33203125" customWidth="1"/>
    <col min="1324" max="1345" width="0" hidden="1" customWidth="1"/>
    <col min="1537" max="1537" width="8.33203125" customWidth="1"/>
    <col min="1538" max="1538" width="1.6640625" customWidth="1"/>
    <col min="1539" max="1539" width="4.1640625" customWidth="1"/>
    <col min="1540" max="1540" width="4.33203125" customWidth="1"/>
    <col min="1541" max="1541" width="17.1640625" customWidth="1"/>
    <col min="1542" max="1543" width="11.1640625" customWidth="1"/>
    <col min="1544" max="1544" width="12.5" customWidth="1"/>
    <col min="1545" max="1545" width="7" customWidth="1"/>
    <col min="1546" max="1546" width="5.1640625" customWidth="1"/>
    <col min="1547" max="1547" width="11.5" customWidth="1"/>
    <col min="1548" max="1548" width="12" customWidth="1"/>
    <col min="1549" max="1550" width="6" customWidth="1"/>
    <col min="1551" max="1551" width="2" customWidth="1"/>
    <col min="1552" max="1552" width="12.5" customWidth="1"/>
    <col min="1553" max="1553" width="4.1640625" customWidth="1"/>
    <col min="1554" max="1554" width="1.6640625" customWidth="1"/>
    <col min="1555" max="1555" width="8.1640625" customWidth="1"/>
    <col min="1556" max="1564" width="0" hidden="1" customWidth="1"/>
    <col min="1565" max="1565" width="11" customWidth="1"/>
    <col min="1566" max="1566" width="15" customWidth="1"/>
    <col min="1567" max="1567" width="16.33203125" customWidth="1"/>
    <col min="1580" max="1601" width="0" hidden="1" customWidth="1"/>
    <col min="1793" max="1793" width="8.33203125" customWidth="1"/>
    <col min="1794" max="1794" width="1.6640625" customWidth="1"/>
    <col min="1795" max="1795" width="4.1640625" customWidth="1"/>
    <col min="1796" max="1796" width="4.33203125" customWidth="1"/>
    <col min="1797" max="1797" width="17.1640625" customWidth="1"/>
    <col min="1798" max="1799" width="11.1640625" customWidth="1"/>
    <col min="1800" max="1800" width="12.5" customWidth="1"/>
    <col min="1801" max="1801" width="7" customWidth="1"/>
    <col min="1802" max="1802" width="5.1640625" customWidth="1"/>
    <col min="1803" max="1803" width="11.5" customWidth="1"/>
    <col min="1804" max="1804" width="12" customWidth="1"/>
    <col min="1805" max="1806" width="6" customWidth="1"/>
    <col min="1807" max="1807" width="2" customWidth="1"/>
    <col min="1808" max="1808" width="12.5" customWidth="1"/>
    <col min="1809" max="1809" width="4.1640625" customWidth="1"/>
    <col min="1810" max="1810" width="1.6640625" customWidth="1"/>
    <col min="1811" max="1811" width="8.1640625" customWidth="1"/>
    <col min="1812" max="1820" width="0" hidden="1" customWidth="1"/>
    <col min="1821" max="1821" width="11" customWidth="1"/>
    <col min="1822" max="1822" width="15" customWidth="1"/>
    <col min="1823" max="1823" width="16.33203125" customWidth="1"/>
    <col min="1836" max="1857" width="0" hidden="1" customWidth="1"/>
    <col min="2049" max="2049" width="8.33203125" customWidth="1"/>
    <col min="2050" max="2050" width="1.6640625" customWidth="1"/>
    <col min="2051" max="2051" width="4.1640625" customWidth="1"/>
    <col min="2052" max="2052" width="4.33203125" customWidth="1"/>
    <col min="2053" max="2053" width="17.1640625" customWidth="1"/>
    <col min="2054" max="2055" width="11.1640625" customWidth="1"/>
    <col min="2056" max="2056" width="12.5" customWidth="1"/>
    <col min="2057" max="2057" width="7" customWidth="1"/>
    <col min="2058" max="2058" width="5.1640625" customWidth="1"/>
    <col min="2059" max="2059" width="11.5" customWidth="1"/>
    <col min="2060" max="2060" width="12" customWidth="1"/>
    <col min="2061" max="2062" width="6" customWidth="1"/>
    <col min="2063" max="2063" width="2" customWidth="1"/>
    <col min="2064" max="2064" width="12.5" customWidth="1"/>
    <col min="2065" max="2065" width="4.1640625" customWidth="1"/>
    <col min="2066" max="2066" width="1.6640625" customWidth="1"/>
    <col min="2067" max="2067" width="8.1640625" customWidth="1"/>
    <col min="2068" max="2076" width="0" hidden="1" customWidth="1"/>
    <col min="2077" max="2077" width="11" customWidth="1"/>
    <col min="2078" max="2078" width="15" customWidth="1"/>
    <col min="2079" max="2079" width="16.33203125" customWidth="1"/>
    <col min="2092" max="2113" width="0" hidden="1" customWidth="1"/>
    <col min="2305" max="2305" width="8.33203125" customWidth="1"/>
    <col min="2306" max="2306" width="1.6640625" customWidth="1"/>
    <col min="2307" max="2307" width="4.1640625" customWidth="1"/>
    <col min="2308" max="2308" width="4.33203125" customWidth="1"/>
    <col min="2309" max="2309" width="17.1640625" customWidth="1"/>
    <col min="2310" max="2311" width="11.1640625" customWidth="1"/>
    <col min="2312" max="2312" width="12.5" customWidth="1"/>
    <col min="2313" max="2313" width="7" customWidth="1"/>
    <col min="2314" max="2314" width="5.1640625" customWidth="1"/>
    <col min="2315" max="2315" width="11.5" customWidth="1"/>
    <col min="2316" max="2316" width="12" customWidth="1"/>
    <col min="2317" max="2318" width="6" customWidth="1"/>
    <col min="2319" max="2319" width="2" customWidth="1"/>
    <col min="2320" max="2320" width="12.5" customWidth="1"/>
    <col min="2321" max="2321" width="4.1640625" customWidth="1"/>
    <col min="2322" max="2322" width="1.6640625" customWidth="1"/>
    <col min="2323" max="2323" width="8.1640625" customWidth="1"/>
    <col min="2324" max="2332" width="0" hidden="1" customWidth="1"/>
    <col min="2333" max="2333" width="11" customWidth="1"/>
    <col min="2334" max="2334" width="15" customWidth="1"/>
    <col min="2335" max="2335" width="16.33203125" customWidth="1"/>
    <col min="2348" max="2369" width="0" hidden="1" customWidth="1"/>
    <col min="2561" max="2561" width="8.33203125" customWidth="1"/>
    <col min="2562" max="2562" width="1.6640625" customWidth="1"/>
    <col min="2563" max="2563" width="4.1640625" customWidth="1"/>
    <col min="2564" max="2564" width="4.33203125" customWidth="1"/>
    <col min="2565" max="2565" width="17.1640625" customWidth="1"/>
    <col min="2566" max="2567" width="11.1640625" customWidth="1"/>
    <col min="2568" max="2568" width="12.5" customWidth="1"/>
    <col min="2569" max="2569" width="7" customWidth="1"/>
    <col min="2570" max="2570" width="5.1640625" customWidth="1"/>
    <col min="2571" max="2571" width="11.5" customWidth="1"/>
    <col min="2572" max="2572" width="12" customWidth="1"/>
    <col min="2573" max="2574" width="6" customWidth="1"/>
    <col min="2575" max="2575" width="2" customWidth="1"/>
    <col min="2576" max="2576" width="12.5" customWidth="1"/>
    <col min="2577" max="2577" width="4.1640625" customWidth="1"/>
    <col min="2578" max="2578" width="1.6640625" customWidth="1"/>
    <col min="2579" max="2579" width="8.1640625" customWidth="1"/>
    <col min="2580" max="2588" width="0" hidden="1" customWidth="1"/>
    <col min="2589" max="2589" width="11" customWidth="1"/>
    <col min="2590" max="2590" width="15" customWidth="1"/>
    <col min="2591" max="2591" width="16.33203125" customWidth="1"/>
    <col min="2604" max="2625" width="0" hidden="1" customWidth="1"/>
    <col min="2817" max="2817" width="8.33203125" customWidth="1"/>
    <col min="2818" max="2818" width="1.6640625" customWidth="1"/>
    <col min="2819" max="2819" width="4.1640625" customWidth="1"/>
    <col min="2820" max="2820" width="4.33203125" customWidth="1"/>
    <col min="2821" max="2821" width="17.1640625" customWidth="1"/>
    <col min="2822" max="2823" width="11.1640625" customWidth="1"/>
    <col min="2824" max="2824" width="12.5" customWidth="1"/>
    <col min="2825" max="2825" width="7" customWidth="1"/>
    <col min="2826" max="2826" width="5.1640625" customWidth="1"/>
    <col min="2827" max="2827" width="11.5" customWidth="1"/>
    <col min="2828" max="2828" width="12" customWidth="1"/>
    <col min="2829" max="2830" width="6" customWidth="1"/>
    <col min="2831" max="2831" width="2" customWidth="1"/>
    <col min="2832" max="2832" width="12.5" customWidth="1"/>
    <col min="2833" max="2833" width="4.1640625" customWidth="1"/>
    <col min="2834" max="2834" width="1.6640625" customWidth="1"/>
    <col min="2835" max="2835" width="8.1640625" customWidth="1"/>
    <col min="2836" max="2844" width="0" hidden="1" customWidth="1"/>
    <col min="2845" max="2845" width="11" customWidth="1"/>
    <col min="2846" max="2846" width="15" customWidth="1"/>
    <col min="2847" max="2847" width="16.33203125" customWidth="1"/>
    <col min="2860" max="2881" width="0" hidden="1" customWidth="1"/>
    <col min="3073" max="3073" width="8.33203125" customWidth="1"/>
    <col min="3074" max="3074" width="1.6640625" customWidth="1"/>
    <col min="3075" max="3075" width="4.1640625" customWidth="1"/>
    <col min="3076" max="3076" width="4.33203125" customWidth="1"/>
    <col min="3077" max="3077" width="17.1640625" customWidth="1"/>
    <col min="3078" max="3079" width="11.1640625" customWidth="1"/>
    <col min="3080" max="3080" width="12.5" customWidth="1"/>
    <col min="3081" max="3081" width="7" customWidth="1"/>
    <col min="3082" max="3082" width="5.1640625" customWidth="1"/>
    <col min="3083" max="3083" width="11.5" customWidth="1"/>
    <col min="3084" max="3084" width="12" customWidth="1"/>
    <col min="3085" max="3086" width="6" customWidth="1"/>
    <col min="3087" max="3087" width="2" customWidth="1"/>
    <col min="3088" max="3088" width="12.5" customWidth="1"/>
    <col min="3089" max="3089" width="4.1640625" customWidth="1"/>
    <col min="3090" max="3090" width="1.6640625" customWidth="1"/>
    <col min="3091" max="3091" width="8.1640625" customWidth="1"/>
    <col min="3092" max="3100" width="0" hidden="1" customWidth="1"/>
    <col min="3101" max="3101" width="11" customWidth="1"/>
    <col min="3102" max="3102" width="15" customWidth="1"/>
    <col min="3103" max="3103" width="16.33203125" customWidth="1"/>
    <col min="3116" max="3137" width="0" hidden="1" customWidth="1"/>
    <col min="3329" max="3329" width="8.33203125" customWidth="1"/>
    <col min="3330" max="3330" width="1.6640625" customWidth="1"/>
    <col min="3331" max="3331" width="4.1640625" customWidth="1"/>
    <col min="3332" max="3332" width="4.33203125" customWidth="1"/>
    <col min="3333" max="3333" width="17.1640625" customWidth="1"/>
    <col min="3334" max="3335" width="11.1640625" customWidth="1"/>
    <col min="3336" max="3336" width="12.5" customWidth="1"/>
    <col min="3337" max="3337" width="7" customWidth="1"/>
    <col min="3338" max="3338" width="5.1640625" customWidth="1"/>
    <col min="3339" max="3339" width="11.5" customWidth="1"/>
    <col min="3340" max="3340" width="12" customWidth="1"/>
    <col min="3341" max="3342" width="6" customWidth="1"/>
    <col min="3343" max="3343" width="2" customWidth="1"/>
    <col min="3344" max="3344" width="12.5" customWidth="1"/>
    <col min="3345" max="3345" width="4.1640625" customWidth="1"/>
    <col min="3346" max="3346" width="1.6640625" customWidth="1"/>
    <col min="3347" max="3347" width="8.1640625" customWidth="1"/>
    <col min="3348" max="3356" width="0" hidden="1" customWidth="1"/>
    <col min="3357" max="3357" width="11" customWidth="1"/>
    <col min="3358" max="3358" width="15" customWidth="1"/>
    <col min="3359" max="3359" width="16.33203125" customWidth="1"/>
    <col min="3372" max="3393" width="0" hidden="1" customWidth="1"/>
    <col min="3585" max="3585" width="8.33203125" customWidth="1"/>
    <col min="3586" max="3586" width="1.6640625" customWidth="1"/>
    <col min="3587" max="3587" width="4.1640625" customWidth="1"/>
    <col min="3588" max="3588" width="4.33203125" customWidth="1"/>
    <col min="3589" max="3589" width="17.1640625" customWidth="1"/>
    <col min="3590" max="3591" width="11.1640625" customWidth="1"/>
    <col min="3592" max="3592" width="12.5" customWidth="1"/>
    <col min="3593" max="3593" width="7" customWidth="1"/>
    <col min="3594" max="3594" width="5.1640625" customWidth="1"/>
    <col min="3595" max="3595" width="11.5" customWidth="1"/>
    <col min="3596" max="3596" width="12" customWidth="1"/>
    <col min="3597" max="3598" width="6" customWidth="1"/>
    <col min="3599" max="3599" width="2" customWidth="1"/>
    <col min="3600" max="3600" width="12.5" customWidth="1"/>
    <col min="3601" max="3601" width="4.1640625" customWidth="1"/>
    <col min="3602" max="3602" width="1.6640625" customWidth="1"/>
    <col min="3603" max="3603" width="8.1640625" customWidth="1"/>
    <col min="3604" max="3612" width="0" hidden="1" customWidth="1"/>
    <col min="3613" max="3613" width="11" customWidth="1"/>
    <col min="3614" max="3614" width="15" customWidth="1"/>
    <col min="3615" max="3615" width="16.33203125" customWidth="1"/>
    <col min="3628" max="3649" width="0" hidden="1" customWidth="1"/>
    <col min="3841" max="3841" width="8.33203125" customWidth="1"/>
    <col min="3842" max="3842" width="1.6640625" customWidth="1"/>
    <col min="3843" max="3843" width="4.1640625" customWidth="1"/>
    <col min="3844" max="3844" width="4.33203125" customWidth="1"/>
    <col min="3845" max="3845" width="17.1640625" customWidth="1"/>
    <col min="3846" max="3847" width="11.1640625" customWidth="1"/>
    <col min="3848" max="3848" width="12.5" customWidth="1"/>
    <col min="3849" max="3849" width="7" customWidth="1"/>
    <col min="3850" max="3850" width="5.1640625" customWidth="1"/>
    <col min="3851" max="3851" width="11.5" customWidth="1"/>
    <col min="3852" max="3852" width="12" customWidth="1"/>
    <col min="3853" max="3854" width="6" customWidth="1"/>
    <col min="3855" max="3855" width="2" customWidth="1"/>
    <col min="3856" max="3856" width="12.5" customWidth="1"/>
    <col min="3857" max="3857" width="4.1640625" customWidth="1"/>
    <col min="3858" max="3858" width="1.6640625" customWidth="1"/>
    <col min="3859" max="3859" width="8.1640625" customWidth="1"/>
    <col min="3860" max="3868" width="0" hidden="1" customWidth="1"/>
    <col min="3869" max="3869" width="11" customWidth="1"/>
    <col min="3870" max="3870" width="15" customWidth="1"/>
    <col min="3871" max="3871" width="16.33203125" customWidth="1"/>
    <col min="3884" max="3905" width="0" hidden="1" customWidth="1"/>
    <col min="4097" max="4097" width="8.33203125" customWidth="1"/>
    <col min="4098" max="4098" width="1.6640625" customWidth="1"/>
    <col min="4099" max="4099" width="4.1640625" customWidth="1"/>
    <col min="4100" max="4100" width="4.33203125" customWidth="1"/>
    <col min="4101" max="4101" width="17.1640625" customWidth="1"/>
    <col min="4102" max="4103" width="11.1640625" customWidth="1"/>
    <col min="4104" max="4104" width="12.5" customWidth="1"/>
    <col min="4105" max="4105" width="7" customWidth="1"/>
    <col min="4106" max="4106" width="5.1640625" customWidth="1"/>
    <col min="4107" max="4107" width="11.5" customWidth="1"/>
    <col min="4108" max="4108" width="12" customWidth="1"/>
    <col min="4109" max="4110" width="6" customWidth="1"/>
    <col min="4111" max="4111" width="2" customWidth="1"/>
    <col min="4112" max="4112" width="12.5" customWidth="1"/>
    <col min="4113" max="4113" width="4.1640625" customWidth="1"/>
    <col min="4114" max="4114" width="1.6640625" customWidth="1"/>
    <col min="4115" max="4115" width="8.1640625" customWidth="1"/>
    <col min="4116" max="4124" width="0" hidden="1" customWidth="1"/>
    <col min="4125" max="4125" width="11" customWidth="1"/>
    <col min="4126" max="4126" width="15" customWidth="1"/>
    <col min="4127" max="4127" width="16.33203125" customWidth="1"/>
    <col min="4140" max="4161" width="0" hidden="1" customWidth="1"/>
    <col min="4353" max="4353" width="8.33203125" customWidth="1"/>
    <col min="4354" max="4354" width="1.6640625" customWidth="1"/>
    <col min="4355" max="4355" width="4.1640625" customWidth="1"/>
    <col min="4356" max="4356" width="4.33203125" customWidth="1"/>
    <col min="4357" max="4357" width="17.1640625" customWidth="1"/>
    <col min="4358" max="4359" width="11.1640625" customWidth="1"/>
    <col min="4360" max="4360" width="12.5" customWidth="1"/>
    <col min="4361" max="4361" width="7" customWidth="1"/>
    <col min="4362" max="4362" width="5.1640625" customWidth="1"/>
    <col min="4363" max="4363" width="11.5" customWidth="1"/>
    <col min="4364" max="4364" width="12" customWidth="1"/>
    <col min="4365" max="4366" width="6" customWidth="1"/>
    <col min="4367" max="4367" width="2" customWidth="1"/>
    <col min="4368" max="4368" width="12.5" customWidth="1"/>
    <col min="4369" max="4369" width="4.1640625" customWidth="1"/>
    <col min="4370" max="4370" width="1.6640625" customWidth="1"/>
    <col min="4371" max="4371" width="8.1640625" customWidth="1"/>
    <col min="4372" max="4380" width="0" hidden="1" customWidth="1"/>
    <col min="4381" max="4381" width="11" customWidth="1"/>
    <col min="4382" max="4382" width="15" customWidth="1"/>
    <col min="4383" max="4383" width="16.33203125" customWidth="1"/>
    <col min="4396" max="4417" width="0" hidden="1" customWidth="1"/>
    <col min="4609" max="4609" width="8.33203125" customWidth="1"/>
    <col min="4610" max="4610" width="1.6640625" customWidth="1"/>
    <col min="4611" max="4611" width="4.1640625" customWidth="1"/>
    <col min="4612" max="4612" width="4.33203125" customWidth="1"/>
    <col min="4613" max="4613" width="17.1640625" customWidth="1"/>
    <col min="4614" max="4615" width="11.1640625" customWidth="1"/>
    <col min="4616" max="4616" width="12.5" customWidth="1"/>
    <col min="4617" max="4617" width="7" customWidth="1"/>
    <col min="4618" max="4618" width="5.1640625" customWidth="1"/>
    <col min="4619" max="4619" width="11.5" customWidth="1"/>
    <col min="4620" max="4620" width="12" customWidth="1"/>
    <col min="4621" max="4622" width="6" customWidth="1"/>
    <col min="4623" max="4623" width="2" customWidth="1"/>
    <col min="4624" max="4624" width="12.5" customWidth="1"/>
    <col min="4625" max="4625" width="4.1640625" customWidth="1"/>
    <col min="4626" max="4626" width="1.6640625" customWidth="1"/>
    <col min="4627" max="4627" width="8.1640625" customWidth="1"/>
    <col min="4628" max="4636" width="0" hidden="1" customWidth="1"/>
    <col min="4637" max="4637" width="11" customWidth="1"/>
    <col min="4638" max="4638" width="15" customWidth="1"/>
    <col min="4639" max="4639" width="16.33203125" customWidth="1"/>
    <col min="4652" max="4673" width="0" hidden="1" customWidth="1"/>
    <col min="4865" max="4865" width="8.33203125" customWidth="1"/>
    <col min="4866" max="4866" width="1.6640625" customWidth="1"/>
    <col min="4867" max="4867" width="4.1640625" customWidth="1"/>
    <col min="4868" max="4868" width="4.33203125" customWidth="1"/>
    <col min="4869" max="4869" width="17.1640625" customWidth="1"/>
    <col min="4870" max="4871" width="11.1640625" customWidth="1"/>
    <col min="4872" max="4872" width="12.5" customWidth="1"/>
    <col min="4873" max="4873" width="7" customWidth="1"/>
    <col min="4874" max="4874" width="5.1640625" customWidth="1"/>
    <col min="4875" max="4875" width="11.5" customWidth="1"/>
    <col min="4876" max="4876" width="12" customWidth="1"/>
    <col min="4877" max="4878" width="6" customWidth="1"/>
    <col min="4879" max="4879" width="2" customWidth="1"/>
    <col min="4880" max="4880" width="12.5" customWidth="1"/>
    <col min="4881" max="4881" width="4.1640625" customWidth="1"/>
    <col min="4882" max="4882" width="1.6640625" customWidth="1"/>
    <col min="4883" max="4883" width="8.1640625" customWidth="1"/>
    <col min="4884" max="4892" width="0" hidden="1" customWidth="1"/>
    <col min="4893" max="4893" width="11" customWidth="1"/>
    <col min="4894" max="4894" width="15" customWidth="1"/>
    <col min="4895" max="4895" width="16.33203125" customWidth="1"/>
    <col min="4908" max="4929" width="0" hidden="1" customWidth="1"/>
    <col min="5121" max="5121" width="8.33203125" customWidth="1"/>
    <col min="5122" max="5122" width="1.6640625" customWidth="1"/>
    <col min="5123" max="5123" width="4.1640625" customWidth="1"/>
    <col min="5124" max="5124" width="4.33203125" customWidth="1"/>
    <col min="5125" max="5125" width="17.1640625" customWidth="1"/>
    <col min="5126" max="5127" width="11.1640625" customWidth="1"/>
    <col min="5128" max="5128" width="12.5" customWidth="1"/>
    <col min="5129" max="5129" width="7" customWidth="1"/>
    <col min="5130" max="5130" width="5.1640625" customWidth="1"/>
    <col min="5131" max="5131" width="11.5" customWidth="1"/>
    <col min="5132" max="5132" width="12" customWidth="1"/>
    <col min="5133" max="5134" width="6" customWidth="1"/>
    <col min="5135" max="5135" width="2" customWidth="1"/>
    <col min="5136" max="5136" width="12.5" customWidth="1"/>
    <col min="5137" max="5137" width="4.1640625" customWidth="1"/>
    <col min="5138" max="5138" width="1.6640625" customWidth="1"/>
    <col min="5139" max="5139" width="8.1640625" customWidth="1"/>
    <col min="5140" max="5148" width="0" hidden="1" customWidth="1"/>
    <col min="5149" max="5149" width="11" customWidth="1"/>
    <col min="5150" max="5150" width="15" customWidth="1"/>
    <col min="5151" max="5151" width="16.33203125" customWidth="1"/>
    <col min="5164" max="5185" width="0" hidden="1" customWidth="1"/>
    <col min="5377" max="5377" width="8.33203125" customWidth="1"/>
    <col min="5378" max="5378" width="1.6640625" customWidth="1"/>
    <col min="5379" max="5379" width="4.1640625" customWidth="1"/>
    <col min="5380" max="5380" width="4.33203125" customWidth="1"/>
    <col min="5381" max="5381" width="17.1640625" customWidth="1"/>
    <col min="5382" max="5383" width="11.1640625" customWidth="1"/>
    <col min="5384" max="5384" width="12.5" customWidth="1"/>
    <col min="5385" max="5385" width="7" customWidth="1"/>
    <col min="5386" max="5386" width="5.1640625" customWidth="1"/>
    <col min="5387" max="5387" width="11.5" customWidth="1"/>
    <col min="5388" max="5388" width="12" customWidth="1"/>
    <col min="5389" max="5390" width="6" customWidth="1"/>
    <col min="5391" max="5391" width="2" customWidth="1"/>
    <col min="5392" max="5392" width="12.5" customWidth="1"/>
    <col min="5393" max="5393" width="4.1640625" customWidth="1"/>
    <col min="5394" max="5394" width="1.6640625" customWidth="1"/>
    <col min="5395" max="5395" width="8.1640625" customWidth="1"/>
    <col min="5396" max="5404" width="0" hidden="1" customWidth="1"/>
    <col min="5405" max="5405" width="11" customWidth="1"/>
    <col min="5406" max="5406" width="15" customWidth="1"/>
    <col min="5407" max="5407" width="16.33203125" customWidth="1"/>
    <col min="5420" max="5441" width="0" hidden="1" customWidth="1"/>
    <col min="5633" max="5633" width="8.33203125" customWidth="1"/>
    <col min="5634" max="5634" width="1.6640625" customWidth="1"/>
    <col min="5635" max="5635" width="4.1640625" customWidth="1"/>
    <col min="5636" max="5636" width="4.33203125" customWidth="1"/>
    <col min="5637" max="5637" width="17.1640625" customWidth="1"/>
    <col min="5638" max="5639" width="11.1640625" customWidth="1"/>
    <col min="5640" max="5640" width="12.5" customWidth="1"/>
    <col min="5641" max="5641" width="7" customWidth="1"/>
    <col min="5642" max="5642" width="5.1640625" customWidth="1"/>
    <col min="5643" max="5643" width="11.5" customWidth="1"/>
    <col min="5644" max="5644" width="12" customWidth="1"/>
    <col min="5645" max="5646" width="6" customWidth="1"/>
    <col min="5647" max="5647" width="2" customWidth="1"/>
    <col min="5648" max="5648" width="12.5" customWidth="1"/>
    <col min="5649" max="5649" width="4.1640625" customWidth="1"/>
    <col min="5650" max="5650" width="1.6640625" customWidth="1"/>
    <col min="5651" max="5651" width="8.1640625" customWidth="1"/>
    <col min="5652" max="5660" width="0" hidden="1" customWidth="1"/>
    <col min="5661" max="5661" width="11" customWidth="1"/>
    <col min="5662" max="5662" width="15" customWidth="1"/>
    <col min="5663" max="5663" width="16.33203125" customWidth="1"/>
    <col min="5676" max="5697" width="0" hidden="1" customWidth="1"/>
    <col min="5889" max="5889" width="8.33203125" customWidth="1"/>
    <col min="5890" max="5890" width="1.6640625" customWidth="1"/>
    <col min="5891" max="5891" width="4.1640625" customWidth="1"/>
    <col min="5892" max="5892" width="4.33203125" customWidth="1"/>
    <col min="5893" max="5893" width="17.1640625" customWidth="1"/>
    <col min="5894" max="5895" width="11.1640625" customWidth="1"/>
    <col min="5896" max="5896" width="12.5" customWidth="1"/>
    <col min="5897" max="5897" width="7" customWidth="1"/>
    <col min="5898" max="5898" width="5.1640625" customWidth="1"/>
    <col min="5899" max="5899" width="11.5" customWidth="1"/>
    <col min="5900" max="5900" width="12" customWidth="1"/>
    <col min="5901" max="5902" width="6" customWidth="1"/>
    <col min="5903" max="5903" width="2" customWidth="1"/>
    <col min="5904" max="5904" width="12.5" customWidth="1"/>
    <col min="5905" max="5905" width="4.1640625" customWidth="1"/>
    <col min="5906" max="5906" width="1.6640625" customWidth="1"/>
    <col min="5907" max="5907" width="8.1640625" customWidth="1"/>
    <col min="5908" max="5916" width="0" hidden="1" customWidth="1"/>
    <col min="5917" max="5917" width="11" customWidth="1"/>
    <col min="5918" max="5918" width="15" customWidth="1"/>
    <col min="5919" max="5919" width="16.33203125" customWidth="1"/>
    <col min="5932" max="5953" width="0" hidden="1" customWidth="1"/>
    <col min="6145" max="6145" width="8.33203125" customWidth="1"/>
    <col min="6146" max="6146" width="1.6640625" customWidth="1"/>
    <col min="6147" max="6147" width="4.1640625" customWidth="1"/>
    <col min="6148" max="6148" width="4.33203125" customWidth="1"/>
    <col min="6149" max="6149" width="17.1640625" customWidth="1"/>
    <col min="6150" max="6151" width="11.1640625" customWidth="1"/>
    <col min="6152" max="6152" width="12.5" customWidth="1"/>
    <col min="6153" max="6153" width="7" customWidth="1"/>
    <col min="6154" max="6154" width="5.1640625" customWidth="1"/>
    <col min="6155" max="6155" width="11.5" customWidth="1"/>
    <col min="6156" max="6156" width="12" customWidth="1"/>
    <col min="6157" max="6158" width="6" customWidth="1"/>
    <col min="6159" max="6159" width="2" customWidth="1"/>
    <col min="6160" max="6160" width="12.5" customWidth="1"/>
    <col min="6161" max="6161" width="4.1640625" customWidth="1"/>
    <col min="6162" max="6162" width="1.6640625" customWidth="1"/>
    <col min="6163" max="6163" width="8.1640625" customWidth="1"/>
    <col min="6164" max="6172" width="0" hidden="1" customWidth="1"/>
    <col min="6173" max="6173" width="11" customWidth="1"/>
    <col min="6174" max="6174" width="15" customWidth="1"/>
    <col min="6175" max="6175" width="16.33203125" customWidth="1"/>
    <col min="6188" max="6209" width="0" hidden="1" customWidth="1"/>
    <col min="6401" max="6401" width="8.33203125" customWidth="1"/>
    <col min="6402" max="6402" width="1.6640625" customWidth="1"/>
    <col min="6403" max="6403" width="4.1640625" customWidth="1"/>
    <col min="6404" max="6404" width="4.33203125" customWidth="1"/>
    <col min="6405" max="6405" width="17.1640625" customWidth="1"/>
    <col min="6406" max="6407" width="11.1640625" customWidth="1"/>
    <col min="6408" max="6408" width="12.5" customWidth="1"/>
    <col min="6409" max="6409" width="7" customWidth="1"/>
    <col min="6410" max="6410" width="5.1640625" customWidth="1"/>
    <col min="6411" max="6411" width="11.5" customWidth="1"/>
    <col min="6412" max="6412" width="12" customWidth="1"/>
    <col min="6413" max="6414" width="6" customWidth="1"/>
    <col min="6415" max="6415" width="2" customWidth="1"/>
    <col min="6416" max="6416" width="12.5" customWidth="1"/>
    <col min="6417" max="6417" width="4.1640625" customWidth="1"/>
    <col min="6418" max="6418" width="1.6640625" customWidth="1"/>
    <col min="6419" max="6419" width="8.1640625" customWidth="1"/>
    <col min="6420" max="6428" width="0" hidden="1" customWidth="1"/>
    <col min="6429" max="6429" width="11" customWidth="1"/>
    <col min="6430" max="6430" width="15" customWidth="1"/>
    <col min="6431" max="6431" width="16.33203125" customWidth="1"/>
    <col min="6444" max="6465" width="0" hidden="1" customWidth="1"/>
    <col min="6657" max="6657" width="8.33203125" customWidth="1"/>
    <col min="6658" max="6658" width="1.6640625" customWidth="1"/>
    <col min="6659" max="6659" width="4.1640625" customWidth="1"/>
    <col min="6660" max="6660" width="4.33203125" customWidth="1"/>
    <col min="6661" max="6661" width="17.1640625" customWidth="1"/>
    <col min="6662" max="6663" width="11.1640625" customWidth="1"/>
    <col min="6664" max="6664" width="12.5" customWidth="1"/>
    <col min="6665" max="6665" width="7" customWidth="1"/>
    <col min="6666" max="6666" width="5.1640625" customWidth="1"/>
    <col min="6667" max="6667" width="11.5" customWidth="1"/>
    <col min="6668" max="6668" width="12" customWidth="1"/>
    <col min="6669" max="6670" width="6" customWidth="1"/>
    <col min="6671" max="6671" width="2" customWidth="1"/>
    <col min="6672" max="6672" width="12.5" customWidth="1"/>
    <col min="6673" max="6673" width="4.1640625" customWidth="1"/>
    <col min="6674" max="6674" width="1.6640625" customWidth="1"/>
    <col min="6675" max="6675" width="8.1640625" customWidth="1"/>
    <col min="6676" max="6684" width="0" hidden="1" customWidth="1"/>
    <col min="6685" max="6685" width="11" customWidth="1"/>
    <col min="6686" max="6686" width="15" customWidth="1"/>
    <col min="6687" max="6687" width="16.33203125" customWidth="1"/>
    <col min="6700" max="6721" width="0" hidden="1" customWidth="1"/>
    <col min="6913" max="6913" width="8.33203125" customWidth="1"/>
    <col min="6914" max="6914" width="1.6640625" customWidth="1"/>
    <col min="6915" max="6915" width="4.1640625" customWidth="1"/>
    <col min="6916" max="6916" width="4.33203125" customWidth="1"/>
    <col min="6917" max="6917" width="17.1640625" customWidth="1"/>
    <col min="6918" max="6919" width="11.1640625" customWidth="1"/>
    <col min="6920" max="6920" width="12.5" customWidth="1"/>
    <col min="6921" max="6921" width="7" customWidth="1"/>
    <col min="6922" max="6922" width="5.1640625" customWidth="1"/>
    <col min="6923" max="6923" width="11.5" customWidth="1"/>
    <col min="6924" max="6924" width="12" customWidth="1"/>
    <col min="6925" max="6926" width="6" customWidth="1"/>
    <col min="6927" max="6927" width="2" customWidth="1"/>
    <col min="6928" max="6928" width="12.5" customWidth="1"/>
    <col min="6929" max="6929" width="4.1640625" customWidth="1"/>
    <col min="6930" max="6930" width="1.6640625" customWidth="1"/>
    <col min="6931" max="6931" width="8.1640625" customWidth="1"/>
    <col min="6932" max="6940" width="0" hidden="1" customWidth="1"/>
    <col min="6941" max="6941" width="11" customWidth="1"/>
    <col min="6942" max="6942" width="15" customWidth="1"/>
    <col min="6943" max="6943" width="16.33203125" customWidth="1"/>
    <col min="6956" max="6977" width="0" hidden="1" customWidth="1"/>
    <col min="7169" max="7169" width="8.33203125" customWidth="1"/>
    <col min="7170" max="7170" width="1.6640625" customWidth="1"/>
    <col min="7171" max="7171" width="4.1640625" customWidth="1"/>
    <col min="7172" max="7172" width="4.33203125" customWidth="1"/>
    <col min="7173" max="7173" width="17.1640625" customWidth="1"/>
    <col min="7174" max="7175" width="11.1640625" customWidth="1"/>
    <col min="7176" max="7176" width="12.5" customWidth="1"/>
    <col min="7177" max="7177" width="7" customWidth="1"/>
    <col min="7178" max="7178" width="5.1640625" customWidth="1"/>
    <col min="7179" max="7179" width="11.5" customWidth="1"/>
    <col min="7180" max="7180" width="12" customWidth="1"/>
    <col min="7181" max="7182" width="6" customWidth="1"/>
    <col min="7183" max="7183" width="2" customWidth="1"/>
    <col min="7184" max="7184" width="12.5" customWidth="1"/>
    <col min="7185" max="7185" width="4.1640625" customWidth="1"/>
    <col min="7186" max="7186" width="1.6640625" customWidth="1"/>
    <col min="7187" max="7187" width="8.1640625" customWidth="1"/>
    <col min="7188" max="7196" width="0" hidden="1" customWidth="1"/>
    <col min="7197" max="7197" width="11" customWidth="1"/>
    <col min="7198" max="7198" width="15" customWidth="1"/>
    <col min="7199" max="7199" width="16.33203125" customWidth="1"/>
    <col min="7212" max="7233" width="0" hidden="1" customWidth="1"/>
    <col min="7425" max="7425" width="8.33203125" customWidth="1"/>
    <col min="7426" max="7426" width="1.6640625" customWidth="1"/>
    <col min="7427" max="7427" width="4.1640625" customWidth="1"/>
    <col min="7428" max="7428" width="4.33203125" customWidth="1"/>
    <col min="7429" max="7429" width="17.1640625" customWidth="1"/>
    <col min="7430" max="7431" width="11.1640625" customWidth="1"/>
    <col min="7432" max="7432" width="12.5" customWidth="1"/>
    <col min="7433" max="7433" width="7" customWidth="1"/>
    <col min="7434" max="7434" width="5.1640625" customWidth="1"/>
    <col min="7435" max="7435" width="11.5" customWidth="1"/>
    <col min="7436" max="7436" width="12" customWidth="1"/>
    <col min="7437" max="7438" width="6" customWidth="1"/>
    <col min="7439" max="7439" width="2" customWidth="1"/>
    <col min="7440" max="7440" width="12.5" customWidth="1"/>
    <col min="7441" max="7441" width="4.1640625" customWidth="1"/>
    <col min="7442" max="7442" width="1.6640625" customWidth="1"/>
    <col min="7443" max="7443" width="8.1640625" customWidth="1"/>
    <col min="7444" max="7452" width="0" hidden="1" customWidth="1"/>
    <col min="7453" max="7453" width="11" customWidth="1"/>
    <col min="7454" max="7454" width="15" customWidth="1"/>
    <col min="7455" max="7455" width="16.33203125" customWidth="1"/>
    <col min="7468" max="7489" width="0" hidden="1" customWidth="1"/>
    <col min="7681" max="7681" width="8.33203125" customWidth="1"/>
    <col min="7682" max="7682" width="1.6640625" customWidth="1"/>
    <col min="7683" max="7683" width="4.1640625" customWidth="1"/>
    <col min="7684" max="7684" width="4.33203125" customWidth="1"/>
    <col min="7685" max="7685" width="17.1640625" customWidth="1"/>
    <col min="7686" max="7687" width="11.1640625" customWidth="1"/>
    <col min="7688" max="7688" width="12.5" customWidth="1"/>
    <col min="7689" max="7689" width="7" customWidth="1"/>
    <col min="7690" max="7690" width="5.1640625" customWidth="1"/>
    <col min="7691" max="7691" width="11.5" customWidth="1"/>
    <col min="7692" max="7692" width="12" customWidth="1"/>
    <col min="7693" max="7694" width="6" customWidth="1"/>
    <col min="7695" max="7695" width="2" customWidth="1"/>
    <col min="7696" max="7696" width="12.5" customWidth="1"/>
    <col min="7697" max="7697" width="4.1640625" customWidth="1"/>
    <col min="7698" max="7698" width="1.6640625" customWidth="1"/>
    <col min="7699" max="7699" width="8.1640625" customWidth="1"/>
    <col min="7700" max="7708" width="0" hidden="1" customWidth="1"/>
    <col min="7709" max="7709" width="11" customWidth="1"/>
    <col min="7710" max="7710" width="15" customWidth="1"/>
    <col min="7711" max="7711" width="16.33203125" customWidth="1"/>
    <col min="7724" max="7745" width="0" hidden="1" customWidth="1"/>
    <col min="7937" max="7937" width="8.33203125" customWidth="1"/>
    <col min="7938" max="7938" width="1.6640625" customWidth="1"/>
    <col min="7939" max="7939" width="4.1640625" customWidth="1"/>
    <col min="7940" max="7940" width="4.33203125" customWidth="1"/>
    <col min="7941" max="7941" width="17.1640625" customWidth="1"/>
    <col min="7942" max="7943" width="11.1640625" customWidth="1"/>
    <col min="7944" max="7944" width="12.5" customWidth="1"/>
    <col min="7945" max="7945" width="7" customWidth="1"/>
    <col min="7946" max="7946" width="5.1640625" customWidth="1"/>
    <col min="7947" max="7947" width="11.5" customWidth="1"/>
    <col min="7948" max="7948" width="12" customWidth="1"/>
    <col min="7949" max="7950" width="6" customWidth="1"/>
    <col min="7951" max="7951" width="2" customWidth="1"/>
    <col min="7952" max="7952" width="12.5" customWidth="1"/>
    <col min="7953" max="7953" width="4.1640625" customWidth="1"/>
    <col min="7954" max="7954" width="1.6640625" customWidth="1"/>
    <col min="7955" max="7955" width="8.1640625" customWidth="1"/>
    <col min="7956" max="7964" width="0" hidden="1" customWidth="1"/>
    <col min="7965" max="7965" width="11" customWidth="1"/>
    <col min="7966" max="7966" width="15" customWidth="1"/>
    <col min="7967" max="7967" width="16.33203125" customWidth="1"/>
    <col min="7980" max="8001" width="0" hidden="1" customWidth="1"/>
    <col min="8193" max="8193" width="8.33203125" customWidth="1"/>
    <col min="8194" max="8194" width="1.6640625" customWidth="1"/>
    <col min="8195" max="8195" width="4.1640625" customWidth="1"/>
    <col min="8196" max="8196" width="4.33203125" customWidth="1"/>
    <col min="8197" max="8197" width="17.1640625" customWidth="1"/>
    <col min="8198" max="8199" width="11.1640625" customWidth="1"/>
    <col min="8200" max="8200" width="12.5" customWidth="1"/>
    <col min="8201" max="8201" width="7" customWidth="1"/>
    <col min="8202" max="8202" width="5.1640625" customWidth="1"/>
    <col min="8203" max="8203" width="11.5" customWidth="1"/>
    <col min="8204" max="8204" width="12" customWidth="1"/>
    <col min="8205" max="8206" width="6" customWidth="1"/>
    <col min="8207" max="8207" width="2" customWidth="1"/>
    <col min="8208" max="8208" width="12.5" customWidth="1"/>
    <col min="8209" max="8209" width="4.1640625" customWidth="1"/>
    <col min="8210" max="8210" width="1.6640625" customWidth="1"/>
    <col min="8211" max="8211" width="8.1640625" customWidth="1"/>
    <col min="8212" max="8220" width="0" hidden="1" customWidth="1"/>
    <col min="8221" max="8221" width="11" customWidth="1"/>
    <col min="8222" max="8222" width="15" customWidth="1"/>
    <col min="8223" max="8223" width="16.33203125" customWidth="1"/>
    <col min="8236" max="8257" width="0" hidden="1" customWidth="1"/>
    <col min="8449" max="8449" width="8.33203125" customWidth="1"/>
    <col min="8450" max="8450" width="1.6640625" customWidth="1"/>
    <col min="8451" max="8451" width="4.1640625" customWidth="1"/>
    <col min="8452" max="8452" width="4.33203125" customWidth="1"/>
    <col min="8453" max="8453" width="17.1640625" customWidth="1"/>
    <col min="8454" max="8455" width="11.1640625" customWidth="1"/>
    <col min="8456" max="8456" width="12.5" customWidth="1"/>
    <col min="8457" max="8457" width="7" customWidth="1"/>
    <col min="8458" max="8458" width="5.1640625" customWidth="1"/>
    <col min="8459" max="8459" width="11.5" customWidth="1"/>
    <col min="8460" max="8460" width="12" customWidth="1"/>
    <col min="8461" max="8462" width="6" customWidth="1"/>
    <col min="8463" max="8463" width="2" customWidth="1"/>
    <col min="8464" max="8464" width="12.5" customWidth="1"/>
    <col min="8465" max="8465" width="4.1640625" customWidth="1"/>
    <col min="8466" max="8466" width="1.6640625" customWidth="1"/>
    <col min="8467" max="8467" width="8.1640625" customWidth="1"/>
    <col min="8468" max="8476" width="0" hidden="1" customWidth="1"/>
    <col min="8477" max="8477" width="11" customWidth="1"/>
    <col min="8478" max="8478" width="15" customWidth="1"/>
    <col min="8479" max="8479" width="16.33203125" customWidth="1"/>
    <col min="8492" max="8513" width="0" hidden="1" customWidth="1"/>
    <col min="8705" max="8705" width="8.33203125" customWidth="1"/>
    <col min="8706" max="8706" width="1.6640625" customWidth="1"/>
    <col min="8707" max="8707" width="4.1640625" customWidth="1"/>
    <col min="8708" max="8708" width="4.33203125" customWidth="1"/>
    <col min="8709" max="8709" width="17.1640625" customWidth="1"/>
    <col min="8710" max="8711" width="11.1640625" customWidth="1"/>
    <col min="8712" max="8712" width="12.5" customWidth="1"/>
    <col min="8713" max="8713" width="7" customWidth="1"/>
    <col min="8714" max="8714" width="5.1640625" customWidth="1"/>
    <col min="8715" max="8715" width="11.5" customWidth="1"/>
    <col min="8716" max="8716" width="12" customWidth="1"/>
    <col min="8717" max="8718" width="6" customWidth="1"/>
    <col min="8719" max="8719" width="2" customWidth="1"/>
    <col min="8720" max="8720" width="12.5" customWidth="1"/>
    <col min="8721" max="8721" width="4.1640625" customWidth="1"/>
    <col min="8722" max="8722" width="1.6640625" customWidth="1"/>
    <col min="8723" max="8723" width="8.1640625" customWidth="1"/>
    <col min="8724" max="8732" width="0" hidden="1" customWidth="1"/>
    <col min="8733" max="8733" width="11" customWidth="1"/>
    <col min="8734" max="8734" width="15" customWidth="1"/>
    <col min="8735" max="8735" width="16.33203125" customWidth="1"/>
    <col min="8748" max="8769" width="0" hidden="1" customWidth="1"/>
    <col min="8961" max="8961" width="8.33203125" customWidth="1"/>
    <col min="8962" max="8962" width="1.6640625" customWidth="1"/>
    <col min="8963" max="8963" width="4.1640625" customWidth="1"/>
    <col min="8964" max="8964" width="4.33203125" customWidth="1"/>
    <col min="8965" max="8965" width="17.1640625" customWidth="1"/>
    <col min="8966" max="8967" width="11.1640625" customWidth="1"/>
    <col min="8968" max="8968" width="12.5" customWidth="1"/>
    <col min="8969" max="8969" width="7" customWidth="1"/>
    <col min="8970" max="8970" width="5.1640625" customWidth="1"/>
    <col min="8971" max="8971" width="11.5" customWidth="1"/>
    <col min="8972" max="8972" width="12" customWidth="1"/>
    <col min="8973" max="8974" width="6" customWidth="1"/>
    <col min="8975" max="8975" width="2" customWidth="1"/>
    <col min="8976" max="8976" width="12.5" customWidth="1"/>
    <col min="8977" max="8977" width="4.1640625" customWidth="1"/>
    <col min="8978" max="8978" width="1.6640625" customWidth="1"/>
    <col min="8979" max="8979" width="8.1640625" customWidth="1"/>
    <col min="8980" max="8988" width="0" hidden="1" customWidth="1"/>
    <col min="8989" max="8989" width="11" customWidth="1"/>
    <col min="8990" max="8990" width="15" customWidth="1"/>
    <col min="8991" max="8991" width="16.33203125" customWidth="1"/>
    <col min="9004" max="9025" width="0" hidden="1" customWidth="1"/>
    <col min="9217" max="9217" width="8.33203125" customWidth="1"/>
    <col min="9218" max="9218" width="1.6640625" customWidth="1"/>
    <col min="9219" max="9219" width="4.1640625" customWidth="1"/>
    <col min="9220" max="9220" width="4.33203125" customWidth="1"/>
    <col min="9221" max="9221" width="17.1640625" customWidth="1"/>
    <col min="9222" max="9223" width="11.1640625" customWidth="1"/>
    <col min="9224" max="9224" width="12.5" customWidth="1"/>
    <col min="9225" max="9225" width="7" customWidth="1"/>
    <col min="9226" max="9226" width="5.1640625" customWidth="1"/>
    <col min="9227" max="9227" width="11.5" customWidth="1"/>
    <col min="9228" max="9228" width="12" customWidth="1"/>
    <col min="9229" max="9230" width="6" customWidth="1"/>
    <col min="9231" max="9231" width="2" customWidth="1"/>
    <col min="9232" max="9232" width="12.5" customWidth="1"/>
    <col min="9233" max="9233" width="4.1640625" customWidth="1"/>
    <col min="9234" max="9234" width="1.6640625" customWidth="1"/>
    <col min="9235" max="9235" width="8.1640625" customWidth="1"/>
    <col min="9236" max="9244" width="0" hidden="1" customWidth="1"/>
    <col min="9245" max="9245" width="11" customWidth="1"/>
    <col min="9246" max="9246" width="15" customWidth="1"/>
    <col min="9247" max="9247" width="16.33203125" customWidth="1"/>
    <col min="9260" max="9281" width="0" hidden="1" customWidth="1"/>
    <col min="9473" max="9473" width="8.33203125" customWidth="1"/>
    <col min="9474" max="9474" width="1.6640625" customWidth="1"/>
    <col min="9475" max="9475" width="4.1640625" customWidth="1"/>
    <col min="9476" max="9476" width="4.33203125" customWidth="1"/>
    <col min="9477" max="9477" width="17.1640625" customWidth="1"/>
    <col min="9478" max="9479" width="11.1640625" customWidth="1"/>
    <col min="9480" max="9480" width="12.5" customWidth="1"/>
    <col min="9481" max="9481" width="7" customWidth="1"/>
    <col min="9482" max="9482" width="5.1640625" customWidth="1"/>
    <col min="9483" max="9483" width="11.5" customWidth="1"/>
    <col min="9484" max="9484" width="12" customWidth="1"/>
    <col min="9485" max="9486" width="6" customWidth="1"/>
    <col min="9487" max="9487" width="2" customWidth="1"/>
    <col min="9488" max="9488" width="12.5" customWidth="1"/>
    <col min="9489" max="9489" width="4.1640625" customWidth="1"/>
    <col min="9490" max="9490" width="1.6640625" customWidth="1"/>
    <col min="9491" max="9491" width="8.1640625" customWidth="1"/>
    <col min="9492" max="9500" width="0" hidden="1" customWidth="1"/>
    <col min="9501" max="9501" width="11" customWidth="1"/>
    <col min="9502" max="9502" width="15" customWidth="1"/>
    <col min="9503" max="9503" width="16.33203125" customWidth="1"/>
    <col min="9516" max="9537" width="0" hidden="1" customWidth="1"/>
    <col min="9729" max="9729" width="8.33203125" customWidth="1"/>
    <col min="9730" max="9730" width="1.6640625" customWidth="1"/>
    <col min="9731" max="9731" width="4.1640625" customWidth="1"/>
    <col min="9732" max="9732" width="4.33203125" customWidth="1"/>
    <col min="9733" max="9733" width="17.1640625" customWidth="1"/>
    <col min="9734" max="9735" width="11.1640625" customWidth="1"/>
    <col min="9736" max="9736" width="12.5" customWidth="1"/>
    <col min="9737" max="9737" width="7" customWidth="1"/>
    <col min="9738" max="9738" width="5.1640625" customWidth="1"/>
    <col min="9739" max="9739" width="11.5" customWidth="1"/>
    <col min="9740" max="9740" width="12" customWidth="1"/>
    <col min="9741" max="9742" width="6" customWidth="1"/>
    <col min="9743" max="9743" width="2" customWidth="1"/>
    <col min="9744" max="9744" width="12.5" customWidth="1"/>
    <col min="9745" max="9745" width="4.1640625" customWidth="1"/>
    <col min="9746" max="9746" width="1.6640625" customWidth="1"/>
    <col min="9747" max="9747" width="8.1640625" customWidth="1"/>
    <col min="9748" max="9756" width="0" hidden="1" customWidth="1"/>
    <col min="9757" max="9757" width="11" customWidth="1"/>
    <col min="9758" max="9758" width="15" customWidth="1"/>
    <col min="9759" max="9759" width="16.33203125" customWidth="1"/>
    <col min="9772" max="9793" width="0" hidden="1" customWidth="1"/>
    <col min="9985" max="9985" width="8.33203125" customWidth="1"/>
    <col min="9986" max="9986" width="1.6640625" customWidth="1"/>
    <col min="9987" max="9987" width="4.1640625" customWidth="1"/>
    <col min="9988" max="9988" width="4.33203125" customWidth="1"/>
    <col min="9989" max="9989" width="17.1640625" customWidth="1"/>
    <col min="9990" max="9991" width="11.1640625" customWidth="1"/>
    <col min="9992" max="9992" width="12.5" customWidth="1"/>
    <col min="9993" max="9993" width="7" customWidth="1"/>
    <col min="9994" max="9994" width="5.1640625" customWidth="1"/>
    <col min="9995" max="9995" width="11.5" customWidth="1"/>
    <col min="9996" max="9996" width="12" customWidth="1"/>
    <col min="9997" max="9998" width="6" customWidth="1"/>
    <col min="9999" max="9999" width="2" customWidth="1"/>
    <col min="10000" max="10000" width="12.5" customWidth="1"/>
    <col min="10001" max="10001" width="4.1640625" customWidth="1"/>
    <col min="10002" max="10002" width="1.6640625" customWidth="1"/>
    <col min="10003" max="10003" width="8.1640625" customWidth="1"/>
    <col min="10004" max="10012" width="0" hidden="1" customWidth="1"/>
    <col min="10013" max="10013" width="11" customWidth="1"/>
    <col min="10014" max="10014" width="15" customWidth="1"/>
    <col min="10015" max="10015" width="16.33203125" customWidth="1"/>
    <col min="10028" max="10049" width="0" hidden="1" customWidth="1"/>
    <col min="10241" max="10241" width="8.33203125" customWidth="1"/>
    <col min="10242" max="10242" width="1.6640625" customWidth="1"/>
    <col min="10243" max="10243" width="4.1640625" customWidth="1"/>
    <col min="10244" max="10244" width="4.33203125" customWidth="1"/>
    <col min="10245" max="10245" width="17.1640625" customWidth="1"/>
    <col min="10246" max="10247" width="11.1640625" customWidth="1"/>
    <col min="10248" max="10248" width="12.5" customWidth="1"/>
    <col min="10249" max="10249" width="7" customWidth="1"/>
    <col min="10250" max="10250" width="5.1640625" customWidth="1"/>
    <col min="10251" max="10251" width="11.5" customWidth="1"/>
    <col min="10252" max="10252" width="12" customWidth="1"/>
    <col min="10253" max="10254" width="6" customWidth="1"/>
    <col min="10255" max="10255" width="2" customWidth="1"/>
    <col min="10256" max="10256" width="12.5" customWidth="1"/>
    <col min="10257" max="10257" width="4.1640625" customWidth="1"/>
    <col min="10258" max="10258" width="1.6640625" customWidth="1"/>
    <col min="10259" max="10259" width="8.1640625" customWidth="1"/>
    <col min="10260" max="10268" width="0" hidden="1" customWidth="1"/>
    <col min="10269" max="10269" width="11" customWidth="1"/>
    <col min="10270" max="10270" width="15" customWidth="1"/>
    <col min="10271" max="10271" width="16.33203125" customWidth="1"/>
    <col min="10284" max="10305" width="0" hidden="1" customWidth="1"/>
    <col min="10497" max="10497" width="8.33203125" customWidth="1"/>
    <col min="10498" max="10498" width="1.6640625" customWidth="1"/>
    <col min="10499" max="10499" width="4.1640625" customWidth="1"/>
    <col min="10500" max="10500" width="4.33203125" customWidth="1"/>
    <col min="10501" max="10501" width="17.1640625" customWidth="1"/>
    <col min="10502" max="10503" width="11.1640625" customWidth="1"/>
    <col min="10504" max="10504" width="12.5" customWidth="1"/>
    <col min="10505" max="10505" width="7" customWidth="1"/>
    <col min="10506" max="10506" width="5.1640625" customWidth="1"/>
    <col min="10507" max="10507" width="11.5" customWidth="1"/>
    <col min="10508" max="10508" width="12" customWidth="1"/>
    <col min="10509" max="10510" width="6" customWidth="1"/>
    <col min="10511" max="10511" width="2" customWidth="1"/>
    <col min="10512" max="10512" width="12.5" customWidth="1"/>
    <col min="10513" max="10513" width="4.1640625" customWidth="1"/>
    <col min="10514" max="10514" width="1.6640625" customWidth="1"/>
    <col min="10515" max="10515" width="8.1640625" customWidth="1"/>
    <col min="10516" max="10524" width="0" hidden="1" customWidth="1"/>
    <col min="10525" max="10525" width="11" customWidth="1"/>
    <col min="10526" max="10526" width="15" customWidth="1"/>
    <col min="10527" max="10527" width="16.33203125" customWidth="1"/>
    <col min="10540" max="10561" width="0" hidden="1" customWidth="1"/>
    <col min="10753" max="10753" width="8.33203125" customWidth="1"/>
    <col min="10754" max="10754" width="1.6640625" customWidth="1"/>
    <col min="10755" max="10755" width="4.1640625" customWidth="1"/>
    <col min="10756" max="10756" width="4.33203125" customWidth="1"/>
    <col min="10757" max="10757" width="17.1640625" customWidth="1"/>
    <col min="10758" max="10759" width="11.1640625" customWidth="1"/>
    <col min="10760" max="10760" width="12.5" customWidth="1"/>
    <col min="10761" max="10761" width="7" customWidth="1"/>
    <col min="10762" max="10762" width="5.1640625" customWidth="1"/>
    <col min="10763" max="10763" width="11.5" customWidth="1"/>
    <col min="10764" max="10764" width="12" customWidth="1"/>
    <col min="10765" max="10766" width="6" customWidth="1"/>
    <col min="10767" max="10767" width="2" customWidth="1"/>
    <col min="10768" max="10768" width="12.5" customWidth="1"/>
    <col min="10769" max="10769" width="4.1640625" customWidth="1"/>
    <col min="10770" max="10770" width="1.6640625" customWidth="1"/>
    <col min="10771" max="10771" width="8.1640625" customWidth="1"/>
    <col min="10772" max="10780" width="0" hidden="1" customWidth="1"/>
    <col min="10781" max="10781" width="11" customWidth="1"/>
    <col min="10782" max="10782" width="15" customWidth="1"/>
    <col min="10783" max="10783" width="16.33203125" customWidth="1"/>
    <col min="10796" max="10817" width="0" hidden="1" customWidth="1"/>
    <col min="11009" max="11009" width="8.33203125" customWidth="1"/>
    <col min="11010" max="11010" width="1.6640625" customWidth="1"/>
    <col min="11011" max="11011" width="4.1640625" customWidth="1"/>
    <col min="11012" max="11012" width="4.33203125" customWidth="1"/>
    <col min="11013" max="11013" width="17.1640625" customWidth="1"/>
    <col min="11014" max="11015" width="11.1640625" customWidth="1"/>
    <col min="11016" max="11016" width="12.5" customWidth="1"/>
    <col min="11017" max="11017" width="7" customWidth="1"/>
    <col min="11018" max="11018" width="5.1640625" customWidth="1"/>
    <col min="11019" max="11019" width="11.5" customWidth="1"/>
    <col min="11020" max="11020" width="12" customWidth="1"/>
    <col min="11021" max="11022" width="6" customWidth="1"/>
    <col min="11023" max="11023" width="2" customWidth="1"/>
    <col min="11024" max="11024" width="12.5" customWidth="1"/>
    <col min="11025" max="11025" width="4.1640625" customWidth="1"/>
    <col min="11026" max="11026" width="1.6640625" customWidth="1"/>
    <col min="11027" max="11027" width="8.1640625" customWidth="1"/>
    <col min="11028" max="11036" width="0" hidden="1" customWidth="1"/>
    <col min="11037" max="11037" width="11" customWidth="1"/>
    <col min="11038" max="11038" width="15" customWidth="1"/>
    <col min="11039" max="11039" width="16.33203125" customWidth="1"/>
    <col min="11052" max="11073" width="0" hidden="1" customWidth="1"/>
    <col min="11265" max="11265" width="8.33203125" customWidth="1"/>
    <col min="11266" max="11266" width="1.6640625" customWidth="1"/>
    <col min="11267" max="11267" width="4.1640625" customWidth="1"/>
    <col min="11268" max="11268" width="4.33203125" customWidth="1"/>
    <col min="11269" max="11269" width="17.1640625" customWidth="1"/>
    <col min="11270" max="11271" width="11.1640625" customWidth="1"/>
    <col min="11272" max="11272" width="12.5" customWidth="1"/>
    <col min="11273" max="11273" width="7" customWidth="1"/>
    <col min="11274" max="11274" width="5.1640625" customWidth="1"/>
    <col min="11275" max="11275" width="11.5" customWidth="1"/>
    <col min="11276" max="11276" width="12" customWidth="1"/>
    <col min="11277" max="11278" width="6" customWidth="1"/>
    <col min="11279" max="11279" width="2" customWidth="1"/>
    <col min="11280" max="11280" width="12.5" customWidth="1"/>
    <col min="11281" max="11281" width="4.1640625" customWidth="1"/>
    <col min="11282" max="11282" width="1.6640625" customWidth="1"/>
    <col min="11283" max="11283" width="8.1640625" customWidth="1"/>
    <col min="11284" max="11292" width="0" hidden="1" customWidth="1"/>
    <col min="11293" max="11293" width="11" customWidth="1"/>
    <col min="11294" max="11294" width="15" customWidth="1"/>
    <col min="11295" max="11295" width="16.33203125" customWidth="1"/>
    <col min="11308" max="11329" width="0" hidden="1" customWidth="1"/>
    <col min="11521" max="11521" width="8.33203125" customWidth="1"/>
    <col min="11522" max="11522" width="1.6640625" customWidth="1"/>
    <col min="11523" max="11523" width="4.1640625" customWidth="1"/>
    <col min="11524" max="11524" width="4.33203125" customWidth="1"/>
    <col min="11525" max="11525" width="17.1640625" customWidth="1"/>
    <col min="11526" max="11527" width="11.1640625" customWidth="1"/>
    <col min="11528" max="11528" width="12.5" customWidth="1"/>
    <col min="11529" max="11529" width="7" customWidth="1"/>
    <col min="11530" max="11530" width="5.1640625" customWidth="1"/>
    <col min="11531" max="11531" width="11.5" customWidth="1"/>
    <col min="11532" max="11532" width="12" customWidth="1"/>
    <col min="11533" max="11534" width="6" customWidth="1"/>
    <col min="11535" max="11535" width="2" customWidth="1"/>
    <col min="11536" max="11536" width="12.5" customWidth="1"/>
    <col min="11537" max="11537" width="4.1640625" customWidth="1"/>
    <col min="11538" max="11538" width="1.6640625" customWidth="1"/>
    <col min="11539" max="11539" width="8.1640625" customWidth="1"/>
    <col min="11540" max="11548" width="0" hidden="1" customWidth="1"/>
    <col min="11549" max="11549" width="11" customWidth="1"/>
    <col min="11550" max="11550" width="15" customWidth="1"/>
    <col min="11551" max="11551" width="16.33203125" customWidth="1"/>
    <col min="11564" max="11585" width="0" hidden="1" customWidth="1"/>
    <col min="11777" max="11777" width="8.33203125" customWidth="1"/>
    <col min="11778" max="11778" width="1.6640625" customWidth="1"/>
    <col min="11779" max="11779" width="4.1640625" customWidth="1"/>
    <col min="11780" max="11780" width="4.33203125" customWidth="1"/>
    <col min="11781" max="11781" width="17.1640625" customWidth="1"/>
    <col min="11782" max="11783" width="11.1640625" customWidth="1"/>
    <col min="11784" max="11784" width="12.5" customWidth="1"/>
    <col min="11785" max="11785" width="7" customWidth="1"/>
    <col min="11786" max="11786" width="5.1640625" customWidth="1"/>
    <col min="11787" max="11787" width="11.5" customWidth="1"/>
    <col min="11788" max="11788" width="12" customWidth="1"/>
    <col min="11789" max="11790" width="6" customWidth="1"/>
    <col min="11791" max="11791" width="2" customWidth="1"/>
    <col min="11792" max="11792" width="12.5" customWidth="1"/>
    <col min="11793" max="11793" width="4.1640625" customWidth="1"/>
    <col min="11794" max="11794" width="1.6640625" customWidth="1"/>
    <col min="11795" max="11795" width="8.1640625" customWidth="1"/>
    <col min="11796" max="11804" width="0" hidden="1" customWidth="1"/>
    <col min="11805" max="11805" width="11" customWidth="1"/>
    <col min="11806" max="11806" width="15" customWidth="1"/>
    <col min="11807" max="11807" width="16.33203125" customWidth="1"/>
    <col min="11820" max="11841" width="0" hidden="1" customWidth="1"/>
    <col min="12033" max="12033" width="8.33203125" customWidth="1"/>
    <col min="12034" max="12034" width="1.6640625" customWidth="1"/>
    <col min="12035" max="12035" width="4.1640625" customWidth="1"/>
    <col min="12036" max="12036" width="4.33203125" customWidth="1"/>
    <col min="12037" max="12037" width="17.1640625" customWidth="1"/>
    <col min="12038" max="12039" width="11.1640625" customWidth="1"/>
    <col min="12040" max="12040" width="12.5" customWidth="1"/>
    <col min="12041" max="12041" width="7" customWidth="1"/>
    <col min="12042" max="12042" width="5.1640625" customWidth="1"/>
    <col min="12043" max="12043" width="11.5" customWidth="1"/>
    <col min="12044" max="12044" width="12" customWidth="1"/>
    <col min="12045" max="12046" width="6" customWidth="1"/>
    <col min="12047" max="12047" width="2" customWidth="1"/>
    <col min="12048" max="12048" width="12.5" customWidth="1"/>
    <col min="12049" max="12049" width="4.1640625" customWidth="1"/>
    <col min="12050" max="12050" width="1.6640625" customWidth="1"/>
    <col min="12051" max="12051" width="8.1640625" customWidth="1"/>
    <col min="12052" max="12060" width="0" hidden="1" customWidth="1"/>
    <col min="12061" max="12061" width="11" customWidth="1"/>
    <col min="12062" max="12062" width="15" customWidth="1"/>
    <col min="12063" max="12063" width="16.33203125" customWidth="1"/>
    <col min="12076" max="12097" width="0" hidden="1" customWidth="1"/>
    <col min="12289" max="12289" width="8.33203125" customWidth="1"/>
    <col min="12290" max="12290" width="1.6640625" customWidth="1"/>
    <col min="12291" max="12291" width="4.1640625" customWidth="1"/>
    <col min="12292" max="12292" width="4.33203125" customWidth="1"/>
    <col min="12293" max="12293" width="17.1640625" customWidth="1"/>
    <col min="12294" max="12295" width="11.1640625" customWidth="1"/>
    <col min="12296" max="12296" width="12.5" customWidth="1"/>
    <col min="12297" max="12297" width="7" customWidth="1"/>
    <col min="12298" max="12298" width="5.1640625" customWidth="1"/>
    <col min="12299" max="12299" width="11.5" customWidth="1"/>
    <col min="12300" max="12300" width="12" customWidth="1"/>
    <col min="12301" max="12302" width="6" customWidth="1"/>
    <col min="12303" max="12303" width="2" customWidth="1"/>
    <col min="12304" max="12304" width="12.5" customWidth="1"/>
    <col min="12305" max="12305" width="4.1640625" customWidth="1"/>
    <col min="12306" max="12306" width="1.6640625" customWidth="1"/>
    <col min="12307" max="12307" width="8.1640625" customWidth="1"/>
    <col min="12308" max="12316" width="0" hidden="1" customWidth="1"/>
    <col min="12317" max="12317" width="11" customWidth="1"/>
    <col min="12318" max="12318" width="15" customWidth="1"/>
    <col min="12319" max="12319" width="16.33203125" customWidth="1"/>
    <col min="12332" max="12353" width="0" hidden="1" customWidth="1"/>
    <col min="12545" max="12545" width="8.33203125" customWidth="1"/>
    <col min="12546" max="12546" width="1.6640625" customWidth="1"/>
    <col min="12547" max="12547" width="4.1640625" customWidth="1"/>
    <col min="12548" max="12548" width="4.33203125" customWidth="1"/>
    <col min="12549" max="12549" width="17.1640625" customWidth="1"/>
    <col min="12550" max="12551" width="11.1640625" customWidth="1"/>
    <col min="12552" max="12552" width="12.5" customWidth="1"/>
    <col min="12553" max="12553" width="7" customWidth="1"/>
    <col min="12554" max="12554" width="5.1640625" customWidth="1"/>
    <col min="12555" max="12555" width="11.5" customWidth="1"/>
    <col min="12556" max="12556" width="12" customWidth="1"/>
    <col min="12557" max="12558" width="6" customWidth="1"/>
    <col min="12559" max="12559" width="2" customWidth="1"/>
    <col min="12560" max="12560" width="12.5" customWidth="1"/>
    <col min="12561" max="12561" width="4.1640625" customWidth="1"/>
    <col min="12562" max="12562" width="1.6640625" customWidth="1"/>
    <col min="12563" max="12563" width="8.1640625" customWidth="1"/>
    <col min="12564" max="12572" width="0" hidden="1" customWidth="1"/>
    <col min="12573" max="12573" width="11" customWidth="1"/>
    <col min="12574" max="12574" width="15" customWidth="1"/>
    <col min="12575" max="12575" width="16.33203125" customWidth="1"/>
    <col min="12588" max="12609" width="0" hidden="1" customWidth="1"/>
    <col min="12801" max="12801" width="8.33203125" customWidth="1"/>
    <col min="12802" max="12802" width="1.6640625" customWidth="1"/>
    <col min="12803" max="12803" width="4.1640625" customWidth="1"/>
    <col min="12804" max="12804" width="4.33203125" customWidth="1"/>
    <col min="12805" max="12805" width="17.1640625" customWidth="1"/>
    <col min="12806" max="12807" width="11.1640625" customWidth="1"/>
    <col min="12808" max="12808" width="12.5" customWidth="1"/>
    <col min="12809" max="12809" width="7" customWidth="1"/>
    <col min="12810" max="12810" width="5.1640625" customWidth="1"/>
    <col min="12811" max="12811" width="11.5" customWidth="1"/>
    <col min="12812" max="12812" width="12" customWidth="1"/>
    <col min="12813" max="12814" width="6" customWidth="1"/>
    <col min="12815" max="12815" width="2" customWidth="1"/>
    <col min="12816" max="12816" width="12.5" customWidth="1"/>
    <col min="12817" max="12817" width="4.1640625" customWidth="1"/>
    <col min="12818" max="12818" width="1.6640625" customWidth="1"/>
    <col min="12819" max="12819" width="8.1640625" customWidth="1"/>
    <col min="12820" max="12828" width="0" hidden="1" customWidth="1"/>
    <col min="12829" max="12829" width="11" customWidth="1"/>
    <col min="12830" max="12830" width="15" customWidth="1"/>
    <col min="12831" max="12831" width="16.33203125" customWidth="1"/>
    <col min="12844" max="12865" width="0" hidden="1" customWidth="1"/>
    <col min="13057" max="13057" width="8.33203125" customWidth="1"/>
    <col min="13058" max="13058" width="1.6640625" customWidth="1"/>
    <col min="13059" max="13059" width="4.1640625" customWidth="1"/>
    <col min="13060" max="13060" width="4.33203125" customWidth="1"/>
    <col min="13061" max="13061" width="17.1640625" customWidth="1"/>
    <col min="13062" max="13063" width="11.1640625" customWidth="1"/>
    <col min="13064" max="13064" width="12.5" customWidth="1"/>
    <col min="13065" max="13065" width="7" customWidth="1"/>
    <col min="13066" max="13066" width="5.1640625" customWidth="1"/>
    <col min="13067" max="13067" width="11.5" customWidth="1"/>
    <col min="13068" max="13068" width="12" customWidth="1"/>
    <col min="13069" max="13070" width="6" customWidth="1"/>
    <col min="13071" max="13071" width="2" customWidth="1"/>
    <col min="13072" max="13072" width="12.5" customWidth="1"/>
    <col min="13073" max="13073" width="4.1640625" customWidth="1"/>
    <col min="13074" max="13074" width="1.6640625" customWidth="1"/>
    <col min="13075" max="13075" width="8.1640625" customWidth="1"/>
    <col min="13076" max="13084" width="0" hidden="1" customWidth="1"/>
    <col min="13085" max="13085" width="11" customWidth="1"/>
    <col min="13086" max="13086" width="15" customWidth="1"/>
    <col min="13087" max="13087" width="16.33203125" customWidth="1"/>
    <col min="13100" max="13121" width="0" hidden="1" customWidth="1"/>
    <col min="13313" max="13313" width="8.33203125" customWidth="1"/>
    <col min="13314" max="13314" width="1.6640625" customWidth="1"/>
    <col min="13315" max="13315" width="4.1640625" customWidth="1"/>
    <col min="13316" max="13316" width="4.33203125" customWidth="1"/>
    <col min="13317" max="13317" width="17.1640625" customWidth="1"/>
    <col min="13318" max="13319" width="11.1640625" customWidth="1"/>
    <col min="13320" max="13320" width="12.5" customWidth="1"/>
    <col min="13321" max="13321" width="7" customWidth="1"/>
    <col min="13322" max="13322" width="5.1640625" customWidth="1"/>
    <col min="13323" max="13323" width="11.5" customWidth="1"/>
    <col min="13324" max="13324" width="12" customWidth="1"/>
    <col min="13325" max="13326" width="6" customWidth="1"/>
    <col min="13327" max="13327" width="2" customWidth="1"/>
    <col min="13328" max="13328" width="12.5" customWidth="1"/>
    <col min="13329" max="13329" width="4.1640625" customWidth="1"/>
    <col min="13330" max="13330" width="1.6640625" customWidth="1"/>
    <col min="13331" max="13331" width="8.1640625" customWidth="1"/>
    <col min="13332" max="13340" width="0" hidden="1" customWidth="1"/>
    <col min="13341" max="13341" width="11" customWidth="1"/>
    <col min="13342" max="13342" width="15" customWidth="1"/>
    <col min="13343" max="13343" width="16.33203125" customWidth="1"/>
    <col min="13356" max="13377" width="0" hidden="1" customWidth="1"/>
    <col min="13569" max="13569" width="8.33203125" customWidth="1"/>
    <col min="13570" max="13570" width="1.6640625" customWidth="1"/>
    <col min="13571" max="13571" width="4.1640625" customWidth="1"/>
    <col min="13572" max="13572" width="4.33203125" customWidth="1"/>
    <col min="13573" max="13573" width="17.1640625" customWidth="1"/>
    <col min="13574" max="13575" width="11.1640625" customWidth="1"/>
    <col min="13576" max="13576" width="12.5" customWidth="1"/>
    <col min="13577" max="13577" width="7" customWidth="1"/>
    <col min="13578" max="13578" width="5.1640625" customWidth="1"/>
    <col min="13579" max="13579" width="11.5" customWidth="1"/>
    <col min="13580" max="13580" width="12" customWidth="1"/>
    <col min="13581" max="13582" width="6" customWidth="1"/>
    <col min="13583" max="13583" width="2" customWidth="1"/>
    <col min="13584" max="13584" width="12.5" customWidth="1"/>
    <col min="13585" max="13585" width="4.1640625" customWidth="1"/>
    <col min="13586" max="13586" width="1.6640625" customWidth="1"/>
    <col min="13587" max="13587" width="8.1640625" customWidth="1"/>
    <col min="13588" max="13596" width="0" hidden="1" customWidth="1"/>
    <col min="13597" max="13597" width="11" customWidth="1"/>
    <col min="13598" max="13598" width="15" customWidth="1"/>
    <col min="13599" max="13599" width="16.33203125" customWidth="1"/>
    <col min="13612" max="13633" width="0" hidden="1" customWidth="1"/>
    <col min="13825" max="13825" width="8.33203125" customWidth="1"/>
    <col min="13826" max="13826" width="1.6640625" customWidth="1"/>
    <col min="13827" max="13827" width="4.1640625" customWidth="1"/>
    <col min="13828" max="13828" width="4.33203125" customWidth="1"/>
    <col min="13829" max="13829" width="17.1640625" customWidth="1"/>
    <col min="13830" max="13831" width="11.1640625" customWidth="1"/>
    <col min="13832" max="13832" width="12.5" customWidth="1"/>
    <col min="13833" max="13833" width="7" customWidth="1"/>
    <col min="13834" max="13834" width="5.1640625" customWidth="1"/>
    <col min="13835" max="13835" width="11.5" customWidth="1"/>
    <col min="13836" max="13836" width="12" customWidth="1"/>
    <col min="13837" max="13838" width="6" customWidth="1"/>
    <col min="13839" max="13839" width="2" customWidth="1"/>
    <col min="13840" max="13840" width="12.5" customWidth="1"/>
    <col min="13841" max="13841" width="4.1640625" customWidth="1"/>
    <col min="13842" max="13842" width="1.6640625" customWidth="1"/>
    <col min="13843" max="13843" width="8.1640625" customWidth="1"/>
    <col min="13844" max="13852" width="0" hidden="1" customWidth="1"/>
    <col min="13853" max="13853" width="11" customWidth="1"/>
    <col min="13854" max="13854" width="15" customWidth="1"/>
    <col min="13855" max="13855" width="16.33203125" customWidth="1"/>
    <col min="13868" max="13889" width="0" hidden="1" customWidth="1"/>
    <col min="14081" max="14081" width="8.33203125" customWidth="1"/>
    <col min="14082" max="14082" width="1.6640625" customWidth="1"/>
    <col min="14083" max="14083" width="4.1640625" customWidth="1"/>
    <col min="14084" max="14084" width="4.33203125" customWidth="1"/>
    <col min="14085" max="14085" width="17.1640625" customWidth="1"/>
    <col min="14086" max="14087" width="11.1640625" customWidth="1"/>
    <col min="14088" max="14088" width="12.5" customWidth="1"/>
    <col min="14089" max="14089" width="7" customWidth="1"/>
    <col min="14090" max="14090" width="5.1640625" customWidth="1"/>
    <col min="14091" max="14091" width="11.5" customWidth="1"/>
    <col min="14092" max="14092" width="12" customWidth="1"/>
    <col min="14093" max="14094" width="6" customWidth="1"/>
    <col min="14095" max="14095" width="2" customWidth="1"/>
    <col min="14096" max="14096" width="12.5" customWidth="1"/>
    <col min="14097" max="14097" width="4.1640625" customWidth="1"/>
    <col min="14098" max="14098" width="1.6640625" customWidth="1"/>
    <col min="14099" max="14099" width="8.1640625" customWidth="1"/>
    <col min="14100" max="14108" width="0" hidden="1" customWidth="1"/>
    <col min="14109" max="14109" width="11" customWidth="1"/>
    <col min="14110" max="14110" width="15" customWidth="1"/>
    <col min="14111" max="14111" width="16.33203125" customWidth="1"/>
    <col min="14124" max="14145" width="0" hidden="1" customWidth="1"/>
    <col min="14337" max="14337" width="8.33203125" customWidth="1"/>
    <col min="14338" max="14338" width="1.6640625" customWidth="1"/>
    <col min="14339" max="14339" width="4.1640625" customWidth="1"/>
    <col min="14340" max="14340" width="4.33203125" customWidth="1"/>
    <col min="14341" max="14341" width="17.1640625" customWidth="1"/>
    <col min="14342" max="14343" width="11.1640625" customWidth="1"/>
    <col min="14344" max="14344" width="12.5" customWidth="1"/>
    <col min="14345" max="14345" width="7" customWidth="1"/>
    <col min="14346" max="14346" width="5.1640625" customWidth="1"/>
    <col min="14347" max="14347" width="11.5" customWidth="1"/>
    <col min="14348" max="14348" width="12" customWidth="1"/>
    <col min="14349" max="14350" width="6" customWidth="1"/>
    <col min="14351" max="14351" width="2" customWidth="1"/>
    <col min="14352" max="14352" width="12.5" customWidth="1"/>
    <col min="14353" max="14353" width="4.1640625" customWidth="1"/>
    <col min="14354" max="14354" width="1.6640625" customWidth="1"/>
    <col min="14355" max="14355" width="8.1640625" customWidth="1"/>
    <col min="14356" max="14364" width="0" hidden="1" customWidth="1"/>
    <col min="14365" max="14365" width="11" customWidth="1"/>
    <col min="14366" max="14366" width="15" customWidth="1"/>
    <col min="14367" max="14367" width="16.33203125" customWidth="1"/>
    <col min="14380" max="14401" width="0" hidden="1" customWidth="1"/>
    <col min="14593" max="14593" width="8.33203125" customWidth="1"/>
    <col min="14594" max="14594" width="1.6640625" customWidth="1"/>
    <col min="14595" max="14595" width="4.1640625" customWidth="1"/>
    <col min="14596" max="14596" width="4.33203125" customWidth="1"/>
    <col min="14597" max="14597" width="17.1640625" customWidth="1"/>
    <col min="14598" max="14599" width="11.1640625" customWidth="1"/>
    <col min="14600" max="14600" width="12.5" customWidth="1"/>
    <col min="14601" max="14601" width="7" customWidth="1"/>
    <col min="14602" max="14602" width="5.1640625" customWidth="1"/>
    <col min="14603" max="14603" width="11.5" customWidth="1"/>
    <col min="14604" max="14604" width="12" customWidth="1"/>
    <col min="14605" max="14606" width="6" customWidth="1"/>
    <col min="14607" max="14607" width="2" customWidth="1"/>
    <col min="14608" max="14608" width="12.5" customWidth="1"/>
    <col min="14609" max="14609" width="4.1640625" customWidth="1"/>
    <col min="14610" max="14610" width="1.6640625" customWidth="1"/>
    <col min="14611" max="14611" width="8.1640625" customWidth="1"/>
    <col min="14612" max="14620" width="0" hidden="1" customWidth="1"/>
    <col min="14621" max="14621" width="11" customWidth="1"/>
    <col min="14622" max="14622" width="15" customWidth="1"/>
    <col min="14623" max="14623" width="16.33203125" customWidth="1"/>
    <col min="14636" max="14657" width="0" hidden="1" customWidth="1"/>
    <col min="14849" max="14849" width="8.33203125" customWidth="1"/>
    <col min="14850" max="14850" width="1.6640625" customWidth="1"/>
    <col min="14851" max="14851" width="4.1640625" customWidth="1"/>
    <col min="14852" max="14852" width="4.33203125" customWidth="1"/>
    <col min="14853" max="14853" width="17.1640625" customWidth="1"/>
    <col min="14854" max="14855" width="11.1640625" customWidth="1"/>
    <col min="14856" max="14856" width="12.5" customWidth="1"/>
    <col min="14857" max="14857" width="7" customWidth="1"/>
    <col min="14858" max="14858" width="5.1640625" customWidth="1"/>
    <col min="14859" max="14859" width="11.5" customWidth="1"/>
    <col min="14860" max="14860" width="12" customWidth="1"/>
    <col min="14861" max="14862" width="6" customWidth="1"/>
    <col min="14863" max="14863" width="2" customWidth="1"/>
    <col min="14864" max="14864" width="12.5" customWidth="1"/>
    <col min="14865" max="14865" width="4.1640625" customWidth="1"/>
    <col min="14866" max="14866" width="1.6640625" customWidth="1"/>
    <col min="14867" max="14867" width="8.1640625" customWidth="1"/>
    <col min="14868" max="14876" width="0" hidden="1" customWidth="1"/>
    <col min="14877" max="14877" width="11" customWidth="1"/>
    <col min="14878" max="14878" width="15" customWidth="1"/>
    <col min="14879" max="14879" width="16.33203125" customWidth="1"/>
    <col min="14892" max="14913" width="0" hidden="1" customWidth="1"/>
    <col min="15105" max="15105" width="8.33203125" customWidth="1"/>
    <col min="15106" max="15106" width="1.6640625" customWidth="1"/>
    <col min="15107" max="15107" width="4.1640625" customWidth="1"/>
    <col min="15108" max="15108" width="4.33203125" customWidth="1"/>
    <col min="15109" max="15109" width="17.1640625" customWidth="1"/>
    <col min="15110" max="15111" width="11.1640625" customWidth="1"/>
    <col min="15112" max="15112" width="12.5" customWidth="1"/>
    <col min="15113" max="15113" width="7" customWidth="1"/>
    <col min="15114" max="15114" width="5.1640625" customWidth="1"/>
    <col min="15115" max="15115" width="11.5" customWidth="1"/>
    <col min="15116" max="15116" width="12" customWidth="1"/>
    <col min="15117" max="15118" width="6" customWidth="1"/>
    <col min="15119" max="15119" width="2" customWidth="1"/>
    <col min="15120" max="15120" width="12.5" customWidth="1"/>
    <col min="15121" max="15121" width="4.1640625" customWidth="1"/>
    <col min="15122" max="15122" width="1.6640625" customWidth="1"/>
    <col min="15123" max="15123" width="8.1640625" customWidth="1"/>
    <col min="15124" max="15132" width="0" hidden="1" customWidth="1"/>
    <col min="15133" max="15133" width="11" customWidth="1"/>
    <col min="15134" max="15134" width="15" customWidth="1"/>
    <col min="15135" max="15135" width="16.33203125" customWidth="1"/>
    <col min="15148" max="15169" width="0" hidden="1" customWidth="1"/>
    <col min="15361" max="15361" width="8.33203125" customWidth="1"/>
    <col min="15362" max="15362" width="1.6640625" customWidth="1"/>
    <col min="15363" max="15363" width="4.1640625" customWidth="1"/>
    <col min="15364" max="15364" width="4.33203125" customWidth="1"/>
    <col min="15365" max="15365" width="17.1640625" customWidth="1"/>
    <col min="15366" max="15367" width="11.1640625" customWidth="1"/>
    <col min="15368" max="15368" width="12.5" customWidth="1"/>
    <col min="15369" max="15369" width="7" customWidth="1"/>
    <col min="15370" max="15370" width="5.1640625" customWidth="1"/>
    <col min="15371" max="15371" width="11.5" customWidth="1"/>
    <col min="15372" max="15372" width="12" customWidth="1"/>
    <col min="15373" max="15374" width="6" customWidth="1"/>
    <col min="15375" max="15375" width="2" customWidth="1"/>
    <col min="15376" max="15376" width="12.5" customWidth="1"/>
    <col min="15377" max="15377" width="4.1640625" customWidth="1"/>
    <col min="15378" max="15378" width="1.6640625" customWidth="1"/>
    <col min="15379" max="15379" width="8.1640625" customWidth="1"/>
    <col min="15380" max="15388" width="0" hidden="1" customWidth="1"/>
    <col min="15389" max="15389" width="11" customWidth="1"/>
    <col min="15390" max="15390" width="15" customWidth="1"/>
    <col min="15391" max="15391" width="16.33203125" customWidth="1"/>
    <col min="15404" max="15425" width="0" hidden="1" customWidth="1"/>
    <col min="15617" max="15617" width="8.33203125" customWidth="1"/>
    <col min="15618" max="15618" width="1.6640625" customWidth="1"/>
    <col min="15619" max="15619" width="4.1640625" customWidth="1"/>
    <col min="15620" max="15620" width="4.33203125" customWidth="1"/>
    <col min="15621" max="15621" width="17.1640625" customWidth="1"/>
    <col min="15622" max="15623" width="11.1640625" customWidth="1"/>
    <col min="15624" max="15624" width="12.5" customWidth="1"/>
    <col min="15625" max="15625" width="7" customWidth="1"/>
    <col min="15626" max="15626" width="5.1640625" customWidth="1"/>
    <col min="15627" max="15627" width="11.5" customWidth="1"/>
    <col min="15628" max="15628" width="12" customWidth="1"/>
    <col min="15629" max="15630" width="6" customWidth="1"/>
    <col min="15631" max="15631" width="2" customWidth="1"/>
    <col min="15632" max="15632" width="12.5" customWidth="1"/>
    <col min="15633" max="15633" width="4.1640625" customWidth="1"/>
    <col min="15634" max="15634" width="1.6640625" customWidth="1"/>
    <col min="15635" max="15635" width="8.1640625" customWidth="1"/>
    <col min="15636" max="15644" width="0" hidden="1" customWidth="1"/>
    <col min="15645" max="15645" width="11" customWidth="1"/>
    <col min="15646" max="15646" width="15" customWidth="1"/>
    <col min="15647" max="15647" width="16.33203125" customWidth="1"/>
    <col min="15660" max="15681" width="0" hidden="1" customWidth="1"/>
    <col min="15873" max="15873" width="8.33203125" customWidth="1"/>
    <col min="15874" max="15874" width="1.6640625" customWidth="1"/>
    <col min="15875" max="15875" width="4.1640625" customWidth="1"/>
    <col min="15876" max="15876" width="4.33203125" customWidth="1"/>
    <col min="15877" max="15877" width="17.1640625" customWidth="1"/>
    <col min="15878" max="15879" width="11.1640625" customWidth="1"/>
    <col min="15880" max="15880" width="12.5" customWidth="1"/>
    <col min="15881" max="15881" width="7" customWidth="1"/>
    <col min="15882" max="15882" width="5.1640625" customWidth="1"/>
    <col min="15883" max="15883" width="11.5" customWidth="1"/>
    <col min="15884" max="15884" width="12" customWidth="1"/>
    <col min="15885" max="15886" width="6" customWidth="1"/>
    <col min="15887" max="15887" width="2" customWidth="1"/>
    <col min="15888" max="15888" width="12.5" customWidth="1"/>
    <col min="15889" max="15889" width="4.1640625" customWidth="1"/>
    <col min="15890" max="15890" width="1.6640625" customWidth="1"/>
    <col min="15891" max="15891" width="8.1640625" customWidth="1"/>
    <col min="15892" max="15900" width="0" hidden="1" customWidth="1"/>
    <col min="15901" max="15901" width="11" customWidth="1"/>
    <col min="15902" max="15902" width="15" customWidth="1"/>
    <col min="15903" max="15903" width="16.33203125" customWidth="1"/>
    <col min="15916" max="15937" width="0" hidden="1" customWidth="1"/>
    <col min="16129" max="16129" width="8.33203125" customWidth="1"/>
    <col min="16130" max="16130" width="1.6640625" customWidth="1"/>
    <col min="16131" max="16131" width="4.1640625" customWidth="1"/>
    <col min="16132" max="16132" width="4.33203125" customWidth="1"/>
    <col min="16133" max="16133" width="17.1640625" customWidth="1"/>
    <col min="16134" max="16135" width="11.1640625" customWidth="1"/>
    <col min="16136" max="16136" width="12.5" customWidth="1"/>
    <col min="16137" max="16137" width="7" customWidth="1"/>
    <col min="16138" max="16138" width="5.1640625" customWidth="1"/>
    <col min="16139" max="16139" width="11.5" customWidth="1"/>
    <col min="16140" max="16140" width="12" customWidth="1"/>
    <col min="16141" max="16142" width="6" customWidth="1"/>
    <col min="16143" max="16143" width="2" customWidth="1"/>
    <col min="16144" max="16144" width="12.5" customWidth="1"/>
    <col min="16145" max="16145" width="4.1640625" customWidth="1"/>
    <col min="16146" max="16146" width="1.6640625" customWidth="1"/>
    <col min="16147" max="16147" width="8.1640625" customWidth="1"/>
    <col min="16148" max="16156" width="0" hidden="1" customWidth="1"/>
    <col min="16157" max="16157" width="11" customWidth="1"/>
    <col min="16158" max="16158" width="15" customWidth="1"/>
    <col min="16159" max="16159" width="16.33203125" customWidth="1"/>
    <col min="16172" max="16193" width="0" hidden="1" customWidth="1"/>
  </cols>
  <sheetData>
    <row r="1" spans="2:66" ht="21.75" customHeight="1" x14ac:dyDescent="0.3">
      <c r="D1" s="178"/>
      <c r="H1" s="338"/>
      <c r="I1" s="338"/>
      <c r="J1" s="338"/>
      <c r="K1" s="338"/>
      <c r="O1" s="178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</row>
    <row r="2" spans="2:66" ht="36.950000000000003" customHeight="1" x14ac:dyDescent="0.3">
      <c r="C2" s="441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S2" s="441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T2" s="16" t="s">
        <v>80</v>
      </c>
    </row>
    <row r="3" spans="2:66" ht="6.95" customHeight="1" x14ac:dyDescent="0.3">
      <c r="B3" s="180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2"/>
      <c r="AT3" s="16" t="s">
        <v>69</v>
      </c>
    </row>
    <row r="4" spans="2:66" ht="36.950000000000003" customHeight="1" x14ac:dyDescent="0.3">
      <c r="B4" s="183"/>
      <c r="C4" s="339" t="s">
        <v>91</v>
      </c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184"/>
      <c r="T4" s="185" t="s">
        <v>10</v>
      </c>
      <c r="AT4" s="16" t="s">
        <v>4</v>
      </c>
    </row>
    <row r="5" spans="2:66" ht="6.95" customHeight="1" x14ac:dyDescent="0.3">
      <c r="B5" s="183"/>
      <c r="R5" s="184"/>
    </row>
    <row r="6" spans="2:66" ht="25.35" customHeight="1" x14ac:dyDescent="0.3">
      <c r="B6" s="183"/>
      <c r="D6" s="186" t="s">
        <v>13</v>
      </c>
      <c r="F6" s="442" t="s">
        <v>14</v>
      </c>
      <c r="G6" s="338"/>
      <c r="H6" s="338"/>
      <c r="I6" s="338"/>
      <c r="J6" s="338"/>
      <c r="K6" s="338"/>
      <c r="L6" s="338"/>
      <c r="M6" s="338"/>
      <c r="N6" s="338"/>
      <c r="O6" s="338"/>
      <c r="P6" s="338"/>
      <c r="R6" s="184"/>
    </row>
    <row r="7" spans="2:66" s="1" customFormat="1" ht="32.85" customHeight="1" x14ac:dyDescent="0.3">
      <c r="B7" s="187"/>
      <c r="D7" s="25" t="s">
        <v>92</v>
      </c>
      <c r="F7" s="378" t="s">
        <v>1906</v>
      </c>
      <c r="G7" s="357"/>
      <c r="H7" s="357"/>
      <c r="I7" s="357"/>
      <c r="J7" s="357"/>
      <c r="K7" s="357"/>
      <c r="L7" s="357"/>
      <c r="M7" s="357"/>
      <c r="N7" s="357"/>
      <c r="O7" s="357"/>
      <c r="P7" s="357"/>
      <c r="R7" s="188"/>
    </row>
    <row r="8" spans="2:66" s="1" customFormat="1" ht="14.45" customHeight="1" x14ac:dyDescent="0.3">
      <c r="B8" s="187"/>
      <c r="D8" s="186" t="s">
        <v>15</v>
      </c>
      <c r="F8" s="326"/>
      <c r="M8" s="186" t="s">
        <v>16</v>
      </c>
      <c r="O8" s="24" t="s">
        <v>3</v>
      </c>
      <c r="R8" s="188"/>
    </row>
    <row r="9" spans="2:66" s="1" customFormat="1" ht="14.45" customHeight="1" x14ac:dyDescent="0.3">
      <c r="B9" s="187"/>
      <c r="D9" s="186" t="s">
        <v>17</v>
      </c>
      <c r="F9" s="24" t="s">
        <v>18</v>
      </c>
      <c r="M9" s="186" t="s">
        <v>19</v>
      </c>
      <c r="O9" s="379"/>
      <c r="P9" s="357"/>
      <c r="R9" s="188"/>
    </row>
    <row r="10" spans="2:66" s="1" customFormat="1" ht="10.9" customHeight="1" x14ac:dyDescent="0.3">
      <c r="B10" s="187"/>
      <c r="R10" s="188"/>
    </row>
    <row r="11" spans="2:66" s="1" customFormat="1" ht="14.45" customHeight="1" x14ac:dyDescent="0.3">
      <c r="B11" s="187"/>
      <c r="D11" s="186" t="s">
        <v>20</v>
      </c>
      <c r="M11" s="186" t="s">
        <v>21</v>
      </c>
      <c r="O11" s="340" t="s">
        <v>3</v>
      </c>
      <c r="P11" s="357"/>
      <c r="R11" s="188"/>
    </row>
    <row r="12" spans="2:66" s="1" customFormat="1" ht="18" customHeight="1" x14ac:dyDescent="0.3">
      <c r="B12" s="187"/>
      <c r="E12" s="24" t="s">
        <v>22</v>
      </c>
      <c r="M12" s="186" t="s">
        <v>23</v>
      </c>
      <c r="O12" s="340" t="s">
        <v>3</v>
      </c>
      <c r="P12" s="357"/>
      <c r="R12" s="188"/>
    </row>
    <row r="13" spans="2:66" s="1" customFormat="1" ht="6.95" customHeight="1" x14ac:dyDescent="0.3">
      <c r="B13" s="187"/>
      <c r="R13" s="188"/>
    </row>
    <row r="14" spans="2:66" s="1" customFormat="1" ht="14.45" customHeight="1" x14ac:dyDescent="0.3">
      <c r="B14" s="187"/>
      <c r="D14" s="186" t="s">
        <v>24</v>
      </c>
      <c r="M14" s="186" t="s">
        <v>21</v>
      </c>
      <c r="O14" s="340"/>
      <c r="P14" s="357"/>
      <c r="R14" s="188"/>
    </row>
    <row r="15" spans="2:66" s="1" customFormat="1" ht="18" customHeight="1" x14ac:dyDescent="0.3">
      <c r="B15" s="187"/>
      <c r="E15" s="24"/>
      <c r="M15" s="186" t="s">
        <v>23</v>
      </c>
      <c r="O15" s="340"/>
      <c r="P15" s="357"/>
      <c r="R15" s="188"/>
    </row>
    <row r="16" spans="2:66" s="1" customFormat="1" ht="6.95" customHeight="1" x14ac:dyDescent="0.3">
      <c r="B16" s="187"/>
      <c r="R16" s="188"/>
    </row>
    <row r="17" spans="2:18" s="1" customFormat="1" ht="14.45" customHeight="1" x14ac:dyDescent="0.3">
      <c r="B17" s="187"/>
      <c r="D17" s="186" t="s">
        <v>26</v>
      </c>
      <c r="M17" s="186" t="s">
        <v>21</v>
      </c>
      <c r="O17" s="340"/>
      <c r="P17" s="357"/>
      <c r="R17" s="188"/>
    </row>
    <row r="18" spans="2:18" s="1" customFormat="1" ht="18" customHeight="1" x14ac:dyDescent="0.3">
      <c r="B18" s="187"/>
      <c r="E18" s="24"/>
      <c r="M18" s="186" t="s">
        <v>23</v>
      </c>
      <c r="O18" s="340"/>
      <c r="P18" s="357"/>
      <c r="R18" s="188"/>
    </row>
    <row r="19" spans="2:18" s="1" customFormat="1" ht="6.95" customHeight="1" x14ac:dyDescent="0.3">
      <c r="B19" s="187"/>
      <c r="R19" s="188"/>
    </row>
    <row r="20" spans="2:18" s="1" customFormat="1" ht="14.45" customHeight="1" x14ac:dyDescent="0.3">
      <c r="B20" s="187"/>
      <c r="D20" s="186" t="s">
        <v>28</v>
      </c>
      <c r="M20" s="186" t="s">
        <v>21</v>
      </c>
      <c r="O20" s="340"/>
      <c r="P20" s="357"/>
      <c r="R20" s="188"/>
    </row>
    <row r="21" spans="2:18" s="1" customFormat="1" ht="18" customHeight="1" x14ac:dyDescent="0.3">
      <c r="B21" s="187"/>
      <c r="E21" s="24"/>
      <c r="M21" s="186" t="s">
        <v>23</v>
      </c>
      <c r="O21" s="340"/>
      <c r="P21" s="357"/>
      <c r="R21" s="188"/>
    </row>
    <row r="22" spans="2:18" s="1" customFormat="1" ht="6.95" customHeight="1" x14ac:dyDescent="0.3">
      <c r="B22" s="187"/>
      <c r="R22" s="188"/>
    </row>
    <row r="23" spans="2:18" s="1" customFormat="1" ht="14.45" customHeight="1" x14ac:dyDescent="0.3">
      <c r="B23" s="187"/>
      <c r="D23" s="186" t="s">
        <v>29</v>
      </c>
      <c r="R23" s="188"/>
    </row>
    <row r="24" spans="2:18" s="1" customFormat="1" ht="22.5" customHeight="1" x14ac:dyDescent="0.3">
      <c r="B24" s="187"/>
      <c r="E24" s="342" t="s">
        <v>3</v>
      </c>
      <c r="F24" s="357"/>
      <c r="G24" s="357"/>
      <c r="H24" s="357"/>
      <c r="I24" s="357"/>
      <c r="J24" s="357"/>
      <c r="K24" s="357"/>
      <c r="L24" s="357"/>
      <c r="R24" s="188"/>
    </row>
    <row r="25" spans="2:18" s="1" customFormat="1" ht="6.95" customHeight="1" x14ac:dyDescent="0.3">
      <c r="B25" s="187"/>
      <c r="R25" s="188"/>
    </row>
    <row r="26" spans="2:18" s="1" customFormat="1" ht="6.95" customHeight="1" x14ac:dyDescent="0.3">
      <c r="B26" s="187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R26" s="188"/>
    </row>
    <row r="27" spans="2:18" s="1" customFormat="1" ht="14.45" customHeight="1" x14ac:dyDescent="0.3">
      <c r="B27" s="187"/>
      <c r="D27" s="93" t="s">
        <v>93</v>
      </c>
      <c r="M27" s="343"/>
      <c r="N27" s="357"/>
      <c r="O27" s="357"/>
      <c r="P27" s="357"/>
      <c r="R27" s="188"/>
    </row>
    <row r="28" spans="2:18" s="1" customFormat="1" ht="14.45" customHeight="1" x14ac:dyDescent="0.3">
      <c r="B28" s="187"/>
      <c r="D28" s="190" t="s">
        <v>94</v>
      </c>
      <c r="M28" s="343"/>
      <c r="N28" s="357"/>
      <c r="O28" s="357"/>
      <c r="P28" s="357"/>
      <c r="R28" s="188"/>
    </row>
    <row r="29" spans="2:18" s="1" customFormat="1" ht="6.95" customHeight="1" x14ac:dyDescent="0.3">
      <c r="B29" s="187"/>
      <c r="R29" s="188"/>
    </row>
    <row r="30" spans="2:18" s="1" customFormat="1" ht="25.35" customHeight="1" x14ac:dyDescent="0.3">
      <c r="B30" s="187"/>
      <c r="D30" s="94" t="s">
        <v>32</v>
      </c>
      <c r="M30" s="380"/>
      <c r="N30" s="357"/>
      <c r="O30" s="357"/>
      <c r="P30" s="357"/>
      <c r="R30" s="188"/>
    </row>
    <row r="31" spans="2:18" s="1" customFormat="1" ht="6.95" customHeight="1" x14ac:dyDescent="0.3">
      <c r="B31" s="187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R31" s="188"/>
    </row>
    <row r="32" spans="2:18" s="1" customFormat="1" ht="14.45" customHeight="1" x14ac:dyDescent="0.3">
      <c r="B32" s="187"/>
      <c r="D32" s="191" t="s">
        <v>33</v>
      </c>
      <c r="E32" s="191" t="s">
        <v>34</v>
      </c>
      <c r="F32" s="192">
        <v>0.2</v>
      </c>
      <c r="G32" s="193" t="s">
        <v>35</v>
      </c>
      <c r="H32" s="443"/>
      <c r="I32" s="357"/>
      <c r="J32" s="357"/>
      <c r="M32" s="443"/>
      <c r="N32" s="357"/>
      <c r="O32" s="357"/>
      <c r="P32" s="357"/>
      <c r="R32" s="188"/>
    </row>
    <row r="33" spans="2:18" s="1" customFormat="1" ht="14.45" customHeight="1" x14ac:dyDescent="0.3">
      <c r="B33" s="187"/>
      <c r="E33" s="191" t="s">
        <v>36</v>
      </c>
      <c r="F33" s="192">
        <v>0.2</v>
      </c>
      <c r="G33" s="193" t="s">
        <v>35</v>
      </c>
      <c r="H33" s="443"/>
      <c r="I33" s="357"/>
      <c r="J33" s="357"/>
      <c r="M33" s="443"/>
      <c r="N33" s="357"/>
      <c r="O33" s="357"/>
      <c r="P33" s="357"/>
      <c r="R33" s="188"/>
    </row>
    <row r="34" spans="2:18" s="1" customFormat="1" ht="14.45" hidden="1" customHeight="1" x14ac:dyDescent="0.3">
      <c r="B34" s="187"/>
      <c r="E34" s="191" t="s">
        <v>37</v>
      </c>
      <c r="F34" s="192">
        <v>0.2</v>
      </c>
      <c r="G34" s="193" t="s">
        <v>35</v>
      </c>
      <c r="H34" s="443">
        <f>ROUND((SUM(BG99:BG100)+SUM(BG118:BG167)), 2)</f>
        <v>0</v>
      </c>
      <c r="I34" s="357"/>
      <c r="J34" s="357"/>
      <c r="M34" s="443"/>
      <c r="N34" s="357"/>
      <c r="O34" s="357"/>
      <c r="P34" s="357"/>
      <c r="R34" s="188"/>
    </row>
    <row r="35" spans="2:18" s="1" customFormat="1" ht="14.45" hidden="1" customHeight="1" x14ac:dyDescent="0.3">
      <c r="B35" s="187"/>
      <c r="E35" s="191" t="s">
        <v>38</v>
      </c>
      <c r="F35" s="192">
        <v>0.2</v>
      </c>
      <c r="G35" s="193" t="s">
        <v>35</v>
      </c>
      <c r="H35" s="443">
        <f>ROUND((SUM(BH99:BH100)+SUM(BH118:BH167)), 2)</f>
        <v>0</v>
      </c>
      <c r="I35" s="357"/>
      <c r="J35" s="357"/>
      <c r="M35" s="443"/>
      <c r="N35" s="357"/>
      <c r="O35" s="357"/>
      <c r="P35" s="357"/>
      <c r="R35" s="188"/>
    </row>
    <row r="36" spans="2:18" s="1" customFormat="1" ht="14.45" hidden="1" customHeight="1" x14ac:dyDescent="0.3">
      <c r="B36" s="187"/>
      <c r="E36" s="191" t="s">
        <v>39</v>
      </c>
      <c r="F36" s="192">
        <v>0</v>
      </c>
      <c r="G36" s="193" t="s">
        <v>35</v>
      </c>
      <c r="H36" s="443">
        <f>ROUND((SUM(BI99:BI100)+SUM(BI118:BI167)), 2)</f>
        <v>0</v>
      </c>
      <c r="I36" s="357"/>
      <c r="J36" s="357"/>
      <c r="M36" s="443"/>
      <c r="N36" s="357"/>
      <c r="O36" s="357"/>
      <c r="P36" s="357"/>
      <c r="R36" s="188"/>
    </row>
    <row r="37" spans="2:18" s="1" customFormat="1" ht="6.95" customHeight="1" x14ac:dyDescent="0.3">
      <c r="B37" s="187"/>
      <c r="R37" s="188"/>
    </row>
    <row r="38" spans="2:18" s="1" customFormat="1" ht="25.35" customHeight="1" x14ac:dyDescent="0.3">
      <c r="B38" s="187"/>
      <c r="C38" s="194"/>
      <c r="D38" s="195" t="s">
        <v>40</v>
      </c>
      <c r="E38" s="196"/>
      <c r="F38" s="196"/>
      <c r="G38" s="197" t="s">
        <v>41</v>
      </c>
      <c r="H38" s="198" t="s">
        <v>42</v>
      </c>
      <c r="I38" s="196"/>
      <c r="J38" s="196"/>
      <c r="K38" s="196"/>
      <c r="L38" s="446"/>
      <c r="M38" s="447"/>
      <c r="N38" s="447"/>
      <c r="O38" s="447"/>
      <c r="P38" s="448"/>
      <c r="Q38" s="194"/>
      <c r="R38" s="188"/>
    </row>
    <row r="39" spans="2:18" s="1" customFormat="1" ht="14.45" customHeight="1" x14ac:dyDescent="0.3">
      <c r="B39" s="187"/>
      <c r="R39" s="188"/>
    </row>
    <row r="40" spans="2:18" s="1" customFormat="1" ht="14.45" customHeight="1" x14ac:dyDescent="0.3">
      <c r="B40" s="187"/>
      <c r="R40" s="188"/>
    </row>
    <row r="41" spans="2:18" x14ac:dyDescent="0.3">
      <c r="B41" s="183"/>
      <c r="R41" s="184"/>
    </row>
    <row r="42" spans="2:18" x14ac:dyDescent="0.3">
      <c r="B42" s="183"/>
      <c r="R42" s="184"/>
    </row>
    <row r="43" spans="2:18" x14ac:dyDescent="0.3">
      <c r="B43" s="183"/>
      <c r="R43" s="184"/>
    </row>
    <row r="44" spans="2:18" x14ac:dyDescent="0.3">
      <c r="B44" s="183"/>
      <c r="R44" s="184"/>
    </row>
    <row r="45" spans="2:18" x14ac:dyDescent="0.3">
      <c r="B45" s="183"/>
      <c r="R45" s="184"/>
    </row>
    <row r="46" spans="2:18" x14ac:dyDescent="0.3">
      <c r="B46" s="183"/>
      <c r="R46" s="184"/>
    </row>
    <row r="47" spans="2:18" x14ac:dyDescent="0.3">
      <c r="B47" s="183"/>
      <c r="R47" s="184"/>
    </row>
    <row r="48" spans="2:18" x14ac:dyDescent="0.3">
      <c r="B48" s="183"/>
      <c r="R48" s="184"/>
    </row>
    <row r="49" spans="2:18" x14ac:dyDescent="0.3">
      <c r="B49" s="183"/>
      <c r="R49" s="184"/>
    </row>
    <row r="50" spans="2:18" s="1" customFormat="1" ht="15" x14ac:dyDescent="0.3">
      <c r="B50" s="187"/>
      <c r="D50" s="199" t="s">
        <v>43</v>
      </c>
      <c r="E50" s="189"/>
      <c r="F50" s="189"/>
      <c r="G50" s="189"/>
      <c r="H50" s="200"/>
      <c r="J50" s="199" t="s">
        <v>44</v>
      </c>
      <c r="K50" s="189"/>
      <c r="L50" s="189"/>
      <c r="M50" s="189"/>
      <c r="N50" s="189"/>
      <c r="O50" s="189"/>
      <c r="P50" s="200"/>
      <c r="R50" s="188"/>
    </row>
    <row r="51" spans="2:18" x14ac:dyDescent="0.3">
      <c r="B51" s="183"/>
      <c r="D51" s="201"/>
      <c r="H51" s="202"/>
      <c r="J51" s="201"/>
      <c r="P51" s="202"/>
      <c r="R51" s="184"/>
    </row>
    <row r="52" spans="2:18" x14ac:dyDescent="0.3">
      <c r="B52" s="183"/>
      <c r="D52" s="201"/>
      <c r="H52" s="202"/>
      <c r="J52" s="201"/>
      <c r="P52" s="202"/>
      <c r="R52" s="184"/>
    </row>
    <row r="53" spans="2:18" x14ac:dyDescent="0.3">
      <c r="B53" s="183"/>
      <c r="D53" s="201"/>
      <c r="H53" s="202"/>
      <c r="J53" s="201"/>
      <c r="P53" s="202"/>
      <c r="R53" s="184"/>
    </row>
    <row r="54" spans="2:18" x14ac:dyDescent="0.3">
      <c r="B54" s="183"/>
      <c r="D54" s="201"/>
      <c r="H54" s="202"/>
      <c r="J54" s="201"/>
      <c r="P54" s="202"/>
      <c r="R54" s="184"/>
    </row>
    <row r="55" spans="2:18" x14ac:dyDescent="0.3">
      <c r="B55" s="183"/>
      <c r="D55" s="201"/>
      <c r="H55" s="202"/>
      <c r="J55" s="201"/>
      <c r="P55" s="202"/>
      <c r="R55" s="184"/>
    </row>
    <row r="56" spans="2:18" x14ac:dyDescent="0.3">
      <c r="B56" s="183"/>
      <c r="D56" s="201"/>
      <c r="H56" s="202"/>
      <c r="J56" s="201"/>
      <c r="P56" s="202"/>
      <c r="R56" s="184"/>
    </row>
    <row r="57" spans="2:18" x14ac:dyDescent="0.3">
      <c r="B57" s="183"/>
      <c r="D57" s="201"/>
      <c r="H57" s="202"/>
      <c r="J57" s="201"/>
      <c r="P57" s="202"/>
      <c r="R57" s="184"/>
    </row>
    <row r="58" spans="2:18" x14ac:dyDescent="0.3">
      <c r="B58" s="183"/>
      <c r="D58" s="201"/>
      <c r="H58" s="202"/>
      <c r="J58" s="201"/>
      <c r="P58" s="202"/>
      <c r="R58" s="184"/>
    </row>
    <row r="59" spans="2:18" s="1" customFormat="1" ht="15" x14ac:dyDescent="0.3">
      <c r="B59" s="187"/>
      <c r="D59" s="203" t="s">
        <v>45</v>
      </c>
      <c r="E59" s="204"/>
      <c r="F59" s="204"/>
      <c r="G59" s="205" t="s">
        <v>46</v>
      </c>
      <c r="H59" s="206"/>
      <c r="J59" s="203" t="s">
        <v>45</v>
      </c>
      <c r="K59" s="204"/>
      <c r="L59" s="204"/>
      <c r="M59" s="204"/>
      <c r="N59" s="205" t="s">
        <v>46</v>
      </c>
      <c r="O59" s="204"/>
      <c r="P59" s="206"/>
      <c r="R59" s="188"/>
    </row>
    <row r="60" spans="2:18" x14ac:dyDescent="0.3">
      <c r="B60" s="183"/>
      <c r="R60" s="184"/>
    </row>
    <row r="61" spans="2:18" s="1" customFormat="1" ht="15" x14ac:dyDescent="0.3">
      <c r="B61" s="187"/>
      <c r="D61" s="199" t="s">
        <v>47</v>
      </c>
      <c r="E61" s="189"/>
      <c r="F61" s="189"/>
      <c r="G61" s="189"/>
      <c r="H61" s="200"/>
      <c r="J61" s="199" t="s">
        <v>48</v>
      </c>
      <c r="K61" s="189"/>
      <c r="L61" s="189"/>
      <c r="M61" s="189"/>
      <c r="N61" s="189"/>
      <c r="O61" s="189"/>
      <c r="P61" s="200"/>
      <c r="R61" s="188"/>
    </row>
    <row r="62" spans="2:18" x14ac:dyDescent="0.3">
      <c r="B62" s="183"/>
      <c r="D62" s="201"/>
      <c r="H62" s="202"/>
      <c r="J62" s="201"/>
      <c r="P62" s="202"/>
      <c r="R62" s="184"/>
    </row>
    <row r="63" spans="2:18" x14ac:dyDescent="0.3">
      <c r="B63" s="183"/>
      <c r="D63" s="201"/>
      <c r="H63" s="202"/>
      <c r="J63" s="201"/>
      <c r="P63" s="202"/>
      <c r="R63" s="184"/>
    </row>
    <row r="64" spans="2:18" x14ac:dyDescent="0.3">
      <c r="B64" s="183"/>
      <c r="D64" s="201"/>
      <c r="H64" s="202"/>
      <c r="J64" s="201"/>
      <c r="P64" s="202"/>
      <c r="R64" s="184"/>
    </row>
    <row r="65" spans="2:18" x14ac:dyDescent="0.3">
      <c r="B65" s="183"/>
      <c r="D65" s="201"/>
      <c r="H65" s="202"/>
      <c r="J65" s="201"/>
      <c r="P65" s="202"/>
      <c r="R65" s="184"/>
    </row>
    <row r="66" spans="2:18" x14ac:dyDescent="0.3">
      <c r="B66" s="183"/>
      <c r="D66" s="201"/>
      <c r="H66" s="202"/>
      <c r="J66" s="201"/>
      <c r="P66" s="202"/>
      <c r="R66" s="184"/>
    </row>
    <row r="67" spans="2:18" x14ac:dyDescent="0.3">
      <c r="B67" s="183"/>
      <c r="D67" s="201"/>
      <c r="H67" s="202"/>
      <c r="J67" s="201"/>
      <c r="P67" s="202"/>
      <c r="R67" s="184"/>
    </row>
    <row r="68" spans="2:18" x14ac:dyDescent="0.3">
      <c r="B68" s="183"/>
      <c r="D68" s="201"/>
      <c r="H68" s="202"/>
      <c r="J68" s="201"/>
      <c r="P68" s="202"/>
      <c r="R68" s="184"/>
    </row>
    <row r="69" spans="2:18" x14ac:dyDescent="0.3">
      <c r="B69" s="183"/>
      <c r="D69" s="201"/>
      <c r="H69" s="202"/>
      <c r="J69" s="201"/>
      <c r="P69" s="202"/>
      <c r="R69" s="184"/>
    </row>
    <row r="70" spans="2:18" s="1" customFormat="1" ht="15" x14ac:dyDescent="0.3">
      <c r="B70" s="187"/>
      <c r="D70" s="203" t="s">
        <v>45</v>
      </c>
      <c r="E70" s="204"/>
      <c r="F70" s="204"/>
      <c r="G70" s="205" t="s">
        <v>46</v>
      </c>
      <c r="H70" s="206"/>
      <c r="J70" s="203" t="s">
        <v>45</v>
      </c>
      <c r="K70" s="204"/>
      <c r="L70" s="204"/>
      <c r="M70" s="204"/>
      <c r="N70" s="205" t="s">
        <v>46</v>
      </c>
      <c r="O70" s="204"/>
      <c r="P70" s="206"/>
      <c r="R70" s="188"/>
    </row>
    <row r="71" spans="2:18" s="1" customFormat="1" ht="14.45" customHeight="1" x14ac:dyDescent="0.3">
      <c r="B71" s="207"/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9"/>
    </row>
    <row r="75" spans="2:18" s="1" customFormat="1" ht="6.95" customHeight="1" x14ac:dyDescent="0.3">
      <c r="B75" s="210"/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2"/>
    </row>
    <row r="76" spans="2:18" s="1" customFormat="1" ht="36.950000000000003" customHeight="1" x14ac:dyDescent="0.3">
      <c r="B76" s="187"/>
      <c r="C76" s="339" t="s">
        <v>95</v>
      </c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188"/>
    </row>
    <row r="77" spans="2:18" s="1" customFormat="1" ht="6.95" customHeight="1" x14ac:dyDescent="0.3">
      <c r="B77" s="187"/>
      <c r="R77" s="188"/>
    </row>
    <row r="78" spans="2:18" s="1" customFormat="1" ht="30" customHeight="1" x14ac:dyDescent="0.3">
      <c r="B78" s="187"/>
      <c r="C78" s="186" t="s">
        <v>13</v>
      </c>
      <c r="F78" s="442" t="str">
        <f>F6</f>
        <v>Starý Smokovec OO PZ, rekonštrukcia a modernizácia objektu</v>
      </c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R78" s="188"/>
    </row>
    <row r="79" spans="2:18" s="1" customFormat="1" ht="36.950000000000003" customHeight="1" x14ac:dyDescent="0.3">
      <c r="B79" s="187"/>
      <c r="C79" s="60" t="s">
        <v>92</v>
      </c>
      <c r="F79" s="374" t="str">
        <f>F7</f>
        <v>E1.7  Elektroinštalácia</v>
      </c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R79" s="188"/>
    </row>
    <row r="80" spans="2:18" s="1" customFormat="1" ht="6.95" customHeight="1" x14ac:dyDescent="0.3">
      <c r="B80" s="187"/>
      <c r="R80" s="188"/>
    </row>
    <row r="81" spans="2:47" s="1" customFormat="1" ht="18" customHeight="1" x14ac:dyDescent="0.3">
      <c r="B81" s="187"/>
      <c r="C81" s="186" t="s">
        <v>17</v>
      </c>
      <c r="F81" s="24" t="str">
        <f>F9</f>
        <v>Vysoké Tatry</v>
      </c>
      <c r="K81" s="186" t="s">
        <v>19</v>
      </c>
      <c r="M81" s="379" t="str">
        <f>IF(O9="","",O9)</f>
        <v/>
      </c>
      <c r="N81" s="357"/>
      <c r="O81" s="357"/>
      <c r="P81" s="357"/>
      <c r="R81" s="188"/>
    </row>
    <row r="82" spans="2:47" s="1" customFormat="1" ht="6.95" customHeight="1" x14ac:dyDescent="0.3">
      <c r="B82" s="187"/>
      <c r="R82" s="188"/>
    </row>
    <row r="83" spans="2:47" s="1" customFormat="1" ht="15" x14ac:dyDescent="0.3">
      <c r="B83" s="187"/>
      <c r="C83" s="186" t="s">
        <v>20</v>
      </c>
      <c r="F83" s="24" t="str">
        <f>E12</f>
        <v>Ministerstvo vnútra Slovenskej republiky</v>
      </c>
      <c r="K83" s="186" t="s">
        <v>26</v>
      </c>
      <c r="M83" s="340"/>
      <c r="N83" s="357"/>
      <c r="O83" s="357"/>
      <c r="P83" s="357"/>
      <c r="Q83" s="357"/>
      <c r="R83" s="188"/>
    </row>
    <row r="84" spans="2:47" s="1" customFormat="1" ht="14.45" customHeight="1" x14ac:dyDescent="0.3">
      <c r="B84" s="187"/>
      <c r="C84" s="186" t="s">
        <v>24</v>
      </c>
      <c r="F84" s="24" t="str">
        <f>IF(E15="","",E15)</f>
        <v/>
      </c>
      <c r="K84" s="186" t="s">
        <v>28</v>
      </c>
      <c r="M84" s="340"/>
      <c r="N84" s="357"/>
      <c r="O84" s="357"/>
      <c r="P84" s="357"/>
      <c r="Q84" s="357"/>
      <c r="R84" s="188"/>
    </row>
    <row r="85" spans="2:47" s="1" customFormat="1" ht="10.35" customHeight="1" x14ac:dyDescent="0.3">
      <c r="B85" s="187"/>
      <c r="R85" s="188"/>
    </row>
    <row r="86" spans="2:47" s="1" customFormat="1" ht="29.25" customHeight="1" x14ac:dyDescent="0.3">
      <c r="B86" s="187"/>
      <c r="C86" s="444" t="s">
        <v>96</v>
      </c>
      <c r="D86" s="445"/>
      <c r="E86" s="445"/>
      <c r="F86" s="445"/>
      <c r="G86" s="445"/>
      <c r="H86" s="194"/>
      <c r="I86" s="194"/>
      <c r="J86" s="194"/>
      <c r="K86" s="194"/>
      <c r="L86" s="194"/>
      <c r="M86" s="194"/>
      <c r="N86" s="444" t="s">
        <v>97</v>
      </c>
      <c r="O86" s="357"/>
      <c r="P86" s="357"/>
      <c r="Q86" s="357"/>
      <c r="R86" s="188"/>
    </row>
    <row r="87" spans="2:47" s="1" customFormat="1" ht="10.35" customHeight="1" x14ac:dyDescent="0.3">
      <c r="B87" s="187"/>
      <c r="R87" s="188"/>
    </row>
    <row r="88" spans="2:47" s="1" customFormat="1" ht="29.25" customHeight="1" x14ac:dyDescent="0.3">
      <c r="B88" s="187"/>
      <c r="C88" s="213" t="s">
        <v>98</v>
      </c>
      <c r="N88" s="451"/>
      <c r="O88" s="357"/>
      <c r="P88" s="357"/>
      <c r="Q88" s="357"/>
      <c r="R88" s="188"/>
      <c r="AU88" s="16" t="s">
        <v>99</v>
      </c>
    </row>
    <row r="89" spans="2:47" s="215" customFormat="1" ht="24.95" customHeight="1" x14ac:dyDescent="0.3">
      <c r="B89" s="214"/>
      <c r="D89" s="216" t="s">
        <v>107</v>
      </c>
      <c r="N89" s="452"/>
      <c r="O89" s="453"/>
      <c r="P89" s="453"/>
      <c r="Q89" s="453"/>
      <c r="R89" s="217"/>
    </row>
    <row r="90" spans="2:47" s="219" customFormat="1" ht="19.899999999999999" customHeight="1" x14ac:dyDescent="0.3">
      <c r="B90" s="218"/>
      <c r="D90" s="220" t="s">
        <v>1705</v>
      </c>
      <c r="N90" s="449"/>
      <c r="O90" s="450"/>
      <c r="P90" s="450"/>
      <c r="Q90" s="450"/>
      <c r="R90" s="221"/>
    </row>
    <row r="91" spans="2:47" s="219" customFormat="1" ht="19.899999999999999" customHeight="1" x14ac:dyDescent="0.3">
      <c r="B91" s="218"/>
      <c r="D91" s="220" t="s">
        <v>1706</v>
      </c>
      <c r="N91" s="449"/>
      <c r="O91" s="450"/>
      <c r="P91" s="450"/>
      <c r="Q91" s="450"/>
      <c r="R91" s="221"/>
    </row>
    <row r="92" spans="2:47" s="219" customFormat="1" ht="19.899999999999999" customHeight="1" x14ac:dyDescent="0.3">
      <c r="B92" s="218"/>
      <c r="D92" s="220" t="s">
        <v>1707</v>
      </c>
      <c r="N92" s="449"/>
      <c r="O92" s="450"/>
      <c r="P92" s="450"/>
      <c r="Q92" s="450"/>
      <c r="R92" s="221"/>
    </row>
    <row r="93" spans="2:47" s="219" customFormat="1" ht="19.899999999999999" customHeight="1" x14ac:dyDescent="0.3">
      <c r="B93" s="218"/>
      <c r="D93" s="220" t="s">
        <v>1708</v>
      </c>
      <c r="N93" s="449"/>
      <c r="O93" s="450"/>
      <c r="P93" s="450"/>
      <c r="Q93" s="450"/>
      <c r="R93" s="221"/>
    </row>
    <row r="94" spans="2:47" s="219" customFormat="1" ht="19.899999999999999" customHeight="1" x14ac:dyDescent="0.3">
      <c r="B94" s="218"/>
      <c r="D94" s="220" t="s">
        <v>1709</v>
      </c>
      <c r="N94" s="449"/>
      <c r="O94" s="450"/>
      <c r="P94" s="450"/>
      <c r="Q94" s="450"/>
      <c r="R94" s="221"/>
    </row>
    <row r="95" spans="2:47" s="219" customFormat="1" ht="19.899999999999999" customHeight="1" x14ac:dyDescent="0.3">
      <c r="B95" s="218"/>
      <c r="D95" s="220" t="s">
        <v>1706</v>
      </c>
      <c r="N95" s="449"/>
      <c r="O95" s="450"/>
      <c r="P95" s="450"/>
      <c r="Q95" s="450"/>
      <c r="R95" s="221"/>
    </row>
    <row r="96" spans="2:47" s="219" customFormat="1" ht="19.899999999999999" customHeight="1" x14ac:dyDescent="0.3">
      <c r="B96" s="218"/>
      <c r="D96" s="220" t="s">
        <v>1710</v>
      </c>
      <c r="N96" s="449"/>
      <c r="O96" s="450"/>
      <c r="P96" s="450"/>
      <c r="Q96" s="450"/>
      <c r="R96" s="221"/>
    </row>
    <row r="97" spans="2:21" s="219" customFormat="1" ht="19.899999999999999" customHeight="1" x14ac:dyDescent="0.3">
      <c r="B97" s="218"/>
      <c r="D97" s="220" t="s">
        <v>1711</v>
      </c>
      <c r="N97" s="449"/>
      <c r="O97" s="450"/>
      <c r="P97" s="450"/>
      <c r="Q97" s="450"/>
      <c r="R97" s="221"/>
    </row>
    <row r="98" spans="2:21" s="219" customFormat="1" ht="19.899999999999999" customHeight="1" x14ac:dyDescent="0.3">
      <c r="B98" s="218"/>
      <c r="D98" s="220" t="s">
        <v>1712</v>
      </c>
      <c r="N98" s="449"/>
      <c r="O98" s="450"/>
      <c r="P98" s="450"/>
      <c r="Q98" s="450"/>
      <c r="R98" s="221"/>
    </row>
    <row r="99" spans="2:21" s="1" customFormat="1" ht="29.25" customHeight="1" x14ac:dyDescent="0.3">
      <c r="B99" s="187"/>
      <c r="C99" s="213" t="s">
        <v>109</v>
      </c>
      <c r="N99" s="451"/>
      <c r="O99" s="357"/>
      <c r="P99" s="357"/>
      <c r="Q99" s="357"/>
      <c r="R99" s="188"/>
      <c r="T99" s="222"/>
      <c r="U99" s="223"/>
    </row>
    <row r="100" spans="2:21" s="1" customFormat="1" ht="18" customHeight="1" x14ac:dyDescent="0.3">
      <c r="B100" s="187"/>
      <c r="R100" s="188"/>
    </row>
    <row r="101" spans="2:21" s="1" customFormat="1" ht="29.25" customHeight="1" x14ac:dyDescent="0.3">
      <c r="B101" s="187"/>
      <c r="C101" s="224" t="s">
        <v>89</v>
      </c>
      <c r="D101" s="194"/>
      <c r="E101" s="194"/>
      <c r="F101" s="194"/>
      <c r="G101" s="194"/>
      <c r="H101" s="194"/>
      <c r="I101" s="194"/>
      <c r="J101" s="194"/>
      <c r="K101" s="194"/>
      <c r="L101" s="461"/>
      <c r="M101" s="445"/>
      <c r="N101" s="445"/>
      <c r="O101" s="445"/>
      <c r="P101" s="445"/>
      <c r="Q101" s="445"/>
      <c r="R101" s="188"/>
    </row>
    <row r="102" spans="2:21" s="1" customFormat="1" ht="6.95" customHeight="1" x14ac:dyDescent="0.3">
      <c r="B102" s="207"/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9"/>
    </row>
    <row r="106" spans="2:21" s="1" customFormat="1" ht="6.95" customHeight="1" x14ac:dyDescent="0.3">
      <c r="B106" s="210"/>
      <c r="C106" s="211"/>
      <c r="D106" s="211"/>
      <c r="E106" s="211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2"/>
    </row>
    <row r="107" spans="2:21" s="1" customFormat="1" ht="36.950000000000003" customHeight="1" x14ac:dyDescent="0.3">
      <c r="B107" s="187"/>
      <c r="C107" s="339" t="s">
        <v>110</v>
      </c>
      <c r="D107" s="357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  <c r="Q107" s="357"/>
      <c r="R107" s="188"/>
    </row>
    <row r="108" spans="2:21" s="1" customFormat="1" ht="6.95" customHeight="1" x14ac:dyDescent="0.3">
      <c r="B108" s="187"/>
      <c r="R108" s="188"/>
    </row>
    <row r="109" spans="2:21" s="1" customFormat="1" ht="30" customHeight="1" x14ac:dyDescent="0.3">
      <c r="B109" s="187"/>
      <c r="C109" s="186" t="s">
        <v>13</v>
      </c>
      <c r="F109" s="442" t="str">
        <f>F6</f>
        <v>Starý Smokovec OO PZ, rekonštrukcia a modernizácia objektu</v>
      </c>
      <c r="G109" s="357"/>
      <c r="H109" s="357"/>
      <c r="I109" s="357"/>
      <c r="J109" s="357"/>
      <c r="K109" s="357"/>
      <c r="L109" s="357"/>
      <c r="M109" s="357"/>
      <c r="N109" s="357"/>
      <c r="O109" s="357"/>
      <c r="P109" s="357"/>
      <c r="R109" s="188"/>
    </row>
    <row r="110" spans="2:21" s="1" customFormat="1" ht="36.950000000000003" customHeight="1" x14ac:dyDescent="0.3">
      <c r="B110" s="187"/>
      <c r="C110" s="60" t="s">
        <v>92</v>
      </c>
      <c r="F110" s="374" t="str">
        <f>F7</f>
        <v>E1.7  Elektroinštalácia</v>
      </c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  <c r="R110" s="188"/>
    </row>
    <row r="111" spans="2:21" s="1" customFormat="1" ht="6.95" customHeight="1" x14ac:dyDescent="0.3">
      <c r="B111" s="187"/>
      <c r="R111" s="188"/>
    </row>
    <row r="112" spans="2:21" s="1" customFormat="1" ht="18" customHeight="1" x14ac:dyDescent="0.3">
      <c r="B112" s="187"/>
      <c r="C112" s="186" t="s">
        <v>17</v>
      </c>
      <c r="F112" s="24" t="str">
        <f>F9</f>
        <v>Vysoké Tatry</v>
      </c>
      <c r="K112" s="186" t="s">
        <v>19</v>
      </c>
      <c r="M112" s="379" t="str">
        <f>IF(O9="","",O9)</f>
        <v/>
      </c>
      <c r="N112" s="357"/>
      <c r="O112" s="357"/>
      <c r="P112" s="357"/>
      <c r="R112" s="188"/>
    </row>
    <row r="113" spans="2:65" s="1" customFormat="1" ht="6.95" customHeight="1" x14ac:dyDescent="0.3">
      <c r="B113" s="187"/>
      <c r="R113" s="188"/>
    </row>
    <row r="114" spans="2:65" s="1" customFormat="1" ht="15" x14ac:dyDescent="0.3">
      <c r="B114" s="187"/>
      <c r="C114" s="186" t="s">
        <v>20</v>
      </c>
      <c r="F114" s="24" t="str">
        <f>E12</f>
        <v>Ministerstvo vnútra Slovenskej republiky</v>
      </c>
      <c r="K114" s="186" t="s">
        <v>26</v>
      </c>
      <c r="M114" s="340"/>
      <c r="N114" s="357"/>
      <c r="O114" s="357"/>
      <c r="P114" s="357"/>
      <c r="Q114" s="357"/>
      <c r="R114" s="188"/>
    </row>
    <row r="115" spans="2:65" s="1" customFormat="1" ht="14.45" customHeight="1" x14ac:dyDescent="0.3">
      <c r="B115" s="187"/>
      <c r="C115" s="186" t="s">
        <v>24</v>
      </c>
      <c r="F115" s="24" t="str">
        <f>IF(E15="","",E15)</f>
        <v/>
      </c>
      <c r="K115" s="186" t="s">
        <v>28</v>
      </c>
      <c r="M115" s="340"/>
      <c r="N115" s="357"/>
      <c r="O115" s="357"/>
      <c r="P115" s="357"/>
      <c r="Q115" s="357"/>
      <c r="R115" s="188"/>
    </row>
    <row r="116" spans="2:65" s="1" customFormat="1" ht="10.35" customHeight="1" x14ac:dyDescent="0.3">
      <c r="B116" s="187"/>
      <c r="R116" s="188"/>
    </row>
    <row r="117" spans="2:65" s="8" customFormat="1" ht="29.25" customHeight="1" x14ac:dyDescent="0.3">
      <c r="B117" s="225"/>
      <c r="C117" s="226" t="s">
        <v>111</v>
      </c>
      <c r="D117" s="227" t="s">
        <v>112</v>
      </c>
      <c r="E117" s="227" t="s">
        <v>51</v>
      </c>
      <c r="F117" s="454" t="s">
        <v>113</v>
      </c>
      <c r="G117" s="455"/>
      <c r="H117" s="455"/>
      <c r="I117" s="455"/>
      <c r="J117" s="227" t="s">
        <v>114</v>
      </c>
      <c r="K117" s="227" t="s">
        <v>115</v>
      </c>
      <c r="L117" s="456" t="s">
        <v>116</v>
      </c>
      <c r="M117" s="455"/>
      <c r="N117" s="454" t="s">
        <v>97</v>
      </c>
      <c r="O117" s="455"/>
      <c r="P117" s="455"/>
      <c r="Q117" s="457"/>
      <c r="R117" s="228"/>
      <c r="T117" s="229" t="s">
        <v>117</v>
      </c>
      <c r="U117" s="230" t="s">
        <v>33</v>
      </c>
      <c r="V117" s="230" t="s">
        <v>118</v>
      </c>
      <c r="W117" s="230" t="s">
        <v>119</v>
      </c>
      <c r="X117" s="230" t="s">
        <v>120</v>
      </c>
      <c r="Y117" s="230" t="s">
        <v>121</v>
      </c>
      <c r="Z117" s="230" t="s">
        <v>122</v>
      </c>
      <c r="AA117" s="231" t="s">
        <v>123</v>
      </c>
    </row>
    <row r="118" spans="2:65" s="1" customFormat="1" ht="29.25" customHeight="1" x14ac:dyDescent="0.35">
      <c r="B118" s="187"/>
      <c r="C118" s="213" t="s">
        <v>93</v>
      </c>
      <c r="N118" s="458"/>
      <c r="O118" s="459"/>
      <c r="P118" s="459"/>
      <c r="Q118" s="459"/>
      <c r="R118" s="188"/>
      <c r="T118" s="232"/>
      <c r="U118" s="189"/>
      <c r="V118" s="189"/>
      <c r="W118" s="233"/>
      <c r="X118" s="189"/>
      <c r="Y118" s="233"/>
      <c r="Z118" s="189"/>
      <c r="AA118" s="234"/>
      <c r="AT118" s="16" t="s">
        <v>68</v>
      </c>
      <c r="AU118" s="16" t="s">
        <v>99</v>
      </c>
      <c r="BK118" s="114" t="e">
        <f>#REF!+BK119+BK161</f>
        <v>#REF!</v>
      </c>
    </row>
    <row r="119" spans="2:65" s="236" customFormat="1" ht="24.95" customHeight="1" x14ac:dyDescent="0.35">
      <c r="B119" s="235"/>
      <c r="D119" s="237" t="s">
        <v>107</v>
      </c>
      <c r="E119" s="237"/>
      <c r="F119" s="237"/>
      <c r="G119" s="237"/>
      <c r="H119" s="237"/>
      <c r="I119" s="237"/>
      <c r="J119" s="237"/>
      <c r="K119" s="237"/>
      <c r="L119" s="237"/>
      <c r="M119" s="237"/>
      <c r="N119" s="460"/>
      <c r="O119" s="452"/>
      <c r="P119" s="452"/>
      <c r="Q119" s="452"/>
      <c r="R119" s="238"/>
      <c r="T119" s="239"/>
      <c r="W119" s="240"/>
      <c r="Y119" s="240"/>
      <c r="AA119" s="241"/>
      <c r="AR119" s="242" t="s">
        <v>130</v>
      </c>
      <c r="AT119" s="243" t="s">
        <v>68</v>
      </c>
      <c r="AU119" s="243" t="s">
        <v>69</v>
      </c>
      <c r="AY119" s="242" t="s">
        <v>124</v>
      </c>
      <c r="BK119" s="244">
        <f>BK120+BK155+BK157+BK159</f>
        <v>0</v>
      </c>
    </row>
    <row r="120" spans="2:65" s="236" customFormat="1" ht="19.899999999999999" customHeight="1" x14ac:dyDescent="0.3">
      <c r="B120" s="235"/>
      <c r="D120" s="245" t="s">
        <v>1705</v>
      </c>
      <c r="E120" s="246"/>
      <c r="F120" s="246"/>
      <c r="G120" s="246"/>
      <c r="H120" s="246"/>
      <c r="I120" s="246"/>
      <c r="J120" s="246"/>
      <c r="K120" s="246"/>
      <c r="L120" s="246"/>
      <c r="M120" s="246"/>
      <c r="N120" s="463"/>
      <c r="O120" s="449"/>
      <c r="P120" s="449"/>
      <c r="Q120" s="464"/>
      <c r="R120" s="238"/>
      <c r="T120" s="239"/>
      <c r="W120" s="240"/>
      <c r="Y120" s="240"/>
      <c r="AA120" s="241"/>
      <c r="AR120" s="242" t="s">
        <v>130</v>
      </c>
      <c r="AT120" s="243" t="s">
        <v>68</v>
      </c>
      <c r="AU120" s="243" t="s">
        <v>75</v>
      </c>
      <c r="AY120" s="242" t="s">
        <v>124</v>
      </c>
      <c r="BK120" s="244">
        <f>SUM(BK138:BK154)</f>
        <v>0</v>
      </c>
    </row>
    <row r="121" spans="2:65" s="1" customFormat="1" ht="18" customHeight="1" x14ac:dyDescent="0.2">
      <c r="B121" s="247"/>
      <c r="C121" s="248">
        <v>1</v>
      </c>
      <c r="D121" s="248"/>
      <c r="E121" s="249">
        <v>210203056</v>
      </c>
      <c r="F121" s="250" t="s">
        <v>1713</v>
      </c>
      <c r="G121" s="250"/>
      <c r="H121" s="250"/>
      <c r="I121" s="250"/>
      <c r="J121" s="251" t="s">
        <v>187</v>
      </c>
      <c r="K121" s="249">
        <v>12</v>
      </c>
      <c r="L121" s="252"/>
      <c r="M121" s="253"/>
      <c r="N121" s="254"/>
      <c r="O121" s="255"/>
      <c r="P121" s="256"/>
      <c r="Q121" s="257"/>
      <c r="R121" s="258"/>
      <c r="T121" s="259"/>
      <c r="U121" s="260"/>
      <c r="V121" s="261"/>
      <c r="W121" s="261"/>
      <c r="X121" s="261"/>
      <c r="Y121" s="261"/>
      <c r="Z121" s="261"/>
      <c r="AA121" s="262"/>
      <c r="AR121" s="16" t="s">
        <v>193</v>
      </c>
      <c r="AT121" s="16" t="s">
        <v>125</v>
      </c>
      <c r="AU121" s="16" t="s">
        <v>130</v>
      </c>
      <c r="AY121" s="16" t="s">
        <v>124</v>
      </c>
      <c r="BE121" s="134">
        <f>IF(U121="základná",N121,0)</f>
        <v>0</v>
      </c>
      <c r="BF121" s="134">
        <f>IF(U121="znížená",N121,0)</f>
        <v>0</v>
      </c>
      <c r="BG121" s="134">
        <f>IF(U121="zákl. prenesená",N121,0)</f>
        <v>0</v>
      </c>
      <c r="BH121" s="134">
        <f>IF(U121="zníž. prenesená",N121,0)</f>
        <v>0</v>
      </c>
      <c r="BI121" s="134">
        <f>IF(U121="nulová",N121,0)</f>
        <v>0</v>
      </c>
      <c r="BJ121" s="16" t="s">
        <v>130</v>
      </c>
      <c r="BK121" s="134">
        <f>ROUND(L121*K121,2)</f>
        <v>0</v>
      </c>
      <c r="BL121" s="16" t="s">
        <v>193</v>
      </c>
      <c r="BM121" s="16" t="s">
        <v>1470</v>
      </c>
    </row>
    <row r="122" spans="2:65" s="1" customFormat="1" ht="18" customHeight="1" x14ac:dyDescent="0.2">
      <c r="B122" s="247"/>
      <c r="C122" s="248">
        <v>2</v>
      </c>
      <c r="D122" s="248"/>
      <c r="E122" s="249">
        <v>210203051</v>
      </c>
      <c r="F122" s="250" t="s">
        <v>1714</v>
      </c>
      <c r="G122" s="250"/>
      <c r="H122" s="250"/>
      <c r="I122" s="250"/>
      <c r="J122" s="251" t="s">
        <v>187</v>
      </c>
      <c r="K122" s="249">
        <v>140</v>
      </c>
      <c r="L122" s="252"/>
      <c r="M122" s="253"/>
      <c r="N122" s="254"/>
      <c r="O122" s="255"/>
      <c r="P122" s="256"/>
      <c r="Q122" s="257"/>
      <c r="R122" s="258"/>
      <c r="T122" s="259"/>
      <c r="U122" s="260"/>
      <c r="V122" s="261"/>
      <c r="W122" s="261"/>
      <c r="X122" s="261"/>
      <c r="Y122" s="261"/>
      <c r="Z122" s="261"/>
      <c r="AA122" s="262"/>
      <c r="AR122" s="16"/>
      <c r="AT122" s="16"/>
      <c r="AU122" s="16"/>
      <c r="AY122" s="16"/>
      <c r="BE122" s="134"/>
      <c r="BF122" s="134"/>
      <c r="BG122" s="134"/>
      <c r="BH122" s="134"/>
      <c r="BI122" s="134"/>
      <c r="BJ122" s="16"/>
      <c r="BK122" s="134"/>
      <c r="BL122" s="16"/>
      <c r="BM122" s="16"/>
    </row>
    <row r="123" spans="2:65" s="1" customFormat="1" ht="18" customHeight="1" x14ac:dyDescent="0.2">
      <c r="B123" s="247"/>
      <c r="C123" s="248">
        <v>3</v>
      </c>
      <c r="D123" s="248"/>
      <c r="E123" s="249">
        <v>210201901</v>
      </c>
      <c r="F123" s="250" t="s">
        <v>1715</v>
      </c>
      <c r="G123" s="250"/>
      <c r="H123" s="250"/>
      <c r="I123" s="250"/>
      <c r="J123" s="251" t="s">
        <v>187</v>
      </c>
      <c r="K123" s="249">
        <v>25</v>
      </c>
      <c r="L123" s="252"/>
      <c r="M123" s="253"/>
      <c r="N123" s="254"/>
      <c r="O123" s="255"/>
      <c r="P123" s="256"/>
      <c r="Q123" s="257"/>
      <c r="R123" s="258"/>
      <c r="T123" s="259"/>
      <c r="U123" s="260"/>
      <c r="V123" s="261"/>
      <c r="W123" s="261"/>
      <c r="X123" s="261"/>
      <c r="Y123" s="261"/>
      <c r="Z123" s="261"/>
      <c r="AA123" s="262"/>
      <c r="AR123" s="16"/>
      <c r="AT123" s="16"/>
      <c r="AU123" s="16"/>
      <c r="AY123" s="16"/>
      <c r="BE123" s="134"/>
      <c r="BF123" s="134"/>
      <c r="BG123" s="134"/>
      <c r="BH123" s="134"/>
      <c r="BI123" s="134"/>
      <c r="BJ123" s="16"/>
      <c r="BK123" s="134"/>
      <c r="BL123" s="16"/>
      <c r="BM123" s="16"/>
    </row>
    <row r="124" spans="2:65" s="1" customFormat="1" ht="18" customHeight="1" x14ac:dyDescent="0.2">
      <c r="B124" s="247"/>
      <c r="C124" s="248">
        <v>4</v>
      </c>
      <c r="D124" s="248"/>
      <c r="E124" s="249">
        <v>210201911</v>
      </c>
      <c r="F124" s="250" t="s">
        <v>1716</v>
      </c>
      <c r="G124" s="250"/>
      <c r="H124" s="250"/>
      <c r="I124" s="250"/>
      <c r="J124" s="251" t="s">
        <v>187</v>
      </c>
      <c r="K124" s="249">
        <v>98</v>
      </c>
      <c r="L124" s="252"/>
      <c r="M124" s="253"/>
      <c r="N124" s="254"/>
      <c r="O124" s="255"/>
      <c r="P124" s="256"/>
      <c r="Q124" s="257"/>
      <c r="R124" s="258"/>
      <c r="T124" s="259"/>
      <c r="U124" s="260"/>
      <c r="V124" s="261"/>
      <c r="W124" s="261"/>
      <c r="X124" s="261"/>
      <c r="Y124" s="261"/>
      <c r="Z124" s="261"/>
      <c r="AA124" s="262"/>
      <c r="AR124" s="16"/>
      <c r="AT124" s="16"/>
      <c r="AU124" s="16"/>
      <c r="AY124" s="16"/>
      <c r="BE124" s="134"/>
      <c r="BF124" s="134"/>
      <c r="BG124" s="134"/>
      <c r="BH124" s="134"/>
      <c r="BI124" s="134"/>
      <c r="BJ124" s="16"/>
      <c r="BK124" s="134"/>
      <c r="BL124" s="16"/>
      <c r="BM124" s="16"/>
    </row>
    <row r="125" spans="2:65" s="1" customFormat="1" ht="18" customHeight="1" x14ac:dyDescent="0.2">
      <c r="B125" s="247"/>
      <c r="C125" s="248">
        <v>5</v>
      </c>
      <c r="D125" s="248"/>
      <c r="E125" s="249">
        <v>210201050</v>
      </c>
      <c r="F125" s="250" t="s">
        <v>1717</v>
      </c>
      <c r="G125" s="250"/>
      <c r="H125" s="250"/>
      <c r="I125" s="250"/>
      <c r="J125" s="251" t="s">
        <v>187</v>
      </c>
      <c r="K125" s="249">
        <v>275</v>
      </c>
      <c r="L125" s="252"/>
      <c r="M125" s="253"/>
      <c r="N125" s="254"/>
      <c r="O125" s="255"/>
      <c r="P125" s="256"/>
      <c r="Q125" s="257"/>
      <c r="R125" s="258"/>
      <c r="T125" s="259"/>
      <c r="U125" s="260"/>
      <c r="V125" s="261"/>
      <c r="W125" s="261"/>
      <c r="X125" s="261"/>
      <c r="Y125" s="261"/>
      <c r="Z125" s="261"/>
      <c r="AA125" s="262"/>
      <c r="AR125" s="16"/>
      <c r="AT125" s="16"/>
      <c r="AU125" s="16"/>
      <c r="AY125" s="16"/>
      <c r="BE125" s="134"/>
      <c r="BF125" s="134"/>
      <c r="BG125" s="134"/>
      <c r="BH125" s="134"/>
      <c r="BI125" s="134"/>
      <c r="BJ125" s="16"/>
      <c r="BK125" s="134"/>
      <c r="BL125" s="16"/>
      <c r="BM125" s="16"/>
    </row>
    <row r="126" spans="2:65" s="1" customFormat="1" ht="18" customHeight="1" x14ac:dyDescent="0.2">
      <c r="B126" s="247"/>
      <c r="C126" s="248">
        <v>6</v>
      </c>
      <c r="D126" s="248"/>
      <c r="E126" s="249">
        <v>210201520</v>
      </c>
      <c r="F126" s="250" t="s">
        <v>1718</v>
      </c>
      <c r="G126" s="250"/>
      <c r="H126" s="250"/>
      <c r="I126" s="250"/>
      <c r="J126" s="251" t="s">
        <v>187</v>
      </c>
      <c r="K126" s="249">
        <v>6</v>
      </c>
      <c r="L126" s="252"/>
      <c r="M126" s="253"/>
      <c r="N126" s="254"/>
      <c r="O126" s="255"/>
      <c r="P126" s="256"/>
      <c r="Q126" s="257"/>
      <c r="R126" s="258"/>
      <c r="T126" s="259"/>
      <c r="U126" s="260"/>
      <c r="V126" s="261"/>
      <c r="W126" s="261"/>
      <c r="X126" s="261"/>
      <c r="Y126" s="261"/>
      <c r="Z126" s="261"/>
      <c r="AA126" s="262"/>
      <c r="AR126" s="16"/>
      <c r="AT126" s="16"/>
      <c r="AU126" s="16"/>
      <c r="AY126" s="16"/>
      <c r="BE126" s="134"/>
      <c r="BF126" s="134"/>
      <c r="BG126" s="134"/>
      <c r="BH126" s="134"/>
      <c r="BI126" s="134"/>
      <c r="BJ126" s="16"/>
      <c r="BK126" s="134"/>
      <c r="BL126" s="16"/>
      <c r="BM126" s="16"/>
    </row>
    <row r="127" spans="2:65" s="1" customFormat="1" ht="18" customHeight="1" x14ac:dyDescent="0.2">
      <c r="B127" s="247"/>
      <c r="C127" s="248">
        <v>7</v>
      </c>
      <c r="D127" s="248"/>
      <c r="E127" s="249">
        <v>210110041</v>
      </c>
      <c r="F127" s="263" t="s">
        <v>1719</v>
      </c>
      <c r="G127" s="263"/>
      <c r="H127" s="263"/>
      <c r="I127" s="263"/>
      <c r="J127" s="251" t="s">
        <v>187</v>
      </c>
      <c r="K127" s="249">
        <v>37</v>
      </c>
      <c r="L127" s="252"/>
      <c r="M127" s="253"/>
      <c r="N127" s="254"/>
      <c r="O127" s="255"/>
      <c r="P127" s="256"/>
      <c r="Q127" s="257"/>
      <c r="R127" s="258"/>
      <c r="T127" s="259"/>
      <c r="U127" s="260"/>
      <c r="V127" s="261"/>
      <c r="W127" s="261"/>
      <c r="X127" s="261"/>
      <c r="Y127" s="261"/>
      <c r="Z127" s="261"/>
      <c r="AA127" s="262"/>
      <c r="AR127" s="16"/>
      <c r="AT127" s="16"/>
      <c r="AU127" s="16"/>
      <c r="AY127" s="16"/>
      <c r="BE127" s="134"/>
      <c r="BF127" s="134"/>
      <c r="BG127" s="134"/>
      <c r="BH127" s="134"/>
      <c r="BI127" s="134"/>
      <c r="BJ127" s="16"/>
      <c r="BK127" s="134"/>
      <c r="BL127" s="16"/>
      <c r="BM127" s="16"/>
    </row>
    <row r="128" spans="2:65" s="1" customFormat="1" ht="18" customHeight="1" x14ac:dyDescent="0.2">
      <c r="B128" s="247"/>
      <c r="C128" s="248">
        <v>8</v>
      </c>
      <c r="D128" s="248"/>
      <c r="E128" s="249">
        <v>210110042</v>
      </c>
      <c r="F128" s="263" t="s">
        <v>1720</v>
      </c>
      <c r="G128" s="263"/>
      <c r="H128" s="263"/>
      <c r="I128" s="263"/>
      <c r="J128" s="251" t="s">
        <v>187</v>
      </c>
      <c r="K128" s="249">
        <v>84</v>
      </c>
      <c r="L128" s="252"/>
      <c r="M128" s="253"/>
      <c r="N128" s="254"/>
      <c r="O128" s="255"/>
      <c r="P128" s="256"/>
      <c r="Q128" s="257"/>
      <c r="R128" s="258"/>
      <c r="T128" s="259"/>
      <c r="U128" s="260"/>
      <c r="V128" s="261"/>
      <c r="W128" s="261"/>
      <c r="X128" s="261"/>
      <c r="Y128" s="261"/>
      <c r="Z128" s="261"/>
      <c r="AA128" s="262"/>
      <c r="AR128" s="16"/>
      <c r="AT128" s="16"/>
      <c r="AU128" s="16"/>
      <c r="AY128" s="16"/>
      <c r="BE128" s="134"/>
      <c r="BF128" s="134"/>
      <c r="BG128" s="134"/>
      <c r="BH128" s="134"/>
      <c r="BI128" s="134"/>
      <c r="BJ128" s="16"/>
      <c r="BK128" s="134"/>
      <c r="BL128" s="16"/>
      <c r="BM128" s="16"/>
    </row>
    <row r="129" spans="2:65" s="1" customFormat="1" ht="18" customHeight="1" x14ac:dyDescent="0.2">
      <c r="B129" s="247"/>
      <c r="C129" s="248">
        <v>9</v>
      </c>
      <c r="D129" s="248"/>
      <c r="E129" s="249">
        <v>210110042</v>
      </c>
      <c r="F129" s="263" t="s">
        <v>1721</v>
      </c>
      <c r="G129" s="263"/>
      <c r="H129" s="263"/>
      <c r="I129" s="263"/>
      <c r="J129" s="251" t="s">
        <v>187</v>
      </c>
      <c r="K129" s="249">
        <v>15</v>
      </c>
      <c r="L129" s="252"/>
      <c r="M129" s="253"/>
      <c r="N129" s="254"/>
      <c r="O129" s="255"/>
      <c r="P129" s="256"/>
      <c r="Q129" s="257"/>
      <c r="R129" s="258"/>
      <c r="T129" s="259"/>
      <c r="U129" s="260"/>
      <c r="V129" s="261"/>
      <c r="W129" s="261"/>
      <c r="X129" s="261"/>
      <c r="Y129" s="261"/>
      <c r="Z129" s="261"/>
      <c r="AA129" s="262"/>
      <c r="AR129" s="16"/>
      <c r="AT129" s="16"/>
      <c r="AU129" s="16"/>
      <c r="AY129" s="16"/>
      <c r="BE129" s="134"/>
      <c r="BF129" s="134"/>
      <c r="BG129" s="134"/>
      <c r="BH129" s="134"/>
      <c r="BI129" s="134"/>
      <c r="BJ129" s="16"/>
      <c r="BK129" s="134"/>
      <c r="BL129" s="16"/>
      <c r="BM129" s="16"/>
    </row>
    <row r="130" spans="2:65" s="1" customFormat="1" ht="18" customHeight="1" x14ac:dyDescent="0.2">
      <c r="B130" s="247"/>
      <c r="C130" s="248">
        <v>10</v>
      </c>
      <c r="D130" s="248"/>
      <c r="E130" s="249">
        <v>210111012</v>
      </c>
      <c r="F130" s="250" t="s">
        <v>1722</v>
      </c>
      <c r="G130" s="250"/>
      <c r="H130" s="250"/>
      <c r="I130" s="250"/>
      <c r="J130" s="251" t="s">
        <v>187</v>
      </c>
      <c r="K130" s="249">
        <v>381</v>
      </c>
      <c r="L130" s="252"/>
      <c r="M130" s="253"/>
      <c r="N130" s="254"/>
      <c r="O130" s="255"/>
      <c r="P130" s="256"/>
      <c r="Q130" s="257"/>
      <c r="R130" s="258"/>
      <c r="T130" s="259"/>
      <c r="U130" s="260"/>
      <c r="V130" s="261"/>
      <c r="W130" s="261"/>
      <c r="X130" s="261"/>
      <c r="Y130" s="261"/>
      <c r="Z130" s="261"/>
      <c r="AA130" s="262"/>
      <c r="AR130" s="16"/>
      <c r="AT130" s="16"/>
      <c r="AU130" s="16"/>
      <c r="AY130" s="16"/>
      <c r="BE130" s="134"/>
      <c r="BF130" s="134"/>
      <c r="BG130" s="134"/>
      <c r="BH130" s="134"/>
      <c r="BI130" s="134"/>
      <c r="BJ130" s="16"/>
      <c r="BK130" s="134"/>
      <c r="BL130" s="16"/>
      <c r="BM130" s="16"/>
    </row>
    <row r="131" spans="2:65" s="1" customFormat="1" ht="18" customHeight="1" x14ac:dyDescent="0.2">
      <c r="B131" s="247"/>
      <c r="C131" s="248">
        <v>11</v>
      </c>
      <c r="D131" s="248"/>
      <c r="E131" s="249">
        <v>210111126</v>
      </c>
      <c r="F131" s="250" t="s">
        <v>1723</v>
      </c>
      <c r="G131" s="250"/>
      <c r="H131" s="250"/>
      <c r="I131" s="250"/>
      <c r="J131" s="251" t="s">
        <v>187</v>
      </c>
      <c r="K131" s="249">
        <v>6</v>
      </c>
      <c r="L131" s="252"/>
      <c r="M131" s="253"/>
      <c r="N131" s="254"/>
      <c r="O131" s="255"/>
      <c r="P131" s="256"/>
      <c r="Q131" s="257"/>
      <c r="R131" s="258"/>
      <c r="T131" s="259"/>
      <c r="U131" s="260"/>
      <c r="V131" s="261"/>
      <c r="W131" s="261"/>
      <c r="X131" s="261"/>
      <c r="Y131" s="261"/>
      <c r="Z131" s="261"/>
      <c r="AA131" s="262"/>
      <c r="AR131" s="16"/>
      <c r="AT131" s="16"/>
      <c r="AU131" s="16"/>
      <c r="AY131" s="16"/>
      <c r="BE131" s="134"/>
      <c r="BF131" s="134"/>
      <c r="BG131" s="134"/>
      <c r="BH131" s="134"/>
      <c r="BI131" s="134"/>
      <c r="BJ131" s="16"/>
      <c r="BK131" s="134"/>
      <c r="BL131" s="16"/>
      <c r="BM131" s="16"/>
    </row>
    <row r="132" spans="2:65" s="1" customFormat="1" ht="18" customHeight="1" x14ac:dyDescent="0.2">
      <c r="B132" s="247"/>
      <c r="C132" s="248">
        <v>12</v>
      </c>
      <c r="D132" s="248"/>
      <c r="E132" s="264">
        <v>210120414</v>
      </c>
      <c r="F132" s="265" t="s">
        <v>1724</v>
      </c>
      <c r="G132" s="265"/>
      <c r="H132" s="265"/>
      <c r="I132" s="265"/>
      <c r="J132" s="266" t="s">
        <v>187</v>
      </c>
      <c r="K132" s="264">
        <v>4</v>
      </c>
      <c r="L132" s="267"/>
      <c r="M132" s="268"/>
      <c r="N132" s="254"/>
      <c r="O132" s="255"/>
      <c r="P132" s="256"/>
      <c r="Q132" s="257"/>
      <c r="R132" s="258"/>
      <c r="T132" s="259"/>
      <c r="U132" s="260"/>
      <c r="V132" s="261"/>
      <c r="W132" s="261"/>
      <c r="X132" s="261"/>
      <c r="Y132" s="261"/>
      <c r="Z132" s="261"/>
      <c r="AA132" s="262"/>
      <c r="AR132" s="16"/>
      <c r="AT132" s="16"/>
      <c r="AU132" s="16"/>
      <c r="AY132" s="16"/>
      <c r="BE132" s="134"/>
      <c r="BF132" s="134"/>
      <c r="BG132" s="134"/>
      <c r="BH132" s="134"/>
      <c r="BI132" s="134"/>
      <c r="BJ132" s="16"/>
      <c r="BK132" s="134"/>
      <c r="BL132" s="16"/>
      <c r="BM132" s="16"/>
    </row>
    <row r="133" spans="2:65" s="1" customFormat="1" ht="18" customHeight="1" x14ac:dyDescent="0.2">
      <c r="B133" s="247"/>
      <c r="C133" s="248">
        <v>13</v>
      </c>
      <c r="D133" s="248"/>
      <c r="E133" s="264">
        <v>210120411</v>
      </c>
      <c r="F133" s="265" t="s">
        <v>1725</v>
      </c>
      <c r="G133" s="265"/>
      <c r="H133" s="265"/>
      <c r="I133" s="265"/>
      <c r="J133" s="266" t="s">
        <v>187</v>
      </c>
      <c r="K133" s="264">
        <v>20</v>
      </c>
      <c r="L133" s="267"/>
      <c r="M133" s="268"/>
      <c r="N133" s="254"/>
      <c r="O133" s="255"/>
      <c r="P133" s="256"/>
      <c r="Q133" s="257"/>
      <c r="R133" s="258"/>
      <c r="T133" s="259"/>
      <c r="U133" s="260"/>
      <c r="V133" s="261"/>
      <c r="W133" s="261"/>
      <c r="X133" s="261"/>
      <c r="Y133" s="261"/>
      <c r="Z133" s="261"/>
      <c r="AA133" s="262"/>
      <c r="AR133" s="16"/>
      <c r="AT133" s="16"/>
      <c r="AU133" s="16"/>
      <c r="AY133" s="16"/>
      <c r="BE133" s="134"/>
      <c r="BF133" s="134"/>
      <c r="BG133" s="134"/>
      <c r="BH133" s="134"/>
      <c r="BI133" s="134"/>
      <c r="BJ133" s="16"/>
      <c r="BK133" s="134"/>
      <c r="BL133" s="16"/>
      <c r="BM133" s="16"/>
    </row>
    <row r="134" spans="2:65" s="1" customFormat="1" ht="18" customHeight="1" x14ac:dyDescent="0.2">
      <c r="B134" s="247"/>
      <c r="C134" s="248">
        <v>14</v>
      </c>
      <c r="D134" s="248"/>
      <c r="E134" s="249">
        <v>210120403</v>
      </c>
      <c r="F134" s="263" t="s">
        <v>1726</v>
      </c>
      <c r="G134" s="263"/>
      <c r="H134" s="263"/>
      <c r="I134" s="263"/>
      <c r="J134" s="251" t="s">
        <v>187</v>
      </c>
      <c r="K134" s="249">
        <v>176</v>
      </c>
      <c r="L134" s="269"/>
      <c r="M134" s="270"/>
      <c r="N134" s="254"/>
      <c r="O134" s="255"/>
      <c r="P134" s="256"/>
      <c r="Q134" s="257"/>
      <c r="R134" s="258"/>
      <c r="T134" s="259"/>
      <c r="U134" s="260"/>
      <c r="V134" s="261"/>
      <c r="W134" s="261"/>
      <c r="X134" s="261"/>
      <c r="Y134" s="261"/>
      <c r="Z134" s="261"/>
      <c r="AA134" s="262"/>
      <c r="AR134" s="16"/>
      <c r="AT134" s="16"/>
      <c r="AU134" s="16"/>
      <c r="AY134" s="16"/>
      <c r="BE134" s="134"/>
      <c r="BF134" s="134"/>
      <c r="BG134" s="134"/>
      <c r="BH134" s="134"/>
      <c r="BI134" s="134"/>
      <c r="BJ134" s="16"/>
      <c r="BK134" s="134"/>
      <c r="BL134" s="16"/>
      <c r="BM134" s="16"/>
    </row>
    <row r="135" spans="2:65" s="1" customFormat="1" ht="18" customHeight="1" x14ac:dyDescent="0.2">
      <c r="B135" s="247"/>
      <c r="C135" s="248">
        <v>15</v>
      </c>
      <c r="D135" s="248"/>
      <c r="E135" s="249">
        <v>210120405</v>
      </c>
      <c r="F135" s="263" t="s">
        <v>1727</v>
      </c>
      <c r="G135" s="263"/>
      <c r="H135" s="263"/>
      <c r="I135" s="263"/>
      <c r="J135" s="251" t="s">
        <v>187</v>
      </c>
      <c r="K135" s="249">
        <v>40</v>
      </c>
      <c r="L135" s="269"/>
      <c r="M135" s="270"/>
      <c r="N135" s="254"/>
      <c r="O135" s="255"/>
      <c r="P135" s="256"/>
      <c r="Q135" s="257"/>
      <c r="R135" s="258"/>
      <c r="T135" s="259"/>
      <c r="U135" s="260"/>
      <c r="V135" s="261"/>
      <c r="W135" s="261"/>
      <c r="X135" s="261"/>
      <c r="Y135" s="261"/>
      <c r="Z135" s="261"/>
      <c r="AA135" s="262"/>
      <c r="AR135" s="16"/>
      <c r="AT135" s="16"/>
      <c r="AU135" s="16"/>
      <c r="AY135" s="16"/>
      <c r="BE135" s="134"/>
      <c r="BF135" s="134"/>
      <c r="BG135" s="134"/>
      <c r="BH135" s="134"/>
      <c r="BI135" s="134"/>
      <c r="BJ135" s="16"/>
      <c r="BK135" s="134"/>
      <c r="BL135" s="16"/>
      <c r="BM135" s="16"/>
    </row>
    <row r="136" spans="2:65" s="1" customFormat="1" ht="18" customHeight="1" x14ac:dyDescent="0.2">
      <c r="B136" s="247"/>
      <c r="C136" s="248">
        <v>16</v>
      </c>
      <c r="D136" s="248"/>
      <c r="E136" s="249">
        <v>210161011</v>
      </c>
      <c r="F136" s="263" t="s">
        <v>1728</v>
      </c>
      <c r="G136" s="263"/>
      <c r="H136" s="263"/>
      <c r="I136" s="263"/>
      <c r="J136" s="251" t="s">
        <v>187</v>
      </c>
      <c r="K136" s="249">
        <v>11</v>
      </c>
      <c r="L136" s="269"/>
      <c r="M136" s="270"/>
      <c r="N136" s="254"/>
      <c r="O136" s="255"/>
      <c r="P136" s="256"/>
      <c r="Q136" s="257"/>
      <c r="R136" s="258"/>
      <c r="T136" s="259"/>
      <c r="U136" s="260"/>
      <c r="V136" s="261"/>
      <c r="W136" s="261"/>
      <c r="X136" s="261"/>
      <c r="Y136" s="261"/>
      <c r="Z136" s="261"/>
      <c r="AA136" s="262"/>
      <c r="AR136" s="16"/>
      <c r="AT136" s="16"/>
      <c r="AU136" s="16"/>
      <c r="AY136" s="16"/>
      <c r="BE136" s="134"/>
      <c r="BF136" s="134"/>
      <c r="BG136" s="134"/>
      <c r="BH136" s="134"/>
      <c r="BI136" s="134"/>
      <c r="BJ136" s="16"/>
      <c r="BK136" s="134"/>
      <c r="BL136" s="16"/>
      <c r="BM136" s="16"/>
    </row>
    <row r="137" spans="2:65" s="1" customFormat="1" ht="18" customHeight="1" x14ac:dyDescent="0.2">
      <c r="B137" s="247"/>
      <c r="C137" s="248">
        <v>17</v>
      </c>
      <c r="D137" s="248"/>
      <c r="E137" s="249">
        <v>210120407</v>
      </c>
      <c r="F137" s="263" t="s">
        <v>1729</v>
      </c>
      <c r="G137" s="263"/>
      <c r="H137" s="263"/>
      <c r="I137" s="263"/>
      <c r="J137" s="251" t="s">
        <v>187</v>
      </c>
      <c r="K137" s="249">
        <v>1</v>
      </c>
      <c r="L137" s="269"/>
      <c r="M137" s="270"/>
      <c r="N137" s="254"/>
      <c r="O137" s="255"/>
      <c r="P137" s="256"/>
      <c r="Q137" s="257"/>
      <c r="R137" s="258"/>
      <c r="T137" s="259"/>
      <c r="U137" s="260"/>
      <c r="V137" s="261"/>
      <c r="W137" s="261"/>
      <c r="X137" s="261"/>
      <c r="Y137" s="261"/>
      <c r="Z137" s="261"/>
      <c r="AA137" s="262"/>
      <c r="AR137" s="16"/>
      <c r="AT137" s="16"/>
      <c r="AU137" s="16"/>
      <c r="AY137" s="16"/>
      <c r="BE137" s="134"/>
      <c r="BF137" s="134"/>
      <c r="BG137" s="134"/>
      <c r="BH137" s="134"/>
      <c r="BI137" s="134"/>
      <c r="BJ137" s="16"/>
      <c r="BK137" s="134"/>
      <c r="BL137" s="16"/>
      <c r="BM137" s="16"/>
    </row>
    <row r="138" spans="2:65" s="1" customFormat="1" ht="18" customHeight="1" x14ac:dyDescent="0.2">
      <c r="B138" s="247"/>
      <c r="C138" s="248">
        <v>18</v>
      </c>
      <c r="D138" s="248"/>
      <c r="E138" s="249">
        <v>210120423</v>
      </c>
      <c r="F138" s="263" t="s">
        <v>1730</v>
      </c>
      <c r="G138" s="263"/>
      <c r="H138" s="263"/>
      <c r="I138" s="263"/>
      <c r="J138" s="251" t="s">
        <v>187</v>
      </c>
      <c r="K138" s="249">
        <v>8</v>
      </c>
      <c r="L138" s="269"/>
      <c r="M138" s="270"/>
      <c r="N138" s="254"/>
      <c r="O138" s="255"/>
      <c r="P138" s="256"/>
      <c r="Q138" s="257"/>
      <c r="R138" s="258"/>
      <c r="T138" s="259"/>
      <c r="U138" s="260"/>
      <c r="V138" s="261"/>
      <c r="W138" s="261"/>
      <c r="X138" s="261"/>
      <c r="Y138" s="261"/>
      <c r="Z138" s="261"/>
      <c r="AA138" s="262"/>
      <c r="AR138" s="16"/>
      <c r="AT138" s="16"/>
      <c r="AU138" s="16"/>
      <c r="AY138" s="16"/>
      <c r="BE138" s="134"/>
      <c r="BF138" s="134"/>
      <c r="BG138" s="134"/>
      <c r="BH138" s="134"/>
      <c r="BI138" s="134"/>
      <c r="BJ138" s="16"/>
      <c r="BK138" s="134"/>
      <c r="BL138" s="16"/>
      <c r="BM138" s="16"/>
    </row>
    <row r="139" spans="2:65" s="1" customFormat="1" ht="18" customHeight="1" x14ac:dyDescent="0.2">
      <c r="B139" s="247"/>
      <c r="C139" s="248">
        <v>19</v>
      </c>
      <c r="D139" s="248"/>
      <c r="E139" s="249" t="s">
        <v>1731</v>
      </c>
      <c r="F139" s="250" t="s">
        <v>1732</v>
      </c>
      <c r="G139" s="250"/>
      <c r="H139" s="250"/>
      <c r="I139" s="250"/>
      <c r="J139" s="251" t="s">
        <v>1733</v>
      </c>
      <c r="K139" s="249">
        <v>25</v>
      </c>
      <c r="L139" s="252"/>
      <c r="M139" s="253"/>
      <c r="N139" s="254"/>
      <c r="O139" s="255"/>
      <c r="P139" s="256"/>
      <c r="Q139" s="257"/>
      <c r="R139" s="258"/>
      <c r="T139" s="259"/>
      <c r="U139" s="260"/>
      <c r="V139" s="261"/>
      <c r="W139" s="261"/>
      <c r="X139" s="261"/>
      <c r="Y139" s="261"/>
      <c r="Z139" s="261"/>
      <c r="AA139" s="262"/>
      <c r="AR139" s="16"/>
      <c r="AT139" s="16"/>
      <c r="AU139" s="16"/>
      <c r="AY139" s="16"/>
      <c r="BE139" s="134"/>
      <c r="BF139" s="134"/>
      <c r="BG139" s="134"/>
      <c r="BH139" s="134"/>
      <c r="BI139" s="134"/>
      <c r="BJ139" s="16"/>
      <c r="BK139" s="134"/>
      <c r="BL139" s="16"/>
      <c r="BM139" s="16"/>
    </row>
    <row r="140" spans="2:65" s="1" customFormat="1" ht="18" customHeight="1" x14ac:dyDescent="0.2">
      <c r="B140" s="247"/>
      <c r="C140" s="248">
        <v>20</v>
      </c>
      <c r="D140" s="248"/>
      <c r="E140" s="249">
        <v>210190002</v>
      </c>
      <c r="F140" s="263" t="s">
        <v>1734</v>
      </c>
      <c r="G140" s="263"/>
      <c r="H140" s="263"/>
      <c r="I140" s="263"/>
      <c r="J140" s="251" t="s">
        <v>187</v>
      </c>
      <c r="K140" s="249">
        <v>14</v>
      </c>
      <c r="L140" s="269"/>
      <c r="M140" s="270"/>
      <c r="N140" s="254"/>
      <c r="O140" s="255"/>
      <c r="P140" s="256"/>
      <c r="Q140" s="257"/>
      <c r="R140" s="258"/>
      <c r="T140" s="259"/>
      <c r="U140" s="260"/>
      <c r="V140" s="261"/>
      <c r="W140" s="261"/>
      <c r="X140" s="261"/>
      <c r="Y140" s="261"/>
      <c r="Z140" s="261"/>
      <c r="AA140" s="262"/>
      <c r="AR140" s="16"/>
      <c r="AT140" s="16"/>
      <c r="AU140" s="16"/>
      <c r="AY140" s="16"/>
      <c r="BE140" s="134"/>
      <c r="BF140" s="134"/>
      <c r="BG140" s="134"/>
      <c r="BH140" s="134"/>
      <c r="BI140" s="134"/>
      <c r="BJ140" s="16"/>
      <c r="BK140" s="134"/>
      <c r="BL140" s="16"/>
      <c r="BM140" s="16"/>
    </row>
    <row r="141" spans="2:65" s="1" customFormat="1" ht="18" customHeight="1" x14ac:dyDescent="0.2">
      <c r="B141" s="247"/>
      <c r="C141" s="248">
        <v>21</v>
      </c>
      <c r="D141" s="248"/>
      <c r="E141" s="249">
        <v>210190003</v>
      </c>
      <c r="F141" s="263" t="s">
        <v>1735</v>
      </c>
      <c r="G141" s="263"/>
      <c r="H141" s="263"/>
      <c r="I141" s="263"/>
      <c r="J141" s="251" t="s">
        <v>187</v>
      </c>
      <c r="K141" s="249">
        <v>1</v>
      </c>
      <c r="L141" s="269"/>
      <c r="M141" s="270"/>
      <c r="N141" s="254"/>
      <c r="O141" s="255"/>
      <c r="P141" s="256"/>
      <c r="Q141" s="257"/>
      <c r="R141" s="258"/>
      <c r="T141" s="259"/>
      <c r="U141" s="260"/>
      <c r="V141" s="261"/>
      <c r="W141" s="261"/>
      <c r="X141" s="261"/>
      <c r="Y141" s="261"/>
      <c r="Z141" s="261"/>
      <c r="AA141" s="262"/>
      <c r="AR141" s="16"/>
      <c r="AT141" s="16"/>
      <c r="AU141" s="16"/>
      <c r="AY141" s="16"/>
      <c r="BE141" s="134"/>
      <c r="BF141" s="134"/>
      <c r="BG141" s="134"/>
      <c r="BH141" s="134"/>
      <c r="BI141" s="134"/>
      <c r="BJ141" s="16"/>
      <c r="BK141" s="134"/>
      <c r="BL141" s="16"/>
      <c r="BM141" s="16"/>
    </row>
    <row r="142" spans="2:65" s="1" customFormat="1" ht="18" customHeight="1" x14ac:dyDescent="0.2">
      <c r="B142" s="247"/>
      <c r="C142" s="248">
        <v>22</v>
      </c>
      <c r="D142" s="248"/>
      <c r="E142" s="249">
        <v>220711045</v>
      </c>
      <c r="F142" s="263" t="s">
        <v>1736</v>
      </c>
      <c r="G142" s="263"/>
      <c r="H142" s="263"/>
      <c r="I142" s="263"/>
      <c r="J142" s="251" t="s">
        <v>187</v>
      </c>
      <c r="K142" s="249">
        <v>9</v>
      </c>
      <c r="L142" s="269"/>
      <c r="M142" s="270"/>
      <c r="N142" s="254"/>
      <c r="O142" s="255"/>
      <c r="P142" s="256"/>
      <c r="Q142" s="257"/>
      <c r="R142" s="258"/>
      <c r="T142" s="259"/>
      <c r="U142" s="260"/>
      <c r="V142" s="261"/>
      <c r="W142" s="261"/>
      <c r="X142" s="261"/>
      <c r="Y142" s="261"/>
      <c r="Z142" s="261"/>
      <c r="AA142" s="262"/>
      <c r="AR142" s="16"/>
      <c r="AT142" s="16"/>
      <c r="AU142" s="16"/>
      <c r="AY142" s="16"/>
      <c r="BE142" s="134"/>
      <c r="BF142" s="134"/>
      <c r="BG142" s="134"/>
      <c r="BH142" s="134"/>
      <c r="BI142" s="134"/>
      <c r="BJ142" s="16"/>
      <c r="BK142" s="134"/>
      <c r="BL142" s="16"/>
      <c r="BM142" s="16"/>
    </row>
    <row r="143" spans="2:65" s="1" customFormat="1" ht="18" customHeight="1" x14ac:dyDescent="0.2">
      <c r="B143" s="247"/>
      <c r="C143" s="248">
        <v>23</v>
      </c>
      <c r="D143" s="248"/>
      <c r="E143" s="249">
        <v>220711086</v>
      </c>
      <c r="F143" s="263" t="s">
        <v>1737</v>
      </c>
      <c r="G143" s="263"/>
      <c r="H143" s="263"/>
      <c r="I143" s="263"/>
      <c r="J143" s="251" t="s">
        <v>187</v>
      </c>
      <c r="K143" s="249">
        <v>2</v>
      </c>
      <c r="L143" s="269"/>
      <c r="M143" s="270"/>
      <c r="N143" s="254"/>
      <c r="O143" s="255"/>
      <c r="P143" s="256"/>
      <c r="Q143" s="257"/>
      <c r="R143" s="258"/>
      <c r="T143" s="259"/>
      <c r="U143" s="260"/>
      <c r="V143" s="261"/>
      <c r="W143" s="261"/>
      <c r="X143" s="261"/>
      <c r="Y143" s="261"/>
      <c r="Z143" s="261"/>
      <c r="AA143" s="262"/>
      <c r="AR143" s="16"/>
      <c r="AT143" s="16"/>
      <c r="AU143" s="16"/>
      <c r="AY143" s="16"/>
      <c r="BE143" s="134"/>
      <c r="BF143" s="134"/>
      <c r="BG143" s="134"/>
      <c r="BH143" s="134"/>
      <c r="BI143" s="134"/>
      <c r="BJ143" s="16"/>
      <c r="BK143" s="134"/>
      <c r="BL143" s="16"/>
      <c r="BM143" s="16"/>
    </row>
    <row r="144" spans="2:65" s="1" customFormat="1" ht="18" customHeight="1" x14ac:dyDescent="0.2">
      <c r="B144" s="247"/>
      <c r="C144" s="248">
        <v>24</v>
      </c>
      <c r="D144" s="248"/>
      <c r="E144" s="249">
        <v>210452201</v>
      </c>
      <c r="F144" s="263" t="s">
        <v>1738</v>
      </c>
      <c r="G144" s="263"/>
      <c r="H144" s="263"/>
      <c r="I144" s="263"/>
      <c r="J144" s="251" t="s">
        <v>187</v>
      </c>
      <c r="K144" s="249">
        <v>1</v>
      </c>
      <c r="L144" s="269"/>
      <c r="M144" s="270"/>
      <c r="N144" s="254"/>
      <c r="O144" s="255"/>
      <c r="P144" s="256"/>
      <c r="Q144" s="257"/>
      <c r="R144" s="258"/>
      <c r="T144" s="259"/>
      <c r="U144" s="260"/>
      <c r="V144" s="261"/>
      <c r="W144" s="261"/>
      <c r="X144" s="261"/>
      <c r="Y144" s="261"/>
      <c r="Z144" s="261"/>
      <c r="AA144" s="262"/>
      <c r="AR144" s="16"/>
      <c r="AT144" s="16"/>
      <c r="AU144" s="16"/>
      <c r="AY144" s="16"/>
      <c r="BE144" s="134"/>
      <c r="BF144" s="134"/>
      <c r="BG144" s="134"/>
      <c r="BH144" s="134"/>
      <c r="BI144" s="134"/>
      <c r="BJ144" s="16"/>
      <c r="BK144" s="134"/>
      <c r="BL144" s="16"/>
      <c r="BM144" s="16"/>
    </row>
    <row r="145" spans="2:65" s="1" customFormat="1" ht="18" customHeight="1" x14ac:dyDescent="0.2">
      <c r="B145" s="247"/>
      <c r="C145" s="248">
        <v>25</v>
      </c>
      <c r="D145" s="248"/>
      <c r="E145" s="264">
        <v>210881216</v>
      </c>
      <c r="F145" s="271" t="s">
        <v>1739</v>
      </c>
      <c r="G145" s="271"/>
      <c r="H145" s="271"/>
      <c r="I145" s="271"/>
      <c r="J145" s="266" t="s">
        <v>134</v>
      </c>
      <c r="K145" s="264">
        <v>340</v>
      </c>
      <c r="L145" s="252"/>
      <c r="M145" s="253"/>
      <c r="N145" s="254"/>
      <c r="O145" s="255"/>
      <c r="P145" s="256"/>
      <c r="Q145" s="257"/>
      <c r="R145" s="258"/>
      <c r="T145" s="259"/>
      <c r="U145" s="260"/>
      <c r="V145" s="261"/>
      <c r="W145" s="261"/>
      <c r="X145" s="261"/>
      <c r="Y145" s="261"/>
      <c r="Z145" s="261"/>
      <c r="AA145" s="262"/>
      <c r="AR145" s="16"/>
      <c r="AT145" s="16"/>
      <c r="AU145" s="16"/>
      <c r="AY145" s="16"/>
      <c r="BE145" s="134"/>
      <c r="BF145" s="134"/>
      <c r="BG145" s="134"/>
      <c r="BH145" s="134"/>
      <c r="BI145" s="134"/>
      <c r="BJ145" s="16"/>
      <c r="BK145" s="134"/>
      <c r="BL145" s="16"/>
      <c r="BM145" s="16"/>
    </row>
    <row r="146" spans="2:65" s="1" customFormat="1" ht="18" customHeight="1" x14ac:dyDescent="0.2">
      <c r="B146" s="247"/>
      <c r="C146" s="248">
        <v>26</v>
      </c>
      <c r="D146" s="248"/>
      <c r="E146" s="264">
        <v>210881232</v>
      </c>
      <c r="F146" s="271" t="s">
        <v>1740</v>
      </c>
      <c r="G146" s="271"/>
      <c r="H146" s="271"/>
      <c r="I146" s="271"/>
      <c r="J146" s="266" t="s">
        <v>134</v>
      </c>
      <c r="K146" s="264">
        <v>20</v>
      </c>
      <c r="L146" s="252"/>
      <c r="M146" s="253"/>
      <c r="N146" s="254"/>
      <c r="O146" s="255"/>
      <c r="P146" s="256"/>
      <c r="Q146" s="257"/>
      <c r="R146" s="258"/>
      <c r="T146" s="259"/>
      <c r="U146" s="260"/>
      <c r="V146" s="261"/>
      <c r="W146" s="261"/>
      <c r="X146" s="261"/>
      <c r="Y146" s="261"/>
      <c r="Z146" s="261"/>
      <c r="AA146" s="262"/>
      <c r="AR146" s="16"/>
      <c r="AT146" s="16"/>
      <c r="AU146" s="16"/>
      <c r="AY146" s="16"/>
      <c r="BE146" s="134"/>
      <c r="BF146" s="134"/>
      <c r="BG146" s="134"/>
      <c r="BH146" s="134"/>
      <c r="BI146" s="134"/>
      <c r="BJ146" s="16"/>
      <c r="BK146" s="134"/>
      <c r="BL146" s="16"/>
      <c r="BM146" s="16"/>
    </row>
    <row r="147" spans="2:65" s="1" customFormat="1" ht="18" customHeight="1" x14ac:dyDescent="0.2">
      <c r="B147" s="247"/>
      <c r="C147" s="248">
        <v>27</v>
      </c>
      <c r="D147" s="248"/>
      <c r="E147" s="264">
        <v>210881217</v>
      </c>
      <c r="F147" s="271" t="s">
        <v>1741</v>
      </c>
      <c r="G147" s="271"/>
      <c r="H147" s="271"/>
      <c r="I147" s="271"/>
      <c r="J147" s="266" t="s">
        <v>134</v>
      </c>
      <c r="K147" s="264">
        <v>550</v>
      </c>
      <c r="L147" s="252"/>
      <c r="M147" s="253"/>
      <c r="N147" s="254"/>
      <c r="O147" s="255"/>
      <c r="P147" s="256"/>
      <c r="Q147" s="257"/>
      <c r="R147" s="258"/>
      <c r="T147" s="259"/>
      <c r="U147" s="260"/>
      <c r="V147" s="261"/>
      <c r="W147" s="261"/>
      <c r="X147" s="261"/>
      <c r="Y147" s="261"/>
      <c r="Z147" s="261"/>
      <c r="AA147" s="262"/>
      <c r="AR147" s="16"/>
      <c r="AT147" s="16"/>
      <c r="AU147" s="16"/>
      <c r="AY147" s="16"/>
      <c r="BE147" s="134"/>
      <c r="BF147" s="134"/>
      <c r="BG147" s="134"/>
      <c r="BH147" s="134"/>
      <c r="BI147" s="134"/>
      <c r="BJ147" s="16"/>
      <c r="BK147" s="134"/>
      <c r="BL147" s="16"/>
      <c r="BM147" s="16"/>
    </row>
    <row r="148" spans="2:65" s="1" customFormat="1" ht="18" customHeight="1" x14ac:dyDescent="0.2">
      <c r="B148" s="247"/>
      <c r="C148" s="248">
        <v>28</v>
      </c>
      <c r="D148" s="248"/>
      <c r="E148" s="264">
        <v>210881235</v>
      </c>
      <c r="F148" s="271" t="s">
        <v>1742</v>
      </c>
      <c r="G148" s="271"/>
      <c r="H148" s="271"/>
      <c r="I148" s="271"/>
      <c r="J148" s="266" t="s">
        <v>134</v>
      </c>
      <c r="K148" s="264">
        <v>270</v>
      </c>
      <c r="L148" s="252"/>
      <c r="M148" s="253"/>
      <c r="N148" s="254"/>
      <c r="O148" s="255"/>
      <c r="P148" s="256"/>
      <c r="Q148" s="257"/>
      <c r="R148" s="258"/>
      <c r="T148" s="259"/>
      <c r="U148" s="260"/>
      <c r="V148" s="261"/>
      <c r="W148" s="261"/>
      <c r="X148" s="261"/>
      <c r="Y148" s="261"/>
      <c r="Z148" s="261"/>
      <c r="AA148" s="262"/>
      <c r="AR148" s="16"/>
      <c r="AT148" s="16"/>
      <c r="AU148" s="16"/>
      <c r="AY148" s="16"/>
      <c r="BE148" s="134"/>
      <c r="BF148" s="134"/>
      <c r="BG148" s="134"/>
      <c r="BH148" s="134"/>
      <c r="BI148" s="134"/>
      <c r="BJ148" s="16"/>
      <c r="BK148" s="134"/>
      <c r="BL148" s="16"/>
      <c r="BM148" s="16"/>
    </row>
    <row r="149" spans="2:65" s="1" customFormat="1" ht="18" customHeight="1" x14ac:dyDescent="0.2">
      <c r="B149" s="247"/>
      <c r="C149" s="248">
        <v>29</v>
      </c>
      <c r="D149" s="248"/>
      <c r="E149" s="264">
        <v>210881236</v>
      </c>
      <c r="F149" s="271" t="s">
        <v>1743</v>
      </c>
      <c r="G149" s="271"/>
      <c r="H149" s="271"/>
      <c r="I149" s="271"/>
      <c r="J149" s="266" t="s">
        <v>134</v>
      </c>
      <c r="K149" s="264">
        <v>20</v>
      </c>
      <c r="L149" s="252"/>
      <c r="M149" s="253"/>
      <c r="N149" s="254"/>
      <c r="O149" s="255"/>
      <c r="P149" s="256"/>
      <c r="Q149" s="257"/>
      <c r="R149" s="258"/>
      <c r="T149" s="259"/>
      <c r="U149" s="260"/>
      <c r="V149" s="261"/>
      <c r="W149" s="261"/>
      <c r="X149" s="261"/>
      <c r="Y149" s="261"/>
      <c r="Z149" s="261"/>
      <c r="AA149" s="262"/>
      <c r="AR149" s="16"/>
      <c r="AT149" s="16"/>
      <c r="AU149" s="16"/>
      <c r="AY149" s="16"/>
      <c r="BE149" s="134"/>
      <c r="BF149" s="134"/>
      <c r="BG149" s="134"/>
      <c r="BH149" s="134"/>
      <c r="BI149" s="134"/>
      <c r="BJ149" s="16"/>
      <c r="BK149" s="134"/>
      <c r="BL149" s="16"/>
      <c r="BM149" s="16"/>
    </row>
    <row r="150" spans="2:65" s="1" customFormat="1" ht="18" customHeight="1" x14ac:dyDescent="0.2">
      <c r="B150" s="247"/>
      <c r="C150" s="248">
        <v>30</v>
      </c>
      <c r="D150" s="248"/>
      <c r="E150" s="264">
        <v>210800146</v>
      </c>
      <c r="F150" s="271" t="s">
        <v>1744</v>
      </c>
      <c r="G150" s="271"/>
      <c r="H150" s="271"/>
      <c r="I150" s="271"/>
      <c r="J150" s="266" t="s">
        <v>134</v>
      </c>
      <c r="K150" s="264">
        <v>1200</v>
      </c>
      <c r="L150" s="252"/>
      <c r="M150" s="253"/>
      <c r="N150" s="254"/>
      <c r="O150" s="255"/>
      <c r="P150" s="256"/>
      <c r="Q150" s="257"/>
      <c r="R150" s="258"/>
      <c r="T150" s="259"/>
      <c r="U150" s="260"/>
      <c r="V150" s="261"/>
      <c r="W150" s="261"/>
      <c r="X150" s="261"/>
      <c r="Y150" s="261"/>
      <c r="Z150" s="261"/>
      <c r="AA150" s="262"/>
      <c r="AR150" s="16"/>
      <c r="AT150" s="16"/>
      <c r="AU150" s="16"/>
      <c r="AY150" s="16"/>
      <c r="BE150" s="134"/>
      <c r="BF150" s="134"/>
      <c r="BG150" s="134"/>
      <c r="BH150" s="134"/>
      <c r="BI150" s="134"/>
      <c r="BJ150" s="16"/>
      <c r="BK150" s="134"/>
      <c r="BL150" s="16"/>
      <c r="BM150" s="16"/>
    </row>
    <row r="151" spans="2:65" s="1" customFormat="1" ht="18" customHeight="1" x14ac:dyDescent="0.2">
      <c r="B151" s="247"/>
      <c r="C151" s="248">
        <v>31</v>
      </c>
      <c r="D151" s="248"/>
      <c r="E151" s="264">
        <v>210800158</v>
      </c>
      <c r="F151" s="271" t="s">
        <v>1745</v>
      </c>
      <c r="G151" s="271"/>
      <c r="H151" s="271"/>
      <c r="I151" s="271"/>
      <c r="J151" s="266" t="s">
        <v>134</v>
      </c>
      <c r="K151" s="264">
        <v>60</v>
      </c>
      <c r="L151" s="252"/>
      <c r="M151" s="253"/>
      <c r="N151" s="254"/>
      <c r="O151" s="255"/>
      <c r="P151" s="256"/>
      <c r="Q151" s="257"/>
      <c r="R151" s="258"/>
      <c r="T151" s="259"/>
      <c r="U151" s="260"/>
      <c r="V151" s="261"/>
      <c r="W151" s="261"/>
      <c r="X151" s="261"/>
      <c r="Y151" s="261"/>
      <c r="Z151" s="261"/>
      <c r="AA151" s="262"/>
      <c r="AR151" s="16"/>
      <c r="AT151" s="16"/>
      <c r="AU151" s="16"/>
      <c r="AY151" s="16"/>
      <c r="BE151" s="134"/>
      <c r="BF151" s="134"/>
      <c r="BG151" s="134"/>
      <c r="BH151" s="134"/>
      <c r="BI151" s="134"/>
      <c r="BJ151" s="16"/>
      <c r="BK151" s="134"/>
      <c r="BL151" s="16"/>
      <c r="BM151" s="16"/>
    </row>
    <row r="152" spans="2:65" s="1" customFormat="1" ht="18" customHeight="1" x14ac:dyDescent="0.2">
      <c r="B152" s="247"/>
      <c r="C152" s="248">
        <v>32</v>
      </c>
      <c r="D152" s="248"/>
      <c r="E152" s="264">
        <v>210800147</v>
      </c>
      <c r="F152" s="271" t="s">
        <v>1746</v>
      </c>
      <c r="G152" s="271"/>
      <c r="H152" s="271"/>
      <c r="I152" s="271"/>
      <c r="J152" s="266" t="s">
        <v>134</v>
      </c>
      <c r="K152" s="264">
        <v>800</v>
      </c>
      <c r="L152" s="252"/>
      <c r="M152" s="253"/>
      <c r="N152" s="254"/>
      <c r="O152" s="255"/>
      <c r="P152" s="256"/>
      <c r="Q152" s="257"/>
      <c r="R152" s="258"/>
      <c r="T152" s="259"/>
      <c r="U152" s="260"/>
      <c r="V152" s="261"/>
      <c r="W152" s="261"/>
      <c r="X152" s="261"/>
      <c r="Y152" s="261"/>
      <c r="Z152" s="261"/>
      <c r="AA152" s="262"/>
      <c r="AR152" s="16"/>
      <c r="AT152" s="16"/>
      <c r="AU152" s="16"/>
      <c r="AY152" s="16"/>
      <c r="BE152" s="134"/>
      <c r="BF152" s="134"/>
      <c r="BG152" s="134"/>
      <c r="BH152" s="134"/>
      <c r="BI152" s="134"/>
      <c r="BJ152" s="16"/>
      <c r="BK152" s="134"/>
      <c r="BL152" s="16"/>
      <c r="BM152" s="16"/>
    </row>
    <row r="153" spans="2:65" s="1" customFormat="1" ht="18" customHeight="1" x14ac:dyDescent="0.2">
      <c r="B153" s="247"/>
      <c r="C153" s="248">
        <v>33</v>
      </c>
      <c r="D153" s="248"/>
      <c r="E153" s="264">
        <v>210800159</v>
      </c>
      <c r="F153" s="271" t="s">
        <v>1747</v>
      </c>
      <c r="G153" s="271"/>
      <c r="H153" s="271"/>
      <c r="I153" s="271"/>
      <c r="J153" s="266" t="s">
        <v>134</v>
      </c>
      <c r="K153" s="264">
        <v>50</v>
      </c>
      <c r="L153" s="252"/>
      <c r="M153" s="253"/>
      <c r="N153" s="254"/>
      <c r="O153" s="255"/>
      <c r="P153" s="256"/>
      <c r="Q153" s="257"/>
      <c r="R153" s="258"/>
      <c r="T153" s="259"/>
      <c r="U153" s="260"/>
      <c r="V153" s="261"/>
      <c r="W153" s="261"/>
      <c r="X153" s="261"/>
      <c r="Y153" s="261"/>
      <c r="Z153" s="261"/>
      <c r="AA153" s="262"/>
      <c r="AR153" s="16"/>
      <c r="AT153" s="16"/>
      <c r="AU153" s="16"/>
      <c r="AY153" s="16"/>
      <c r="BE153" s="134"/>
      <c r="BF153" s="134"/>
      <c r="BG153" s="134"/>
      <c r="BH153" s="134"/>
      <c r="BI153" s="134"/>
      <c r="BJ153" s="16"/>
      <c r="BK153" s="134"/>
      <c r="BL153" s="16"/>
      <c r="BM153" s="16"/>
    </row>
    <row r="154" spans="2:65" s="1" customFormat="1" ht="18" customHeight="1" x14ac:dyDescent="0.2">
      <c r="B154" s="247"/>
      <c r="C154" s="248">
        <v>34</v>
      </c>
      <c r="D154" s="248"/>
      <c r="E154" s="264">
        <v>210810157</v>
      </c>
      <c r="F154" s="265" t="s">
        <v>1748</v>
      </c>
      <c r="G154" s="265"/>
      <c r="H154" s="265"/>
      <c r="I154" s="265"/>
      <c r="J154" s="266" t="s">
        <v>134</v>
      </c>
      <c r="K154" s="264">
        <v>25</v>
      </c>
      <c r="L154" s="252"/>
      <c r="M154" s="253"/>
      <c r="N154" s="254"/>
      <c r="O154" s="255"/>
      <c r="P154" s="256"/>
      <c r="Q154" s="257"/>
      <c r="R154" s="258"/>
      <c r="T154" s="259"/>
      <c r="U154" s="260"/>
      <c r="V154" s="261"/>
      <c r="W154" s="261"/>
      <c r="X154" s="261"/>
      <c r="Y154" s="261"/>
      <c r="Z154" s="261"/>
      <c r="AA154" s="262"/>
      <c r="AR154" s="16"/>
      <c r="AT154" s="16"/>
      <c r="AU154" s="16"/>
      <c r="AY154" s="16"/>
      <c r="BE154" s="134"/>
      <c r="BF154" s="134"/>
      <c r="BG154" s="134"/>
      <c r="BH154" s="134"/>
      <c r="BI154" s="134"/>
      <c r="BJ154" s="16"/>
      <c r="BK154" s="134"/>
      <c r="BL154" s="16"/>
      <c r="BM154" s="16"/>
    </row>
    <row r="155" spans="2:65" s="1" customFormat="1" ht="18" customHeight="1" x14ac:dyDescent="0.2">
      <c r="B155" s="247"/>
      <c r="C155" s="248">
        <v>35</v>
      </c>
      <c r="D155" s="248"/>
      <c r="E155" s="249">
        <v>210010112</v>
      </c>
      <c r="F155" s="250" t="s">
        <v>1749</v>
      </c>
      <c r="G155" s="250"/>
      <c r="H155" s="250"/>
      <c r="I155" s="250"/>
      <c r="J155" s="251" t="s">
        <v>134</v>
      </c>
      <c r="K155" s="249">
        <v>65</v>
      </c>
      <c r="L155" s="269"/>
      <c r="M155" s="270"/>
      <c r="N155" s="254"/>
      <c r="O155" s="255"/>
      <c r="P155" s="256"/>
      <c r="Q155" s="257"/>
      <c r="R155" s="258"/>
      <c r="T155" s="259"/>
      <c r="U155" s="260"/>
      <c r="V155" s="261"/>
      <c r="W155" s="261"/>
      <c r="X155" s="261"/>
      <c r="Y155" s="261"/>
      <c r="Z155" s="261"/>
      <c r="AA155" s="262"/>
      <c r="AR155" s="16"/>
      <c r="AT155" s="16"/>
      <c r="AU155" s="16"/>
      <c r="AY155" s="16"/>
      <c r="BE155" s="134"/>
      <c r="BF155" s="134"/>
      <c r="BG155" s="134"/>
      <c r="BH155" s="134"/>
      <c r="BI155" s="134"/>
      <c r="BJ155" s="16"/>
      <c r="BK155" s="134"/>
      <c r="BL155" s="16"/>
      <c r="BM155" s="16"/>
    </row>
    <row r="156" spans="2:65" s="1" customFormat="1" ht="18" customHeight="1" x14ac:dyDescent="0.2">
      <c r="B156" s="247"/>
      <c r="C156" s="248">
        <v>36</v>
      </c>
      <c r="D156" s="248"/>
      <c r="E156" s="249">
        <v>210010108</v>
      </c>
      <c r="F156" s="250" t="s">
        <v>1750</v>
      </c>
      <c r="G156" s="250"/>
      <c r="H156" s="250"/>
      <c r="I156" s="250"/>
      <c r="J156" s="251" t="s">
        <v>134</v>
      </c>
      <c r="K156" s="249">
        <v>180</v>
      </c>
      <c r="L156" s="269"/>
      <c r="M156" s="270"/>
      <c r="N156" s="254"/>
      <c r="O156" s="255"/>
      <c r="P156" s="256"/>
      <c r="Q156" s="257"/>
      <c r="R156" s="258"/>
      <c r="T156" s="259"/>
      <c r="U156" s="260"/>
      <c r="V156" s="261"/>
      <c r="W156" s="261"/>
      <c r="X156" s="261"/>
      <c r="Y156" s="261"/>
      <c r="Z156" s="261"/>
      <c r="AA156" s="262"/>
      <c r="AR156" s="16"/>
      <c r="AT156" s="16"/>
      <c r="AU156" s="16"/>
      <c r="AY156" s="16"/>
      <c r="BE156" s="134"/>
      <c r="BF156" s="134"/>
      <c r="BG156" s="134"/>
      <c r="BH156" s="134"/>
      <c r="BI156" s="134"/>
      <c r="BJ156" s="16"/>
      <c r="BK156" s="134"/>
      <c r="BL156" s="16"/>
      <c r="BM156" s="16"/>
    </row>
    <row r="157" spans="2:65" s="1" customFormat="1" ht="18" customHeight="1" x14ac:dyDescent="0.2">
      <c r="B157" s="247"/>
      <c r="C157" s="248">
        <v>37</v>
      </c>
      <c r="D157" s="248"/>
      <c r="E157" s="249">
        <v>210010108</v>
      </c>
      <c r="F157" s="250" t="s">
        <v>1751</v>
      </c>
      <c r="G157" s="250"/>
      <c r="H157" s="250"/>
      <c r="I157" s="250"/>
      <c r="J157" s="251" t="s">
        <v>134</v>
      </c>
      <c r="K157" s="249">
        <v>1550</v>
      </c>
      <c r="L157" s="269"/>
      <c r="M157" s="270"/>
      <c r="N157" s="254"/>
      <c r="O157" s="255"/>
      <c r="P157" s="256"/>
      <c r="Q157" s="257"/>
      <c r="R157" s="258"/>
      <c r="T157" s="259"/>
      <c r="U157" s="260"/>
      <c r="V157" s="261"/>
      <c r="W157" s="261"/>
      <c r="X157" s="261"/>
      <c r="Y157" s="261"/>
      <c r="Z157" s="261"/>
      <c r="AA157" s="262"/>
      <c r="AR157" s="16"/>
      <c r="AT157" s="16"/>
      <c r="AU157" s="16"/>
      <c r="AY157" s="16"/>
      <c r="BE157" s="134"/>
      <c r="BF157" s="134"/>
      <c r="BG157" s="134"/>
      <c r="BH157" s="134"/>
      <c r="BI157" s="134"/>
      <c r="BJ157" s="16"/>
      <c r="BK157" s="134"/>
      <c r="BL157" s="16"/>
      <c r="BM157" s="16"/>
    </row>
    <row r="158" spans="2:65" s="1" customFormat="1" ht="18" customHeight="1" x14ac:dyDescent="0.2">
      <c r="B158" s="247"/>
      <c r="C158" s="248">
        <v>38</v>
      </c>
      <c r="D158" s="248"/>
      <c r="E158" s="249">
        <v>210010331</v>
      </c>
      <c r="F158" s="250" t="s">
        <v>1752</v>
      </c>
      <c r="G158" s="250"/>
      <c r="H158" s="250"/>
      <c r="I158" s="250"/>
      <c r="J158" s="251" t="s">
        <v>187</v>
      </c>
      <c r="K158" s="249">
        <v>527</v>
      </c>
      <c r="L158" s="269"/>
      <c r="M158" s="270"/>
      <c r="N158" s="254"/>
      <c r="O158" s="255"/>
      <c r="P158" s="256"/>
      <c r="Q158" s="257"/>
      <c r="R158" s="258"/>
      <c r="T158" s="259"/>
      <c r="U158" s="260"/>
      <c r="V158" s="261"/>
      <c r="W158" s="261"/>
      <c r="X158" s="261"/>
      <c r="Y158" s="261"/>
      <c r="Z158" s="261"/>
      <c r="AA158" s="262"/>
      <c r="AR158" s="16"/>
      <c r="AT158" s="16"/>
      <c r="AU158" s="16"/>
      <c r="AY158" s="16"/>
      <c r="BE158" s="134"/>
      <c r="BF158" s="134"/>
      <c r="BG158" s="134"/>
      <c r="BH158" s="134"/>
      <c r="BI158" s="134"/>
      <c r="BJ158" s="16"/>
      <c r="BK158" s="134"/>
      <c r="BL158" s="16"/>
      <c r="BM158" s="16"/>
    </row>
    <row r="159" spans="2:65" s="1" customFormat="1" ht="18" customHeight="1" x14ac:dyDescent="0.2">
      <c r="B159" s="247"/>
      <c r="C159" s="248">
        <v>39</v>
      </c>
      <c r="D159" s="248"/>
      <c r="E159" s="249">
        <v>210010002</v>
      </c>
      <c r="F159" s="250" t="s">
        <v>1753</v>
      </c>
      <c r="G159" s="250"/>
      <c r="H159" s="250"/>
      <c r="I159" s="250"/>
      <c r="J159" s="251" t="s">
        <v>134</v>
      </c>
      <c r="K159" s="249">
        <v>400</v>
      </c>
      <c r="L159" s="269"/>
      <c r="M159" s="270"/>
      <c r="N159" s="254"/>
      <c r="O159" s="255"/>
      <c r="P159" s="256"/>
      <c r="Q159" s="257"/>
      <c r="R159" s="258"/>
      <c r="T159" s="259"/>
      <c r="U159" s="260"/>
      <c r="V159" s="261"/>
      <c r="W159" s="261"/>
      <c r="X159" s="261"/>
      <c r="Y159" s="261"/>
      <c r="Z159" s="261"/>
      <c r="AA159" s="262"/>
      <c r="AR159" s="16"/>
      <c r="AT159" s="16"/>
      <c r="AU159" s="16"/>
      <c r="AY159" s="16"/>
      <c r="BE159" s="134"/>
      <c r="BF159" s="134"/>
      <c r="BG159" s="134"/>
      <c r="BH159" s="134"/>
      <c r="BI159" s="134"/>
      <c r="BJ159" s="16"/>
      <c r="BK159" s="134"/>
      <c r="BL159" s="16"/>
      <c r="BM159" s="16"/>
    </row>
    <row r="160" spans="2:65" s="1" customFormat="1" ht="18" customHeight="1" x14ac:dyDescent="0.2">
      <c r="B160" s="247"/>
      <c r="C160" s="248">
        <v>40</v>
      </c>
      <c r="D160" s="248"/>
      <c r="E160" s="249">
        <v>210100003</v>
      </c>
      <c r="F160" s="250" t="s">
        <v>1754</v>
      </c>
      <c r="G160" s="250"/>
      <c r="H160" s="250"/>
      <c r="I160" s="250"/>
      <c r="J160" s="251" t="s">
        <v>187</v>
      </c>
      <c r="K160" s="249">
        <v>350</v>
      </c>
      <c r="L160" s="252"/>
      <c r="M160" s="253"/>
      <c r="N160" s="254"/>
      <c r="O160" s="255"/>
      <c r="P160" s="256"/>
      <c r="Q160" s="257"/>
      <c r="R160" s="258"/>
      <c r="T160" s="259"/>
      <c r="U160" s="260"/>
      <c r="V160" s="261"/>
      <c r="W160" s="261"/>
      <c r="X160" s="261"/>
      <c r="Y160" s="261"/>
      <c r="Z160" s="261"/>
      <c r="AA160" s="262"/>
      <c r="AR160" s="16"/>
      <c r="AT160" s="16"/>
      <c r="AU160" s="16"/>
      <c r="AY160" s="16"/>
      <c r="BE160" s="134"/>
      <c r="BF160" s="134"/>
      <c r="BG160" s="134"/>
      <c r="BH160" s="134"/>
      <c r="BI160" s="134"/>
      <c r="BJ160" s="16"/>
      <c r="BK160" s="134"/>
      <c r="BL160" s="16"/>
      <c r="BM160" s="16"/>
    </row>
    <row r="161" spans="2:65" s="1" customFormat="1" ht="18" customHeight="1" x14ac:dyDescent="0.2">
      <c r="B161" s="247"/>
      <c r="C161" s="248">
        <v>41</v>
      </c>
      <c r="D161" s="248"/>
      <c r="E161" s="249">
        <v>210100006</v>
      </c>
      <c r="F161" s="250" t="s">
        <v>1755</v>
      </c>
      <c r="G161" s="250"/>
      <c r="H161" s="250"/>
      <c r="I161" s="250"/>
      <c r="J161" s="251" t="s">
        <v>187</v>
      </c>
      <c r="K161" s="249">
        <v>8</v>
      </c>
      <c r="L161" s="252"/>
      <c r="M161" s="253"/>
      <c r="N161" s="254"/>
      <c r="O161" s="255"/>
      <c r="P161" s="256"/>
      <c r="Q161" s="257"/>
      <c r="R161" s="258"/>
      <c r="T161" s="259"/>
      <c r="U161" s="260"/>
      <c r="V161" s="261"/>
      <c r="W161" s="261"/>
      <c r="X161" s="261"/>
      <c r="Y161" s="261"/>
      <c r="Z161" s="261"/>
      <c r="AA161" s="262"/>
      <c r="AR161" s="16"/>
      <c r="AT161" s="16"/>
      <c r="AU161" s="16"/>
      <c r="AY161" s="16"/>
      <c r="BE161" s="134"/>
      <c r="BF161" s="134"/>
      <c r="BG161" s="134"/>
      <c r="BH161" s="134"/>
      <c r="BI161" s="134"/>
      <c r="BJ161" s="16"/>
      <c r="BK161" s="134"/>
      <c r="BL161" s="16"/>
      <c r="BM161" s="16"/>
    </row>
    <row r="162" spans="2:65" s="236" customFormat="1" ht="19.899999999999999" customHeight="1" x14ac:dyDescent="0.3">
      <c r="B162" s="235"/>
      <c r="D162" s="245" t="s">
        <v>1756</v>
      </c>
      <c r="E162" s="246"/>
      <c r="F162" s="246"/>
      <c r="G162" s="246"/>
      <c r="H162" s="246"/>
      <c r="I162" s="246"/>
      <c r="J162" s="246"/>
      <c r="K162" s="246"/>
      <c r="L162" s="246"/>
      <c r="M162" s="246"/>
      <c r="N162" s="463"/>
      <c r="O162" s="449"/>
      <c r="P162" s="449"/>
      <c r="Q162" s="449"/>
      <c r="R162" s="238"/>
      <c r="T162" s="239"/>
      <c r="W162" s="240"/>
      <c r="Y162" s="240"/>
      <c r="AA162" s="241"/>
      <c r="AR162" s="242" t="s">
        <v>138</v>
      </c>
      <c r="AT162" s="243" t="s">
        <v>68</v>
      </c>
      <c r="AU162" s="243" t="s">
        <v>75</v>
      </c>
      <c r="AY162" s="242" t="s">
        <v>124</v>
      </c>
      <c r="BK162" s="244">
        <f>BK167</f>
        <v>0</v>
      </c>
    </row>
    <row r="163" spans="2:65" s="1" customFormat="1" ht="18" customHeight="1" x14ac:dyDescent="0.2">
      <c r="B163" s="247"/>
      <c r="C163" s="272">
        <v>42</v>
      </c>
      <c r="D163" s="272"/>
      <c r="E163" s="249">
        <v>210192561</v>
      </c>
      <c r="F163" s="250" t="s">
        <v>1757</v>
      </c>
      <c r="G163" s="250"/>
      <c r="H163" s="250"/>
      <c r="I163" s="250"/>
      <c r="J163" s="251" t="s">
        <v>187</v>
      </c>
      <c r="K163" s="249">
        <v>9</v>
      </c>
      <c r="L163" s="269"/>
      <c r="M163" s="269"/>
      <c r="N163" s="273"/>
      <c r="O163" s="273"/>
      <c r="P163" s="273"/>
      <c r="Q163" s="273"/>
      <c r="R163" s="258"/>
      <c r="T163" s="259"/>
      <c r="U163" s="274"/>
      <c r="V163" s="275"/>
      <c r="W163" s="275"/>
      <c r="X163" s="275"/>
      <c r="Y163" s="275"/>
      <c r="Z163" s="275"/>
      <c r="AA163" s="276"/>
      <c r="AR163" s="16" t="s">
        <v>454</v>
      </c>
      <c r="AT163" s="16" t="s">
        <v>125</v>
      </c>
      <c r="AU163" s="16" t="s">
        <v>130</v>
      </c>
      <c r="AY163" s="16" t="s">
        <v>124</v>
      </c>
      <c r="BE163" s="134">
        <f>IF(U163="základná",N163,0)</f>
        <v>0</v>
      </c>
      <c r="BF163" s="134">
        <f>IF(U163="znížená",N163,0)</f>
        <v>0</v>
      </c>
      <c r="BG163" s="134">
        <f>IF(U163="zákl. prenesená",N163,0)</f>
        <v>0</v>
      </c>
      <c r="BH163" s="134">
        <f>IF(U163="zníž. prenesená",N163,0)</f>
        <v>0</v>
      </c>
      <c r="BI163" s="134">
        <f>IF(U163="nulová",N163,0)</f>
        <v>0</v>
      </c>
      <c r="BJ163" s="16" t="s">
        <v>130</v>
      </c>
      <c r="BK163" s="134">
        <f>ROUND(L163*K163,2)</f>
        <v>0</v>
      </c>
      <c r="BL163" s="16" t="s">
        <v>454</v>
      </c>
      <c r="BM163" s="16" t="s">
        <v>1689</v>
      </c>
    </row>
    <row r="164" spans="2:65" s="1" customFormat="1" ht="18" customHeight="1" x14ac:dyDescent="0.2">
      <c r="B164" s="247"/>
      <c r="C164" s="272">
        <v>43</v>
      </c>
      <c r="D164" s="272"/>
      <c r="E164" s="249">
        <v>210800003</v>
      </c>
      <c r="F164" s="265" t="s">
        <v>1758</v>
      </c>
      <c r="G164" s="265"/>
      <c r="H164" s="265"/>
      <c r="I164" s="265"/>
      <c r="J164" s="266" t="s">
        <v>134</v>
      </c>
      <c r="K164" s="264">
        <v>360</v>
      </c>
      <c r="L164" s="267"/>
      <c r="M164" s="267"/>
      <c r="N164" s="273"/>
      <c r="O164" s="273"/>
      <c r="P164" s="273"/>
      <c r="Q164" s="273"/>
      <c r="R164" s="258"/>
      <c r="T164" s="259"/>
      <c r="U164" s="274"/>
      <c r="V164" s="275"/>
      <c r="W164" s="275"/>
      <c r="X164" s="275"/>
      <c r="Y164" s="275"/>
      <c r="Z164" s="275"/>
      <c r="AA164" s="276"/>
      <c r="AR164" s="16" t="s">
        <v>454</v>
      </c>
      <c r="AT164" s="16" t="s">
        <v>125</v>
      </c>
      <c r="AU164" s="16" t="s">
        <v>130</v>
      </c>
      <c r="AY164" s="16" t="s">
        <v>124</v>
      </c>
      <c r="BE164" s="134">
        <f>IF(U164="základná",N164,0)</f>
        <v>0</v>
      </c>
      <c r="BF164" s="134">
        <f>IF(U164="znížená",N164,0)</f>
        <v>0</v>
      </c>
      <c r="BG164" s="134">
        <f>IF(U164="zákl. prenesená",N164,0)</f>
        <v>0</v>
      </c>
      <c r="BH164" s="134">
        <f>IF(U164="zníž. prenesená",N164,0)</f>
        <v>0</v>
      </c>
      <c r="BI164" s="134">
        <f>IF(U164="nulová",N164,0)</f>
        <v>0</v>
      </c>
      <c r="BJ164" s="16" t="s">
        <v>130</v>
      </c>
      <c r="BK164" s="134">
        <f>ROUND(L164*K164,2)</f>
        <v>0</v>
      </c>
      <c r="BL164" s="16" t="s">
        <v>454</v>
      </c>
      <c r="BM164" s="16" t="s">
        <v>1689</v>
      </c>
    </row>
    <row r="165" spans="2:65" s="1" customFormat="1" ht="18" customHeight="1" x14ac:dyDescent="0.2">
      <c r="B165" s="247"/>
      <c r="C165" s="272">
        <v>44</v>
      </c>
      <c r="D165" s="272"/>
      <c r="E165" s="249">
        <v>210220040</v>
      </c>
      <c r="F165" s="250" t="s">
        <v>1759</v>
      </c>
      <c r="G165" s="250"/>
      <c r="H165" s="250"/>
      <c r="I165" s="250"/>
      <c r="J165" s="251" t="s">
        <v>187</v>
      </c>
      <c r="K165" s="249">
        <v>25</v>
      </c>
      <c r="L165" s="269"/>
      <c r="M165" s="269"/>
      <c r="N165" s="273"/>
      <c r="O165" s="273"/>
      <c r="P165" s="273"/>
      <c r="Q165" s="273"/>
      <c r="R165" s="258"/>
      <c r="T165" s="259"/>
      <c r="U165" s="274"/>
      <c r="V165" s="275"/>
      <c r="W165" s="275"/>
      <c r="X165" s="275"/>
      <c r="Y165" s="275"/>
      <c r="Z165" s="275"/>
      <c r="AA165" s="276"/>
      <c r="AR165" s="16" t="s">
        <v>454</v>
      </c>
      <c r="AT165" s="16" t="s">
        <v>125</v>
      </c>
      <c r="AU165" s="16" t="s">
        <v>130</v>
      </c>
      <c r="AY165" s="16" t="s">
        <v>124</v>
      </c>
      <c r="BE165" s="134">
        <f>IF(U165="základná",N165,0)</f>
        <v>0</v>
      </c>
      <c r="BF165" s="134">
        <f>IF(U165="znížená",N165,0)</f>
        <v>0</v>
      </c>
      <c r="BG165" s="134">
        <f>IF(U165="zákl. prenesená",N165,0)</f>
        <v>0</v>
      </c>
      <c r="BH165" s="134">
        <f>IF(U165="zníž. prenesená",N165,0)</f>
        <v>0</v>
      </c>
      <c r="BI165" s="134">
        <f>IF(U165="nulová",N165,0)</f>
        <v>0</v>
      </c>
      <c r="BJ165" s="16" t="s">
        <v>130</v>
      </c>
      <c r="BK165" s="134">
        <f>ROUND(L165*K165,2)</f>
        <v>0</v>
      </c>
      <c r="BL165" s="16" t="s">
        <v>454</v>
      </c>
      <c r="BM165" s="16" t="s">
        <v>1689</v>
      </c>
    </row>
    <row r="166" spans="2:65" s="1" customFormat="1" ht="18" customHeight="1" x14ac:dyDescent="0.2">
      <c r="B166" s="247"/>
      <c r="C166" s="272">
        <v>45</v>
      </c>
      <c r="D166" s="272"/>
      <c r="E166" s="249">
        <v>210100003</v>
      </c>
      <c r="F166" s="250" t="s">
        <v>1754</v>
      </c>
      <c r="G166" s="250"/>
      <c r="H166" s="250"/>
      <c r="I166" s="250"/>
      <c r="J166" s="251" t="s">
        <v>187</v>
      </c>
      <c r="K166" s="249">
        <v>50</v>
      </c>
      <c r="L166" s="252"/>
      <c r="M166" s="252"/>
      <c r="N166" s="273"/>
      <c r="O166" s="273"/>
      <c r="P166" s="273"/>
      <c r="Q166" s="273"/>
      <c r="R166" s="258"/>
      <c r="T166" s="259"/>
      <c r="U166" s="274"/>
      <c r="V166" s="275"/>
      <c r="W166" s="275"/>
      <c r="X166" s="275"/>
      <c r="Y166" s="275"/>
      <c r="Z166" s="275"/>
      <c r="AA166" s="276"/>
      <c r="AR166" s="16" t="s">
        <v>454</v>
      </c>
      <c r="AT166" s="16" t="s">
        <v>125</v>
      </c>
      <c r="AU166" s="16" t="s">
        <v>130</v>
      </c>
      <c r="AY166" s="16" t="s">
        <v>124</v>
      </c>
      <c r="BE166" s="134">
        <f>IF(U166="základná",N166,0)</f>
        <v>0</v>
      </c>
      <c r="BF166" s="134">
        <f>IF(U166="znížená",N166,0)</f>
        <v>0</v>
      </c>
      <c r="BG166" s="134">
        <f>IF(U166="zákl. prenesená",N166,0)</f>
        <v>0</v>
      </c>
      <c r="BH166" s="134">
        <f>IF(U166="zníž. prenesená",N166,0)</f>
        <v>0</v>
      </c>
      <c r="BI166" s="134">
        <f>IF(U166="nulová",N166,0)</f>
        <v>0</v>
      </c>
      <c r="BJ166" s="16" t="s">
        <v>130</v>
      </c>
      <c r="BK166" s="134">
        <f>ROUND(L166*K166,2)</f>
        <v>0</v>
      </c>
      <c r="BL166" s="16" t="s">
        <v>454</v>
      </c>
      <c r="BM166" s="16" t="s">
        <v>1689</v>
      </c>
    </row>
    <row r="167" spans="2:65" s="1" customFormat="1" ht="18" customHeight="1" x14ac:dyDescent="0.2">
      <c r="B167" s="247"/>
      <c r="C167" s="272">
        <v>46</v>
      </c>
      <c r="D167" s="272"/>
      <c r="E167" s="249">
        <v>210010002</v>
      </c>
      <c r="F167" s="250" t="s">
        <v>1753</v>
      </c>
      <c r="G167" s="250"/>
      <c r="H167" s="250"/>
      <c r="I167" s="250"/>
      <c r="J167" s="251" t="s">
        <v>134</v>
      </c>
      <c r="K167" s="249">
        <v>100</v>
      </c>
      <c r="L167" s="269"/>
      <c r="M167" s="269"/>
      <c r="N167" s="273"/>
      <c r="O167" s="273"/>
      <c r="P167" s="273"/>
      <c r="Q167" s="273"/>
      <c r="R167" s="258"/>
      <c r="T167" s="259"/>
      <c r="U167" s="274"/>
      <c r="V167" s="275"/>
      <c r="W167" s="275"/>
      <c r="X167" s="275"/>
      <c r="Y167" s="275"/>
      <c r="Z167" s="275"/>
      <c r="AA167" s="276"/>
      <c r="AR167" s="16" t="s">
        <v>454</v>
      </c>
      <c r="AT167" s="16" t="s">
        <v>125</v>
      </c>
      <c r="AU167" s="16" t="s">
        <v>130</v>
      </c>
      <c r="AY167" s="16" t="s">
        <v>124</v>
      </c>
      <c r="BE167" s="134">
        <f>IF(U167="základná",N167,0)</f>
        <v>0</v>
      </c>
      <c r="BF167" s="134">
        <f>IF(U167="znížená",N167,0)</f>
        <v>0</v>
      </c>
      <c r="BG167" s="134">
        <f>IF(U167="zákl. prenesená",N167,0)</f>
        <v>0</v>
      </c>
      <c r="BH167" s="134">
        <f>IF(U167="zníž. prenesená",N167,0)</f>
        <v>0</v>
      </c>
      <c r="BI167" s="134">
        <f>IF(U167="nulová",N167,0)</f>
        <v>0</v>
      </c>
      <c r="BJ167" s="16" t="s">
        <v>130</v>
      </c>
      <c r="BK167" s="134">
        <f>ROUND(L167*K167,2)</f>
        <v>0</v>
      </c>
      <c r="BL167" s="16" t="s">
        <v>454</v>
      </c>
      <c r="BM167" s="16" t="s">
        <v>1689</v>
      </c>
    </row>
    <row r="168" spans="2:65" s="236" customFormat="1" ht="19.899999999999999" customHeight="1" x14ac:dyDescent="0.3">
      <c r="B168" s="235"/>
      <c r="D168" s="245" t="s">
        <v>1760</v>
      </c>
      <c r="E168" s="246"/>
      <c r="F168" s="246"/>
      <c r="G168" s="246"/>
      <c r="H168" s="246"/>
      <c r="I168" s="246"/>
      <c r="J168" s="246"/>
      <c r="K168" s="246"/>
      <c r="L168" s="246"/>
      <c r="M168" s="246"/>
      <c r="N168" s="463"/>
      <c r="O168" s="449"/>
      <c r="P168" s="449"/>
      <c r="Q168" s="449"/>
      <c r="R168" s="238"/>
      <c r="T168" s="239"/>
      <c r="W168" s="240"/>
      <c r="Y168" s="240"/>
      <c r="AA168" s="241"/>
      <c r="AR168" s="242" t="s">
        <v>138</v>
      </c>
      <c r="AT168" s="243" t="s">
        <v>68</v>
      </c>
      <c r="AU168" s="243" t="s">
        <v>75</v>
      </c>
      <c r="AY168" s="242" t="s">
        <v>124</v>
      </c>
      <c r="BK168" s="244">
        <f>BK174</f>
        <v>0</v>
      </c>
    </row>
    <row r="169" spans="2:65" s="1" customFormat="1" ht="18" customHeight="1" x14ac:dyDescent="0.2">
      <c r="B169" s="247"/>
      <c r="C169" s="272">
        <v>47</v>
      </c>
      <c r="D169" s="272"/>
      <c r="E169" s="249">
        <v>210201952</v>
      </c>
      <c r="F169" s="250" t="s">
        <v>1761</v>
      </c>
      <c r="G169" s="250"/>
      <c r="H169" s="250"/>
      <c r="I169" s="250"/>
      <c r="J169" s="249" t="s">
        <v>187</v>
      </c>
      <c r="K169" s="249">
        <v>3</v>
      </c>
      <c r="L169" s="252"/>
      <c r="M169" s="252"/>
      <c r="N169" s="273"/>
      <c r="O169" s="273"/>
      <c r="P169" s="273"/>
      <c r="Q169" s="273"/>
      <c r="R169" s="258"/>
      <c r="T169" s="259"/>
      <c r="U169" s="274"/>
      <c r="V169" s="275"/>
      <c r="W169" s="275"/>
      <c r="X169" s="275"/>
      <c r="Y169" s="275"/>
      <c r="Z169" s="275"/>
      <c r="AA169" s="276"/>
      <c r="AR169" s="16" t="s">
        <v>454</v>
      </c>
      <c r="AT169" s="16" t="s">
        <v>125</v>
      </c>
      <c r="AU169" s="16" t="s">
        <v>130</v>
      </c>
      <c r="AY169" s="16" t="s">
        <v>124</v>
      </c>
      <c r="BE169" s="134">
        <f>IF(U169="základná",N169,0)</f>
        <v>0</v>
      </c>
      <c r="BF169" s="134">
        <f>IF(U169="znížená",N169,0)</f>
        <v>0</v>
      </c>
      <c r="BG169" s="134">
        <f>IF(U169="zákl. prenesená",N169,0)</f>
        <v>0</v>
      </c>
      <c r="BH169" s="134">
        <f>IF(U169="zníž. prenesená",N169,0)</f>
        <v>0</v>
      </c>
      <c r="BI169" s="134">
        <f>IF(U169="nulová",N169,0)</f>
        <v>0</v>
      </c>
      <c r="BJ169" s="16" t="s">
        <v>130</v>
      </c>
      <c r="BK169" s="134">
        <f>ROUND(L169*K169,2)</f>
        <v>0</v>
      </c>
      <c r="BL169" s="16" t="s">
        <v>454</v>
      </c>
      <c r="BM169" s="16" t="s">
        <v>1689</v>
      </c>
    </row>
    <row r="170" spans="2:65" s="1" customFormat="1" ht="18" customHeight="1" x14ac:dyDescent="0.2">
      <c r="B170" s="247"/>
      <c r="C170" s="272">
        <v>48</v>
      </c>
      <c r="D170" s="272"/>
      <c r="E170" s="249">
        <v>210204101</v>
      </c>
      <c r="F170" s="250" t="s">
        <v>1762</v>
      </c>
      <c r="G170" s="250"/>
      <c r="H170" s="250"/>
      <c r="I170" s="250"/>
      <c r="J170" s="249" t="s">
        <v>187</v>
      </c>
      <c r="K170" s="249">
        <v>3</v>
      </c>
      <c r="L170" s="252"/>
      <c r="M170" s="252"/>
      <c r="N170" s="273"/>
      <c r="O170" s="273"/>
      <c r="P170" s="273"/>
      <c r="Q170" s="273"/>
      <c r="R170" s="258"/>
      <c r="T170" s="259"/>
      <c r="U170" s="274"/>
      <c r="V170" s="275"/>
      <c r="W170" s="275"/>
      <c r="X170" s="275"/>
      <c r="Y170" s="275"/>
      <c r="Z170" s="275"/>
      <c r="AA170" s="276"/>
      <c r="AR170" s="16" t="s">
        <v>454</v>
      </c>
      <c r="AT170" s="16" t="s">
        <v>125</v>
      </c>
      <c r="AU170" s="16" t="s">
        <v>130</v>
      </c>
      <c r="AY170" s="16" t="s">
        <v>124</v>
      </c>
      <c r="BE170" s="134">
        <f>IF(U170="základná",N170,0)</f>
        <v>0</v>
      </c>
      <c r="BF170" s="134">
        <f>IF(U170="znížená",N170,0)</f>
        <v>0</v>
      </c>
      <c r="BG170" s="134">
        <f>IF(U170="zákl. prenesená",N170,0)</f>
        <v>0</v>
      </c>
      <c r="BH170" s="134">
        <f>IF(U170="zníž. prenesená",N170,0)</f>
        <v>0</v>
      </c>
      <c r="BI170" s="134">
        <f>IF(U170="nulová",N170,0)</f>
        <v>0</v>
      </c>
      <c r="BJ170" s="16" t="s">
        <v>130</v>
      </c>
      <c r="BK170" s="134">
        <f>ROUND(L170*K170,2)</f>
        <v>0</v>
      </c>
      <c r="BL170" s="16" t="s">
        <v>454</v>
      </c>
      <c r="BM170" s="16" t="s">
        <v>1689</v>
      </c>
    </row>
    <row r="171" spans="2:65" s="1" customFormat="1" ht="18" customHeight="1" x14ac:dyDescent="0.2">
      <c r="B171" s="247"/>
      <c r="C171" s="272">
        <v>49</v>
      </c>
      <c r="D171" s="272"/>
      <c r="E171" s="249">
        <v>210201921</v>
      </c>
      <c r="F171" s="250" t="s">
        <v>1763</v>
      </c>
      <c r="G171" s="250"/>
      <c r="H171" s="250"/>
      <c r="I171" s="250"/>
      <c r="J171" s="249" t="s">
        <v>187</v>
      </c>
      <c r="K171" s="249">
        <v>5</v>
      </c>
      <c r="L171" s="252"/>
      <c r="M171" s="252"/>
      <c r="N171" s="273"/>
      <c r="O171" s="273"/>
      <c r="P171" s="273"/>
      <c r="Q171" s="273"/>
      <c r="R171" s="258"/>
      <c r="T171" s="259"/>
      <c r="U171" s="274"/>
      <c r="V171" s="275"/>
      <c r="W171" s="275"/>
      <c r="X171" s="275"/>
      <c r="Y171" s="275"/>
      <c r="Z171" s="275"/>
      <c r="AA171" s="276"/>
      <c r="AR171" s="16" t="s">
        <v>454</v>
      </c>
      <c r="AT171" s="16" t="s">
        <v>125</v>
      </c>
      <c r="AU171" s="16" t="s">
        <v>130</v>
      </c>
      <c r="AY171" s="16" t="s">
        <v>124</v>
      </c>
      <c r="BE171" s="134">
        <f>IF(U171="základná",N171,0)</f>
        <v>0</v>
      </c>
      <c r="BF171" s="134">
        <f>IF(U171="znížená",N171,0)</f>
        <v>0</v>
      </c>
      <c r="BG171" s="134">
        <f>IF(U171="zákl. prenesená",N171,0)</f>
        <v>0</v>
      </c>
      <c r="BH171" s="134">
        <f>IF(U171="zníž. prenesená",N171,0)</f>
        <v>0</v>
      </c>
      <c r="BI171" s="134">
        <f>IF(U171="nulová",N171,0)</f>
        <v>0</v>
      </c>
      <c r="BJ171" s="16" t="s">
        <v>130</v>
      </c>
      <c r="BK171" s="134">
        <f>ROUND(L171*K171,2)</f>
        <v>0</v>
      </c>
      <c r="BL171" s="16" t="s">
        <v>454</v>
      </c>
      <c r="BM171" s="16" t="s">
        <v>1689</v>
      </c>
    </row>
    <row r="172" spans="2:65" s="1" customFormat="1" ht="18" customHeight="1" x14ac:dyDescent="0.2">
      <c r="B172" s="247"/>
      <c r="C172" s="272">
        <v>50</v>
      </c>
      <c r="D172" s="272"/>
      <c r="E172" s="249">
        <v>210201050</v>
      </c>
      <c r="F172" s="250" t="s">
        <v>1717</v>
      </c>
      <c r="G172" s="250"/>
      <c r="H172" s="250"/>
      <c r="I172" s="250"/>
      <c r="J172" s="249" t="s">
        <v>187</v>
      </c>
      <c r="K172" s="249">
        <v>8</v>
      </c>
      <c r="L172" s="252"/>
      <c r="M172" s="252"/>
      <c r="N172" s="273"/>
      <c r="O172" s="273"/>
      <c r="P172" s="273"/>
      <c r="Q172" s="273"/>
      <c r="R172" s="258"/>
      <c r="T172" s="259"/>
      <c r="U172" s="274"/>
      <c r="V172" s="275"/>
      <c r="W172" s="275"/>
      <c r="X172" s="275"/>
      <c r="Y172" s="275"/>
      <c r="Z172" s="275"/>
      <c r="AA172" s="276"/>
      <c r="AR172" s="16" t="s">
        <v>454</v>
      </c>
      <c r="AT172" s="16" t="s">
        <v>125</v>
      </c>
      <c r="AU172" s="16" t="s">
        <v>130</v>
      </c>
      <c r="AY172" s="16" t="s">
        <v>124</v>
      </c>
      <c r="BE172" s="134">
        <f>IF(U172="základná",N172,0)</f>
        <v>0</v>
      </c>
      <c r="BF172" s="134">
        <f>IF(U172="znížená",N172,0)</f>
        <v>0</v>
      </c>
      <c r="BG172" s="134">
        <f>IF(U172="zákl. prenesená",N172,0)</f>
        <v>0</v>
      </c>
      <c r="BH172" s="134">
        <f>IF(U172="zníž. prenesená",N172,0)</f>
        <v>0</v>
      </c>
      <c r="BI172" s="134">
        <f>IF(U172="nulová",N172,0)</f>
        <v>0</v>
      </c>
      <c r="BJ172" s="16" t="s">
        <v>130</v>
      </c>
      <c r="BK172" s="134">
        <f>ROUND(L172*K172,2)</f>
        <v>0</v>
      </c>
      <c r="BL172" s="16" t="s">
        <v>454</v>
      </c>
      <c r="BM172" s="16" t="s">
        <v>1689</v>
      </c>
    </row>
    <row r="173" spans="2:65" s="1" customFormat="1" ht="18" customHeight="1" x14ac:dyDescent="0.2">
      <c r="B173" s="247"/>
      <c r="C173" s="272">
        <v>51</v>
      </c>
      <c r="D173" s="272"/>
      <c r="E173" s="249">
        <v>210010374</v>
      </c>
      <c r="F173" s="250" t="s">
        <v>1764</v>
      </c>
      <c r="G173" s="250"/>
      <c r="H173" s="250"/>
      <c r="I173" s="250"/>
      <c r="J173" s="249" t="s">
        <v>187</v>
      </c>
      <c r="K173" s="249">
        <v>33</v>
      </c>
      <c r="L173" s="269"/>
      <c r="M173" s="269"/>
      <c r="N173" s="273"/>
      <c r="O173" s="273"/>
      <c r="P173" s="273"/>
      <c r="Q173" s="273"/>
      <c r="R173" s="258"/>
      <c r="T173" s="259"/>
      <c r="U173" s="274"/>
      <c r="V173" s="275"/>
      <c r="W173" s="275"/>
      <c r="X173" s="275"/>
      <c r="Y173" s="275"/>
      <c r="Z173" s="275"/>
      <c r="AA173" s="276"/>
      <c r="AR173" s="16"/>
      <c r="AT173" s="16"/>
      <c r="AU173" s="16"/>
      <c r="AY173" s="16"/>
      <c r="BE173" s="134"/>
      <c r="BF173" s="134"/>
      <c r="BG173" s="134"/>
      <c r="BH173" s="134"/>
      <c r="BI173" s="134"/>
      <c r="BJ173" s="16"/>
      <c r="BK173" s="134"/>
      <c r="BL173" s="16"/>
      <c r="BM173" s="16"/>
    </row>
    <row r="174" spans="2:65" s="1" customFormat="1" ht="18" customHeight="1" x14ac:dyDescent="0.2">
      <c r="B174" s="247"/>
      <c r="C174" s="272">
        <v>52</v>
      </c>
      <c r="D174" s="272"/>
      <c r="E174" s="249">
        <v>210010002</v>
      </c>
      <c r="F174" s="250" t="s">
        <v>1753</v>
      </c>
      <c r="G174" s="250"/>
      <c r="H174" s="250"/>
      <c r="I174" s="250"/>
      <c r="J174" s="249" t="s">
        <v>134</v>
      </c>
      <c r="K174" s="249">
        <v>20</v>
      </c>
      <c r="L174" s="269"/>
      <c r="M174" s="269"/>
      <c r="N174" s="273"/>
      <c r="O174" s="273"/>
      <c r="P174" s="273"/>
      <c r="Q174" s="273"/>
      <c r="R174" s="258"/>
      <c r="T174" s="259"/>
      <c r="U174" s="274"/>
      <c r="V174" s="275"/>
      <c r="W174" s="275"/>
      <c r="X174" s="275"/>
      <c r="Y174" s="275"/>
      <c r="Z174" s="275"/>
      <c r="AA174" s="276"/>
      <c r="AR174" s="16" t="s">
        <v>454</v>
      </c>
      <c r="AT174" s="16" t="s">
        <v>125</v>
      </c>
      <c r="AU174" s="16" t="s">
        <v>130</v>
      </c>
      <c r="AY174" s="16" t="s">
        <v>124</v>
      </c>
      <c r="BE174" s="134">
        <f>IF(U174="základná",N174,0)</f>
        <v>0</v>
      </c>
      <c r="BF174" s="134">
        <f>IF(U174="znížená",N174,0)</f>
        <v>0</v>
      </c>
      <c r="BG174" s="134">
        <f>IF(U174="zákl. prenesená",N174,0)</f>
        <v>0</v>
      </c>
      <c r="BH174" s="134">
        <f>IF(U174="zníž. prenesená",N174,0)</f>
        <v>0</v>
      </c>
      <c r="BI174" s="134">
        <f>IF(U174="nulová",N174,0)</f>
        <v>0</v>
      </c>
      <c r="BJ174" s="16" t="s">
        <v>130</v>
      </c>
      <c r="BK174" s="134">
        <f>ROUND(L174*K174,2)</f>
        <v>0</v>
      </c>
      <c r="BL174" s="16" t="s">
        <v>454</v>
      </c>
      <c r="BM174" s="16" t="s">
        <v>1689</v>
      </c>
    </row>
    <row r="175" spans="2:65" s="236" customFormat="1" ht="19.899999999999999" customHeight="1" x14ac:dyDescent="0.3">
      <c r="B175" s="235"/>
      <c r="D175" s="245" t="s">
        <v>1765</v>
      </c>
      <c r="E175" s="246"/>
      <c r="F175" s="246"/>
      <c r="G175" s="246"/>
      <c r="H175" s="246"/>
      <c r="I175" s="246"/>
      <c r="J175" s="246"/>
      <c r="K175" s="246"/>
      <c r="L175" s="246"/>
      <c r="M175" s="246"/>
      <c r="N175" s="463"/>
      <c r="O175" s="449"/>
      <c r="P175" s="449"/>
      <c r="Q175" s="449"/>
      <c r="R175" s="238"/>
      <c r="T175" s="239"/>
      <c r="W175" s="240"/>
      <c r="Y175" s="240"/>
      <c r="AA175" s="241"/>
      <c r="AR175" s="242" t="s">
        <v>138</v>
      </c>
      <c r="AT175" s="243" t="s">
        <v>68</v>
      </c>
      <c r="AU175" s="243" t="s">
        <v>75</v>
      </c>
      <c r="AY175" s="242" t="s">
        <v>124</v>
      </c>
      <c r="BK175" s="244">
        <f>BK181</f>
        <v>0</v>
      </c>
    </row>
    <row r="176" spans="2:65" s="1" customFormat="1" ht="18" customHeight="1" x14ac:dyDescent="0.2">
      <c r="B176" s="247"/>
      <c r="C176" s="272">
        <v>53</v>
      </c>
      <c r="D176" s="272"/>
      <c r="E176" s="249">
        <v>210220001</v>
      </c>
      <c r="F176" s="250" t="s">
        <v>1766</v>
      </c>
      <c r="G176" s="250"/>
      <c r="H176" s="250"/>
      <c r="I176" s="250"/>
      <c r="J176" s="249" t="s">
        <v>134</v>
      </c>
      <c r="K176" s="249">
        <v>330</v>
      </c>
      <c r="L176" s="277"/>
      <c r="M176" s="252"/>
      <c r="N176" s="273"/>
      <c r="O176" s="273"/>
      <c r="P176" s="273"/>
      <c r="Q176" s="273"/>
      <c r="R176" s="258"/>
      <c r="T176" s="259"/>
      <c r="U176" s="274"/>
      <c r="V176" s="275"/>
      <c r="W176" s="275"/>
      <c r="X176" s="275"/>
      <c r="Y176" s="275"/>
      <c r="Z176" s="275"/>
      <c r="AA176" s="276"/>
      <c r="AR176" s="16" t="s">
        <v>454</v>
      </c>
      <c r="AT176" s="16" t="s">
        <v>125</v>
      </c>
      <c r="AU176" s="16" t="s">
        <v>130</v>
      </c>
      <c r="AY176" s="16" t="s">
        <v>124</v>
      </c>
      <c r="BE176" s="134">
        <f>IF(U176="základná",N176,0)</f>
        <v>0</v>
      </c>
      <c r="BF176" s="134">
        <f>IF(U176="znížená",N176,0)</f>
        <v>0</v>
      </c>
      <c r="BG176" s="134">
        <f>IF(U176="zákl. prenesená",N176,0)</f>
        <v>0</v>
      </c>
      <c r="BH176" s="134">
        <f>IF(U176="zníž. prenesená",N176,0)</f>
        <v>0</v>
      </c>
      <c r="BI176" s="134">
        <f>IF(U176="nulová",N176,0)</f>
        <v>0</v>
      </c>
      <c r="BJ176" s="16" t="s">
        <v>130</v>
      </c>
      <c r="BK176" s="134">
        <f>ROUND(L176*K176,2)</f>
        <v>0</v>
      </c>
      <c r="BL176" s="16" t="s">
        <v>454</v>
      </c>
      <c r="BM176" s="16" t="s">
        <v>1689</v>
      </c>
    </row>
    <row r="177" spans="2:65" s="1" customFormat="1" ht="18" customHeight="1" x14ac:dyDescent="0.2">
      <c r="B177" s="247"/>
      <c r="C177" s="272">
        <v>54</v>
      </c>
      <c r="D177" s="272"/>
      <c r="E177" s="249">
        <v>210220107</v>
      </c>
      <c r="F177" s="250" t="s">
        <v>1767</v>
      </c>
      <c r="G177" s="250"/>
      <c r="H177" s="250"/>
      <c r="I177" s="250"/>
      <c r="J177" s="249" t="s">
        <v>187</v>
      </c>
      <c r="K177" s="249">
        <v>95</v>
      </c>
      <c r="L177" s="277"/>
      <c r="M177" s="252"/>
      <c r="N177" s="273"/>
      <c r="O177" s="273"/>
      <c r="P177" s="273"/>
      <c r="Q177" s="273"/>
      <c r="R177" s="258"/>
      <c r="T177" s="259"/>
      <c r="U177" s="274"/>
      <c r="V177" s="275"/>
      <c r="W177" s="275"/>
      <c r="X177" s="275"/>
      <c r="Y177" s="275"/>
      <c r="Z177" s="275"/>
      <c r="AA177" s="276"/>
      <c r="AR177" s="16" t="s">
        <v>454</v>
      </c>
      <c r="AT177" s="16" t="s">
        <v>125</v>
      </c>
      <c r="AU177" s="16" t="s">
        <v>130</v>
      </c>
      <c r="AY177" s="16" t="s">
        <v>124</v>
      </c>
      <c r="BE177" s="134">
        <f>IF(U177="základná",N177,0)</f>
        <v>0</v>
      </c>
      <c r="BF177" s="134">
        <f>IF(U177="znížená",N177,0)</f>
        <v>0</v>
      </c>
      <c r="BG177" s="134">
        <f>IF(U177="zákl. prenesená",N177,0)</f>
        <v>0</v>
      </c>
      <c r="BH177" s="134">
        <f>IF(U177="zníž. prenesená",N177,0)</f>
        <v>0</v>
      </c>
      <c r="BI177" s="134">
        <f>IF(U177="nulová",N177,0)</f>
        <v>0</v>
      </c>
      <c r="BJ177" s="16" t="s">
        <v>130</v>
      </c>
      <c r="BK177" s="134">
        <f>ROUND(L177*K177,2)</f>
        <v>0</v>
      </c>
      <c r="BL177" s="16" t="s">
        <v>454</v>
      </c>
      <c r="BM177" s="16" t="s">
        <v>1689</v>
      </c>
    </row>
    <row r="178" spans="2:65" s="1" customFormat="1" ht="18" customHeight="1" x14ac:dyDescent="0.2">
      <c r="B178" s="247"/>
      <c r="C178" s="272">
        <v>55</v>
      </c>
      <c r="D178" s="272"/>
      <c r="E178" s="249">
        <v>210220104</v>
      </c>
      <c r="F178" s="250" t="s">
        <v>1768</v>
      </c>
      <c r="G178" s="250"/>
      <c r="H178" s="250"/>
      <c r="I178" s="250"/>
      <c r="J178" s="249" t="s">
        <v>187</v>
      </c>
      <c r="K178" s="249">
        <v>230</v>
      </c>
      <c r="L178" s="277"/>
      <c r="M178" s="252"/>
      <c r="N178" s="273"/>
      <c r="O178" s="273"/>
      <c r="P178" s="273"/>
      <c r="Q178" s="273"/>
      <c r="R178" s="258"/>
      <c r="T178" s="259"/>
      <c r="U178" s="274"/>
      <c r="V178" s="275"/>
      <c r="W178" s="275"/>
      <c r="X178" s="275"/>
      <c r="Y178" s="275"/>
      <c r="Z178" s="275"/>
      <c r="AA178" s="276"/>
      <c r="AR178" s="16" t="s">
        <v>454</v>
      </c>
      <c r="AT178" s="16" t="s">
        <v>125</v>
      </c>
      <c r="AU178" s="16" t="s">
        <v>130</v>
      </c>
      <c r="AY178" s="16" t="s">
        <v>124</v>
      </c>
      <c r="BE178" s="134">
        <f>IF(U178="základná",N178,0)</f>
        <v>0</v>
      </c>
      <c r="BF178" s="134">
        <f>IF(U178="znížená",N178,0)</f>
        <v>0</v>
      </c>
      <c r="BG178" s="134">
        <f>IF(U178="zákl. prenesená",N178,0)</f>
        <v>0</v>
      </c>
      <c r="BH178" s="134">
        <f>IF(U178="zníž. prenesená",N178,0)</f>
        <v>0</v>
      </c>
      <c r="BI178" s="134">
        <f>IF(U178="nulová",N178,0)</f>
        <v>0</v>
      </c>
      <c r="BJ178" s="16" t="s">
        <v>130</v>
      </c>
      <c r="BK178" s="134">
        <f>ROUND(L178*K178,2)</f>
        <v>0</v>
      </c>
      <c r="BL178" s="16" t="s">
        <v>454</v>
      </c>
      <c r="BM178" s="16" t="s">
        <v>1689</v>
      </c>
    </row>
    <row r="179" spans="2:65" s="1" customFormat="1" ht="18" customHeight="1" x14ac:dyDescent="0.2">
      <c r="B179" s="247"/>
      <c r="C179" s="272">
        <v>56</v>
      </c>
      <c r="D179" s="272"/>
      <c r="E179" s="249">
        <v>210220244</v>
      </c>
      <c r="F179" s="250" t="s">
        <v>1769</v>
      </c>
      <c r="G179" s="250"/>
      <c r="H179" s="250"/>
      <c r="I179" s="250"/>
      <c r="J179" s="249" t="s">
        <v>187</v>
      </c>
      <c r="K179" s="249">
        <v>1</v>
      </c>
      <c r="L179" s="277"/>
      <c r="M179" s="252"/>
      <c r="N179" s="273"/>
      <c r="O179" s="273"/>
      <c r="P179" s="273"/>
      <c r="Q179" s="273"/>
      <c r="R179" s="258"/>
      <c r="T179" s="259"/>
      <c r="U179" s="274"/>
      <c r="V179" s="275"/>
      <c r="W179" s="275"/>
      <c r="X179" s="275"/>
      <c r="Y179" s="275"/>
      <c r="Z179" s="275"/>
      <c r="AA179" s="276"/>
      <c r="AR179" s="16" t="s">
        <v>454</v>
      </c>
      <c r="AT179" s="16" t="s">
        <v>125</v>
      </c>
      <c r="AU179" s="16" t="s">
        <v>130</v>
      </c>
      <c r="AY179" s="16" t="s">
        <v>124</v>
      </c>
      <c r="BE179" s="134">
        <f>IF(U179="základná",N179,0)</f>
        <v>0</v>
      </c>
      <c r="BF179" s="134">
        <f>IF(U179="znížená",N179,0)</f>
        <v>0</v>
      </c>
      <c r="BG179" s="134">
        <f>IF(U179="zákl. prenesená",N179,0)</f>
        <v>0</v>
      </c>
      <c r="BH179" s="134">
        <f>IF(U179="zníž. prenesená",N179,0)</f>
        <v>0</v>
      </c>
      <c r="BI179" s="134">
        <f>IF(U179="nulová",N179,0)</f>
        <v>0</v>
      </c>
      <c r="BJ179" s="16" t="s">
        <v>130</v>
      </c>
      <c r="BK179" s="134">
        <f>ROUND(L179*K179,2)</f>
        <v>0</v>
      </c>
      <c r="BL179" s="16" t="s">
        <v>454</v>
      </c>
      <c r="BM179" s="16" t="s">
        <v>1689</v>
      </c>
    </row>
    <row r="180" spans="2:65" s="1" customFormat="1" ht="18" customHeight="1" x14ac:dyDescent="0.2">
      <c r="B180" s="247"/>
      <c r="C180" s="272">
        <v>57</v>
      </c>
      <c r="D180" s="272"/>
      <c r="E180" s="249">
        <v>210220245</v>
      </c>
      <c r="F180" s="250" t="s">
        <v>1770</v>
      </c>
      <c r="G180" s="250"/>
      <c r="H180" s="250"/>
      <c r="I180" s="250"/>
      <c r="J180" s="249" t="s">
        <v>187</v>
      </c>
      <c r="K180" s="249">
        <v>5</v>
      </c>
      <c r="L180" s="277"/>
      <c r="M180" s="269"/>
      <c r="N180" s="273"/>
      <c r="O180" s="273"/>
      <c r="P180" s="273"/>
      <c r="Q180" s="273"/>
      <c r="R180" s="258"/>
      <c r="T180" s="259"/>
      <c r="U180" s="274"/>
      <c r="V180" s="275"/>
      <c r="W180" s="275"/>
      <c r="X180" s="275"/>
      <c r="Y180" s="275"/>
      <c r="Z180" s="275"/>
      <c r="AA180" s="276"/>
      <c r="AR180" s="16"/>
      <c r="AT180" s="16"/>
      <c r="AU180" s="16"/>
      <c r="AY180" s="16"/>
      <c r="BE180" s="134"/>
      <c r="BF180" s="134"/>
      <c r="BG180" s="134"/>
      <c r="BH180" s="134"/>
      <c r="BI180" s="134"/>
      <c r="BJ180" s="16"/>
      <c r="BK180" s="134"/>
      <c r="BL180" s="16"/>
      <c r="BM180" s="16"/>
    </row>
    <row r="181" spans="2:65" s="1" customFormat="1" ht="18" customHeight="1" x14ac:dyDescent="0.2">
      <c r="B181" s="247"/>
      <c r="C181" s="272">
        <v>58</v>
      </c>
      <c r="D181" s="272"/>
      <c r="E181" s="249">
        <v>210220243</v>
      </c>
      <c r="F181" s="250" t="s">
        <v>1771</v>
      </c>
      <c r="G181" s="250"/>
      <c r="H181" s="250"/>
      <c r="I181" s="250"/>
      <c r="J181" s="249" t="s">
        <v>187</v>
      </c>
      <c r="K181" s="249">
        <v>150</v>
      </c>
      <c r="L181" s="277"/>
      <c r="M181" s="269"/>
      <c r="N181" s="273"/>
      <c r="O181" s="273"/>
      <c r="P181" s="273"/>
      <c r="Q181" s="273"/>
      <c r="R181" s="258"/>
      <c r="T181" s="259"/>
      <c r="U181" s="274"/>
      <c r="V181" s="275"/>
      <c r="W181" s="275"/>
      <c r="X181" s="275"/>
      <c r="Y181" s="275"/>
      <c r="Z181" s="275"/>
      <c r="AA181" s="276"/>
      <c r="AR181" s="16" t="s">
        <v>454</v>
      </c>
      <c r="AT181" s="16" t="s">
        <v>125</v>
      </c>
      <c r="AU181" s="16" t="s">
        <v>130</v>
      </c>
      <c r="AY181" s="16" t="s">
        <v>124</v>
      </c>
      <c r="BE181" s="134">
        <f>IF(U181="základná",N181,0)</f>
        <v>0</v>
      </c>
      <c r="BF181" s="134">
        <f>IF(U181="znížená",N181,0)</f>
        <v>0</v>
      </c>
      <c r="BG181" s="134">
        <f>IF(U181="zákl. prenesená",N181,0)</f>
        <v>0</v>
      </c>
      <c r="BH181" s="134">
        <f>IF(U181="zníž. prenesená",N181,0)</f>
        <v>0</v>
      </c>
      <c r="BI181" s="134">
        <f>IF(U181="nulová",N181,0)</f>
        <v>0</v>
      </c>
      <c r="BJ181" s="16" t="s">
        <v>130</v>
      </c>
      <c r="BK181" s="134">
        <f>ROUND(L181*K181,2)</f>
        <v>0</v>
      </c>
      <c r="BL181" s="16" t="s">
        <v>454</v>
      </c>
      <c r="BM181" s="16" t="s">
        <v>1689</v>
      </c>
    </row>
    <row r="182" spans="2:65" s="1" customFormat="1" ht="18" customHeight="1" x14ac:dyDescent="0.2">
      <c r="B182" s="247"/>
      <c r="C182" s="272">
        <v>59</v>
      </c>
      <c r="D182" s="272"/>
      <c r="E182" s="249">
        <v>210220247</v>
      </c>
      <c r="F182" s="250" t="s">
        <v>1772</v>
      </c>
      <c r="G182" s="250"/>
      <c r="H182" s="250"/>
      <c r="I182" s="250"/>
      <c r="J182" s="249" t="s">
        <v>187</v>
      </c>
      <c r="K182" s="249">
        <v>14</v>
      </c>
      <c r="L182" s="277"/>
      <c r="M182" s="252"/>
      <c r="N182" s="273"/>
      <c r="O182" s="273"/>
      <c r="P182" s="273"/>
      <c r="Q182" s="273"/>
      <c r="R182" s="258"/>
      <c r="T182" s="259"/>
      <c r="U182" s="274"/>
      <c r="V182" s="275"/>
      <c r="W182" s="275"/>
      <c r="X182" s="275"/>
      <c r="Y182" s="275"/>
      <c r="Z182" s="275"/>
      <c r="AA182" s="276"/>
      <c r="AR182" s="16" t="s">
        <v>454</v>
      </c>
      <c r="AT182" s="16" t="s">
        <v>125</v>
      </c>
      <c r="AU182" s="16" t="s">
        <v>130</v>
      </c>
      <c r="AY182" s="16" t="s">
        <v>124</v>
      </c>
      <c r="BE182" s="134">
        <f>IF(U182="základná",N182,0)</f>
        <v>0</v>
      </c>
      <c r="BF182" s="134">
        <f>IF(U182="znížená",N182,0)</f>
        <v>0</v>
      </c>
      <c r="BG182" s="134">
        <f>IF(U182="zákl. prenesená",N182,0)</f>
        <v>0</v>
      </c>
      <c r="BH182" s="134">
        <f>IF(U182="zníž. prenesená",N182,0)</f>
        <v>0</v>
      </c>
      <c r="BI182" s="134">
        <f>IF(U182="nulová",N182,0)</f>
        <v>0</v>
      </c>
      <c r="BJ182" s="16" t="s">
        <v>130</v>
      </c>
      <c r="BK182" s="134">
        <f>ROUND(L182*K182,2)</f>
        <v>0</v>
      </c>
      <c r="BL182" s="16" t="s">
        <v>454</v>
      </c>
      <c r="BM182" s="16" t="s">
        <v>1689</v>
      </c>
    </row>
    <row r="183" spans="2:65" s="1" customFormat="1" ht="18" customHeight="1" x14ac:dyDescent="0.2">
      <c r="B183" s="247"/>
      <c r="C183" s="272">
        <v>60</v>
      </c>
      <c r="D183" s="272"/>
      <c r="E183" s="249">
        <v>210220260</v>
      </c>
      <c r="F183" s="250" t="s">
        <v>1773</v>
      </c>
      <c r="G183" s="250"/>
      <c r="H183" s="250"/>
      <c r="I183" s="250"/>
      <c r="J183" s="249" t="s">
        <v>187</v>
      </c>
      <c r="K183" s="249">
        <v>14</v>
      </c>
      <c r="L183" s="277"/>
      <c r="M183" s="252"/>
      <c r="N183" s="273"/>
      <c r="O183" s="273"/>
      <c r="P183" s="273"/>
      <c r="Q183" s="273"/>
      <c r="R183" s="258"/>
      <c r="T183" s="259"/>
      <c r="U183" s="274"/>
      <c r="V183" s="275"/>
      <c r="W183" s="275"/>
      <c r="X183" s="275"/>
      <c r="Y183" s="275"/>
      <c r="Z183" s="275"/>
      <c r="AA183" s="276"/>
      <c r="AR183" s="16" t="s">
        <v>454</v>
      </c>
      <c r="AT183" s="16" t="s">
        <v>125</v>
      </c>
      <c r="AU183" s="16" t="s">
        <v>130</v>
      </c>
      <c r="AY183" s="16" t="s">
        <v>124</v>
      </c>
      <c r="BE183" s="134">
        <f>IF(U183="základná",N183,0)</f>
        <v>0</v>
      </c>
      <c r="BF183" s="134">
        <f>IF(U183="znížená",N183,0)</f>
        <v>0</v>
      </c>
      <c r="BG183" s="134">
        <f>IF(U183="zákl. prenesená",N183,0)</f>
        <v>0</v>
      </c>
      <c r="BH183" s="134">
        <f>IF(U183="zníž. prenesená",N183,0)</f>
        <v>0</v>
      </c>
      <c r="BI183" s="134">
        <f>IF(U183="nulová",N183,0)</f>
        <v>0</v>
      </c>
      <c r="BJ183" s="16" t="s">
        <v>130</v>
      </c>
      <c r="BK183" s="134">
        <f>ROUND(L183*K183,2)</f>
        <v>0</v>
      </c>
      <c r="BL183" s="16" t="s">
        <v>454</v>
      </c>
      <c r="BM183" s="16" t="s">
        <v>1689</v>
      </c>
    </row>
    <row r="184" spans="2:65" s="1" customFormat="1" ht="18" customHeight="1" x14ac:dyDescent="0.2">
      <c r="B184" s="247"/>
      <c r="C184" s="272">
        <v>61</v>
      </c>
      <c r="D184" s="272"/>
      <c r="E184" s="249">
        <v>210220261</v>
      </c>
      <c r="F184" s="250" t="s">
        <v>1774</v>
      </c>
      <c r="G184" s="250"/>
      <c r="H184" s="250"/>
      <c r="I184" s="250"/>
      <c r="J184" s="249" t="s">
        <v>187</v>
      </c>
      <c r="K184" s="249">
        <v>28</v>
      </c>
      <c r="L184" s="277"/>
      <c r="M184" s="252"/>
      <c r="N184" s="273"/>
      <c r="O184" s="273"/>
      <c r="P184" s="273"/>
      <c r="Q184" s="273"/>
      <c r="R184" s="258"/>
      <c r="T184" s="259"/>
      <c r="U184" s="274"/>
      <c r="V184" s="275"/>
      <c r="W184" s="275"/>
      <c r="X184" s="275"/>
      <c r="Y184" s="275"/>
      <c r="Z184" s="275"/>
      <c r="AA184" s="276"/>
      <c r="AR184" s="16" t="s">
        <v>454</v>
      </c>
      <c r="AT184" s="16" t="s">
        <v>125</v>
      </c>
      <c r="AU184" s="16" t="s">
        <v>130</v>
      </c>
      <c r="AY184" s="16" t="s">
        <v>124</v>
      </c>
      <c r="BE184" s="134">
        <f>IF(U184="základná",N184,0)</f>
        <v>0</v>
      </c>
      <c r="BF184" s="134">
        <f>IF(U184="znížená",N184,0)</f>
        <v>0</v>
      </c>
      <c r="BG184" s="134">
        <f>IF(U184="zákl. prenesená",N184,0)</f>
        <v>0</v>
      </c>
      <c r="BH184" s="134">
        <f>IF(U184="zníž. prenesená",N184,0)</f>
        <v>0</v>
      </c>
      <c r="BI184" s="134">
        <f>IF(U184="nulová",N184,0)</f>
        <v>0</v>
      </c>
      <c r="BJ184" s="16" t="s">
        <v>130</v>
      </c>
      <c r="BK184" s="134">
        <f>ROUND(L184*K184,2)</f>
        <v>0</v>
      </c>
      <c r="BL184" s="16" t="s">
        <v>454</v>
      </c>
      <c r="BM184" s="16" t="s">
        <v>1689</v>
      </c>
    </row>
    <row r="185" spans="2:65" s="1" customFormat="1" ht="18" customHeight="1" x14ac:dyDescent="0.2">
      <c r="B185" s="247"/>
      <c r="C185" s="272">
        <v>62</v>
      </c>
      <c r="D185" s="272"/>
      <c r="E185" s="249">
        <v>210220050</v>
      </c>
      <c r="F185" s="250" t="s">
        <v>1775</v>
      </c>
      <c r="G185" s="250"/>
      <c r="H185" s="250"/>
      <c r="I185" s="250"/>
      <c r="J185" s="249" t="s">
        <v>187</v>
      </c>
      <c r="K185" s="249">
        <v>14</v>
      </c>
      <c r="L185" s="277"/>
      <c r="M185" s="252"/>
      <c r="N185" s="273"/>
      <c r="O185" s="273"/>
      <c r="P185" s="273"/>
      <c r="Q185" s="273"/>
      <c r="R185" s="258"/>
      <c r="T185" s="259"/>
      <c r="U185" s="274"/>
      <c r="V185" s="275"/>
      <c r="W185" s="275"/>
      <c r="X185" s="275"/>
      <c r="Y185" s="275"/>
      <c r="Z185" s="275"/>
      <c r="AA185" s="276"/>
      <c r="AR185" s="16" t="s">
        <v>454</v>
      </c>
      <c r="AT185" s="16" t="s">
        <v>125</v>
      </c>
      <c r="AU185" s="16" t="s">
        <v>130</v>
      </c>
      <c r="AY185" s="16" t="s">
        <v>124</v>
      </c>
      <c r="BE185" s="134">
        <f>IF(U185="základná",N185,0)</f>
        <v>0</v>
      </c>
      <c r="BF185" s="134">
        <f>IF(U185="znížená",N185,0)</f>
        <v>0</v>
      </c>
      <c r="BG185" s="134">
        <f>IF(U185="zákl. prenesená",N185,0)</f>
        <v>0</v>
      </c>
      <c r="BH185" s="134">
        <f>IF(U185="zníž. prenesená",N185,0)</f>
        <v>0</v>
      </c>
      <c r="BI185" s="134">
        <f>IF(U185="nulová",N185,0)</f>
        <v>0</v>
      </c>
      <c r="BJ185" s="16" t="s">
        <v>130</v>
      </c>
      <c r="BK185" s="134">
        <f>ROUND(L185*K185,2)</f>
        <v>0</v>
      </c>
      <c r="BL185" s="16" t="s">
        <v>454</v>
      </c>
      <c r="BM185" s="16" t="s">
        <v>1689</v>
      </c>
    </row>
    <row r="186" spans="2:65" s="1" customFormat="1" ht="18" customHeight="1" x14ac:dyDescent="0.2">
      <c r="B186" s="247"/>
      <c r="C186" s="272">
        <v>63</v>
      </c>
      <c r="D186" s="272"/>
      <c r="E186" s="249"/>
      <c r="F186" s="465" t="s">
        <v>1776</v>
      </c>
      <c r="G186" s="465"/>
      <c r="H186" s="465"/>
      <c r="I186" s="465"/>
      <c r="J186" s="249" t="s">
        <v>187</v>
      </c>
      <c r="K186" s="249">
        <v>1</v>
      </c>
      <c r="L186" s="277"/>
      <c r="M186" s="269"/>
      <c r="N186" s="273"/>
      <c r="O186" s="273"/>
      <c r="P186" s="273"/>
      <c r="Q186" s="273"/>
      <c r="R186" s="258"/>
      <c r="T186" s="259"/>
      <c r="U186" s="274"/>
      <c r="V186" s="275"/>
      <c r="W186" s="275"/>
      <c r="X186" s="275"/>
      <c r="Y186" s="275"/>
      <c r="Z186" s="275"/>
      <c r="AA186" s="276"/>
      <c r="AR186" s="16"/>
      <c r="AT186" s="16"/>
      <c r="AU186" s="16"/>
      <c r="AY186" s="16"/>
      <c r="BE186" s="134"/>
      <c r="BF186" s="134"/>
      <c r="BG186" s="134"/>
      <c r="BH186" s="134"/>
      <c r="BI186" s="134"/>
      <c r="BJ186" s="16"/>
      <c r="BK186" s="134"/>
      <c r="BL186" s="16"/>
      <c r="BM186" s="16"/>
    </row>
    <row r="187" spans="2:65" s="1" customFormat="1" ht="31.5" customHeight="1" x14ac:dyDescent="0.3">
      <c r="B187" s="247"/>
      <c r="C187" s="174"/>
      <c r="D187" s="174"/>
      <c r="E187" s="278"/>
      <c r="F187" s="279"/>
      <c r="G187" s="177"/>
      <c r="H187" s="177"/>
      <c r="I187" s="177"/>
      <c r="J187" s="280"/>
      <c r="K187" s="176"/>
      <c r="L187" s="176"/>
      <c r="M187" s="177"/>
      <c r="N187" s="176"/>
      <c r="O187" s="177"/>
      <c r="P187" s="177"/>
      <c r="Q187" s="177"/>
      <c r="R187" s="258"/>
      <c r="T187" s="191"/>
      <c r="U187" s="260"/>
      <c r="V187" s="261"/>
      <c r="W187" s="261"/>
      <c r="X187" s="261"/>
      <c r="Y187" s="261"/>
      <c r="Z187" s="261"/>
      <c r="AA187" s="261"/>
      <c r="AR187" s="16"/>
      <c r="AT187" s="16"/>
      <c r="AU187" s="16"/>
      <c r="AY187" s="16"/>
      <c r="BE187" s="134"/>
      <c r="BF187" s="134"/>
      <c r="BG187" s="134"/>
      <c r="BH187" s="134"/>
      <c r="BI187" s="134"/>
      <c r="BJ187" s="16"/>
      <c r="BK187" s="134"/>
      <c r="BL187" s="16"/>
      <c r="BM187" s="16"/>
    </row>
    <row r="188" spans="2:65" s="236" customFormat="1" ht="19.899999999999999" customHeight="1" x14ac:dyDescent="0.3">
      <c r="B188" s="235"/>
      <c r="D188" s="245" t="s">
        <v>1709</v>
      </c>
      <c r="E188" s="246"/>
      <c r="F188" s="246"/>
      <c r="G188" s="246"/>
      <c r="H188" s="246"/>
      <c r="I188" s="246"/>
      <c r="J188" s="246"/>
      <c r="K188" s="246"/>
      <c r="L188" s="246"/>
      <c r="M188" s="246"/>
      <c r="N188" s="463"/>
      <c r="O188" s="449"/>
      <c r="P188" s="449"/>
      <c r="Q188" s="449"/>
      <c r="R188" s="238"/>
      <c r="T188" s="239"/>
      <c r="W188" s="240"/>
      <c r="Y188" s="240"/>
      <c r="AA188" s="241"/>
      <c r="AR188" s="242" t="s">
        <v>130</v>
      </c>
      <c r="AT188" s="243" t="s">
        <v>68</v>
      </c>
      <c r="AU188" s="243" t="s">
        <v>75</v>
      </c>
      <c r="AY188" s="242" t="s">
        <v>124</v>
      </c>
      <c r="BK188" s="244">
        <f>SUM(BK206:BK222)</f>
        <v>0</v>
      </c>
    </row>
    <row r="189" spans="2:65" s="1" customFormat="1" ht="24" customHeight="1" x14ac:dyDescent="0.2">
      <c r="B189" s="247"/>
      <c r="C189" s="248">
        <v>64</v>
      </c>
      <c r="D189" s="272"/>
      <c r="E189" s="281" t="s">
        <v>1777</v>
      </c>
      <c r="F189" s="462" t="s">
        <v>1933</v>
      </c>
      <c r="G189" s="462"/>
      <c r="H189" s="462"/>
      <c r="I189" s="462"/>
      <c r="J189" s="281" t="s">
        <v>187</v>
      </c>
      <c r="K189" s="281">
        <v>140</v>
      </c>
      <c r="L189" s="282"/>
      <c r="M189" s="252"/>
      <c r="N189" s="283"/>
      <c r="O189" s="284"/>
      <c r="P189" s="273"/>
      <c r="Q189" s="284"/>
      <c r="R189" s="258"/>
      <c r="T189" s="259"/>
      <c r="U189" s="260"/>
      <c r="V189" s="261"/>
      <c r="W189" s="261"/>
      <c r="X189" s="261"/>
      <c r="Y189" s="261"/>
      <c r="Z189" s="261"/>
      <c r="AA189" s="262"/>
      <c r="AR189" s="16" t="s">
        <v>193</v>
      </c>
      <c r="AT189" s="16" t="s">
        <v>125</v>
      </c>
      <c r="AU189" s="16" t="s">
        <v>130</v>
      </c>
      <c r="AY189" s="16" t="s">
        <v>124</v>
      </c>
      <c r="BE189" s="134">
        <f>IF(U189="základná",N189,0)</f>
        <v>0</v>
      </c>
      <c r="BF189" s="134">
        <f>IF(U189="znížená",N189,0)</f>
        <v>0</v>
      </c>
      <c r="BG189" s="134">
        <f>IF(U189="zákl. prenesená",N189,0)</f>
        <v>0</v>
      </c>
      <c r="BH189" s="134">
        <f>IF(U189="zníž. prenesená",N189,0)</f>
        <v>0</v>
      </c>
      <c r="BI189" s="134">
        <f>IF(U189="nulová",N189,0)</f>
        <v>0</v>
      </c>
      <c r="BJ189" s="16" t="s">
        <v>130</v>
      </c>
      <c r="BK189" s="134">
        <f>ROUND(L189*K189,2)</f>
        <v>0</v>
      </c>
      <c r="BL189" s="16" t="s">
        <v>193</v>
      </c>
      <c r="BM189" s="16" t="s">
        <v>1470</v>
      </c>
    </row>
    <row r="190" spans="2:65" s="1" customFormat="1" ht="24" customHeight="1" x14ac:dyDescent="0.2">
      <c r="B190" s="247"/>
      <c r="C190" s="248">
        <v>65</v>
      </c>
      <c r="D190" s="272"/>
      <c r="E190" s="281" t="s">
        <v>1777</v>
      </c>
      <c r="F190" s="462" t="s">
        <v>1934</v>
      </c>
      <c r="G190" s="462"/>
      <c r="H190" s="462"/>
      <c r="I190" s="462"/>
      <c r="J190" s="281" t="s">
        <v>187</v>
      </c>
      <c r="K190" s="281">
        <v>12</v>
      </c>
      <c r="L190" s="282"/>
      <c r="M190" s="252"/>
      <c r="N190" s="283"/>
      <c r="O190" s="284"/>
      <c r="P190" s="273"/>
      <c r="Q190" s="284"/>
      <c r="R190" s="258"/>
      <c r="T190" s="259"/>
      <c r="U190" s="260"/>
      <c r="V190" s="261"/>
      <c r="W190" s="261"/>
      <c r="X190" s="261"/>
      <c r="Y190" s="261"/>
      <c r="Z190" s="261"/>
      <c r="AA190" s="262"/>
      <c r="AR190" s="16"/>
      <c r="AT190" s="16"/>
      <c r="AU190" s="16"/>
      <c r="AY190" s="16"/>
      <c r="BE190" s="134"/>
      <c r="BF190" s="134"/>
      <c r="BG190" s="134"/>
      <c r="BH190" s="134"/>
      <c r="BI190" s="134"/>
      <c r="BJ190" s="16"/>
      <c r="BK190" s="134"/>
      <c r="BL190" s="16"/>
      <c r="BM190" s="16"/>
    </row>
    <row r="191" spans="2:65" s="1" customFormat="1" ht="24" customHeight="1" x14ac:dyDescent="0.2">
      <c r="B191" s="247"/>
      <c r="C191" s="248">
        <v>66</v>
      </c>
      <c r="D191" s="272"/>
      <c r="E191" s="281" t="s">
        <v>1777</v>
      </c>
      <c r="F191" s="462" t="s">
        <v>1935</v>
      </c>
      <c r="G191" s="462"/>
      <c r="H191" s="462"/>
      <c r="I191" s="462"/>
      <c r="J191" s="281" t="s">
        <v>187</v>
      </c>
      <c r="K191" s="281">
        <v>12</v>
      </c>
      <c r="L191" s="282"/>
      <c r="M191" s="252"/>
      <c r="N191" s="283"/>
      <c r="O191" s="284"/>
      <c r="P191" s="273"/>
      <c r="Q191" s="284"/>
      <c r="R191" s="258"/>
      <c r="T191" s="259"/>
      <c r="U191" s="260"/>
      <c r="V191" s="261"/>
      <c r="W191" s="261"/>
      <c r="X191" s="261"/>
      <c r="Y191" s="261"/>
      <c r="Z191" s="261"/>
      <c r="AA191" s="262"/>
      <c r="AR191" s="16"/>
      <c r="AT191" s="16"/>
      <c r="AU191" s="16"/>
      <c r="AY191" s="16"/>
      <c r="BE191" s="134"/>
      <c r="BF191" s="134"/>
      <c r="BG191" s="134"/>
      <c r="BH191" s="134"/>
      <c r="BI191" s="134"/>
      <c r="BJ191" s="16"/>
      <c r="BK191" s="134"/>
      <c r="BL191" s="16"/>
      <c r="BM191" s="16"/>
    </row>
    <row r="192" spans="2:65" s="1" customFormat="1" ht="24" customHeight="1" x14ac:dyDescent="0.2">
      <c r="B192" s="247"/>
      <c r="C192" s="248">
        <v>67</v>
      </c>
      <c r="D192" s="272"/>
      <c r="E192" s="281" t="s">
        <v>1777</v>
      </c>
      <c r="F192" s="462" t="s">
        <v>1836</v>
      </c>
      <c r="G192" s="462"/>
      <c r="H192" s="462"/>
      <c r="I192" s="462"/>
      <c r="J192" s="281" t="s">
        <v>187</v>
      </c>
      <c r="K192" s="281">
        <v>5</v>
      </c>
      <c r="L192" s="282"/>
      <c r="M192" s="252"/>
      <c r="N192" s="283"/>
      <c r="O192" s="284"/>
      <c r="P192" s="273"/>
      <c r="Q192" s="284"/>
      <c r="R192" s="258"/>
      <c r="T192" s="259"/>
      <c r="U192" s="260"/>
      <c r="V192" s="261"/>
      <c r="W192" s="261"/>
      <c r="X192" s="261"/>
      <c r="Y192" s="261"/>
      <c r="Z192" s="261"/>
      <c r="AA192" s="262"/>
      <c r="AR192" s="16"/>
      <c r="AT192" s="16"/>
      <c r="AU192" s="16"/>
      <c r="AY192" s="16"/>
      <c r="BE192" s="134"/>
      <c r="BF192" s="134"/>
      <c r="BG192" s="134"/>
      <c r="BH192" s="134"/>
      <c r="BI192" s="134"/>
      <c r="BJ192" s="16"/>
      <c r="BK192" s="134"/>
      <c r="BL192" s="16"/>
      <c r="BM192" s="16"/>
    </row>
    <row r="193" spans="2:65" s="1" customFormat="1" ht="24" customHeight="1" x14ac:dyDescent="0.2">
      <c r="B193" s="247"/>
      <c r="C193" s="248">
        <v>68</v>
      </c>
      <c r="D193" s="272"/>
      <c r="E193" s="281" t="s">
        <v>1777</v>
      </c>
      <c r="F193" s="462" t="s">
        <v>1936</v>
      </c>
      <c r="G193" s="462"/>
      <c r="H193" s="462"/>
      <c r="I193" s="462"/>
      <c r="J193" s="281" t="s">
        <v>187</v>
      </c>
      <c r="K193" s="281">
        <v>24</v>
      </c>
      <c r="L193" s="282"/>
      <c r="M193" s="252"/>
      <c r="N193" s="283"/>
      <c r="O193" s="284"/>
      <c r="P193" s="273"/>
      <c r="Q193" s="284"/>
      <c r="R193" s="258"/>
      <c r="T193" s="259"/>
      <c r="U193" s="260"/>
      <c r="V193" s="261"/>
      <c r="W193" s="261"/>
      <c r="X193" s="261"/>
      <c r="Y193" s="261"/>
      <c r="Z193" s="261"/>
      <c r="AA193" s="262"/>
      <c r="AR193" s="16"/>
      <c r="AT193" s="16"/>
      <c r="AU193" s="16"/>
      <c r="AY193" s="16"/>
      <c r="BE193" s="134"/>
      <c r="BF193" s="134"/>
      <c r="BG193" s="134"/>
      <c r="BH193" s="134"/>
      <c r="BI193" s="134"/>
      <c r="BJ193" s="16"/>
      <c r="BK193" s="134"/>
      <c r="BL193" s="16"/>
      <c r="BM193" s="16"/>
    </row>
    <row r="194" spans="2:65" s="1" customFormat="1" ht="24" customHeight="1" x14ac:dyDescent="0.2">
      <c r="B194" s="247"/>
      <c r="C194" s="248">
        <v>69</v>
      </c>
      <c r="D194" s="272"/>
      <c r="E194" s="281" t="s">
        <v>1777</v>
      </c>
      <c r="F194" s="462" t="s">
        <v>1937</v>
      </c>
      <c r="G194" s="462"/>
      <c r="H194" s="462"/>
      <c r="I194" s="462"/>
      <c r="J194" s="281" t="s">
        <v>187</v>
      </c>
      <c r="K194" s="281">
        <v>28</v>
      </c>
      <c r="L194" s="282"/>
      <c r="M194" s="252"/>
      <c r="N194" s="283"/>
      <c r="O194" s="284"/>
      <c r="P194" s="273"/>
      <c r="Q194" s="284"/>
      <c r="R194" s="258"/>
      <c r="T194" s="259"/>
      <c r="U194" s="260"/>
      <c r="V194" s="261"/>
      <c r="W194" s="261"/>
      <c r="X194" s="261"/>
      <c r="Y194" s="261"/>
      <c r="Z194" s="261"/>
      <c r="AA194" s="262"/>
      <c r="AR194" s="16"/>
      <c r="AT194" s="16"/>
      <c r="AU194" s="16"/>
      <c r="AY194" s="16"/>
      <c r="BE194" s="134"/>
      <c r="BF194" s="134"/>
      <c r="BG194" s="134"/>
      <c r="BH194" s="134"/>
      <c r="BI194" s="134"/>
      <c r="BJ194" s="16"/>
      <c r="BK194" s="134"/>
      <c r="BL194" s="16"/>
      <c r="BM194" s="16"/>
    </row>
    <row r="195" spans="2:65" s="1" customFormat="1" ht="24" customHeight="1" x14ac:dyDescent="0.2">
      <c r="B195" s="247"/>
      <c r="C195" s="248">
        <v>70</v>
      </c>
      <c r="D195" s="272"/>
      <c r="E195" s="281" t="s">
        <v>1777</v>
      </c>
      <c r="F195" s="462" t="s">
        <v>1938</v>
      </c>
      <c r="G195" s="462"/>
      <c r="H195" s="462"/>
      <c r="I195" s="462"/>
      <c r="J195" s="281" t="s">
        <v>187</v>
      </c>
      <c r="K195" s="281">
        <v>9</v>
      </c>
      <c r="L195" s="282"/>
      <c r="M195" s="252"/>
      <c r="N195" s="283"/>
      <c r="O195" s="284"/>
      <c r="P195" s="273"/>
      <c r="Q195" s="284"/>
      <c r="R195" s="258"/>
      <c r="T195" s="259"/>
      <c r="U195" s="260"/>
      <c r="V195" s="261"/>
      <c r="W195" s="261"/>
      <c r="X195" s="261"/>
      <c r="Y195" s="261"/>
      <c r="Z195" s="261"/>
      <c r="AA195" s="262"/>
      <c r="AR195" s="16"/>
      <c r="AT195" s="16"/>
      <c r="AU195" s="16"/>
      <c r="AY195" s="16"/>
      <c r="BE195" s="134"/>
      <c r="BF195" s="134"/>
      <c r="BG195" s="134"/>
      <c r="BH195" s="134"/>
      <c r="BI195" s="134"/>
      <c r="BJ195" s="16"/>
      <c r="BK195" s="134"/>
      <c r="BL195" s="16"/>
      <c r="BM195" s="16"/>
    </row>
    <row r="196" spans="2:65" s="1" customFormat="1" ht="24" customHeight="1" x14ac:dyDescent="0.2">
      <c r="B196" s="247"/>
      <c r="C196" s="248">
        <v>71</v>
      </c>
      <c r="D196" s="272"/>
      <c r="E196" s="281" t="s">
        <v>1777</v>
      </c>
      <c r="F196" s="462" t="s">
        <v>1939</v>
      </c>
      <c r="G196" s="462"/>
      <c r="H196" s="462"/>
      <c r="I196" s="462"/>
      <c r="J196" s="281" t="s">
        <v>187</v>
      </c>
      <c r="K196" s="281">
        <v>4</v>
      </c>
      <c r="L196" s="282"/>
      <c r="M196" s="252"/>
      <c r="N196" s="283"/>
      <c r="O196" s="284"/>
      <c r="P196" s="273"/>
      <c r="Q196" s="284"/>
      <c r="R196" s="258"/>
      <c r="T196" s="259"/>
      <c r="U196" s="260"/>
      <c r="V196" s="261"/>
      <c r="W196" s="261"/>
      <c r="X196" s="261"/>
      <c r="Y196" s="261"/>
      <c r="Z196" s="261"/>
      <c r="AA196" s="262"/>
      <c r="AR196" s="16"/>
      <c r="AT196" s="16"/>
      <c r="AU196" s="16"/>
      <c r="AY196" s="16"/>
      <c r="BE196" s="134"/>
      <c r="BF196" s="134"/>
      <c r="BG196" s="134"/>
      <c r="BH196" s="134"/>
      <c r="BI196" s="134"/>
      <c r="BJ196" s="16"/>
      <c r="BK196" s="134"/>
      <c r="BL196" s="16"/>
      <c r="BM196" s="16"/>
    </row>
    <row r="197" spans="2:65" s="1" customFormat="1" ht="24" customHeight="1" x14ac:dyDescent="0.2">
      <c r="B197" s="247"/>
      <c r="C197" s="248">
        <v>72</v>
      </c>
      <c r="D197" s="272"/>
      <c r="E197" s="281" t="s">
        <v>1777</v>
      </c>
      <c r="F197" s="462" t="s">
        <v>1940</v>
      </c>
      <c r="G197" s="462"/>
      <c r="H197" s="462"/>
      <c r="I197" s="462"/>
      <c r="J197" s="281" t="s">
        <v>187</v>
      </c>
      <c r="K197" s="281">
        <v>57</v>
      </c>
      <c r="L197" s="282"/>
      <c r="M197" s="252"/>
      <c r="N197" s="283"/>
      <c r="O197" s="284"/>
      <c r="P197" s="273"/>
      <c r="Q197" s="284"/>
      <c r="R197" s="258"/>
      <c r="T197" s="259"/>
      <c r="U197" s="260"/>
      <c r="V197" s="261"/>
      <c r="W197" s="261"/>
      <c r="X197" s="261"/>
      <c r="Y197" s="261"/>
      <c r="Z197" s="261"/>
      <c r="AA197" s="262"/>
      <c r="AR197" s="16"/>
      <c r="AT197" s="16"/>
      <c r="AU197" s="16"/>
      <c r="AY197" s="16"/>
      <c r="BE197" s="134"/>
      <c r="BF197" s="134"/>
      <c r="BG197" s="134"/>
      <c r="BH197" s="134"/>
      <c r="BI197" s="134"/>
      <c r="BJ197" s="16"/>
      <c r="BK197" s="134"/>
      <c r="BL197" s="16"/>
      <c r="BM197" s="16"/>
    </row>
    <row r="198" spans="2:65" s="1" customFormat="1" ht="24" customHeight="1" x14ac:dyDescent="0.2">
      <c r="B198" s="247"/>
      <c r="C198" s="248">
        <v>73</v>
      </c>
      <c r="D198" s="272"/>
      <c r="E198" s="281" t="s">
        <v>1777</v>
      </c>
      <c r="F198" s="462" t="s">
        <v>1941</v>
      </c>
      <c r="G198" s="462"/>
      <c r="H198" s="462"/>
      <c r="I198" s="462"/>
      <c r="J198" s="281" t="s">
        <v>187</v>
      </c>
      <c r="K198" s="281">
        <v>1</v>
      </c>
      <c r="L198" s="282"/>
      <c r="M198" s="252"/>
      <c r="N198" s="283"/>
      <c r="O198" s="284"/>
      <c r="P198" s="273"/>
      <c r="Q198" s="284"/>
      <c r="R198" s="258"/>
      <c r="T198" s="259"/>
      <c r="U198" s="260"/>
      <c r="V198" s="261"/>
      <c r="W198" s="261"/>
      <c r="X198" s="261"/>
      <c r="Y198" s="261"/>
      <c r="Z198" s="261"/>
      <c r="AA198" s="262"/>
      <c r="AR198" s="16"/>
      <c r="AT198" s="16"/>
      <c r="AU198" s="16"/>
      <c r="AY198" s="16"/>
      <c r="BE198" s="134"/>
      <c r="BF198" s="134"/>
      <c r="BG198" s="134"/>
      <c r="BH198" s="134"/>
      <c r="BI198" s="134"/>
      <c r="BJ198" s="16"/>
      <c r="BK198" s="134"/>
      <c r="BL198" s="16"/>
      <c r="BM198" s="16"/>
    </row>
    <row r="199" spans="2:65" s="1" customFormat="1" ht="24" customHeight="1" x14ac:dyDescent="0.2">
      <c r="B199" s="247"/>
      <c r="C199" s="248">
        <v>74</v>
      </c>
      <c r="D199" s="272"/>
      <c r="E199" s="285" t="s">
        <v>1777</v>
      </c>
      <c r="F199" s="467" t="s">
        <v>1837</v>
      </c>
      <c r="G199" s="467"/>
      <c r="H199" s="467"/>
      <c r="I199" s="467"/>
      <c r="J199" s="285" t="s">
        <v>187</v>
      </c>
      <c r="K199" s="285">
        <v>37</v>
      </c>
      <c r="L199" s="286"/>
      <c r="M199" s="252"/>
      <c r="N199" s="283"/>
      <c r="O199" s="284"/>
      <c r="P199" s="273"/>
      <c r="Q199" s="284"/>
      <c r="R199" s="258"/>
      <c r="T199" s="259"/>
      <c r="U199" s="260"/>
      <c r="V199" s="261"/>
      <c r="W199" s="261"/>
      <c r="X199" s="261"/>
      <c r="Y199" s="261"/>
      <c r="Z199" s="261"/>
      <c r="AA199" s="262"/>
      <c r="AR199" s="16"/>
      <c r="AT199" s="16"/>
      <c r="AU199" s="16"/>
      <c r="AY199" s="16"/>
      <c r="BE199" s="134"/>
      <c r="BF199" s="134"/>
      <c r="BG199" s="134"/>
      <c r="BH199" s="134"/>
      <c r="BI199" s="134"/>
      <c r="BJ199" s="16"/>
      <c r="BK199" s="134"/>
      <c r="BL199" s="16"/>
      <c r="BM199" s="16"/>
    </row>
    <row r="200" spans="2:65" s="1" customFormat="1" ht="24" customHeight="1" x14ac:dyDescent="0.2">
      <c r="B200" s="247"/>
      <c r="C200" s="248">
        <v>75</v>
      </c>
      <c r="D200" s="272"/>
      <c r="E200" s="285" t="s">
        <v>1777</v>
      </c>
      <c r="F200" s="466" t="s">
        <v>1838</v>
      </c>
      <c r="G200" s="466"/>
      <c r="H200" s="466"/>
      <c r="I200" s="466"/>
      <c r="J200" s="285" t="s">
        <v>187</v>
      </c>
      <c r="K200" s="285">
        <v>84</v>
      </c>
      <c r="L200" s="286"/>
      <c r="M200" s="267"/>
      <c r="N200" s="283"/>
      <c r="O200" s="284"/>
      <c r="P200" s="273"/>
      <c r="Q200" s="284"/>
      <c r="R200" s="258"/>
      <c r="T200" s="259"/>
      <c r="U200" s="260"/>
      <c r="V200" s="261"/>
      <c r="W200" s="261"/>
      <c r="X200" s="261"/>
      <c r="Y200" s="261"/>
      <c r="Z200" s="261"/>
      <c r="AA200" s="262"/>
      <c r="AR200" s="16"/>
      <c r="AT200" s="16"/>
      <c r="AU200" s="16"/>
      <c r="AY200" s="16"/>
      <c r="BE200" s="134"/>
      <c r="BF200" s="134"/>
      <c r="BG200" s="134"/>
      <c r="BH200" s="134"/>
      <c r="BI200" s="134"/>
      <c r="BJ200" s="16"/>
      <c r="BK200" s="134"/>
      <c r="BL200" s="16"/>
      <c r="BM200" s="16"/>
    </row>
    <row r="201" spans="2:65" s="1" customFormat="1" ht="24" customHeight="1" x14ac:dyDescent="0.2">
      <c r="B201" s="247"/>
      <c r="C201" s="248">
        <v>76</v>
      </c>
      <c r="D201" s="272"/>
      <c r="E201" s="285" t="s">
        <v>1777</v>
      </c>
      <c r="F201" s="466" t="s">
        <v>1839</v>
      </c>
      <c r="G201" s="466"/>
      <c r="H201" s="466"/>
      <c r="I201" s="466"/>
      <c r="J201" s="285" t="s">
        <v>187</v>
      </c>
      <c r="K201" s="285">
        <v>15</v>
      </c>
      <c r="L201" s="286"/>
      <c r="M201" s="267"/>
      <c r="N201" s="283"/>
      <c r="O201" s="284"/>
      <c r="P201" s="273"/>
      <c r="Q201" s="284"/>
      <c r="R201" s="258"/>
      <c r="T201" s="259"/>
      <c r="U201" s="260"/>
      <c r="V201" s="261"/>
      <c r="W201" s="261"/>
      <c r="X201" s="261"/>
      <c r="Y201" s="261"/>
      <c r="Z201" s="261"/>
      <c r="AA201" s="262"/>
      <c r="AR201" s="16"/>
      <c r="AT201" s="16"/>
      <c r="AU201" s="16"/>
      <c r="AY201" s="16"/>
      <c r="BE201" s="134"/>
      <c r="BF201" s="134"/>
      <c r="BG201" s="134"/>
      <c r="BH201" s="134"/>
      <c r="BI201" s="134"/>
      <c r="BJ201" s="16"/>
      <c r="BK201" s="134"/>
      <c r="BL201" s="16"/>
      <c r="BM201" s="16"/>
    </row>
    <row r="202" spans="2:65" s="1" customFormat="1" ht="24" customHeight="1" x14ac:dyDescent="0.2">
      <c r="B202" s="247"/>
      <c r="C202" s="248">
        <v>77</v>
      </c>
      <c r="D202" s="272"/>
      <c r="E202" s="285" t="s">
        <v>1777</v>
      </c>
      <c r="F202" s="462" t="s">
        <v>1840</v>
      </c>
      <c r="G202" s="462"/>
      <c r="H202" s="462"/>
      <c r="I202" s="462"/>
      <c r="J202" s="285" t="s">
        <v>187</v>
      </c>
      <c r="K202" s="285">
        <v>52</v>
      </c>
      <c r="L202" s="286"/>
      <c r="M202" s="269"/>
      <c r="N202" s="283"/>
      <c r="O202" s="284"/>
      <c r="P202" s="273"/>
      <c r="Q202" s="284"/>
      <c r="R202" s="258"/>
      <c r="T202" s="259"/>
      <c r="U202" s="260"/>
      <c r="V202" s="261"/>
      <c r="W202" s="261"/>
      <c r="X202" s="261"/>
      <c r="Y202" s="261"/>
      <c r="Z202" s="261"/>
      <c r="AA202" s="262"/>
      <c r="AR202" s="16"/>
      <c r="AT202" s="16"/>
      <c r="AU202" s="16"/>
      <c r="AY202" s="16"/>
      <c r="BE202" s="134"/>
      <c r="BF202" s="134"/>
      <c r="BG202" s="134"/>
      <c r="BH202" s="134"/>
      <c r="BI202" s="134"/>
      <c r="BJ202" s="16"/>
      <c r="BK202" s="134"/>
      <c r="BL202" s="16"/>
      <c r="BM202" s="16"/>
    </row>
    <row r="203" spans="2:65" s="1" customFormat="1" ht="24" customHeight="1" x14ac:dyDescent="0.2">
      <c r="B203" s="247"/>
      <c r="C203" s="248">
        <v>78</v>
      </c>
      <c r="D203" s="272"/>
      <c r="E203" s="285" t="s">
        <v>1777</v>
      </c>
      <c r="F203" s="462" t="s">
        <v>1841</v>
      </c>
      <c r="G203" s="462"/>
      <c r="H203" s="462"/>
      <c r="I203" s="462"/>
      <c r="J203" s="285" t="s">
        <v>187</v>
      </c>
      <c r="K203" s="285">
        <v>84</v>
      </c>
      <c r="L203" s="286"/>
      <c r="M203" s="269"/>
      <c r="N203" s="283"/>
      <c r="O203" s="284"/>
      <c r="P203" s="273"/>
      <c r="Q203" s="284"/>
      <c r="R203" s="258"/>
      <c r="T203" s="259"/>
      <c r="U203" s="260"/>
      <c r="V203" s="261"/>
      <c r="W203" s="261"/>
      <c r="X203" s="261"/>
      <c r="Y203" s="261"/>
      <c r="Z203" s="261"/>
      <c r="AA203" s="262"/>
      <c r="AR203" s="16"/>
      <c r="AT203" s="16"/>
      <c r="AU203" s="16"/>
      <c r="AY203" s="16"/>
      <c r="BE203" s="134"/>
      <c r="BF203" s="134"/>
      <c r="BG203" s="134"/>
      <c r="BH203" s="134"/>
      <c r="BI203" s="134"/>
      <c r="BJ203" s="16"/>
      <c r="BK203" s="134"/>
      <c r="BL203" s="16"/>
      <c r="BM203" s="16"/>
    </row>
    <row r="204" spans="2:65" s="1" customFormat="1" ht="24" customHeight="1" x14ac:dyDescent="0.2">
      <c r="B204" s="247"/>
      <c r="C204" s="248">
        <v>79</v>
      </c>
      <c r="D204" s="272"/>
      <c r="E204" s="285" t="s">
        <v>1777</v>
      </c>
      <c r="F204" s="467" t="s">
        <v>1842</v>
      </c>
      <c r="G204" s="467"/>
      <c r="H204" s="467"/>
      <c r="I204" s="467"/>
      <c r="J204" s="285" t="s">
        <v>187</v>
      </c>
      <c r="K204" s="285">
        <v>66</v>
      </c>
      <c r="L204" s="286"/>
      <c r="M204" s="269"/>
      <c r="N204" s="283"/>
      <c r="O204" s="284"/>
      <c r="P204" s="273"/>
      <c r="Q204" s="284"/>
      <c r="R204" s="258"/>
      <c r="T204" s="259"/>
      <c r="U204" s="260"/>
      <c r="V204" s="261"/>
      <c r="W204" s="261"/>
      <c r="X204" s="261"/>
      <c r="Y204" s="261"/>
      <c r="Z204" s="261"/>
      <c r="AA204" s="262"/>
      <c r="AR204" s="16"/>
      <c r="AT204" s="16"/>
      <c r="AU204" s="16"/>
      <c r="AY204" s="16"/>
      <c r="BE204" s="134"/>
      <c r="BF204" s="134"/>
      <c r="BG204" s="134"/>
      <c r="BH204" s="134"/>
      <c r="BI204" s="134"/>
      <c r="BJ204" s="16"/>
      <c r="BK204" s="134"/>
      <c r="BL204" s="16"/>
      <c r="BM204" s="16"/>
    </row>
    <row r="205" spans="2:65" s="1" customFormat="1" ht="24" customHeight="1" x14ac:dyDescent="0.2">
      <c r="B205" s="247"/>
      <c r="C205" s="248">
        <v>80</v>
      </c>
      <c r="D205" s="272"/>
      <c r="E205" s="285" t="s">
        <v>1777</v>
      </c>
      <c r="F205" s="467" t="s">
        <v>1843</v>
      </c>
      <c r="G205" s="467"/>
      <c r="H205" s="467"/>
      <c r="I205" s="467"/>
      <c r="J205" s="285" t="s">
        <v>187</v>
      </c>
      <c r="K205" s="285">
        <v>315</v>
      </c>
      <c r="L205" s="286"/>
      <c r="M205" s="269"/>
      <c r="N205" s="283"/>
      <c r="O205" s="284"/>
      <c r="P205" s="273"/>
      <c r="Q205" s="284"/>
      <c r="R205" s="258"/>
      <c r="T205" s="259"/>
      <c r="U205" s="260"/>
      <c r="V205" s="261"/>
      <c r="W205" s="261"/>
      <c r="X205" s="261"/>
      <c r="Y205" s="261"/>
      <c r="Z205" s="261"/>
      <c r="AA205" s="262"/>
      <c r="AR205" s="16"/>
      <c r="AT205" s="16"/>
      <c r="AU205" s="16"/>
      <c r="AY205" s="16"/>
      <c r="BE205" s="134"/>
      <c r="BF205" s="134"/>
      <c r="BG205" s="134"/>
      <c r="BH205" s="134"/>
      <c r="BI205" s="134"/>
      <c r="BJ205" s="16"/>
      <c r="BK205" s="134"/>
      <c r="BL205" s="16"/>
      <c r="BM205" s="16"/>
    </row>
    <row r="206" spans="2:65" s="1" customFormat="1" ht="24" customHeight="1" x14ac:dyDescent="0.2">
      <c r="B206" s="247"/>
      <c r="C206" s="248">
        <v>81</v>
      </c>
      <c r="D206" s="272"/>
      <c r="E206" s="285" t="s">
        <v>1777</v>
      </c>
      <c r="F206" s="462" t="s">
        <v>1844</v>
      </c>
      <c r="G206" s="462"/>
      <c r="H206" s="462"/>
      <c r="I206" s="462"/>
      <c r="J206" s="285" t="s">
        <v>187</v>
      </c>
      <c r="K206" s="285">
        <v>202</v>
      </c>
      <c r="L206" s="286"/>
      <c r="M206" s="269"/>
      <c r="N206" s="283"/>
      <c r="O206" s="284"/>
      <c r="P206" s="273"/>
      <c r="Q206" s="284"/>
      <c r="R206" s="258"/>
      <c r="T206" s="259"/>
      <c r="U206" s="260"/>
      <c r="V206" s="261"/>
      <c r="W206" s="261"/>
      <c r="X206" s="261"/>
      <c r="Y206" s="261"/>
      <c r="Z206" s="261"/>
      <c r="AA206" s="262"/>
      <c r="AR206" s="16"/>
      <c r="AT206" s="16"/>
      <c r="AU206" s="16"/>
      <c r="AY206" s="16"/>
      <c r="BE206" s="134"/>
      <c r="BF206" s="134"/>
      <c r="BG206" s="134"/>
      <c r="BH206" s="134"/>
      <c r="BI206" s="134"/>
      <c r="BJ206" s="16"/>
      <c r="BK206" s="134"/>
      <c r="BL206" s="16"/>
      <c r="BM206" s="16"/>
    </row>
    <row r="207" spans="2:65" s="1" customFormat="1" ht="24" customHeight="1" x14ac:dyDescent="0.2">
      <c r="B207" s="247"/>
      <c r="C207" s="248">
        <v>82</v>
      </c>
      <c r="D207" s="272"/>
      <c r="E207" s="285" t="s">
        <v>1777</v>
      </c>
      <c r="F207" s="468" t="s">
        <v>1845</v>
      </c>
      <c r="G207" s="468"/>
      <c r="H207" s="468"/>
      <c r="I207" s="468"/>
      <c r="J207" s="285" t="s">
        <v>187</v>
      </c>
      <c r="K207" s="285">
        <v>172</v>
      </c>
      <c r="L207" s="286"/>
      <c r="M207" s="252"/>
      <c r="N207" s="283"/>
      <c r="O207" s="284"/>
      <c r="P207" s="273"/>
      <c r="Q207" s="284"/>
      <c r="R207" s="258"/>
      <c r="T207" s="259"/>
      <c r="U207" s="260"/>
      <c r="V207" s="261"/>
      <c r="W207" s="261"/>
      <c r="X207" s="261"/>
      <c r="Y207" s="261"/>
      <c r="Z207" s="261"/>
      <c r="AA207" s="262"/>
      <c r="AR207" s="16"/>
      <c r="AT207" s="16"/>
      <c r="AU207" s="16"/>
      <c r="AY207" s="16"/>
      <c r="BE207" s="134"/>
      <c r="BF207" s="134"/>
      <c r="BG207" s="134"/>
      <c r="BH207" s="134"/>
      <c r="BI207" s="134"/>
      <c r="BJ207" s="16"/>
      <c r="BK207" s="134"/>
      <c r="BL207" s="16"/>
      <c r="BM207" s="16"/>
    </row>
    <row r="208" spans="2:65" s="1" customFormat="1" ht="24" customHeight="1" x14ac:dyDescent="0.2">
      <c r="B208" s="247"/>
      <c r="C208" s="248">
        <v>83</v>
      </c>
      <c r="D208" s="272"/>
      <c r="E208" s="285" t="s">
        <v>1777</v>
      </c>
      <c r="F208" s="468" t="s">
        <v>1845</v>
      </c>
      <c r="G208" s="468"/>
      <c r="H208" s="468"/>
      <c r="I208" s="468"/>
      <c r="J208" s="285" t="s">
        <v>187</v>
      </c>
      <c r="K208" s="285">
        <v>30</v>
      </c>
      <c r="L208" s="286"/>
      <c r="M208" s="269"/>
      <c r="N208" s="283"/>
      <c r="O208" s="284"/>
      <c r="P208" s="273"/>
      <c r="Q208" s="284"/>
      <c r="R208" s="258"/>
      <c r="T208" s="259"/>
      <c r="U208" s="260"/>
      <c r="V208" s="261"/>
      <c r="W208" s="261"/>
      <c r="X208" s="261"/>
      <c r="Y208" s="261"/>
      <c r="Z208" s="261"/>
      <c r="AA208" s="262"/>
      <c r="AR208" s="16"/>
      <c r="AT208" s="16"/>
      <c r="AU208" s="16"/>
      <c r="AY208" s="16"/>
      <c r="BE208" s="134"/>
      <c r="BF208" s="134"/>
      <c r="BG208" s="134"/>
      <c r="BH208" s="134"/>
      <c r="BI208" s="134"/>
      <c r="BJ208" s="16"/>
      <c r="BK208" s="134"/>
      <c r="BL208" s="16"/>
      <c r="BM208" s="16"/>
    </row>
    <row r="209" spans="2:65" s="1" customFormat="1" ht="24" customHeight="1" x14ac:dyDescent="0.2">
      <c r="B209" s="247"/>
      <c r="C209" s="248">
        <v>84</v>
      </c>
      <c r="D209" s="272"/>
      <c r="E209" s="285" t="s">
        <v>1777</v>
      </c>
      <c r="F209" s="468" t="s">
        <v>1845</v>
      </c>
      <c r="G209" s="468"/>
      <c r="H209" s="468"/>
      <c r="I209" s="468"/>
      <c r="J209" s="285" t="s">
        <v>187</v>
      </c>
      <c r="K209" s="285">
        <v>315</v>
      </c>
      <c r="L209" s="286"/>
      <c r="M209" s="269"/>
      <c r="N209" s="283"/>
      <c r="O209" s="284"/>
      <c r="P209" s="273"/>
      <c r="Q209" s="284"/>
      <c r="R209" s="258"/>
      <c r="T209" s="259"/>
      <c r="U209" s="260"/>
      <c r="V209" s="261"/>
      <c r="W209" s="261"/>
      <c r="X209" s="261"/>
      <c r="Y209" s="261"/>
      <c r="Z209" s="261"/>
      <c r="AA209" s="262"/>
      <c r="AR209" s="16"/>
      <c r="AT209" s="16"/>
      <c r="AU209" s="16"/>
      <c r="AY209" s="16"/>
      <c r="BE209" s="134"/>
      <c r="BF209" s="134"/>
      <c r="BG209" s="134"/>
      <c r="BH209" s="134"/>
      <c r="BI209" s="134"/>
      <c r="BJ209" s="16"/>
      <c r="BK209" s="134"/>
      <c r="BL209" s="16"/>
      <c r="BM209" s="16"/>
    </row>
    <row r="210" spans="2:65" s="1" customFormat="1" ht="24" customHeight="1" x14ac:dyDescent="0.2">
      <c r="B210" s="247"/>
      <c r="C210" s="248">
        <v>85</v>
      </c>
      <c r="D210" s="272"/>
      <c r="E210" s="287" t="s">
        <v>1777</v>
      </c>
      <c r="F210" s="467" t="s">
        <v>1846</v>
      </c>
      <c r="G210" s="467"/>
      <c r="H210" s="467"/>
      <c r="I210" s="467"/>
      <c r="J210" s="287" t="s">
        <v>187</v>
      </c>
      <c r="K210" s="287">
        <v>10</v>
      </c>
      <c r="L210" s="286"/>
      <c r="M210" s="269"/>
      <c r="N210" s="283"/>
      <c r="O210" s="284"/>
      <c r="P210" s="273"/>
      <c r="Q210" s="284"/>
      <c r="R210" s="258"/>
      <c r="T210" s="259"/>
      <c r="U210" s="260"/>
      <c r="V210" s="261"/>
      <c r="W210" s="261"/>
      <c r="X210" s="261"/>
      <c r="Y210" s="261"/>
      <c r="Z210" s="261"/>
      <c r="AA210" s="262"/>
      <c r="AR210" s="16"/>
      <c r="AT210" s="16"/>
      <c r="AU210" s="16"/>
      <c r="AY210" s="16"/>
      <c r="BE210" s="134"/>
      <c r="BF210" s="134"/>
      <c r="BG210" s="134"/>
      <c r="BH210" s="134"/>
      <c r="BI210" s="134"/>
      <c r="BJ210" s="16"/>
      <c r="BK210" s="134"/>
      <c r="BL210" s="16"/>
      <c r="BM210" s="16"/>
    </row>
    <row r="211" spans="2:65" s="1" customFormat="1" ht="24" customHeight="1" x14ac:dyDescent="0.2">
      <c r="B211" s="247"/>
      <c r="C211" s="248">
        <v>86</v>
      </c>
      <c r="D211" s="272"/>
      <c r="E211" s="287" t="s">
        <v>1777</v>
      </c>
      <c r="F211" s="462" t="s">
        <v>1942</v>
      </c>
      <c r="G211" s="462"/>
      <c r="H211" s="462"/>
      <c r="I211" s="462"/>
      <c r="J211" s="287" t="s">
        <v>187</v>
      </c>
      <c r="K211" s="287">
        <v>6</v>
      </c>
      <c r="L211" s="286"/>
      <c r="M211" s="269"/>
      <c r="N211" s="283"/>
      <c r="O211" s="284"/>
      <c r="P211" s="273"/>
      <c r="Q211" s="284"/>
      <c r="R211" s="258"/>
      <c r="T211" s="259"/>
      <c r="U211" s="260"/>
      <c r="V211" s="261"/>
      <c r="W211" s="261"/>
      <c r="X211" s="261"/>
      <c r="Y211" s="261"/>
      <c r="Z211" s="261"/>
      <c r="AA211" s="262"/>
      <c r="AR211" s="16"/>
      <c r="AT211" s="16"/>
      <c r="AU211" s="16"/>
      <c r="AY211" s="16"/>
      <c r="BE211" s="134"/>
      <c r="BF211" s="134"/>
      <c r="BG211" s="134"/>
      <c r="BH211" s="134"/>
      <c r="BI211" s="134"/>
      <c r="BJ211" s="16"/>
      <c r="BK211" s="134"/>
      <c r="BL211" s="16"/>
      <c r="BM211" s="16"/>
    </row>
    <row r="212" spans="2:65" s="1" customFormat="1" ht="24" customHeight="1" x14ac:dyDescent="0.2">
      <c r="B212" s="247"/>
      <c r="C212" s="248"/>
      <c r="D212" s="272"/>
      <c r="E212" s="287"/>
      <c r="F212" s="288"/>
      <c r="G212" s="289"/>
      <c r="H212" s="289"/>
      <c r="I212" s="289"/>
      <c r="J212" s="287"/>
      <c r="K212" s="287"/>
      <c r="L212" s="286"/>
      <c r="M212" s="269"/>
      <c r="N212" s="283"/>
      <c r="O212" s="284"/>
      <c r="P212" s="273"/>
      <c r="Q212" s="284"/>
      <c r="R212" s="258"/>
      <c r="T212" s="259"/>
      <c r="U212" s="260"/>
      <c r="V212" s="261"/>
      <c r="W212" s="261"/>
      <c r="X212" s="261"/>
      <c r="Y212" s="261"/>
      <c r="Z212" s="261"/>
      <c r="AA212" s="262"/>
      <c r="AR212" s="16"/>
      <c r="AT212" s="16"/>
      <c r="AU212" s="16"/>
      <c r="AY212" s="16"/>
      <c r="BE212" s="134"/>
      <c r="BF212" s="134"/>
      <c r="BG212" s="134"/>
      <c r="BH212" s="134"/>
      <c r="BI212" s="134"/>
      <c r="BJ212" s="16"/>
      <c r="BK212" s="134"/>
      <c r="BL212" s="16"/>
      <c r="BM212" s="16"/>
    </row>
    <row r="213" spans="2:65" s="1" customFormat="1" ht="24" customHeight="1" x14ac:dyDescent="0.2">
      <c r="B213" s="247"/>
      <c r="C213" s="248">
        <v>88</v>
      </c>
      <c r="D213" s="272"/>
      <c r="E213" s="285" t="s">
        <v>1777</v>
      </c>
      <c r="F213" s="468" t="s">
        <v>1943</v>
      </c>
      <c r="G213" s="468"/>
      <c r="H213" s="468"/>
      <c r="I213" s="468"/>
      <c r="J213" s="285" t="s">
        <v>187</v>
      </c>
      <c r="K213" s="287">
        <v>9</v>
      </c>
      <c r="L213" s="286"/>
      <c r="M213" s="252"/>
      <c r="N213" s="283"/>
      <c r="O213" s="284"/>
      <c r="P213" s="273"/>
      <c r="Q213" s="284"/>
      <c r="R213" s="258"/>
      <c r="T213" s="259"/>
      <c r="U213" s="260"/>
      <c r="V213" s="261"/>
      <c r="W213" s="261"/>
      <c r="X213" s="261"/>
      <c r="Y213" s="261"/>
      <c r="Z213" s="261"/>
      <c r="AA213" s="262"/>
      <c r="AR213" s="16"/>
      <c r="AT213" s="16"/>
      <c r="AU213" s="16"/>
      <c r="AY213" s="16"/>
      <c r="BE213" s="134"/>
      <c r="BF213" s="134"/>
      <c r="BG213" s="134"/>
      <c r="BH213" s="134"/>
      <c r="BI213" s="134"/>
      <c r="BJ213" s="16"/>
      <c r="BK213" s="134"/>
      <c r="BL213" s="16"/>
      <c r="BM213" s="16"/>
    </row>
    <row r="214" spans="2:65" s="1" customFormat="1" ht="24" customHeight="1" x14ac:dyDescent="0.2">
      <c r="B214" s="247"/>
      <c r="C214" s="248">
        <v>89</v>
      </c>
      <c r="D214" s="272"/>
      <c r="E214" s="287" t="s">
        <v>1777</v>
      </c>
      <c r="F214" s="290" t="s">
        <v>1778</v>
      </c>
      <c r="G214" s="291"/>
      <c r="H214" s="291"/>
      <c r="I214" s="291"/>
      <c r="J214" s="287" t="s">
        <v>187</v>
      </c>
      <c r="K214" s="287">
        <v>1</v>
      </c>
      <c r="L214" s="286"/>
      <c r="M214" s="252"/>
      <c r="N214" s="283"/>
      <c r="O214" s="284"/>
      <c r="P214" s="273"/>
      <c r="Q214" s="284"/>
      <c r="R214" s="258"/>
      <c r="T214" s="259"/>
      <c r="U214" s="260"/>
      <c r="V214" s="261"/>
      <c r="W214" s="261"/>
      <c r="X214" s="261"/>
      <c r="Y214" s="261"/>
      <c r="Z214" s="261"/>
      <c r="AA214" s="262"/>
      <c r="AR214" s="16"/>
      <c r="AT214" s="16"/>
      <c r="AU214" s="16"/>
      <c r="AY214" s="16"/>
      <c r="BE214" s="134"/>
      <c r="BF214" s="134"/>
      <c r="BG214" s="134"/>
      <c r="BH214" s="134"/>
      <c r="BI214" s="134"/>
      <c r="BJ214" s="16"/>
      <c r="BK214" s="134"/>
      <c r="BL214" s="16"/>
      <c r="BM214" s="16"/>
    </row>
    <row r="215" spans="2:65" s="1" customFormat="1" ht="24" customHeight="1" x14ac:dyDescent="0.2">
      <c r="B215" s="247"/>
      <c r="C215" s="248">
        <v>90</v>
      </c>
      <c r="D215" s="272"/>
      <c r="E215" s="287" t="s">
        <v>1777</v>
      </c>
      <c r="F215" s="290" t="s">
        <v>1779</v>
      </c>
      <c r="G215" s="291"/>
      <c r="H215" s="291"/>
      <c r="I215" s="291"/>
      <c r="J215" s="287" t="s">
        <v>187</v>
      </c>
      <c r="K215" s="287">
        <v>1</v>
      </c>
      <c r="L215" s="286"/>
      <c r="M215" s="252"/>
      <c r="N215" s="283"/>
      <c r="O215" s="284"/>
      <c r="P215" s="273"/>
      <c r="Q215" s="284"/>
      <c r="R215" s="258"/>
      <c r="T215" s="259"/>
      <c r="U215" s="260"/>
      <c r="V215" s="261"/>
      <c r="W215" s="261"/>
      <c r="X215" s="261"/>
      <c r="Y215" s="261"/>
      <c r="Z215" s="261"/>
      <c r="AA215" s="262"/>
      <c r="AR215" s="16"/>
      <c r="AT215" s="16"/>
      <c r="AU215" s="16"/>
      <c r="AY215" s="16"/>
      <c r="BE215" s="134"/>
      <c r="BF215" s="134"/>
      <c r="BG215" s="134"/>
      <c r="BH215" s="134"/>
      <c r="BI215" s="134"/>
      <c r="BJ215" s="16"/>
      <c r="BK215" s="134"/>
      <c r="BL215" s="16"/>
      <c r="BM215" s="16"/>
    </row>
    <row r="216" spans="2:65" s="1" customFormat="1" ht="24" customHeight="1" x14ac:dyDescent="0.2">
      <c r="B216" s="247"/>
      <c r="C216" s="248">
        <v>91</v>
      </c>
      <c r="D216" s="272"/>
      <c r="E216" s="287" t="s">
        <v>1777</v>
      </c>
      <c r="F216" s="290" t="s">
        <v>1780</v>
      </c>
      <c r="G216" s="291"/>
      <c r="H216" s="291"/>
      <c r="I216" s="291"/>
      <c r="J216" s="287" t="s">
        <v>187</v>
      </c>
      <c r="K216" s="287">
        <v>1</v>
      </c>
      <c r="L216" s="286"/>
      <c r="M216" s="252"/>
      <c r="N216" s="283"/>
      <c r="O216" s="284"/>
      <c r="P216" s="273"/>
      <c r="Q216" s="284"/>
      <c r="R216" s="258"/>
      <c r="T216" s="259"/>
      <c r="U216" s="260"/>
      <c r="V216" s="261"/>
      <c r="W216" s="261"/>
      <c r="X216" s="261"/>
      <c r="Y216" s="261"/>
      <c r="Z216" s="261"/>
      <c r="AA216" s="262"/>
      <c r="AR216" s="16"/>
      <c r="AT216" s="16"/>
      <c r="AU216" s="16"/>
      <c r="AY216" s="16"/>
      <c r="BE216" s="134"/>
      <c r="BF216" s="134"/>
      <c r="BG216" s="134"/>
      <c r="BH216" s="134"/>
      <c r="BI216" s="134"/>
      <c r="BJ216" s="16"/>
      <c r="BK216" s="134"/>
      <c r="BL216" s="16"/>
      <c r="BM216" s="16"/>
    </row>
    <row r="217" spans="2:65" s="1" customFormat="1" ht="24" customHeight="1" x14ac:dyDescent="0.2">
      <c r="B217" s="247"/>
      <c r="C217" s="248">
        <v>92</v>
      </c>
      <c r="D217" s="272"/>
      <c r="E217" s="287" t="s">
        <v>1777</v>
      </c>
      <c r="F217" s="290" t="s">
        <v>1781</v>
      </c>
      <c r="G217" s="291"/>
      <c r="H217" s="291"/>
      <c r="I217" s="291"/>
      <c r="J217" s="287" t="s">
        <v>187</v>
      </c>
      <c r="K217" s="287">
        <v>1</v>
      </c>
      <c r="L217" s="286"/>
      <c r="M217" s="252"/>
      <c r="N217" s="283"/>
      <c r="O217" s="284"/>
      <c r="P217" s="273"/>
      <c r="Q217" s="284"/>
      <c r="R217" s="258"/>
      <c r="T217" s="259"/>
      <c r="U217" s="260"/>
      <c r="V217" s="261"/>
      <c r="W217" s="261"/>
      <c r="X217" s="261"/>
      <c r="Y217" s="261"/>
      <c r="Z217" s="261"/>
      <c r="AA217" s="262"/>
      <c r="AR217" s="16"/>
      <c r="AT217" s="16"/>
      <c r="AU217" s="16"/>
      <c r="AY217" s="16"/>
      <c r="BE217" s="134"/>
      <c r="BF217" s="134"/>
      <c r="BG217" s="134"/>
      <c r="BH217" s="134"/>
      <c r="BI217" s="134"/>
      <c r="BJ217" s="16"/>
      <c r="BK217" s="134"/>
      <c r="BL217" s="16"/>
      <c r="BM217" s="16"/>
    </row>
    <row r="218" spans="2:65" s="1" customFormat="1" ht="24" customHeight="1" x14ac:dyDescent="0.2">
      <c r="B218" s="247"/>
      <c r="C218" s="248">
        <v>93</v>
      </c>
      <c r="D218" s="272"/>
      <c r="E218" s="287" t="s">
        <v>1777</v>
      </c>
      <c r="F218" s="290" t="s">
        <v>1782</v>
      </c>
      <c r="G218" s="291"/>
      <c r="H218" s="291"/>
      <c r="I218" s="291"/>
      <c r="J218" s="287" t="s">
        <v>187</v>
      </c>
      <c r="K218" s="287">
        <v>1</v>
      </c>
      <c r="L218" s="286"/>
      <c r="M218" s="252"/>
      <c r="N218" s="283"/>
      <c r="O218" s="284"/>
      <c r="P218" s="273"/>
      <c r="Q218" s="284"/>
      <c r="R218" s="258"/>
      <c r="T218" s="259"/>
      <c r="U218" s="260"/>
      <c r="V218" s="261"/>
      <c r="W218" s="261"/>
      <c r="X218" s="261"/>
      <c r="Y218" s="261"/>
      <c r="Z218" s="261"/>
      <c r="AA218" s="262"/>
      <c r="AR218" s="16"/>
      <c r="AT218" s="16"/>
      <c r="AU218" s="16"/>
      <c r="AY218" s="16"/>
      <c r="BE218" s="134"/>
      <c r="BF218" s="134"/>
      <c r="BG218" s="134"/>
      <c r="BH218" s="134"/>
      <c r="BI218" s="134"/>
      <c r="BJ218" s="16"/>
      <c r="BK218" s="134"/>
      <c r="BL218" s="16"/>
      <c r="BM218" s="16"/>
    </row>
    <row r="219" spans="2:65" s="1" customFormat="1" ht="24" customHeight="1" x14ac:dyDescent="0.2">
      <c r="B219" s="247"/>
      <c r="C219" s="248">
        <v>94</v>
      </c>
      <c r="D219" s="272"/>
      <c r="E219" s="287" t="s">
        <v>1777</v>
      </c>
      <c r="F219" s="290" t="s">
        <v>1783</v>
      </c>
      <c r="G219" s="291"/>
      <c r="H219" s="291"/>
      <c r="I219" s="291"/>
      <c r="J219" s="287" t="s">
        <v>187</v>
      </c>
      <c r="K219" s="287">
        <v>4</v>
      </c>
      <c r="L219" s="286"/>
      <c r="M219" s="252"/>
      <c r="N219" s="283"/>
      <c r="O219" s="284"/>
      <c r="P219" s="273"/>
      <c r="Q219" s="284"/>
      <c r="R219" s="258"/>
      <c r="T219" s="259"/>
      <c r="U219" s="260"/>
      <c r="V219" s="261"/>
      <c r="W219" s="261"/>
      <c r="X219" s="261"/>
      <c r="Y219" s="261"/>
      <c r="Z219" s="261"/>
      <c r="AA219" s="262"/>
      <c r="AR219" s="16"/>
      <c r="AT219" s="16"/>
      <c r="AU219" s="16"/>
      <c r="AY219" s="16"/>
      <c r="BE219" s="134"/>
      <c r="BF219" s="134"/>
      <c r="BG219" s="134"/>
      <c r="BH219" s="134"/>
      <c r="BI219" s="134"/>
      <c r="BJ219" s="16"/>
      <c r="BK219" s="134"/>
      <c r="BL219" s="16"/>
      <c r="BM219" s="16"/>
    </row>
    <row r="220" spans="2:65" s="1" customFormat="1" ht="24" customHeight="1" x14ac:dyDescent="0.2">
      <c r="B220" s="247"/>
      <c r="C220" s="248">
        <v>95</v>
      </c>
      <c r="D220" s="272"/>
      <c r="E220" s="287" t="s">
        <v>1777</v>
      </c>
      <c r="F220" s="290" t="s">
        <v>1784</v>
      </c>
      <c r="G220" s="291"/>
      <c r="H220" s="291"/>
      <c r="I220" s="291"/>
      <c r="J220" s="287" t="s">
        <v>187</v>
      </c>
      <c r="K220" s="287">
        <v>1</v>
      </c>
      <c r="L220" s="286"/>
      <c r="M220" s="252"/>
      <c r="N220" s="283"/>
      <c r="O220" s="284"/>
      <c r="P220" s="273"/>
      <c r="Q220" s="284"/>
      <c r="R220" s="258"/>
      <c r="T220" s="259"/>
      <c r="U220" s="260"/>
      <c r="V220" s="261"/>
      <c r="W220" s="261"/>
      <c r="X220" s="261"/>
      <c r="Y220" s="261"/>
      <c r="Z220" s="261"/>
      <c r="AA220" s="262"/>
      <c r="AR220" s="16"/>
      <c r="AT220" s="16"/>
      <c r="AU220" s="16"/>
      <c r="AY220" s="16"/>
      <c r="BE220" s="134"/>
      <c r="BF220" s="134"/>
      <c r="BG220" s="134"/>
      <c r="BH220" s="134"/>
      <c r="BI220" s="134"/>
      <c r="BJ220" s="16"/>
      <c r="BK220" s="134"/>
      <c r="BL220" s="16"/>
      <c r="BM220" s="16"/>
    </row>
    <row r="221" spans="2:65" s="1" customFormat="1" ht="24" customHeight="1" x14ac:dyDescent="0.2">
      <c r="B221" s="247"/>
      <c r="C221" s="248">
        <v>96</v>
      </c>
      <c r="D221" s="272"/>
      <c r="E221" s="287" t="s">
        <v>1777</v>
      </c>
      <c r="F221" s="290" t="s">
        <v>1785</v>
      </c>
      <c r="G221" s="291"/>
      <c r="H221" s="291"/>
      <c r="I221" s="291"/>
      <c r="J221" s="287" t="s">
        <v>187</v>
      </c>
      <c r="K221" s="287">
        <v>1</v>
      </c>
      <c r="L221" s="286"/>
      <c r="M221" s="252"/>
      <c r="N221" s="283"/>
      <c r="O221" s="284"/>
      <c r="P221" s="273"/>
      <c r="Q221" s="284"/>
      <c r="R221" s="258"/>
      <c r="T221" s="259"/>
      <c r="U221" s="260"/>
      <c r="V221" s="261"/>
      <c r="W221" s="261"/>
      <c r="X221" s="261"/>
      <c r="Y221" s="261"/>
      <c r="Z221" s="261"/>
      <c r="AA221" s="262"/>
      <c r="AR221" s="16"/>
      <c r="AT221" s="16"/>
      <c r="AU221" s="16"/>
      <c r="AY221" s="16"/>
      <c r="BE221" s="134"/>
      <c r="BF221" s="134"/>
      <c r="BG221" s="134"/>
      <c r="BH221" s="134"/>
      <c r="BI221" s="134"/>
      <c r="BJ221" s="16"/>
      <c r="BK221" s="134"/>
      <c r="BL221" s="16"/>
      <c r="BM221" s="16"/>
    </row>
    <row r="222" spans="2:65" s="1" customFormat="1" ht="24" customHeight="1" x14ac:dyDescent="0.2">
      <c r="B222" s="247"/>
      <c r="C222" s="248">
        <v>97</v>
      </c>
      <c r="D222" s="272"/>
      <c r="E222" s="287" t="s">
        <v>1777</v>
      </c>
      <c r="F222" s="290" t="s">
        <v>1786</v>
      </c>
      <c r="G222" s="292"/>
      <c r="H222" s="292"/>
      <c r="I222" s="292"/>
      <c r="J222" s="287" t="s">
        <v>187</v>
      </c>
      <c r="K222" s="287">
        <v>1</v>
      </c>
      <c r="L222" s="286"/>
      <c r="M222" s="252"/>
      <c r="N222" s="283"/>
      <c r="O222" s="284"/>
      <c r="P222" s="273"/>
      <c r="Q222" s="284"/>
      <c r="R222" s="258"/>
      <c r="T222" s="259"/>
      <c r="U222" s="260"/>
      <c r="V222" s="261"/>
      <c r="W222" s="261"/>
      <c r="X222" s="261"/>
      <c r="Y222" s="261"/>
      <c r="Z222" s="261"/>
      <c r="AA222" s="262"/>
      <c r="AR222" s="16"/>
      <c r="AT222" s="16"/>
      <c r="AU222" s="16"/>
      <c r="AY222" s="16"/>
      <c r="BE222" s="134"/>
      <c r="BF222" s="134"/>
      <c r="BG222" s="134"/>
      <c r="BH222" s="134"/>
      <c r="BI222" s="134"/>
      <c r="BJ222" s="16"/>
      <c r="BK222" s="134"/>
      <c r="BL222" s="16"/>
      <c r="BM222" s="16"/>
    </row>
    <row r="223" spans="2:65" s="1" customFormat="1" ht="24" customHeight="1" x14ac:dyDescent="0.2">
      <c r="B223" s="247"/>
      <c r="C223" s="248">
        <v>98</v>
      </c>
      <c r="D223" s="272"/>
      <c r="E223" s="287" t="s">
        <v>1777</v>
      </c>
      <c r="F223" s="290" t="s">
        <v>1787</v>
      </c>
      <c r="G223" s="293"/>
      <c r="H223" s="293"/>
      <c r="I223" s="293"/>
      <c r="J223" s="287" t="s">
        <v>187</v>
      </c>
      <c r="K223" s="287">
        <v>1</v>
      </c>
      <c r="L223" s="286"/>
      <c r="M223" s="269"/>
      <c r="N223" s="283"/>
      <c r="O223" s="284"/>
      <c r="P223" s="273"/>
      <c r="Q223" s="284"/>
      <c r="R223" s="258"/>
      <c r="T223" s="259"/>
      <c r="U223" s="260"/>
      <c r="V223" s="261"/>
      <c r="W223" s="261"/>
      <c r="X223" s="261"/>
      <c r="Y223" s="261"/>
      <c r="Z223" s="261"/>
      <c r="AA223" s="262"/>
      <c r="AR223" s="16"/>
      <c r="AT223" s="16"/>
      <c r="AU223" s="16"/>
      <c r="AY223" s="16"/>
      <c r="BE223" s="134"/>
      <c r="BF223" s="134"/>
      <c r="BG223" s="134"/>
      <c r="BH223" s="134"/>
      <c r="BI223" s="134"/>
      <c r="BJ223" s="16"/>
      <c r="BK223" s="134"/>
      <c r="BL223" s="16"/>
      <c r="BM223" s="16"/>
    </row>
    <row r="224" spans="2:65" s="1" customFormat="1" ht="24" customHeight="1" x14ac:dyDescent="0.2">
      <c r="B224" s="247"/>
      <c r="C224" s="248">
        <v>99</v>
      </c>
      <c r="D224" s="272"/>
      <c r="E224" s="287" t="s">
        <v>1777</v>
      </c>
      <c r="F224" s="290" t="s">
        <v>1788</v>
      </c>
      <c r="G224" s="293"/>
      <c r="H224" s="293"/>
      <c r="I224" s="293"/>
      <c r="J224" s="287" t="s">
        <v>187</v>
      </c>
      <c r="K224" s="287">
        <v>1</v>
      </c>
      <c r="L224" s="286"/>
      <c r="M224" s="269"/>
      <c r="N224" s="283"/>
      <c r="O224" s="284"/>
      <c r="P224" s="273"/>
      <c r="Q224" s="284"/>
      <c r="R224" s="258"/>
      <c r="T224" s="259"/>
      <c r="U224" s="260"/>
      <c r="V224" s="261"/>
      <c r="W224" s="261"/>
      <c r="X224" s="261"/>
      <c r="Y224" s="261"/>
      <c r="Z224" s="261"/>
      <c r="AA224" s="262"/>
      <c r="AR224" s="16"/>
      <c r="AT224" s="16"/>
      <c r="AU224" s="16"/>
      <c r="AY224" s="16"/>
      <c r="BE224" s="134"/>
      <c r="BF224" s="134"/>
      <c r="BG224" s="134"/>
      <c r="BH224" s="134"/>
      <c r="BI224" s="134"/>
      <c r="BJ224" s="16"/>
      <c r="BK224" s="134"/>
      <c r="BL224" s="16"/>
      <c r="BM224" s="16"/>
    </row>
    <row r="225" spans="2:65" s="1" customFormat="1" ht="24" customHeight="1" x14ac:dyDescent="0.2">
      <c r="B225" s="247"/>
      <c r="C225" s="248">
        <v>100</v>
      </c>
      <c r="D225" s="272"/>
      <c r="E225" s="287" t="s">
        <v>1777</v>
      </c>
      <c r="F225" s="290" t="s">
        <v>1789</v>
      </c>
      <c r="G225" s="293"/>
      <c r="H225" s="293"/>
      <c r="I225" s="293"/>
      <c r="J225" s="287" t="s">
        <v>187</v>
      </c>
      <c r="K225" s="287">
        <v>1</v>
      </c>
      <c r="L225" s="286"/>
      <c r="M225" s="269"/>
      <c r="N225" s="283"/>
      <c r="O225" s="284"/>
      <c r="P225" s="273"/>
      <c r="Q225" s="284"/>
      <c r="R225" s="258"/>
      <c r="T225" s="259"/>
      <c r="U225" s="260"/>
      <c r="V225" s="261"/>
      <c r="W225" s="261"/>
      <c r="X225" s="261"/>
      <c r="Y225" s="261"/>
      <c r="Z225" s="261"/>
      <c r="AA225" s="262"/>
      <c r="AR225" s="16"/>
      <c r="AT225" s="16"/>
      <c r="AU225" s="16"/>
      <c r="AY225" s="16"/>
      <c r="BE225" s="134"/>
      <c r="BF225" s="134"/>
      <c r="BG225" s="134"/>
      <c r="BH225" s="134"/>
      <c r="BI225" s="134"/>
      <c r="BJ225" s="16"/>
      <c r="BK225" s="134"/>
      <c r="BL225" s="16"/>
      <c r="BM225" s="16"/>
    </row>
    <row r="226" spans="2:65" s="1" customFormat="1" ht="24" customHeight="1" x14ac:dyDescent="0.2">
      <c r="B226" s="247"/>
      <c r="C226" s="248">
        <v>101</v>
      </c>
      <c r="D226" s="272"/>
      <c r="E226" s="287" t="s">
        <v>1777</v>
      </c>
      <c r="F226" s="468" t="s">
        <v>1847</v>
      </c>
      <c r="G226" s="468"/>
      <c r="H226" s="468"/>
      <c r="I226" s="468"/>
      <c r="J226" s="287" t="s">
        <v>187</v>
      </c>
      <c r="K226" s="287">
        <v>1</v>
      </c>
      <c r="L226" s="286"/>
      <c r="M226" s="269"/>
      <c r="N226" s="283"/>
      <c r="O226" s="284"/>
      <c r="P226" s="273"/>
      <c r="Q226" s="284"/>
      <c r="R226" s="258"/>
      <c r="T226" s="259"/>
      <c r="U226" s="260"/>
      <c r="V226" s="261"/>
      <c r="W226" s="261"/>
      <c r="X226" s="261"/>
      <c r="Y226" s="261"/>
      <c r="Z226" s="261"/>
      <c r="AA226" s="262"/>
      <c r="AR226" s="16"/>
      <c r="AT226" s="16"/>
      <c r="AU226" s="16"/>
      <c r="AY226" s="16"/>
      <c r="BE226" s="134"/>
      <c r="BF226" s="134"/>
      <c r="BG226" s="134"/>
      <c r="BH226" s="134"/>
      <c r="BI226" s="134"/>
      <c r="BJ226" s="16"/>
      <c r="BK226" s="134"/>
      <c r="BL226" s="16"/>
      <c r="BM226" s="16"/>
    </row>
    <row r="227" spans="2:65" s="1" customFormat="1" ht="24" customHeight="1" x14ac:dyDescent="0.2">
      <c r="B227" s="247"/>
      <c r="C227" s="248">
        <v>102</v>
      </c>
      <c r="D227" s="272"/>
      <c r="E227" s="287" t="s">
        <v>1777</v>
      </c>
      <c r="F227" s="468" t="s">
        <v>1848</v>
      </c>
      <c r="G227" s="468"/>
      <c r="H227" s="468"/>
      <c r="I227" s="468"/>
      <c r="J227" s="287" t="s">
        <v>187</v>
      </c>
      <c r="K227" s="287">
        <v>2</v>
      </c>
      <c r="L227" s="286"/>
      <c r="M227" s="269"/>
      <c r="N227" s="283"/>
      <c r="O227" s="284"/>
      <c r="P227" s="273"/>
      <c r="Q227" s="284"/>
      <c r="R227" s="258"/>
      <c r="T227" s="259"/>
      <c r="U227" s="260"/>
      <c r="V227" s="261"/>
      <c r="W227" s="261"/>
      <c r="X227" s="261"/>
      <c r="Y227" s="261"/>
      <c r="Z227" s="261"/>
      <c r="AA227" s="262"/>
      <c r="AR227" s="16"/>
      <c r="AT227" s="16"/>
      <c r="AU227" s="16"/>
      <c r="AY227" s="16"/>
      <c r="BE227" s="134"/>
      <c r="BF227" s="134"/>
      <c r="BG227" s="134"/>
      <c r="BH227" s="134"/>
      <c r="BI227" s="134"/>
      <c r="BJ227" s="16"/>
      <c r="BK227" s="134"/>
      <c r="BL227" s="16"/>
      <c r="BM227" s="16"/>
    </row>
    <row r="228" spans="2:65" s="1" customFormat="1" ht="24" customHeight="1" x14ac:dyDescent="0.2">
      <c r="B228" s="247"/>
      <c r="C228" s="248">
        <v>103</v>
      </c>
      <c r="D228" s="272"/>
      <c r="E228" s="287" t="s">
        <v>1777</v>
      </c>
      <c r="F228" s="294" t="s">
        <v>1790</v>
      </c>
      <c r="G228" s="293"/>
      <c r="H228" s="293"/>
      <c r="I228" s="293"/>
      <c r="J228" s="287" t="s">
        <v>187</v>
      </c>
      <c r="K228" s="287">
        <v>1</v>
      </c>
      <c r="L228" s="286"/>
      <c r="M228" s="252"/>
      <c r="N228" s="283"/>
      <c r="O228" s="284"/>
      <c r="P228" s="273"/>
      <c r="Q228" s="284"/>
      <c r="R228" s="258"/>
      <c r="T228" s="259"/>
      <c r="U228" s="260"/>
      <c r="V228" s="261"/>
      <c r="W228" s="261"/>
      <c r="X228" s="261"/>
      <c r="Y228" s="261"/>
      <c r="Z228" s="261"/>
      <c r="AA228" s="262"/>
      <c r="AR228" s="16"/>
      <c r="AT228" s="16"/>
      <c r="AU228" s="16"/>
      <c r="AY228" s="16"/>
      <c r="BE228" s="134"/>
      <c r="BF228" s="134"/>
      <c r="BG228" s="134"/>
      <c r="BH228" s="134"/>
      <c r="BI228" s="134"/>
      <c r="BJ228" s="16"/>
      <c r="BK228" s="134"/>
      <c r="BL228" s="16"/>
      <c r="BM228" s="16"/>
    </row>
    <row r="229" spans="2:65" s="1" customFormat="1" ht="24" customHeight="1" x14ac:dyDescent="0.2">
      <c r="B229" s="247"/>
      <c r="C229" s="248"/>
      <c r="D229" s="272"/>
      <c r="E229" s="285"/>
      <c r="F229" s="290"/>
      <c r="G229" s="293"/>
      <c r="H229" s="293"/>
      <c r="I229" s="293"/>
      <c r="J229" s="285"/>
      <c r="K229" s="285"/>
      <c r="L229" s="286"/>
      <c r="M229" s="252"/>
      <c r="N229" s="283"/>
      <c r="O229" s="284"/>
      <c r="P229" s="273"/>
      <c r="Q229" s="284"/>
      <c r="R229" s="258"/>
      <c r="T229" s="259"/>
      <c r="U229" s="260"/>
      <c r="V229" s="261"/>
      <c r="W229" s="261"/>
      <c r="X229" s="261"/>
      <c r="Y229" s="261"/>
      <c r="Z229" s="261"/>
      <c r="AA229" s="262"/>
      <c r="AR229" s="16"/>
      <c r="AT229" s="16"/>
      <c r="AU229" s="16"/>
      <c r="AY229" s="16"/>
      <c r="BE229" s="134"/>
      <c r="BF229" s="134"/>
      <c r="BG229" s="134"/>
      <c r="BH229" s="134"/>
      <c r="BI229" s="134"/>
      <c r="BJ229" s="16"/>
      <c r="BK229" s="134"/>
      <c r="BL229" s="16"/>
      <c r="BM229" s="16"/>
    </row>
    <row r="230" spans="2:65" s="1" customFormat="1" ht="18" customHeight="1" x14ac:dyDescent="0.2">
      <c r="B230" s="247"/>
      <c r="C230" s="248">
        <v>104</v>
      </c>
      <c r="D230" s="272"/>
      <c r="E230" s="287" t="s">
        <v>1777</v>
      </c>
      <c r="F230" s="288" t="s">
        <v>1864</v>
      </c>
      <c r="G230" s="293"/>
      <c r="H230" s="293"/>
      <c r="I230" s="293"/>
      <c r="J230" s="287" t="s">
        <v>134</v>
      </c>
      <c r="K230" s="287">
        <v>1200</v>
      </c>
      <c r="L230" s="286"/>
      <c r="M230" s="252"/>
      <c r="N230" s="283"/>
      <c r="O230" s="284"/>
      <c r="P230" s="273"/>
      <c r="Q230" s="284"/>
      <c r="R230" s="258"/>
      <c r="T230" s="259"/>
      <c r="U230" s="260"/>
      <c r="V230" s="261"/>
      <c r="W230" s="261"/>
      <c r="X230" s="261"/>
      <c r="Y230" s="261"/>
      <c r="Z230" s="261"/>
      <c r="AA230" s="262"/>
      <c r="AR230" s="16"/>
      <c r="AT230" s="16"/>
      <c r="AU230" s="16"/>
      <c r="AY230" s="16"/>
      <c r="BE230" s="134"/>
      <c r="BF230" s="134"/>
      <c r="BG230" s="134"/>
      <c r="BH230" s="134"/>
      <c r="BI230" s="134"/>
      <c r="BJ230" s="16"/>
      <c r="BK230" s="134"/>
      <c r="BL230" s="16"/>
      <c r="BM230" s="16"/>
    </row>
    <row r="231" spans="2:65" s="1" customFormat="1" ht="18" customHeight="1" x14ac:dyDescent="0.2">
      <c r="B231" s="247"/>
      <c r="C231" s="248">
        <v>105</v>
      </c>
      <c r="D231" s="272"/>
      <c r="E231" s="287" t="s">
        <v>1777</v>
      </c>
      <c r="F231" s="288" t="s">
        <v>1865</v>
      </c>
      <c r="G231" s="289"/>
      <c r="H231" s="289"/>
      <c r="I231" s="289"/>
      <c r="J231" s="287" t="s">
        <v>134</v>
      </c>
      <c r="K231" s="287">
        <v>60</v>
      </c>
      <c r="L231" s="286"/>
      <c r="M231" s="269"/>
      <c r="N231" s="283"/>
      <c r="O231" s="284"/>
      <c r="P231" s="273"/>
      <c r="Q231" s="284"/>
      <c r="R231" s="258"/>
      <c r="T231" s="259"/>
      <c r="U231" s="260"/>
      <c r="V231" s="261"/>
      <c r="W231" s="261"/>
      <c r="X231" s="261"/>
      <c r="Y231" s="261"/>
      <c r="Z231" s="261"/>
      <c r="AA231" s="262"/>
      <c r="AR231" s="16"/>
      <c r="AT231" s="16"/>
      <c r="AU231" s="16"/>
      <c r="AY231" s="16"/>
      <c r="BE231" s="134"/>
      <c r="BF231" s="134"/>
      <c r="BG231" s="134"/>
      <c r="BH231" s="134"/>
      <c r="BI231" s="134"/>
      <c r="BJ231" s="16"/>
      <c r="BK231" s="134"/>
      <c r="BL231" s="16"/>
      <c r="BM231" s="16"/>
    </row>
    <row r="232" spans="2:65" s="1" customFormat="1" ht="18" customHeight="1" x14ac:dyDescent="0.2">
      <c r="B232" s="247"/>
      <c r="C232" s="248">
        <v>106</v>
      </c>
      <c r="D232" s="272"/>
      <c r="E232" s="287" t="s">
        <v>1777</v>
      </c>
      <c r="F232" s="288" t="s">
        <v>1866</v>
      </c>
      <c r="G232" s="289"/>
      <c r="H232" s="289"/>
      <c r="I232" s="289"/>
      <c r="J232" s="287" t="s">
        <v>134</v>
      </c>
      <c r="K232" s="287">
        <v>800</v>
      </c>
      <c r="L232" s="286"/>
      <c r="M232" s="269"/>
      <c r="N232" s="283"/>
      <c r="O232" s="284"/>
      <c r="P232" s="273"/>
      <c r="Q232" s="284"/>
      <c r="R232" s="258"/>
      <c r="T232" s="259"/>
      <c r="U232" s="260"/>
      <c r="V232" s="261"/>
      <c r="W232" s="261"/>
      <c r="X232" s="261"/>
      <c r="Y232" s="261"/>
      <c r="Z232" s="261"/>
      <c r="AA232" s="262"/>
      <c r="AR232" s="16"/>
      <c r="AT232" s="16"/>
      <c r="AU232" s="16"/>
      <c r="AY232" s="16"/>
      <c r="BE232" s="134"/>
      <c r="BF232" s="134"/>
      <c r="BG232" s="134"/>
      <c r="BH232" s="134"/>
      <c r="BI232" s="134"/>
      <c r="BJ232" s="16"/>
      <c r="BK232" s="134"/>
      <c r="BL232" s="16"/>
      <c r="BM232" s="16"/>
    </row>
    <row r="233" spans="2:65" s="1" customFormat="1" ht="18" customHeight="1" x14ac:dyDescent="0.2">
      <c r="B233" s="247"/>
      <c r="C233" s="248">
        <v>107</v>
      </c>
      <c r="D233" s="272"/>
      <c r="E233" s="287" t="s">
        <v>1777</v>
      </c>
      <c r="F233" s="288" t="s">
        <v>1867</v>
      </c>
      <c r="G233" s="289"/>
      <c r="H233" s="289"/>
      <c r="I233" s="289"/>
      <c r="J233" s="287" t="s">
        <v>134</v>
      </c>
      <c r="K233" s="287">
        <v>50</v>
      </c>
      <c r="L233" s="286"/>
      <c r="M233" s="269"/>
      <c r="N233" s="283"/>
      <c r="O233" s="284"/>
      <c r="P233" s="273"/>
      <c r="Q233" s="284"/>
      <c r="R233" s="258"/>
      <c r="T233" s="259"/>
      <c r="U233" s="260"/>
      <c r="V233" s="261"/>
      <c r="W233" s="261"/>
      <c r="X233" s="261"/>
      <c r="Y233" s="261"/>
      <c r="Z233" s="261"/>
      <c r="AA233" s="262"/>
      <c r="AR233" s="16"/>
      <c r="AT233" s="16"/>
      <c r="AU233" s="16"/>
      <c r="AY233" s="16"/>
      <c r="BE233" s="134"/>
      <c r="BF233" s="134"/>
      <c r="BG233" s="134"/>
      <c r="BH233" s="134"/>
      <c r="BI233" s="134"/>
      <c r="BJ233" s="16"/>
      <c r="BK233" s="134"/>
      <c r="BL233" s="16"/>
      <c r="BM233" s="16"/>
    </row>
    <row r="234" spans="2:65" s="1" customFormat="1" ht="18" customHeight="1" x14ac:dyDescent="0.2">
      <c r="B234" s="247"/>
      <c r="C234" s="248">
        <v>108</v>
      </c>
      <c r="D234" s="272"/>
      <c r="E234" s="287" t="s">
        <v>1777</v>
      </c>
      <c r="F234" s="294" t="s">
        <v>1868</v>
      </c>
      <c r="G234" s="289"/>
      <c r="H234" s="289"/>
      <c r="I234" s="289"/>
      <c r="J234" s="287" t="s">
        <v>134</v>
      </c>
      <c r="K234" s="287">
        <v>25</v>
      </c>
      <c r="L234" s="286"/>
      <c r="M234" s="269"/>
      <c r="N234" s="283"/>
      <c r="O234" s="284"/>
      <c r="P234" s="273"/>
      <c r="Q234" s="284"/>
      <c r="R234" s="258"/>
      <c r="T234" s="259"/>
      <c r="U234" s="260"/>
      <c r="V234" s="261"/>
      <c r="W234" s="261"/>
      <c r="X234" s="261"/>
      <c r="Y234" s="261"/>
      <c r="Z234" s="261"/>
      <c r="AA234" s="262"/>
      <c r="AR234" s="16"/>
      <c r="AT234" s="16"/>
      <c r="AU234" s="16"/>
      <c r="AY234" s="16"/>
      <c r="BE234" s="134"/>
      <c r="BF234" s="134"/>
      <c r="BG234" s="134"/>
      <c r="BH234" s="134"/>
      <c r="BI234" s="134"/>
      <c r="BJ234" s="16"/>
      <c r="BK234" s="134"/>
      <c r="BL234" s="16"/>
      <c r="BM234" s="16"/>
    </row>
    <row r="235" spans="2:65" s="1" customFormat="1" ht="18" customHeight="1" x14ac:dyDescent="0.2">
      <c r="B235" s="247"/>
      <c r="C235" s="248">
        <v>109</v>
      </c>
      <c r="D235" s="272"/>
      <c r="E235" s="287" t="s">
        <v>1777</v>
      </c>
      <c r="F235" s="288" t="s">
        <v>1869</v>
      </c>
      <c r="G235" s="289"/>
      <c r="H235" s="289"/>
      <c r="I235" s="289"/>
      <c r="J235" s="287" t="s">
        <v>134</v>
      </c>
      <c r="K235" s="287">
        <v>20</v>
      </c>
      <c r="L235" s="286"/>
      <c r="M235" s="269"/>
      <c r="N235" s="283"/>
      <c r="O235" s="284"/>
      <c r="P235" s="273"/>
      <c r="Q235" s="284"/>
      <c r="R235" s="258"/>
      <c r="T235" s="259"/>
      <c r="U235" s="260"/>
      <c r="V235" s="261"/>
      <c r="W235" s="261"/>
      <c r="X235" s="261"/>
      <c r="Y235" s="261"/>
      <c r="Z235" s="261"/>
      <c r="AA235" s="262"/>
      <c r="AR235" s="16"/>
      <c r="AT235" s="16"/>
      <c r="AU235" s="16"/>
      <c r="AY235" s="16"/>
      <c r="BE235" s="134"/>
      <c r="BF235" s="134"/>
      <c r="BG235" s="134"/>
      <c r="BH235" s="134"/>
      <c r="BI235" s="134"/>
      <c r="BJ235" s="16"/>
      <c r="BK235" s="134"/>
      <c r="BL235" s="16"/>
      <c r="BM235" s="16"/>
    </row>
    <row r="236" spans="2:65" s="1" customFormat="1" ht="18" customHeight="1" x14ac:dyDescent="0.2">
      <c r="B236" s="247"/>
      <c r="C236" s="248">
        <v>110</v>
      </c>
      <c r="D236" s="272"/>
      <c r="E236" s="287" t="s">
        <v>1777</v>
      </c>
      <c r="F236" s="288" t="s">
        <v>1870</v>
      </c>
      <c r="G236" s="291"/>
      <c r="H236" s="291"/>
      <c r="I236" s="291"/>
      <c r="J236" s="287" t="s">
        <v>134</v>
      </c>
      <c r="K236" s="287">
        <v>270</v>
      </c>
      <c r="L236" s="286"/>
      <c r="M236" s="252"/>
      <c r="N236" s="283"/>
      <c r="O236" s="284"/>
      <c r="P236" s="273"/>
      <c r="Q236" s="284"/>
      <c r="R236" s="258"/>
      <c r="T236" s="259"/>
      <c r="U236" s="260"/>
      <c r="V236" s="261"/>
      <c r="W236" s="261"/>
      <c r="X236" s="261"/>
      <c r="Y236" s="261"/>
      <c r="Z236" s="261"/>
      <c r="AA236" s="262"/>
      <c r="AR236" s="16"/>
      <c r="AT236" s="16"/>
      <c r="AU236" s="16"/>
      <c r="AY236" s="16"/>
      <c r="BE236" s="134"/>
      <c r="BF236" s="134"/>
      <c r="BG236" s="134"/>
      <c r="BH236" s="134"/>
      <c r="BI236" s="134"/>
      <c r="BJ236" s="16"/>
      <c r="BK236" s="134"/>
      <c r="BL236" s="16"/>
      <c r="BM236" s="16"/>
    </row>
    <row r="237" spans="2:65" s="1" customFormat="1" ht="18" customHeight="1" x14ac:dyDescent="0.2">
      <c r="B237" s="247"/>
      <c r="C237" s="248">
        <v>111</v>
      </c>
      <c r="D237" s="272"/>
      <c r="E237" s="287" t="s">
        <v>1777</v>
      </c>
      <c r="F237" s="288" t="s">
        <v>1871</v>
      </c>
      <c r="G237" s="291"/>
      <c r="H237" s="291"/>
      <c r="I237" s="291"/>
      <c r="J237" s="287" t="s">
        <v>134</v>
      </c>
      <c r="K237" s="287">
        <v>20</v>
      </c>
      <c r="L237" s="286"/>
      <c r="M237" s="252"/>
      <c r="N237" s="283"/>
      <c r="O237" s="284"/>
      <c r="P237" s="273"/>
      <c r="Q237" s="284"/>
      <c r="R237" s="258"/>
      <c r="T237" s="259"/>
      <c r="U237" s="260"/>
      <c r="V237" s="261"/>
      <c r="W237" s="261"/>
      <c r="X237" s="261"/>
      <c r="Y237" s="261"/>
      <c r="Z237" s="261"/>
      <c r="AA237" s="262"/>
      <c r="AR237" s="16"/>
      <c r="AT237" s="16"/>
      <c r="AU237" s="16"/>
      <c r="AY237" s="16"/>
      <c r="BE237" s="134"/>
      <c r="BF237" s="134"/>
      <c r="BG237" s="134"/>
      <c r="BH237" s="134"/>
      <c r="BI237" s="134"/>
      <c r="BJ237" s="16"/>
      <c r="BK237" s="134"/>
      <c r="BL237" s="16"/>
      <c r="BM237" s="16"/>
    </row>
    <row r="238" spans="2:65" s="1" customFormat="1" ht="18" customHeight="1" x14ac:dyDescent="0.2">
      <c r="B238" s="247"/>
      <c r="C238" s="248">
        <v>112</v>
      </c>
      <c r="D238" s="272"/>
      <c r="E238" s="287" t="s">
        <v>1777</v>
      </c>
      <c r="F238" s="288" t="s">
        <v>1872</v>
      </c>
      <c r="G238" s="291"/>
      <c r="H238" s="291"/>
      <c r="I238" s="291"/>
      <c r="J238" s="287" t="s">
        <v>134</v>
      </c>
      <c r="K238" s="287">
        <v>40</v>
      </c>
      <c r="L238" s="286"/>
      <c r="M238" s="252"/>
      <c r="N238" s="283"/>
      <c r="O238" s="284"/>
      <c r="P238" s="273"/>
      <c r="Q238" s="284"/>
      <c r="R238" s="258"/>
      <c r="T238" s="259"/>
      <c r="U238" s="260"/>
      <c r="V238" s="261"/>
      <c r="W238" s="261"/>
      <c r="X238" s="261"/>
      <c r="Y238" s="261"/>
      <c r="Z238" s="261"/>
      <c r="AA238" s="262"/>
      <c r="AR238" s="16"/>
      <c r="AT238" s="16"/>
      <c r="AU238" s="16"/>
      <c r="AY238" s="16"/>
      <c r="BE238" s="134"/>
      <c r="BF238" s="134"/>
      <c r="BG238" s="134"/>
      <c r="BH238" s="134"/>
      <c r="BI238" s="134"/>
      <c r="BJ238" s="16"/>
      <c r="BK238" s="134"/>
      <c r="BL238" s="16"/>
      <c r="BM238" s="16"/>
    </row>
    <row r="239" spans="2:65" s="1" customFormat="1" ht="18" customHeight="1" x14ac:dyDescent="0.2">
      <c r="B239" s="247"/>
      <c r="C239" s="248">
        <v>113</v>
      </c>
      <c r="D239" s="272"/>
      <c r="E239" s="287" t="s">
        <v>1777</v>
      </c>
      <c r="F239" s="288" t="s">
        <v>1873</v>
      </c>
      <c r="G239" s="291"/>
      <c r="H239" s="291"/>
      <c r="I239" s="291"/>
      <c r="J239" s="287" t="s">
        <v>134</v>
      </c>
      <c r="K239" s="287">
        <v>300</v>
      </c>
      <c r="L239" s="286"/>
      <c r="M239" s="252"/>
      <c r="N239" s="283"/>
      <c r="O239" s="284"/>
      <c r="P239" s="273"/>
      <c r="Q239" s="284"/>
      <c r="R239" s="258"/>
      <c r="T239" s="259"/>
      <c r="U239" s="260"/>
      <c r="V239" s="261"/>
      <c r="W239" s="261"/>
      <c r="X239" s="261"/>
      <c r="Y239" s="261"/>
      <c r="Z239" s="261"/>
      <c r="AA239" s="262"/>
      <c r="AR239" s="16"/>
      <c r="AT239" s="16"/>
      <c r="AU239" s="16"/>
      <c r="AY239" s="16"/>
      <c r="BE239" s="134"/>
      <c r="BF239" s="134"/>
      <c r="BG239" s="134"/>
      <c r="BH239" s="134"/>
      <c r="BI239" s="134"/>
      <c r="BJ239" s="16"/>
      <c r="BK239" s="134"/>
      <c r="BL239" s="16"/>
      <c r="BM239" s="16"/>
    </row>
    <row r="240" spans="2:65" s="1" customFormat="1" ht="18" customHeight="1" x14ac:dyDescent="0.2">
      <c r="B240" s="247"/>
      <c r="C240" s="248">
        <v>114</v>
      </c>
      <c r="D240" s="272"/>
      <c r="E240" s="287" t="s">
        <v>1777</v>
      </c>
      <c r="F240" s="288" t="s">
        <v>1874</v>
      </c>
      <c r="G240" s="291"/>
      <c r="H240" s="291"/>
      <c r="I240" s="291"/>
      <c r="J240" s="287" t="s">
        <v>134</v>
      </c>
      <c r="K240" s="287">
        <v>550</v>
      </c>
      <c r="L240" s="286"/>
      <c r="M240" s="252"/>
      <c r="N240" s="283"/>
      <c r="O240" s="284"/>
      <c r="P240" s="273"/>
      <c r="Q240" s="284"/>
      <c r="R240" s="258"/>
      <c r="T240" s="259"/>
      <c r="U240" s="260"/>
      <c r="V240" s="261"/>
      <c r="W240" s="261"/>
      <c r="X240" s="261"/>
      <c r="Y240" s="261"/>
      <c r="Z240" s="261"/>
      <c r="AA240" s="262"/>
      <c r="AR240" s="16"/>
      <c r="AT240" s="16"/>
      <c r="AU240" s="16"/>
      <c r="AY240" s="16"/>
      <c r="BE240" s="134"/>
      <c r="BF240" s="134"/>
      <c r="BG240" s="134"/>
      <c r="BH240" s="134"/>
      <c r="BI240" s="134"/>
      <c r="BJ240" s="16"/>
      <c r="BK240" s="134"/>
      <c r="BL240" s="16"/>
      <c r="BM240" s="16"/>
    </row>
    <row r="241" spans="2:65" s="1" customFormat="1" ht="16.5" customHeight="1" x14ac:dyDescent="0.2">
      <c r="B241" s="247"/>
      <c r="C241" s="248"/>
      <c r="D241" s="272"/>
      <c r="E241" s="287"/>
      <c r="F241" s="288"/>
      <c r="G241" s="291"/>
      <c r="H241" s="291"/>
      <c r="I241" s="291"/>
      <c r="J241" s="287"/>
      <c r="K241" s="287"/>
      <c r="L241" s="286"/>
      <c r="M241" s="252"/>
      <c r="N241" s="283"/>
      <c r="O241" s="284"/>
      <c r="P241" s="273"/>
      <c r="Q241" s="284"/>
      <c r="R241" s="258"/>
      <c r="T241" s="259"/>
      <c r="U241" s="260"/>
      <c r="V241" s="261"/>
      <c r="W241" s="261"/>
      <c r="X241" s="261"/>
      <c r="Y241" s="261"/>
      <c r="Z241" s="261"/>
      <c r="AA241" s="262"/>
      <c r="AR241" s="16"/>
      <c r="AT241" s="16"/>
      <c r="AU241" s="16"/>
      <c r="AY241" s="16"/>
      <c r="BE241" s="134"/>
      <c r="BF241" s="134"/>
      <c r="BG241" s="134"/>
      <c r="BH241" s="134"/>
      <c r="BI241" s="134"/>
      <c r="BJ241" s="16"/>
      <c r="BK241" s="134"/>
      <c r="BL241" s="16"/>
      <c r="BM241" s="16"/>
    </row>
    <row r="242" spans="2:65" s="1" customFormat="1" ht="16.5" customHeight="1" x14ac:dyDescent="0.2">
      <c r="B242" s="247"/>
      <c r="C242" s="248">
        <v>115</v>
      </c>
      <c r="D242" s="272"/>
      <c r="E242" s="285" t="s">
        <v>1777</v>
      </c>
      <c r="F242" s="290" t="s">
        <v>1863</v>
      </c>
      <c r="G242" s="291"/>
      <c r="H242" s="291"/>
      <c r="I242" s="291"/>
      <c r="J242" s="285" t="s">
        <v>134</v>
      </c>
      <c r="K242" s="285">
        <v>1550</v>
      </c>
      <c r="L242" s="286"/>
      <c r="M242" s="252"/>
      <c r="N242" s="283"/>
      <c r="O242" s="284"/>
      <c r="P242" s="273"/>
      <c r="Q242" s="284"/>
      <c r="R242" s="258"/>
      <c r="T242" s="259"/>
      <c r="U242" s="260"/>
      <c r="V242" s="261"/>
      <c r="W242" s="261"/>
      <c r="X242" s="261"/>
      <c r="Y242" s="261"/>
      <c r="Z242" s="261"/>
      <c r="AA242" s="262"/>
      <c r="AR242" s="16"/>
      <c r="AT242" s="16"/>
      <c r="AU242" s="16"/>
      <c r="AY242" s="16"/>
      <c r="BE242" s="134"/>
      <c r="BF242" s="134"/>
      <c r="BG242" s="134"/>
      <c r="BH242" s="134"/>
      <c r="BI242" s="134"/>
      <c r="BJ242" s="16"/>
      <c r="BK242" s="134"/>
      <c r="BL242" s="16"/>
      <c r="BM242" s="16"/>
    </row>
    <row r="243" spans="2:65" s="1" customFormat="1" ht="16.5" customHeight="1" x14ac:dyDescent="0.2">
      <c r="B243" s="247"/>
      <c r="C243" s="248">
        <v>116</v>
      </c>
      <c r="D243" s="272"/>
      <c r="E243" s="285" t="s">
        <v>1777</v>
      </c>
      <c r="F243" s="290" t="s">
        <v>1875</v>
      </c>
      <c r="G243" s="291"/>
      <c r="H243" s="291"/>
      <c r="I243" s="291"/>
      <c r="J243" s="285" t="s">
        <v>187</v>
      </c>
      <c r="K243" s="285">
        <v>50</v>
      </c>
      <c r="L243" s="286"/>
      <c r="M243" s="252"/>
      <c r="N243" s="283"/>
      <c r="O243" s="284"/>
      <c r="P243" s="273"/>
      <c r="Q243" s="284"/>
      <c r="R243" s="258"/>
      <c r="T243" s="259"/>
      <c r="U243" s="260"/>
      <c r="V243" s="261"/>
      <c r="W243" s="261"/>
      <c r="X243" s="261"/>
      <c r="Y243" s="261"/>
      <c r="Z243" s="261"/>
      <c r="AA243" s="262"/>
      <c r="AR243" s="16"/>
      <c r="AT243" s="16"/>
      <c r="AU243" s="16"/>
      <c r="AY243" s="16"/>
      <c r="BE243" s="134"/>
      <c r="BF243" s="134"/>
      <c r="BG243" s="134"/>
      <c r="BH243" s="134"/>
      <c r="BI243" s="134"/>
      <c r="BJ243" s="16"/>
      <c r="BK243" s="134"/>
      <c r="BL243" s="16"/>
      <c r="BM243" s="16"/>
    </row>
    <row r="244" spans="2:65" s="1" customFormat="1" ht="16.5" customHeight="1" x14ac:dyDescent="0.2">
      <c r="B244" s="247"/>
      <c r="C244" s="248">
        <v>117</v>
      </c>
      <c r="D244" s="272"/>
      <c r="E244" s="285" t="s">
        <v>1777</v>
      </c>
      <c r="F244" s="290" t="s">
        <v>1876</v>
      </c>
      <c r="G244" s="291"/>
      <c r="H244" s="291"/>
      <c r="I244" s="291"/>
      <c r="J244" s="285" t="s">
        <v>187</v>
      </c>
      <c r="K244" s="285">
        <v>50</v>
      </c>
      <c r="L244" s="286"/>
      <c r="M244" s="252"/>
      <c r="N244" s="283"/>
      <c r="O244" s="284"/>
      <c r="P244" s="273"/>
      <c r="Q244" s="284"/>
      <c r="R244" s="258"/>
      <c r="T244" s="259"/>
      <c r="U244" s="260"/>
      <c r="V244" s="261"/>
      <c r="W244" s="261"/>
      <c r="X244" s="261"/>
      <c r="Y244" s="261"/>
      <c r="Z244" s="261"/>
      <c r="AA244" s="262"/>
      <c r="AR244" s="16"/>
      <c r="AT244" s="16"/>
      <c r="AU244" s="16"/>
      <c r="AY244" s="16"/>
      <c r="BE244" s="134"/>
      <c r="BF244" s="134"/>
      <c r="BG244" s="134"/>
      <c r="BH244" s="134"/>
      <c r="BI244" s="134"/>
      <c r="BJ244" s="16"/>
      <c r="BK244" s="134"/>
      <c r="BL244" s="16"/>
      <c r="BM244" s="16"/>
    </row>
    <row r="245" spans="2:65" s="1" customFormat="1" ht="16.5" customHeight="1" x14ac:dyDescent="0.2">
      <c r="B245" s="247"/>
      <c r="C245" s="248">
        <v>118</v>
      </c>
      <c r="D245" s="272"/>
      <c r="E245" s="285" t="s">
        <v>1777</v>
      </c>
      <c r="F245" s="290" t="s">
        <v>1877</v>
      </c>
      <c r="G245" s="292"/>
      <c r="H245" s="292"/>
      <c r="I245" s="292"/>
      <c r="J245" s="285" t="s">
        <v>187</v>
      </c>
      <c r="K245" s="285">
        <v>50</v>
      </c>
      <c r="L245" s="286"/>
      <c r="M245" s="252"/>
      <c r="N245" s="283"/>
      <c r="O245" s="284"/>
      <c r="P245" s="273"/>
      <c r="Q245" s="284"/>
      <c r="R245" s="258"/>
      <c r="T245" s="259"/>
      <c r="U245" s="260"/>
      <c r="V245" s="261"/>
      <c r="W245" s="261"/>
      <c r="X245" s="261"/>
      <c r="Y245" s="261"/>
      <c r="Z245" s="261"/>
      <c r="AA245" s="262"/>
      <c r="AR245" s="16"/>
      <c r="AT245" s="16"/>
      <c r="AU245" s="16"/>
      <c r="AY245" s="16"/>
      <c r="BE245" s="134"/>
      <c r="BF245" s="134"/>
      <c r="BG245" s="134"/>
      <c r="BH245" s="134"/>
      <c r="BI245" s="134"/>
      <c r="BJ245" s="16"/>
      <c r="BK245" s="134"/>
      <c r="BL245" s="16"/>
      <c r="BM245" s="16"/>
    </row>
    <row r="246" spans="2:65" s="1" customFormat="1" ht="16.5" customHeight="1" x14ac:dyDescent="0.2">
      <c r="B246" s="247"/>
      <c r="C246" s="248">
        <v>119</v>
      </c>
      <c r="D246" s="272"/>
      <c r="E246" s="285" t="s">
        <v>1777</v>
      </c>
      <c r="F246" s="290" t="s">
        <v>1878</v>
      </c>
      <c r="G246" s="293"/>
      <c r="H246" s="293"/>
      <c r="I246" s="293"/>
      <c r="J246" s="285" t="s">
        <v>134</v>
      </c>
      <c r="K246" s="285">
        <v>65</v>
      </c>
      <c r="L246" s="286"/>
      <c r="M246" s="269"/>
      <c r="N246" s="283"/>
      <c r="O246" s="284"/>
      <c r="P246" s="273"/>
      <c r="Q246" s="284"/>
      <c r="R246" s="258"/>
      <c r="T246" s="259"/>
      <c r="U246" s="260"/>
      <c r="V246" s="261"/>
      <c r="W246" s="261"/>
      <c r="X246" s="261"/>
      <c r="Y246" s="261"/>
      <c r="Z246" s="261"/>
      <c r="AA246" s="262"/>
      <c r="AR246" s="16"/>
      <c r="AT246" s="16"/>
      <c r="AU246" s="16"/>
      <c r="AY246" s="16"/>
      <c r="BE246" s="134"/>
      <c r="BF246" s="134"/>
      <c r="BG246" s="134"/>
      <c r="BH246" s="134"/>
      <c r="BI246" s="134"/>
      <c r="BJ246" s="16"/>
      <c r="BK246" s="134"/>
      <c r="BL246" s="16"/>
      <c r="BM246" s="16"/>
    </row>
    <row r="247" spans="2:65" s="1" customFormat="1" ht="16.5" customHeight="1" x14ac:dyDescent="0.2">
      <c r="B247" s="247"/>
      <c r="C247" s="248">
        <v>120</v>
      </c>
      <c r="D247" s="272"/>
      <c r="E247" s="285" t="s">
        <v>1777</v>
      </c>
      <c r="F247" s="290" t="s">
        <v>1879</v>
      </c>
      <c r="G247" s="293"/>
      <c r="H247" s="293"/>
      <c r="I247" s="293"/>
      <c r="J247" s="285" t="s">
        <v>187</v>
      </c>
      <c r="K247" s="285">
        <v>2</v>
      </c>
      <c r="L247" s="286"/>
      <c r="M247" s="269"/>
      <c r="N247" s="283"/>
      <c r="O247" s="284"/>
      <c r="P247" s="273"/>
      <c r="Q247" s="284"/>
      <c r="R247" s="258"/>
      <c r="T247" s="259"/>
      <c r="U247" s="260"/>
      <c r="V247" s="261"/>
      <c r="W247" s="261"/>
      <c r="X247" s="261"/>
      <c r="Y247" s="261"/>
      <c r="Z247" s="261"/>
      <c r="AA247" s="262"/>
      <c r="AR247" s="16"/>
      <c r="AT247" s="16"/>
      <c r="AU247" s="16"/>
      <c r="AY247" s="16"/>
      <c r="BE247" s="134"/>
      <c r="BF247" s="134"/>
      <c r="BG247" s="134"/>
      <c r="BH247" s="134"/>
      <c r="BI247" s="134"/>
      <c r="BJ247" s="16"/>
      <c r="BK247" s="134"/>
      <c r="BL247" s="16"/>
      <c r="BM247" s="16"/>
    </row>
    <row r="248" spans="2:65" s="1" customFormat="1" ht="16.5" customHeight="1" x14ac:dyDescent="0.2">
      <c r="B248" s="247"/>
      <c r="C248" s="248">
        <v>121</v>
      </c>
      <c r="D248" s="272"/>
      <c r="E248" s="285" t="s">
        <v>1777</v>
      </c>
      <c r="F248" s="290" t="s">
        <v>1880</v>
      </c>
      <c r="G248" s="293"/>
      <c r="H248" s="293"/>
      <c r="I248" s="293"/>
      <c r="J248" s="285" t="s">
        <v>134</v>
      </c>
      <c r="K248" s="285">
        <v>180</v>
      </c>
      <c r="L248" s="286"/>
      <c r="M248" s="269"/>
      <c r="N248" s="283"/>
      <c r="O248" s="284"/>
      <c r="P248" s="273"/>
      <c r="Q248" s="284"/>
      <c r="R248" s="258"/>
      <c r="T248" s="259"/>
      <c r="U248" s="260"/>
      <c r="V248" s="261"/>
      <c r="W248" s="261"/>
      <c r="X248" s="261"/>
      <c r="Y248" s="261"/>
      <c r="Z248" s="261"/>
      <c r="AA248" s="262"/>
      <c r="AR248" s="16"/>
      <c r="AT248" s="16"/>
      <c r="AU248" s="16"/>
      <c r="AY248" s="16"/>
      <c r="BE248" s="134"/>
      <c r="BF248" s="134"/>
      <c r="BG248" s="134"/>
      <c r="BH248" s="134"/>
      <c r="BI248" s="134"/>
      <c r="BJ248" s="16"/>
      <c r="BK248" s="134"/>
      <c r="BL248" s="16"/>
      <c r="BM248" s="16"/>
    </row>
    <row r="249" spans="2:65" s="1" customFormat="1" ht="16.5" customHeight="1" x14ac:dyDescent="0.2">
      <c r="B249" s="247"/>
      <c r="C249" s="248">
        <v>122</v>
      </c>
      <c r="D249" s="272"/>
      <c r="E249" s="285" t="s">
        <v>1777</v>
      </c>
      <c r="F249" s="290" t="s">
        <v>1881</v>
      </c>
      <c r="G249" s="293"/>
      <c r="H249" s="293"/>
      <c r="I249" s="293"/>
      <c r="J249" s="285" t="s">
        <v>187</v>
      </c>
      <c r="K249" s="285">
        <v>4</v>
      </c>
      <c r="L249" s="286"/>
      <c r="M249" s="269"/>
      <c r="N249" s="283"/>
      <c r="O249" s="284"/>
      <c r="P249" s="273"/>
      <c r="Q249" s="284"/>
      <c r="R249" s="258"/>
      <c r="T249" s="259"/>
      <c r="U249" s="260"/>
      <c r="V249" s="261"/>
      <c r="W249" s="261"/>
      <c r="X249" s="261"/>
      <c r="Y249" s="261"/>
      <c r="Z249" s="261"/>
      <c r="AA249" s="262"/>
      <c r="AR249" s="16"/>
      <c r="AT249" s="16"/>
      <c r="AU249" s="16"/>
      <c r="AY249" s="16"/>
      <c r="BE249" s="134"/>
      <c r="BF249" s="134"/>
      <c r="BG249" s="134"/>
      <c r="BH249" s="134"/>
      <c r="BI249" s="134"/>
      <c r="BJ249" s="16"/>
      <c r="BK249" s="134"/>
      <c r="BL249" s="16"/>
      <c r="BM249" s="16"/>
    </row>
    <row r="250" spans="2:65" s="1" customFormat="1" ht="16.5" customHeight="1" x14ac:dyDescent="0.2">
      <c r="B250" s="247"/>
      <c r="C250" s="248">
        <v>123</v>
      </c>
      <c r="D250" s="272"/>
      <c r="E250" s="285" t="s">
        <v>1777</v>
      </c>
      <c r="F250" s="290" t="s">
        <v>1882</v>
      </c>
      <c r="G250" s="293"/>
      <c r="H250" s="293"/>
      <c r="I250" s="293"/>
      <c r="J250" s="285" t="s">
        <v>134</v>
      </c>
      <c r="K250" s="285">
        <v>400</v>
      </c>
      <c r="L250" s="286"/>
      <c r="M250" s="269"/>
      <c r="N250" s="283"/>
      <c r="O250" s="284"/>
      <c r="P250" s="273"/>
      <c r="Q250" s="284"/>
      <c r="R250" s="258"/>
      <c r="T250" s="259"/>
      <c r="U250" s="260"/>
      <c r="V250" s="261"/>
      <c r="W250" s="261"/>
      <c r="X250" s="261"/>
      <c r="Y250" s="261"/>
      <c r="Z250" s="261"/>
      <c r="AA250" s="262"/>
      <c r="AR250" s="16"/>
      <c r="AT250" s="16"/>
      <c r="AU250" s="16"/>
      <c r="AY250" s="16"/>
      <c r="BE250" s="134"/>
      <c r="BF250" s="134"/>
      <c r="BG250" s="134"/>
      <c r="BH250" s="134"/>
      <c r="BI250" s="134"/>
      <c r="BJ250" s="16"/>
      <c r="BK250" s="134"/>
      <c r="BL250" s="16"/>
      <c r="BM250" s="16"/>
    </row>
    <row r="251" spans="2:65" s="1" customFormat="1" ht="16.5" customHeight="1" x14ac:dyDescent="0.2">
      <c r="B251" s="247"/>
      <c r="C251" s="248"/>
      <c r="D251" s="295"/>
      <c r="E251" s="296"/>
      <c r="F251" s="297"/>
      <c r="G251" s="297"/>
      <c r="H251" s="297"/>
      <c r="I251" s="297"/>
      <c r="J251" s="298"/>
      <c r="K251" s="296"/>
      <c r="L251" s="299"/>
      <c r="M251" s="300"/>
      <c r="N251" s="301"/>
      <c r="O251" s="302"/>
      <c r="P251" s="303"/>
      <c r="Q251" s="304"/>
      <c r="R251" s="258"/>
      <c r="T251" s="259"/>
      <c r="U251" s="260"/>
      <c r="V251" s="261"/>
      <c r="W251" s="261"/>
      <c r="X251" s="261"/>
      <c r="Y251" s="261"/>
      <c r="Z251" s="261"/>
      <c r="AA251" s="262"/>
      <c r="AR251" s="16"/>
      <c r="AT251" s="16"/>
      <c r="AU251" s="16"/>
      <c r="AY251" s="16"/>
      <c r="BE251" s="134"/>
      <c r="BF251" s="134"/>
      <c r="BG251" s="134"/>
      <c r="BH251" s="134"/>
      <c r="BI251" s="134"/>
      <c r="BJ251" s="16"/>
      <c r="BK251" s="134"/>
      <c r="BL251" s="16"/>
      <c r="BM251" s="16"/>
    </row>
    <row r="252" spans="2:65" s="236" customFormat="1" ht="19.899999999999999" customHeight="1" x14ac:dyDescent="0.3">
      <c r="B252" s="235"/>
      <c r="D252" s="245" t="s">
        <v>1756</v>
      </c>
      <c r="E252" s="246"/>
      <c r="F252" s="246"/>
      <c r="G252" s="246"/>
      <c r="H252" s="246"/>
      <c r="I252" s="246"/>
      <c r="J252" s="246"/>
      <c r="K252" s="246"/>
      <c r="L252" s="246"/>
      <c r="M252" s="246"/>
      <c r="N252" s="463"/>
      <c r="O252" s="449"/>
      <c r="P252" s="449"/>
      <c r="Q252" s="449"/>
      <c r="R252" s="238"/>
      <c r="T252" s="239"/>
      <c r="W252" s="240"/>
      <c r="Y252" s="240"/>
      <c r="AA252" s="241"/>
      <c r="AR252" s="242" t="s">
        <v>138</v>
      </c>
      <c r="AT252" s="243" t="s">
        <v>68</v>
      </c>
      <c r="AU252" s="243" t="s">
        <v>75</v>
      </c>
      <c r="AY252" s="242" t="s">
        <v>124</v>
      </c>
      <c r="BK252" s="244">
        <f>BK257</f>
        <v>0</v>
      </c>
    </row>
    <row r="253" spans="2:65" s="1" customFormat="1" ht="18" customHeight="1" x14ac:dyDescent="0.2">
      <c r="B253" s="247"/>
      <c r="C253" s="272">
        <v>124</v>
      </c>
      <c r="D253" s="272"/>
      <c r="E253" s="287" t="s">
        <v>1777</v>
      </c>
      <c r="F253" s="335" t="s">
        <v>1849</v>
      </c>
      <c r="G253" s="250"/>
      <c r="H253" s="250"/>
      <c r="I253" s="250"/>
      <c r="J253" s="287" t="s">
        <v>187</v>
      </c>
      <c r="K253" s="287">
        <v>9</v>
      </c>
      <c r="L253" s="286"/>
      <c r="M253" s="269"/>
      <c r="N253" s="273"/>
      <c r="O253" s="273"/>
      <c r="P253" s="273"/>
      <c r="Q253" s="273"/>
      <c r="R253" s="258"/>
      <c r="T253" s="259"/>
      <c r="U253" s="274"/>
      <c r="V253" s="275"/>
      <c r="W253" s="275"/>
      <c r="X253" s="275"/>
      <c r="Y253" s="275"/>
      <c r="Z253" s="275"/>
      <c r="AA253" s="276"/>
      <c r="AR253" s="16" t="s">
        <v>454</v>
      </c>
      <c r="AT253" s="16" t="s">
        <v>125</v>
      </c>
      <c r="AU253" s="16" t="s">
        <v>130</v>
      </c>
      <c r="AY253" s="16" t="s">
        <v>124</v>
      </c>
      <c r="BE253" s="134">
        <f>IF(U253="základná",N253,0)</f>
        <v>0</v>
      </c>
      <c r="BF253" s="134">
        <f>IF(U253="znížená",N253,0)</f>
        <v>0</v>
      </c>
      <c r="BG253" s="134">
        <f>IF(U253="zákl. prenesená",N253,0)</f>
        <v>0</v>
      </c>
      <c r="BH253" s="134">
        <f>IF(U253="zníž. prenesená",N253,0)</f>
        <v>0</v>
      </c>
      <c r="BI253" s="134">
        <f>IF(U253="nulová",N253,0)</f>
        <v>0</v>
      </c>
      <c r="BJ253" s="16" t="s">
        <v>130</v>
      </c>
      <c r="BK253" s="134">
        <f>ROUND(L253*K253,2)</f>
        <v>0</v>
      </c>
      <c r="BL253" s="16" t="s">
        <v>454</v>
      </c>
      <c r="BM253" s="16" t="s">
        <v>1689</v>
      </c>
    </row>
    <row r="254" spans="2:65" s="1" customFormat="1" ht="18" customHeight="1" x14ac:dyDescent="0.2">
      <c r="B254" s="247"/>
      <c r="C254" s="272">
        <v>125</v>
      </c>
      <c r="D254" s="272"/>
      <c r="E254" s="285" t="s">
        <v>1777</v>
      </c>
      <c r="F254" s="306" t="s">
        <v>1850</v>
      </c>
      <c r="G254" s="265"/>
      <c r="H254" s="265"/>
      <c r="I254" s="265"/>
      <c r="J254" s="285" t="s">
        <v>134</v>
      </c>
      <c r="K254" s="285">
        <v>100</v>
      </c>
      <c r="L254" s="286"/>
      <c r="M254" s="267"/>
      <c r="N254" s="273"/>
      <c r="O254" s="273"/>
      <c r="P254" s="273"/>
      <c r="Q254" s="273"/>
      <c r="R254" s="258"/>
      <c r="T254" s="259"/>
      <c r="U254" s="274"/>
      <c r="V254" s="275"/>
      <c r="W254" s="275"/>
      <c r="X254" s="275"/>
      <c r="Y254" s="275"/>
      <c r="Z254" s="275"/>
      <c r="AA254" s="276"/>
      <c r="AR254" s="16" t="s">
        <v>454</v>
      </c>
      <c r="AT254" s="16" t="s">
        <v>125</v>
      </c>
      <c r="AU254" s="16" t="s">
        <v>130</v>
      </c>
      <c r="AY254" s="16" t="s">
        <v>124</v>
      </c>
      <c r="BE254" s="134">
        <f>IF(U254="základná",N254,0)</f>
        <v>0</v>
      </c>
      <c r="BF254" s="134">
        <f>IF(U254="znížená",N254,0)</f>
        <v>0</v>
      </c>
      <c r="BG254" s="134">
        <f>IF(U254="zákl. prenesená",N254,0)</f>
        <v>0</v>
      </c>
      <c r="BH254" s="134">
        <f>IF(U254="zníž. prenesená",N254,0)</f>
        <v>0</v>
      </c>
      <c r="BI254" s="134">
        <f>IF(U254="nulová",N254,0)</f>
        <v>0</v>
      </c>
      <c r="BJ254" s="16" t="s">
        <v>130</v>
      </c>
      <c r="BK254" s="134">
        <f>ROUND(L254*K254,2)</f>
        <v>0</v>
      </c>
      <c r="BL254" s="16" t="s">
        <v>454</v>
      </c>
      <c r="BM254" s="16" t="s">
        <v>1689</v>
      </c>
    </row>
    <row r="255" spans="2:65" s="1" customFormat="1" ht="18" customHeight="1" x14ac:dyDescent="0.2">
      <c r="B255" s="247"/>
      <c r="C255" s="272">
        <v>126</v>
      </c>
      <c r="D255" s="272"/>
      <c r="E255" s="287" t="s">
        <v>1777</v>
      </c>
      <c r="F255" s="336" t="s">
        <v>1851</v>
      </c>
      <c r="G255" s="250"/>
      <c r="H255" s="250"/>
      <c r="I255" s="250"/>
      <c r="J255" s="287" t="s">
        <v>134</v>
      </c>
      <c r="K255" s="285">
        <v>360</v>
      </c>
      <c r="L255" s="286"/>
      <c r="M255" s="269"/>
      <c r="N255" s="273"/>
      <c r="O255" s="273"/>
      <c r="P255" s="273"/>
      <c r="Q255" s="273"/>
      <c r="R255" s="258"/>
      <c r="T255" s="259"/>
      <c r="U255" s="274"/>
      <c r="V255" s="275"/>
      <c r="W255" s="275"/>
      <c r="X255" s="275"/>
      <c r="Y255" s="275"/>
      <c r="Z255" s="275"/>
      <c r="AA255" s="276"/>
      <c r="AR255" s="16" t="s">
        <v>454</v>
      </c>
      <c r="AT255" s="16" t="s">
        <v>125</v>
      </c>
      <c r="AU255" s="16" t="s">
        <v>130</v>
      </c>
      <c r="AY255" s="16" t="s">
        <v>124</v>
      </c>
      <c r="BE255" s="134">
        <f>IF(U255="základná",N255,0)</f>
        <v>0</v>
      </c>
      <c r="BF255" s="134">
        <f>IF(U255="znížená",N255,0)</f>
        <v>0</v>
      </c>
      <c r="BG255" s="134">
        <f>IF(U255="zákl. prenesená",N255,0)</f>
        <v>0</v>
      </c>
      <c r="BH255" s="134">
        <f>IF(U255="zníž. prenesená",N255,0)</f>
        <v>0</v>
      </c>
      <c r="BI255" s="134">
        <f>IF(U255="nulová",N255,0)</f>
        <v>0</v>
      </c>
      <c r="BJ255" s="16" t="s">
        <v>130</v>
      </c>
      <c r="BK255" s="134">
        <f>ROUND(L255*K255,2)</f>
        <v>0</v>
      </c>
      <c r="BL255" s="16" t="s">
        <v>454</v>
      </c>
      <c r="BM255" s="16" t="s">
        <v>1689</v>
      </c>
    </row>
    <row r="256" spans="2:65" s="1" customFormat="1" ht="18" customHeight="1" x14ac:dyDescent="0.2">
      <c r="B256" s="247"/>
      <c r="C256" s="272">
        <v>127</v>
      </c>
      <c r="D256" s="272"/>
      <c r="E256" s="287" t="s">
        <v>1777</v>
      </c>
      <c r="F256" s="335" t="s">
        <v>1857</v>
      </c>
      <c r="G256" s="250"/>
      <c r="H256" s="250"/>
      <c r="I256" s="250"/>
      <c r="J256" s="287" t="s">
        <v>187</v>
      </c>
      <c r="K256" s="285">
        <v>25</v>
      </c>
      <c r="L256" s="286"/>
      <c r="M256" s="252"/>
      <c r="N256" s="273"/>
      <c r="O256" s="273"/>
      <c r="P256" s="273"/>
      <c r="Q256" s="273"/>
      <c r="R256" s="258"/>
      <c r="T256" s="259"/>
      <c r="U256" s="274"/>
      <c r="V256" s="275"/>
      <c r="W256" s="275"/>
      <c r="X256" s="275"/>
      <c r="Y256" s="275"/>
      <c r="Z256" s="275"/>
      <c r="AA256" s="276"/>
      <c r="AR256" s="16" t="s">
        <v>454</v>
      </c>
      <c r="AT256" s="16" t="s">
        <v>125</v>
      </c>
      <c r="AU256" s="16" t="s">
        <v>130</v>
      </c>
      <c r="AY256" s="16" t="s">
        <v>124</v>
      </c>
      <c r="BE256" s="134">
        <f>IF(U256="základná",N256,0)</f>
        <v>0</v>
      </c>
      <c r="BF256" s="134">
        <f>IF(U256="znížená",N256,0)</f>
        <v>0</v>
      </c>
      <c r="BG256" s="134">
        <f>IF(U256="zákl. prenesená",N256,0)</f>
        <v>0</v>
      </c>
      <c r="BH256" s="134">
        <f>IF(U256="zníž. prenesená",N256,0)</f>
        <v>0</v>
      </c>
      <c r="BI256" s="134">
        <f>IF(U256="nulová",N256,0)</f>
        <v>0</v>
      </c>
      <c r="BJ256" s="16" t="s">
        <v>130</v>
      </c>
      <c r="BK256" s="134">
        <f>ROUND(L256*K256,2)</f>
        <v>0</v>
      </c>
      <c r="BL256" s="16" t="s">
        <v>454</v>
      </c>
      <c r="BM256" s="16" t="s">
        <v>1689</v>
      </c>
    </row>
    <row r="257" spans="2:65" s="1" customFormat="1" ht="18" customHeight="1" x14ac:dyDescent="0.2">
      <c r="B257" s="247"/>
      <c r="C257" s="272">
        <v>128</v>
      </c>
      <c r="D257" s="272"/>
      <c r="E257" s="287" t="s">
        <v>1777</v>
      </c>
      <c r="F257" s="335" t="s">
        <v>1931</v>
      </c>
      <c r="G257" s="250"/>
      <c r="H257" s="250"/>
      <c r="I257" s="250"/>
      <c r="J257" s="287" t="s">
        <v>187</v>
      </c>
      <c r="K257" s="285">
        <v>1</v>
      </c>
      <c r="L257" s="286"/>
      <c r="M257" s="269"/>
      <c r="N257" s="273"/>
      <c r="O257" s="273"/>
      <c r="P257" s="273"/>
      <c r="Q257" s="273"/>
      <c r="R257" s="258"/>
      <c r="T257" s="259"/>
      <c r="U257" s="274"/>
      <c r="V257" s="275"/>
      <c r="W257" s="275"/>
      <c r="X257" s="275"/>
      <c r="Y257" s="275"/>
      <c r="Z257" s="275"/>
      <c r="AA257" s="276"/>
      <c r="AR257" s="16" t="s">
        <v>454</v>
      </c>
      <c r="AT257" s="16" t="s">
        <v>125</v>
      </c>
      <c r="AU257" s="16" t="s">
        <v>130</v>
      </c>
      <c r="AY257" s="16" t="s">
        <v>124</v>
      </c>
      <c r="BE257" s="134">
        <f>IF(U257="základná",N257,0)</f>
        <v>0</v>
      </c>
      <c r="BF257" s="134">
        <f>IF(U257="znížená",N257,0)</f>
        <v>0</v>
      </c>
      <c r="BG257" s="134">
        <f>IF(U257="zákl. prenesená",N257,0)</f>
        <v>0</v>
      </c>
      <c r="BH257" s="134">
        <f>IF(U257="zníž. prenesená",N257,0)</f>
        <v>0</v>
      </c>
      <c r="BI257" s="134">
        <f>IF(U257="nulová",N257,0)</f>
        <v>0</v>
      </c>
      <c r="BJ257" s="16" t="s">
        <v>130</v>
      </c>
      <c r="BK257" s="134">
        <f>ROUND(L257*K257,2)</f>
        <v>0</v>
      </c>
      <c r="BL257" s="16" t="s">
        <v>454</v>
      </c>
      <c r="BM257" s="16" t="s">
        <v>1689</v>
      </c>
    </row>
    <row r="258" spans="2:65" s="1" customFormat="1" ht="18" customHeight="1" x14ac:dyDescent="0.2">
      <c r="B258" s="247"/>
      <c r="C258" s="295"/>
      <c r="D258" s="295"/>
      <c r="E258" s="296"/>
      <c r="F258" s="297"/>
      <c r="G258" s="297"/>
      <c r="H258" s="297"/>
      <c r="I258" s="297"/>
      <c r="J258" s="298"/>
      <c r="K258" s="296"/>
      <c r="L258" s="299"/>
      <c r="M258" s="300"/>
      <c r="N258" s="301"/>
      <c r="O258" s="302"/>
      <c r="P258" s="303"/>
      <c r="Q258" s="304"/>
      <c r="R258" s="258"/>
      <c r="T258" s="259"/>
      <c r="U258" s="260"/>
      <c r="V258" s="261"/>
      <c r="W258" s="261"/>
      <c r="X258" s="261"/>
      <c r="Y258" s="261"/>
      <c r="Z258" s="261"/>
      <c r="AA258" s="262"/>
      <c r="AR258" s="16"/>
      <c r="AT258" s="16"/>
      <c r="AU258" s="16"/>
      <c r="AY258" s="16"/>
      <c r="BE258" s="134"/>
      <c r="BF258" s="134"/>
      <c r="BG258" s="134"/>
      <c r="BH258" s="134"/>
      <c r="BI258" s="134"/>
      <c r="BJ258" s="16"/>
      <c r="BK258" s="134"/>
      <c r="BL258" s="16"/>
      <c r="BM258" s="16"/>
    </row>
    <row r="259" spans="2:65" s="236" customFormat="1" ht="19.899999999999999" customHeight="1" x14ac:dyDescent="0.3">
      <c r="B259" s="235"/>
      <c r="D259" s="245" t="s">
        <v>1791</v>
      </c>
      <c r="E259" s="246"/>
      <c r="F259" s="246"/>
      <c r="G259" s="246"/>
      <c r="H259" s="246"/>
      <c r="I259" s="246"/>
      <c r="J259" s="246"/>
      <c r="K259" s="246"/>
      <c r="L259" s="246"/>
      <c r="M259" s="246"/>
      <c r="N259" s="463"/>
      <c r="O259" s="449"/>
      <c r="P259" s="449"/>
      <c r="Q259" s="449"/>
      <c r="R259" s="238"/>
      <c r="T259" s="239"/>
      <c r="W259" s="240"/>
      <c r="Y259" s="240"/>
      <c r="AA259" s="241"/>
      <c r="AR259" s="242" t="s">
        <v>138</v>
      </c>
      <c r="AT259" s="243" t="s">
        <v>68</v>
      </c>
      <c r="AU259" s="243" t="s">
        <v>75</v>
      </c>
      <c r="AY259" s="242" t="s">
        <v>124</v>
      </c>
      <c r="BK259" s="244">
        <f>BK266</f>
        <v>0</v>
      </c>
    </row>
    <row r="260" spans="2:65" s="1" customFormat="1" ht="18" customHeight="1" x14ac:dyDescent="0.2">
      <c r="B260" s="247"/>
      <c r="C260" s="272">
        <v>129</v>
      </c>
      <c r="D260" s="272"/>
      <c r="E260" s="287" t="s">
        <v>1777</v>
      </c>
      <c r="F260" s="468" t="s">
        <v>1852</v>
      </c>
      <c r="G260" s="468"/>
      <c r="H260" s="468"/>
      <c r="I260" s="468"/>
      <c r="J260" s="305" t="s">
        <v>187</v>
      </c>
      <c r="K260" s="305">
        <v>3</v>
      </c>
      <c r="L260" s="282"/>
      <c r="M260" s="269"/>
      <c r="N260" s="273"/>
      <c r="O260" s="273"/>
      <c r="P260" s="273"/>
      <c r="Q260" s="273"/>
      <c r="R260" s="258"/>
      <c r="T260" s="259"/>
      <c r="U260" s="274"/>
      <c r="V260" s="275"/>
      <c r="W260" s="275"/>
      <c r="X260" s="275"/>
      <c r="Y260" s="275"/>
      <c r="Z260" s="275"/>
      <c r="AA260" s="276"/>
      <c r="AR260" s="16" t="s">
        <v>454</v>
      </c>
      <c r="AT260" s="16" t="s">
        <v>125</v>
      </c>
      <c r="AU260" s="16" t="s">
        <v>130</v>
      </c>
      <c r="AY260" s="16" t="s">
        <v>124</v>
      </c>
      <c r="BE260" s="134">
        <f t="shared" ref="BE260:BE266" si="0">IF(U260="základná",N260,0)</f>
        <v>0</v>
      </c>
      <c r="BF260" s="134">
        <f t="shared" ref="BF260:BF266" si="1">IF(U260="znížená",N260,0)</f>
        <v>0</v>
      </c>
      <c r="BG260" s="134">
        <f t="shared" ref="BG260:BG266" si="2">IF(U260="zákl. prenesená",N260,0)</f>
        <v>0</v>
      </c>
      <c r="BH260" s="134">
        <f t="shared" ref="BH260:BH266" si="3">IF(U260="zníž. prenesená",N260,0)</f>
        <v>0</v>
      </c>
      <c r="BI260" s="134">
        <f t="shared" ref="BI260:BI266" si="4">IF(U260="nulová",N260,0)</f>
        <v>0</v>
      </c>
      <c r="BJ260" s="16" t="s">
        <v>130</v>
      </c>
      <c r="BK260" s="134">
        <f t="shared" ref="BK260:BK266" si="5">ROUND(L260*K260,2)</f>
        <v>0</v>
      </c>
      <c r="BL260" s="16" t="s">
        <v>454</v>
      </c>
      <c r="BM260" s="16" t="s">
        <v>1689</v>
      </c>
    </row>
    <row r="261" spans="2:65" s="1" customFormat="1" ht="18" customHeight="1" x14ac:dyDescent="0.2">
      <c r="B261" s="247"/>
      <c r="C261" s="272">
        <v>130</v>
      </c>
      <c r="D261" s="272"/>
      <c r="E261" s="285" t="s">
        <v>1777</v>
      </c>
      <c r="F261" s="306" t="s">
        <v>1962</v>
      </c>
      <c r="G261" s="265"/>
      <c r="H261" s="265"/>
      <c r="I261" s="265"/>
      <c r="J261" s="285" t="s">
        <v>187</v>
      </c>
      <c r="K261" s="285">
        <v>3</v>
      </c>
      <c r="L261" s="286"/>
      <c r="M261" s="267"/>
      <c r="N261" s="273"/>
      <c r="O261" s="273"/>
      <c r="P261" s="273"/>
      <c r="Q261" s="273"/>
      <c r="R261" s="258"/>
      <c r="T261" s="259"/>
      <c r="U261" s="274"/>
      <c r="V261" s="275"/>
      <c r="W261" s="275"/>
      <c r="X261" s="275"/>
      <c r="Y261" s="275"/>
      <c r="Z261" s="275"/>
      <c r="AA261" s="276"/>
      <c r="AR261" s="16" t="s">
        <v>454</v>
      </c>
      <c r="AT261" s="16" t="s">
        <v>125</v>
      </c>
      <c r="AU261" s="16" t="s">
        <v>130</v>
      </c>
      <c r="AY261" s="16" t="s">
        <v>124</v>
      </c>
      <c r="BE261" s="134">
        <f t="shared" si="0"/>
        <v>0</v>
      </c>
      <c r="BF261" s="134">
        <f t="shared" si="1"/>
        <v>0</v>
      </c>
      <c r="BG261" s="134">
        <f t="shared" si="2"/>
        <v>0</v>
      </c>
      <c r="BH261" s="134">
        <f t="shared" si="3"/>
        <v>0</v>
      </c>
      <c r="BI261" s="134">
        <f t="shared" si="4"/>
        <v>0</v>
      </c>
      <c r="BJ261" s="16" t="s">
        <v>130</v>
      </c>
      <c r="BK261" s="134">
        <f t="shared" si="5"/>
        <v>0</v>
      </c>
      <c r="BL261" s="16" t="s">
        <v>454</v>
      </c>
      <c r="BM261" s="16" t="s">
        <v>1689</v>
      </c>
    </row>
    <row r="262" spans="2:65" s="1" customFormat="1" ht="18" customHeight="1" x14ac:dyDescent="0.2">
      <c r="B262" s="247"/>
      <c r="C262" s="272">
        <v>131</v>
      </c>
      <c r="D262" s="272"/>
      <c r="E262" s="287" t="s">
        <v>1777</v>
      </c>
      <c r="F262" s="306" t="s">
        <v>1963</v>
      </c>
      <c r="G262" s="250"/>
      <c r="H262" s="250"/>
      <c r="I262" s="250"/>
      <c r="J262" s="285" t="s">
        <v>187</v>
      </c>
      <c r="K262" s="285">
        <v>3</v>
      </c>
      <c r="L262" s="286"/>
      <c r="M262" s="269"/>
      <c r="N262" s="273"/>
      <c r="O262" s="273"/>
      <c r="P262" s="273"/>
      <c r="Q262" s="273"/>
      <c r="R262" s="258"/>
      <c r="T262" s="259"/>
      <c r="U262" s="274"/>
      <c r="V262" s="275"/>
      <c r="W262" s="275"/>
      <c r="X262" s="275"/>
      <c r="Y262" s="275"/>
      <c r="Z262" s="275"/>
      <c r="AA262" s="276"/>
      <c r="AR262" s="16" t="s">
        <v>454</v>
      </c>
      <c r="AT262" s="16" t="s">
        <v>125</v>
      </c>
      <c r="AU262" s="16" t="s">
        <v>130</v>
      </c>
      <c r="AY262" s="16" t="s">
        <v>124</v>
      </c>
      <c r="BE262" s="134">
        <f t="shared" si="0"/>
        <v>0</v>
      </c>
      <c r="BF262" s="134">
        <f t="shared" si="1"/>
        <v>0</v>
      </c>
      <c r="BG262" s="134">
        <f t="shared" si="2"/>
        <v>0</v>
      </c>
      <c r="BH262" s="134">
        <f t="shared" si="3"/>
        <v>0</v>
      </c>
      <c r="BI262" s="134">
        <f t="shared" si="4"/>
        <v>0</v>
      </c>
      <c r="BJ262" s="16" t="s">
        <v>130</v>
      </c>
      <c r="BK262" s="134">
        <f t="shared" si="5"/>
        <v>0</v>
      </c>
      <c r="BL262" s="16" t="s">
        <v>454</v>
      </c>
      <c r="BM262" s="16" t="s">
        <v>1689</v>
      </c>
    </row>
    <row r="263" spans="2:65" s="1" customFormat="1" ht="18" customHeight="1" x14ac:dyDescent="0.2">
      <c r="B263" s="247"/>
      <c r="C263" s="272">
        <v>132</v>
      </c>
      <c r="D263" s="272"/>
      <c r="E263" s="287" t="s">
        <v>1777</v>
      </c>
      <c r="F263" s="306" t="s">
        <v>1883</v>
      </c>
      <c r="G263" s="250"/>
      <c r="H263" s="250"/>
      <c r="I263" s="250"/>
      <c r="J263" s="285" t="s">
        <v>187</v>
      </c>
      <c r="K263" s="285">
        <v>4</v>
      </c>
      <c r="L263" s="286"/>
      <c r="M263" s="269"/>
      <c r="N263" s="273"/>
      <c r="O263" s="273"/>
      <c r="P263" s="273"/>
      <c r="Q263" s="273"/>
      <c r="R263" s="258"/>
      <c r="T263" s="259"/>
      <c r="U263" s="274"/>
      <c r="V263" s="275"/>
      <c r="W263" s="275"/>
      <c r="X263" s="275"/>
      <c r="Y263" s="275"/>
      <c r="Z263" s="275"/>
      <c r="AA263" s="276"/>
      <c r="AR263" s="16" t="s">
        <v>454</v>
      </c>
      <c r="AT263" s="16" t="s">
        <v>125</v>
      </c>
      <c r="AU263" s="16" t="s">
        <v>130</v>
      </c>
      <c r="AY263" s="16" t="s">
        <v>124</v>
      </c>
      <c r="BE263" s="134">
        <f t="shared" si="0"/>
        <v>0</v>
      </c>
      <c r="BF263" s="134">
        <f t="shared" si="1"/>
        <v>0</v>
      </c>
      <c r="BG263" s="134">
        <f t="shared" si="2"/>
        <v>0</v>
      </c>
      <c r="BH263" s="134">
        <f t="shared" si="3"/>
        <v>0</v>
      </c>
      <c r="BI263" s="134">
        <f t="shared" si="4"/>
        <v>0</v>
      </c>
      <c r="BJ263" s="16" t="s">
        <v>130</v>
      </c>
      <c r="BK263" s="134">
        <f t="shared" si="5"/>
        <v>0</v>
      </c>
      <c r="BL263" s="16" t="s">
        <v>454</v>
      </c>
      <c r="BM263" s="16" t="s">
        <v>1689</v>
      </c>
    </row>
    <row r="264" spans="2:65" s="1" customFormat="1" ht="18" customHeight="1" x14ac:dyDescent="0.2">
      <c r="B264" s="247"/>
      <c r="C264" s="272">
        <v>133</v>
      </c>
      <c r="D264" s="272"/>
      <c r="E264" s="287" t="s">
        <v>1777</v>
      </c>
      <c r="F264" s="307" t="s">
        <v>1853</v>
      </c>
      <c r="G264" s="250"/>
      <c r="H264" s="250"/>
      <c r="I264" s="250"/>
      <c r="J264" s="285" t="s">
        <v>187</v>
      </c>
      <c r="K264" s="285">
        <v>1</v>
      </c>
      <c r="L264" s="286"/>
      <c r="M264" s="269"/>
      <c r="N264" s="273"/>
      <c r="O264" s="273"/>
      <c r="P264" s="273"/>
      <c r="Q264" s="273"/>
      <c r="R264" s="258"/>
      <c r="T264" s="259"/>
      <c r="U264" s="274"/>
      <c r="V264" s="275"/>
      <c r="W264" s="275"/>
      <c r="X264" s="275"/>
      <c r="Y264" s="275"/>
      <c r="Z264" s="275"/>
      <c r="AA264" s="276"/>
      <c r="AR264" s="16" t="s">
        <v>454</v>
      </c>
      <c r="AT264" s="16" t="s">
        <v>125</v>
      </c>
      <c r="AU264" s="16" t="s">
        <v>130</v>
      </c>
      <c r="AY264" s="16" t="s">
        <v>124</v>
      </c>
      <c r="BE264" s="134">
        <f t="shared" si="0"/>
        <v>0</v>
      </c>
      <c r="BF264" s="134">
        <f t="shared" si="1"/>
        <v>0</v>
      </c>
      <c r="BG264" s="134">
        <f t="shared" si="2"/>
        <v>0</v>
      </c>
      <c r="BH264" s="134">
        <f t="shared" si="3"/>
        <v>0</v>
      </c>
      <c r="BI264" s="134">
        <f t="shared" si="4"/>
        <v>0</v>
      </c>
      <c r="BJ264" s="16" t="s">
        <v>130</v>
      </c>
      <c r="BK264" s="134">
        <f t="shared" si="5"/>
        <v>0</v>
      </c>
      <c r="BL264" s="16" t="s">
        <v>454</v>
      </c>
      <c r="BM264" s="16" t="s">
        <v>1689</v>
      </c>
    </row>
    <row r="265" spans="2:65" s="1" customFormat="1" ht="18" customHeight="1" x14ac:dyDescent="0.2">
      <c r="B265" s="247"/>
      <c r="C265" s="272">
        <v>134</v>
      </c>
      <c r="D265" s="272"/>
      <c r="E265" s="287" t="s">
        <v>1777</v>
      </c>
      <c r="F265" s="306" t="s">
        <v>1854</v>
      </c>
      <c r="G265" s="250"/>
      <c r="H265" s="250"/>
      <c r="I265" s="250"/>
      <c r="J265" s="285" t="s">
        <v>187</v>
      </c>
      <c r="K265" s="285">
        <v>33</v>
      </c>
      <c r="L265" s="286"/>
      <c r="M265" s="252"/>
      <c r="N265" s="273"/>
      <c r="O265" s="273"/>
      <c r="P265" s="273"/>
      <c r="Q265" s="273"/>
      <c r="R265" s="258"/>
      <c r="T265" s="259"/>
      <c r="U265" s="274"/>
      <c r="V265" s="275"/>
      <c r="W265" s="275"/>
      <c r="X265" s="275"/>
      <c r="Y265" s="275"/>
      <c r="Z265" s="275"/>
      <c r="AA265" s="276"/>
      <c r="AR265" s="16" t="s">
        <v>454</v>
      </c>
      <c r="AT265" s="16" t="s">
        <v>125</v>
      </c>
      <c r="AU265" s="16" t="s">
        <v>130</v>
      </c>
      <c r="AY265" s="16" t="s">
        <v>124</v>
      </c>
      <c r="BE265" s="134">
        <f t="shared" si="0"/>
        <v>0</v>
      </c>
      <c r="BF265" s="134">
        <f t="shared" si="1"/>
        <v>0</v>
      </c>
      <c r="BG265" s="134">
        <f t="shared" si="2"/>
        <v>0</v>
      </c>
      <c r="BH265" s="134">
        <f t="shared" si="3"/>
        <v>0</v>
      </c>
      <c r="BI265" s="134">
        <f t="shared" si="4"/>
        <v>0</v>
      </c>
      <c r="BJ265" s="16" t="s">
        <v>130</v>
      </c>
      <c r="BK265" s="134">
        <f t="shared" si="5"/>
        <v>0</v>
      </c>
      <c r="BL265" s="16" t="s">
        <v>454</v>
      </c>
      <c r="BM265" s="16" t="s">
        <v>1689</v>
      </c>
    </row>
    <row r="266" spans="2:65" s="1" customFormat="1" ht="18" customHeight="1" x14ac:dyDescent="0.2">
      <c r="B266" s="247"/>
      <c r="C266" s="272">
        <v>135</v>
      </c>
      <c r="D266" s="272"/>
      <c r="E266" s="287" t="s">
        <v>1777</v>
      </c>
      <c r="F266" s="306" t="s">
        <v>1964</v>
      </c>
      <c r="G266" s="250"/>
      <c r="H266" s="250"/>
      <c r="I266" s="250"/>
      <c r="J266" s="285" t="s">
        <v>134</v>
      </c>
      <c r="K266" s="285">
        <v>20</v>
      </c>
      <c r="L266" s="286"/>
      <c r="M266" s="269"/>
      <c r="N266" s="273"/>
      <c r="O266" s="273"/>
      <c r="P266" s="273"/>
      <c r="Q266" s="273"/>
      <c r="R266" s="258"/>
      <c r="T266" s="259"/>
      <c r="U266" s="274"/>
      <c r="V266" s="275"/>
      <c r="W266" s="275"/>
      <c r="X266" s="275"/>
      <c r="Y266" s="275"/>
      <c r="Z266" s="275"/>
      <c r="AA266" s="276"/>
      <c r="AR266" s="16" t="s">
        <v>454</v>
      </c>
      <c r="AT266" s="16" t="s">
        <v>125</v>
      </c>
      <c r="AU266" s="16" t="s">
        <v>130</v>
      </c>
      <c r="AY266" s="16" t="s">
        <v>124</v>
      </c>
      <c r="BE266" s="134">
        <f t="shared" si="0"/>
        <v>0</v>
      </c>
      <c r="BF266" s="134">
        <f t="shared" si="1"/>
        <v>0</v>
      </c>
      <c r="BG266" s="134">
        <f t="shared" si="2"/>
        <v>0</v>
      </c>
      <c r="BH266" s="134">
        <f t="shared" si="3"/>
        <v>0</v>
      </c>
      <c r="BI266" s="134">
        <f t="shared" si="4"/>
        <v>0</v>
      </c>
      <c r="BJ266" s="16" t="s">
        <v>130</v>
      </c>
      <c r="BK266" s="134">
        <f t="shared" si="5"/>
        <v>0</v>
      </c>
      <c r="BL266" s="16" t="s">
        <v>454</v>
      </c>
      <c r="BM266" s="16" t="s">
        <v>1689</v>
      </c>
    </row>
    <row r="267" spans="2:65" s="1" customFormat="1" ht="18" customHeight="1" x14ac:dyDescent="0.2">
      <c r="B267" s="247"/>
      <c r="C267" s="295"/>
      <c r="D267" s="295"/>
      <c r="E267" s="296"/>
      <c r="F267" s="297"/>
      <c r="G267" s="297"/>
      <c r="H267" s="297"/>
      <c r="I267" s="297"/>
      <c r="J267" s="298"/>
      <c r="K267" s="296"/>
      <c r="L267" s="299"/>
      <c r="M267" s="300"/>
      <c r="N267" s="301"/>
      <c r="O267" s="302"/>
      <c r="P267" s="303"/>
      <c r="Q267" s="304"/>
      <c r="R267" s="258"/>
      <c r="T267" s="259"/>
      <c r="U267" s="260"/>
      <c r="V267" s="261"/>
      <c r="W267" s="261"/>
      <c r="X267" s="261"/>
      <c r="Y267" s="261"/>
      <c r="Z267" s="261"/>
      <c r="AA267" s="262"/>
      <c r="AR267" s="16"/>
      <c r="AT267" s="16"/>
      <c r="AU267" s="16"/>
      <c r="AY267" s="16"/>
      <c r="BE267" s="134"/>
      <c r="BF267" s="134"/>
      <c r="BG267" s="134"/>
      <c r="BH267" s="134"/>
      <c r="BI267" s="134"/>
      <c r="BJ267" s="16"/>
      <c r="BK267" s="134"/>
      <c r="BL267" s="16"/>
      <c r="BM267" s="16"/>
    </row>
    <row r="268" spans="2:65" s="236" customFormat="1" ht="19.899999999999999" customHeight="1" x14ac:dyDescent="0.3">
      <c r="B268" s="235"/>
      <c r="D268" s="245" t="s">
        <v>1792</v>
      </c>
      <c r="E268" s="246"/>
      <c r="F268" s="246"/>
      <c r="G268" s="246"/>
      <c r="H268" s="246"/>
      <c r="I268" s="246"/>
      <c r="J268" s="246"/>
      <c r="K268" s="246"/>
      <c r="L268" s="246"/>
      <c r="M268" s="246"/>
      <c r="N268" s="463"/>
      <c r="O268" s="449"/>
      <c r="P268" s="449"/>
      <c r="Q268" s="449"/>
      <c r="R268" s="238"/>
      <c r="T268" s="239"/>
      <c r="W268" s="240"/>
      <c r="Y268" s="240"/>
      <c r="AA268" s="241"/>
      <c r="AR268" s="242" t="s">
        <v>138</v>
      </c>
      <c r="AT268" s="243" t="s">
        <v>68</v>
      </c>
      <c r="AU268" s="243" t="s">
        <v>75</v>
      </c>
      <c r="AY268" s="242" t="s">
        <v>124</v>
      </c>
      <c r="BK268" s="244">
        <f>BK280</f>
        <v>0</v>
      </c>
    </row>
    <row r="269" spans="2:65" s="1" customFormat="1" ht="18" customHeight="1" x14ac:dyDescent="0.2">
      <c r="B269" s="247"/>
      <c r="C269" s="272">
        <v>136</v>
      </c>
      <c r="D269" s="272"/>
      <c r="E269" s="287" t="s">
        <v>1777</v>
      </c>
      <c r="F269" s="306" t="s">
        <v>1855</v>
      </c>
      <c r="G269" s="306"/>
      <c r="H269" s="306"/>
      <c r="I269" s="306"/>
      <c r="J269" s="285" t="s">
        <v>833</v>
      </c>
      <c r="K269" s="285">
        <v>133</v>
      </c>
      <c r="L269" s="286"/>
      <c r="M269" s="269"/>
      <c r="N269" s="273"/>
      <c r="O269" s="273"/>
      <c r="P269" s="273"/>
      <c r="Q269" s="273"/>
      <c r="R269" s="258"/>
      <c r="T269" s="259"/>
      <c r="U269" s="274"/>
      <c r="V269" s="275"/>
      <c r="W269" s="275"/>
      <c r="X269" s="275"/>
      <c r="Y269" s="275"/>
      <c r="Z269" s="275"/>
      <c r="AA269" s="276"/>
      <c r="AR269" s="16" t="s">
        <v>454</v>
      </c>
      <c r="AT269" s="16" t="s">
        <v>125</v>
      </c>
      <c r="AU269" s="16" t="s">
        <v>130</v>
      </c>
      <c r="AY269" s="16" t="s">
        <v>124</v>
      </c>
      <c r="BE269" s="134">
        <f t="shared" ref="BE269:BE280" si="6">IF(U269="základná",N269,0)</f>
        <v>0</v>
      </c>
      <c r="BF269" s="134">
        <f t="shared" ref="BF269:BF280" si="7">IF(U269="znížená",N269,0)</f>
        <v>0</v>
      </c>
      <c r="BG269" s="134">
        <f t="shared" ref="BG269:BG280" si="8">IF(U269="zákl. prenesená",N269,0)</f>
        <v>0</v>
      </c>
      <c r="BH269" s="134">
        <f t="shared" ref="BH269:BH280" si="9">IF(U269="zníž. prenesená",N269,0)</f>
        <v>0</v>
      </c>
      <c r="BI269" s="134">
        <f t="shared" ref="BI269:BI280" si="10">IF(U269="nulová",N269,0)</f>
        <v>0</v>
      </c>
      <c r="BJ269" s="16" t="s">
        <v>130</v>
      </c>
      <c r="BK269" s="134">
        <f t="shared" ref="BK269:BK280" si="11">ROUND(L269*K269,2)</f>
        <v>0</v>
      </c>
      <c r="BL269" s="16" t="s">
        <v>454</v>
      </c>
      <c r="BM269" s="16" t="s">
        <v>1689</v>
      </c>
    </row>
    <row r="270" spans="2:65" s="1" customFormat="1" ht="18" customHeight="1" x14ac:dyDescent="0.2">
      <c r="B270" s="247"/>
      <c r="C270" s="272">
        <v>137</v>
      </c>
      <c r="D270" s="272"/>
      <c r="E270" s="287" t="s">
        <v>1777</v>
      </c>
      <c r="F270" s="306" t="s">
        <v>1856</v>
      </c>
      <c r="G270" s="306"/>
      <c r="H270" s="306"/>
      <c r="I270" s="306"/>
      <c r="J270" s="285" t="s">
        <v>833</v>
      </c>
      <c r="K270" s="285">
        <v>6</v>
      </c>
      <c r="L270" s="286"/>
      <c r="M270" s="269"/>
      <c r="N270" s="273"/>
      <c r="O270" s="273"/>
      <c r="P270" s="273"/>
      <c r="Q270" s="273"/>
      <c r="R270" s="258"/>
      <c r="T270" s="259"/>
      <c r="U270" s="274"/>
      <c r="V270" s="275"/>
      <c r="W270" s="275"/>
      <c r="X270" s="275"/>
      <c r="Y270" s="275"/>
      <c r="Z270" s="275"/>
      <c r="AA270" s="276"/>
      <c r="AR270" s="16" t="s">
        <v>454</v>
      </c>
      <c r="AT270" s="16" t="s">
        <v>125</v>
      </c>
      <c r="AU270" s="16" t="s">
        <v>130</v>
      </c>
      <c r="AY270" s="16" t="s">
        <v>124</v>
      </c>
      <c r="BE270" s="134">
        <f t="shared" si="6"/>
        <v>0</v>
      </c>
      <c r="BF270" s="134">
        <f t="shared" si="7"/>
        <v>0</v>
      </c>
      <c r="BG270" s="134">
        <f t="shared" si="8"/>
        <v>0</v>
      </c>
      <c r="BH270" s="134">
        <f t="shared" si="9"/>
        <v>0</v>
      </c>
      <c r="BI270" s="134">
        <f t="shared" si="10"/>
        <v>0</v>
      </c>
      <c r="BJ270" s="16" t="s">
        <v>130</v>
      </c>
      <c r="BK270" s="134">
        <f t="shared" si="11"/>
        <v>0</v>
      </c>
      <c r="BL270" s="16" t="s">
        <v>454</v>
      </c>
      <c r="BM270" s="16" t="s">
        <v>1689</v>
      </c>
    </row>
    <row r="271" spans="2:65" s="1" customFormat="1" ht="18" customHeight="1" x14ac:dyDescent="0.2">
      <c r="B271" s="247"/>
      <c r="C271" s="272">
        <v>138</v>
      </c>
      <c r="D271" s="272"/>
      <c r="E271" s="287" t="s">
        <v>1777</v>
      </c>
      <c r="F271" s="307" t="s">
        <v>1966</v>
      </c>
      <c r="G271" s="307"/>
      <c r="H271" s="307"/>
      <c r="I271" s="307"/>
      <c r="J271" s="285" t="s">
        <v>187</v>
      </c>
      <c r="K271" s="285">
        <v>230</v>
      </c>
      <c r="L271" s="286"/>
      <c r="M271" s="269"/>
      <c r="N271" s="273"/>
      <c r="O271" s="273"/>
      <c r="P271" s="273"/>
      <c r="Q271" s="273"/>
      <c r="R271" s="258"/>
      <c r="T271" s="259"/>
      <c r="U271" s="274"/>
      <c r="V271" s="275"/>
      <c r="W271" s="275"/>
      <c r="X271" s="275"/>
      <c r="Y271" s="275"/>
      <c r="Z271" s="275"/>
      <c r="AA271" s="276"/>
      <c r="AR271" s="16" t="s">
        <v>454</v>
      </c>
      <c r="AT271" s="16" t="s">
        <v>125</v>
      </c>
      <c r="AU271" s="16" t="s">
        <v>130</v>
      </c>
      <c r="AY271" s="16" t="s">
        <v>124</v>
      </c>
      <c r="BE271" s="134">
        <f t="shared" si="6"/>
        <v>0</v>
      </c>
      <c r="BF271" s="134">
        <f t="shared" si="7"/>
        <v>0</v>
      </c>
      <c r="BG271" s="134">
        <f t="shared" si="8"/>
        <v>0</v>
      </c>
      <c r="BH271" s="134">
        <f t="shared" si="9"/>
        <v>0</v>
      </c>
      <c r="BI271" s="134">
        <f t="shared" si="10"/>
        <v>0</v>
      </c>
      <c r="BJ271" s="16" t="s">
        <v>130</v>
      </c>
      <c r="BK271" s="134">
        <f t="shared" si="11"/>
        <v>0</v>
      </c>
      <c r="BL271" s="16" t="s">
        <v>454</v>
      </c>
      <c r="BM271" s="16" t="s">
        <v>1689</v>
      </c>
    </row>
    <row r="272" spans="2:65" s="1" customFormat="1" ht="18" customHeight="1" x14ac:dyDescent="0.2">
      <c r="B272" s="247"/>
      <c r="C272" s="272">
        <v>139</v>
      </c>
      <c r="D272" s="272"/>
      <c r="E272" s="287" t="s">
        <v>1777</v>
      </c>
      <c r="F272" s="306" t="s">
        <v>1857</v>
      </c>
      <c r="G272" s="306"/>
      <c r="H272" s="306"/>
      <c r="I272" s="306"/>
      <c r="J272" s="285" t="s">
        <v>187</v>
      </c>
      <c r="K272" s="285">
        <v>5</v>
      </c>
      <c r="L272" s="286"/>
      <c r="M272" s="269"/>
      <c r="N272" s="273"/>
      <c r="O272" s="273"/>
      <c r="P272" s="273"/>
      <c r="Q272" s="273"/>
      <c r="R272" s="258"/>
      <c r="T272" s="259"/>
      <c r="U272" s="274"/>
      <c r="V272" s="275"/>
      <c r="W272" s="275"/>
      <c r="X272" s="275"/>
      <c r="Y272" s="275"/>
      <c r="Z272" s="275"/>
      <c r="AA272" s="276"/>
      <c r="AR272" s="16" t="s">
        <v>454</v>
      </c>
      <c r="AT272" s="16" t="s">
        <v>125</v>
      </c>
      <c r="AU272" s="16" t="s">
        <v>130</v>
      </c>
      <c r="AY272" s="16" t="s">
        <v>124</v>
      </c>
      <c r="BE272" s="134">
        <f t="shared" si="6"/>
        <v>0</v>
      </c>
      <c r="BF272" s="134">
        <f t="shared" si="7"/>
        <v>0</v>
      </c>
      <c r="BG272" s="134">
        <f t="shared" si="8"/>
        <v>0</v>
      </c>
      <c r="BH272" s="134">
        <f t="shared" si="9"/>
        <v>0</v>
      </c>
      <c r="BI272" s="134">
        <f t="shared" si="10"/>
        <v>0</v>
      </c>
      <c r="BJ272" s="16" t="s">
        <v>130</v>
      </c>
      <c r="BK272" s="134">
        <f t="shared" si="11"/>
        <v>0</v>
      </c>
      <c r="BL272" s="16" t="s">
        <v>454</v>
      </c>
      <c r="BM272" s="16" t="s">
        <v>1689</v>
      </c>
    </row>
    <row r="273" spans="1:65" s="1" customFormat="1" ht="18" customHeight="1" x14ac:dyDescent="0.2">
      <c r="B273" s="247"/>
      <c r="C273" s="272">
        <v>140</v>
      </c>
      <c r="D273" s="272"/>
      <c r="E273" s="287" t="s">
        <v>1777</v>
      </c>
      <c r="F273" s="306" t="s">
        <v>1858</v>
      </c>
      <c r="G273" s="306"/>
      <c r="H273" s="306"/>
      <c r="I273" s="306"/>
      <c r="J273" s="285" t="s">
        <v>187</v>
      </c>
      <c r="K273" s="285">
        <v>1</v>
      </c>
      <c r="L273" s="286"/>
      <c r="M273" s="269"/>
      <c r="N273" s="273"/>
      <c r="O273" s="273"/>
      <c r="P273" s="273"/>
      <c r="Q273" s="273"/>
      <c r="R273" s="258"/>
      <c r="T273" s="259"/>
      <c r="U273" s="274"/>
      <c r="V273" s="275"/>
      <c r="W273" s="275"/>
      <c r="X273" s="275"/>
      <c r="Y273" s="275"/>
      <c r="Z273" s="275"/>
      <c r="AA273" s="276"/>
      <c r="AR273" s="16" t="s">
        <v>454</v>
      </c>
      <c r="AT273" s="16" t="s">
        <v>125</v>
      </c>
      <c r="AU273" s="16" t="s">
        <v>130</v>
      </c>
      <c r="AY273" s="16" t="s">
        <v>124</v>
      </c>
      <c r="BE273" s="134">
        <f t="shared" si="6"/>
        <v>0</v>
      </c>
      <c r="BF273" s="134">
        <f t="shared" si="7"/>
        <v>0</v>
      </c>
      <c r="BG273" s="134">
        <f t="shared" si="8"/>
        <v>0</v>
      </c>
      <c r="BH273" s="134">
        <f t="shared" si="9"/>
        <v>0</v>
      </c>
      <c r="BI273" s="134">
        <f t="shared" si="10"/>
        <v>0</v>
      </c>
      <c r="BJ273" s="16" t="s">
        <v>130</v>
      </c>
      <c r="BK273" s="134">
        <f t="shared" si="11"/>
        <v>0</v>
      </c>
      <c r="BL273" s="16" t="s">
        <v>454</v>
      </c>
      <c r="BM273" s="16" t="s">
        <v>1689</v>
      </c>
    </row>
    <row r="274" spans="1:65" s="1" customFormat="1" ht="18" customHeight="1" x14ac:dyDescent="0.2">
      <c r="B274" s="247"/>
      <c r="C274" s="272">
        <v>141</v>
      </c>
      <c r="D274" s="272"/>
      <c r="E274" s="287" t="s">
        <v>1777</v>
      </c>
      <c r="F274" s="306" t="s">
        <v>1859</v>
      </c>
      <c r="G274" s="306"/>
      <c r="H274" s="306"/>
      <c r="I274" s="306"/>
      <c r="J274" s="285" t="s">
        <v>187</v>
      </c>
      <c r="K274" s="285">
        <v>150</v>
      </c>
      <c r="L274" s="286"/>
      <c r="M274" s="269"/>
      <c r="N274" s="273"/>
      <c r="O274" s="273"/>
      <c r="P274" s="273"/>
      <c r="Q274" s="273"/>
      <c r="R274" s="258"/>
      <c r="T274" s="259"/>
      <c r="U274" s="274"/>
      <c r="V274" s="275"/>
      <c r="W274" s="275"/>
      <c r="X274" s="275"/>
      <c r="Y274" s="275"/>
      <c r="Z274" s="275"/>
      <c r="AA274" s="276"/>
      <c r="AR274" s="16" t="s">
        <v>454</v>
      </c>
      <c r="AT274" s="16" t="s">
        <v>125</v>
      </c>
      <c r="AU274" s="16" t="s">
        <v>130</v>
      </c>
      <c r="AY274" s="16" t="s">
        <v>124</v>
      </c>
      <c r="BE274" s="134">
        <f t="shared" si="6"/>
        <v>0</v>
      </c>
      <c r="BF274" s="134">
        <f t="shared" si="7"/>
        <v>0</v>
      </c>
      <c r="BG274" s="134">
        <f t="shared" si="8"/>
        <v>0</v>
      </c>
      <c r="BH274" s="134">
        <f t="shared" si="9"/>
        <v>0</v>
      </c>
      <c r="BI274" s="134">
        <f t="shared" si="10"/>
        <v>0</v>
      </c>
      <c r="BJ274" s="16" t="s">
        <v>130</v>
      </c>
      <c r="BK274" s="134">
        <f t="shared" si="11"/>
        <v>0</v>
      </c>
      <c r="BL274" s="16" t="s">
        <v>454</v>
      </c>
      <c r="BM274" s="16" t="s">
        <v>1689</v>
      </c>
    </row>
    <row r="275" spans="1:65" s="1" customFormat="1" ht="18" customHeight="1" x14ac:dyDescent="0.2">
      <c r="B275" s="247"/>
      <c r="C275" s="272">
        <v>142</v>
      </c>
      <c r="D275" s="272"/>
      <c r="E275" s="285" t="s">
        <v>1777</v>
      </c>
      <c r="F275" s="306" t="s">
        <v>1860</v>
      </c>
      <c r="G275" s="306"/>
      <c r="H275" s="306"/>
      <c r="I275" s="306"/>
      <c r="J275" s="285" t="s">
        <v>187</v>
      </c>
      <c r="K275" s="285">
        <v>14</v>
      </c>
      <c r="L275" s="286"/>
      <c r="M275" s="267"/>
      <c r="N275" s="273"/>
      <c r="O275" s="273"/>
      <c r="P275" s="273"/>
      <c r="Q275" s="273"/>
      <c r="R275" s="258"/>
      <c r="T275" s="259"/>
      <c r="U275" s="274"/>
      <c r="V275" s="275"/>
      <c r="W275" s="275"/>
      <c r="X275" s="275"/>
      <c r="Y275" s="275"/>
      <c r="Z275" s="275"/>
      <c r="AA275" s="276"/>
      <c r="AR275" s="16" t="s">
        <v>454</v>
      </c>
      <c r="AT275" s="16" t="s">
        <v>125</v>
      </c>
      <c r="AU275" s="16" t="s">
        <v>130</v>
      </c>
      <c r="AY275" s="16" t="s">
        <v>124</v>
      </c>
      <c r="BE275" s="134">
        <f t="shared" si="6"/>
        <v>0</v>
      </c>
      <c r="BF275" s="134">
        <f t="shared" si="7"/>
        <v>0</v>
      </c>
      <c r="BG275" s="134">
        <f t="shared" si="8"/>
        <v>0</v>
      </c>
      <c r="BH275" s="134">
        <f t="shared" si="9"/>
        <v>0</v>
      </c>
      <c r="BI275" s="134">
        <f t="shared" si="10"/>
        <v>0</v>
      </c>
      <c r="BJ275" s="16" t="s">
        <v>130</v>
      </c>
      <c r="BK275" s="134">
        <f t="shared" si="11"/>
        <v>0</v>
      </c>
      <c r="BL275" s="16" t="s">
        <v>454</v>
      </c>
      <c r="BM275" s="16" t="s">
        <v>1689</v>
      </c>
    </row>
    <row r="276" spans="1:65" s="1" customFormat="1" ht="18" customHeight="1" x14ac:dyDescent="0.2">
      <c r="B276" s="247"/>
      <c r="C276" s="272">
        <v>143</v>
      </c>
      <c r="D276" s="272"/>
      <c r="E276" s="287" t="s">
        <v>1777</v>
      </c>
      <c r="F276" s="307" t="s">
        <v>1965</v>
      </c>
      <c r="G276" s="307"/>
      <c r="H276" s="307"/>
      <c r="I276" s="307"/>
      <c r="J276" s="285" t="s">
        <v>187</v>
      </c>
      <c r="K276" s="285">
        <v>95</v>
      </c>
      <c r="L276" s="286"/>
      <c r="M276" s="269"/>
      <c r="N276" s="273"/>
      <c r="O276" s="273"/>
      <c r="P276" s="273"/>
      <c r="Q276" s="273"/>
      <c r="R276" s="258"/>
      <c r="T276" s="259"/>
      <c r="U276" s="274"/>
      <c r="V276" s="275"/>
      <c r="W276" s="275"/>
      <c r="X276" s="275"/>
      <c r="Y276" s="275"/>
      <c r="Z276" s="275"/>
      <c r="AA276" s="276"/>
      <c r="AR276" s="16" t="s">
        <v>454</v>
      </c>
      <c r="AT276" s="16" t="s">
        <v>125</v>
      </c>
      <c r="AU276" s="16" t="s">
        <v>130</v>
      </c>
      <c r="AY276" s="16" t="s">
        <v>124</v>
      </c>
      <c r="BE276" s="134">
        <f t="shared" si="6"/>
        <v>0</v>
      </c>
      <c r="BF276" s="134">
        <f t="shared" si="7"/>
        <v>0</v>
      </c>
      <c r="BG276" s="134">
        <f t="shared" si="8"/>
        <v>0</v>
      </c>
      <c r="BH276" s="134">
        <f t="shared" si="9"/>
        <v>0</v>
      </c>
      <c r="BI276" s="134">
        <f t="shared" si="10"/>
        <v>0</v>
      </c>
      <c r="BJ276" s="16" t="s">
        <v>130</v>
      </c>
      <c r="BK276" s="134">
        <f t="shared" si="11"/>
        <v>0</v>
      </c>
      <c r="BL276" s="16" t="s">
        <v>454</v>
      </c>
      <c r="BM276" s="16" t="s">
        <v>1689</v>
      </c>
    </row>
    <row r="277" spans="1:65" s="1" customFormat="1" ht="18" customHeight="1" x14ac:dyDescent="0.2">
      <c r="B277" s="247"/>
      <c r="C277" s="272">
        <v>144</v>
      </c>
      <c r="D277" s="272"/>
      <c r="E277" s="287" t="s">
        <v>1777</v>
      </c>
      <c r="F277" s="306" t="s">
        <v>1861</v>
      </c>
      <c r="G277" s="306"/>
      <c r="H277" s="306"/>
      <c r="I277" s="306"/>
      <c r="J277" s="285" t="s">
        <v>187</v>
      </c>
      <c r="K277" s="285">
        <v>14</v>
      </c>
      <c r="L277" s="286"/>
      <c r="M277" s="269"/>
      <c r="N277" s="273"/>
      <c r="O277" s="273"/>
      <c r="P277" s="273"/>
      <c r="Q277" s="273"/>
      <c r="R277" s="258"/>
      <c r="T277" s="259"/>
      <c r="U277" s="274"/>
      <c r="V277" s="275"/>
      <c r="W277" s="275"/>
      <c r="X277" s="275"/>
      <c r="Y277" s="275"/>
      <c r="Z277" s="275"/>
      <c r="AA277" s="276"/>
      <c r="AR277" s="16" t="s">
        <v>454</v>
      </c>
      <c r="AT277" s="16" t="s">
        <v>125</v>
      </c>
      <c r="AU277" s="16" t="s">
        <v>130</v>
      </c>
      <c r="AY277" s="16" t="s">
        <v>124</v>
      </c>
      <c r="BE277" s="134">
        <f t="shared" si="6"/>
        <v>0</v>
      </c>
      <c r="BF277" s="134">
        <f t="shared" si="7"/>
        <v>0</v>
      </c>
      <c r="BG277" s="134">
        <f t="shared" si="8"/>
        <v>0</v>
      </c>
      <c r="BH277" s="134">
        <f t="shared" si="9"/>
        <v>0</v>
      </c>
      <c r="BI277" s="134">
        <f t="shared" si="10"/>
        <v>0</v>
      </c>
      <c r="BJ277" s="16" t="s">
        <v>130</v>
      </c>
      <c r="BK277" s="134">
        <f t="shared" si="11"/>
        <v>0</v>
      </c>
      <c r="BL277" s="16" t="s">
        <v>454</v>
      </c>
      <c r="BM277" s="16" t="s">
        <v>1689</v>
      </c>
    </row>
    <row r="278" spans="1:65" s="1" customFormat="1" ht="18.75" customHeight="1" x14ac:dyDescent="0.2">
      <c r="B278" s="247"/>
      <c r="C278" s="272">
        <v>145</v>
      </c>
      <c r="D278" s="272"/>
      <c r="E278" s="287" t="s">
        <v>1777</v>
      </c>
      <c r="F278" s="470" t="s">
        <v>1862</v>
      </c>
      <c r="G278" s="470"/>
      <c r="H278" s="470"/>
      <c r="I278" s="470"/>
      <c r="J278" s="285" t="s">
        <v>187</v>
      </c>
      <c r="K278" s="285">
        <v>28</v>
      </c>
      <c r="L278" s="286"/>
      <c r="M278" s="269"/>
      <c r="N278" s="273"/>
      <c r="O278" s="273"/>
      <c r="P278" s="273"/>
      <c r="Q278" s="273"/>
      <c r="R278" s="258"/>
      <c r="T278" s="259"/>
      <c r="U278" s="274"/>
      <c r="V278" s="275"/>
      <c r="W278" s="275"/>
      <c r="X278" s="275"/>
      <c r="Y278" s="275"/>
      <c r="Z278" s="275"/>
      <c r="AA278" s="276"/>
      <c r="AR278" s="16" t="s">
        <v>454</v>
      </c>
      <c r="AT278" s="16" t="s">
        <v>125</v>
      </c>
      <c r="AU278" s="16" t="s">
        <v>130</v>
      </c>
      <c r="AY278" s="16" t="s">
        <v>124</v>
      </c>
      <c r="BE278" s="134">
        <f t="shared" si="6"/>
        <v>0</v>
      </c>
      <c r="BF278" s="134">
        <f t="shared" si="7"/>
        <v>0</v>
      </c>
      <c r="BG278" s="134">
        <f t="shared" si="8"/>
        <v>0</v>
      </c>
      <c r="BH278" s="134">
        <f t="shared" si="9"/>
        <v>0</v>
      </c>
      <c r="BI278" s="134">
        <f t="shared" si="10"/>
        <v>0</v>
      </c>
      <c r="BJ278" s="16" t="s">
        <v>130</v>
      </c>
      <c r="BK278" s="134">
        <f t="shared" si="11"/>
        <v>0</v>
      </c>
      <c r="BL278" s="16" t="s">
        <v>454</v>
      </c>
      <c r="BM278" s="16" t="s">
        <v>1689</v>
      </c>
    </row>
    <row r="279" spans="1:65" s="1" customFormat="1" ht="18" customHeight="1" x14ac:dyDescent="0.2">
      <c r="B279" s="247"/>
      <c r="C279" s="272">
        <v>146</v>
      </c>
      <c r="D279" s="272"/>
      <c r="E279" s="287" t="s">
        <v>1777</v>
      </c>
      <c r="F279" s="306" t="s">
        <v>1813</v>
      </c>
      <c r="G279" s="306"/>
      <c r="H279" s="306"/>
      <c r="I279" s="306"/>
      <c r="J279" s="285" t="s">
        <v>187</v>
      </c>
      <c r="K279" s="285">
        <v>14</v>
      </c>
      <c r="L279" s="286"/>
      <c r="M279" s="252"/>
      <c r="N279" s="273"/>
      <c r="O279" s="273"/>
      <c r="P279" s="273"/>
      <c r="Q279" s="273"/>
      <c r="R279" s="258"/>
      <c r="T279" s="259"/>
      <c r="U279" s="274"/>
      <c r="V279" s="275"/>
      <c r="W279" s="275"/>
      <c r="X279" s="275"/>
      <c r="Y279" s="275"/>
      <c r="Z279" s="275"/>
      <c r="AA279" s="276"/>
      <c r="AR279" s="16" t="s">
        <v>454</v>
      </c>
      <c r="AT279" s="16" t="s">
        <v>125</v>
      </c>
      <c r="AU279" s="16" t="s">
        <v>130</v>
      </c>
      <c r="AY279" s="16" t="s">
        <v>124</v>
      </c>
      <c r="BE279" s="134">
        <f t="shared" si="6"/>
        <v>0</v>
      </c>
      <c r="BF279" s="134">
        <f t="shared" si="7"/>
        <v>0</v>
      </c>
      <c r="BG279" s="134">
        <f t="shared" si="8"/>
        <v>0</v>
      </c>
      <c r="BH279" s="134">
        <f t="shared" si="9"/>
        <v>0</v>
      </c>
      <c r="BI279" s="134">
        <f t="shared" si="10"/>
        <v>0</v>
      </c>
      <c r="BJ279" s="16" t="s">
        <v>130</v>
      </c>
      <c r="BK279" s="134">
        <f t="shared" si="11"/>
        <v>0</v>
      </c>
      <c r="BL279" s="16" t="s">
        <v>454</v>
      </c>
      <c r="BM279" s="16" t="s">
        <v>1689</v>
      </c>
    </row>
    <row r="280" spans="1:65" s="1" customFormat="1" ht="18" customHeight="1" x14ac:dyDescent="0.2">
      <c r="B280" s="247"/>
      <c r="C280" s="272">
        <v>147</v>
      </c>
      <c r="D280" s="272"/>
      <c r="E280" s="287" t="s">
        <v>1777</v>
      </c>
      <c r="F280" s="471" t="s">
        <v>1793</v>
      </c>
      <c r="G280" s="471"/>
      <c r="H280" s="471"/>
      <c r="I280" s="471"/>
      <c r="J280" s="308" t="s">
        <v>187</v>
      </c>
      <c r="K280" s="285">
        <v>1</v>
      </c>
      <c r="L280" s="309"/>
      <c r="M280" s="269"/>
      <c r="N280" s="273"/>
      <c r="O280" s="273"/>
      <c r="P280" s="273"/>
      <c r="Q280" s="273"/>
      <c r="R280" s="258"/>
      <c r="T280" s="259"/>
      <c r="U280" s="274"/>
      <c r="V280" s="275"/>
      <c r="W280" s="275"/>
      <c r="X280" s="275"/>
      <c r="Y280" s="275"/>
      <c r="Z280" s="275"/>
      <c r="AA280" s="276"/>
      <c r="AR280" s="16" t="s">
        <v>454</v>
      </c>
      <c r="AT280" s="16" t="s">
        <v>125</v>
      </c>
      <c r="AU280" s="16" t="s">
        <v>130</v>
      </c>
      <c r="AY280" s="16" t="s">
        <v>124</v>
      </c>
      <c r="BE280" s="134">
        <f t="shared" si="6"/>
        <v>0</v>
      </c>
      <c r="BF280" s="134">
        <f t="shared" si="7"/>
        <v>0</v>
      </c>
      <c r="BG280" s="134">
        <f t="shared" si="8"/>
        <v>0</v>
      </c>
      <c r="BH280" s="134">
        <f t="shared" si="9"/>
        <v>0</v>
      </c>
      <c r="BI280" s="134">
        <f t="shared" si="10"/>
        <v>0</v>
      </c>
      <c r="BJ280" s="16" t="s">
        <v>130</v>
      </c>
      <c r="BK280" s="134">
        <f t="shared" si="11"/>
        <v>0</v>
      </c>
      <c r="BL280" s="16" t="s">
        <v>454</v>
      </c>
      <c r="BM280" s="16" t="s">
        <v>1689</v>
      </c>
    </row>
    <row r="281" spans="1:65" s="1" customFormat="1" ht="18" customHeight="1" x14ac:dyDescent="0.2">
      <c r="B281" s="247"/>
      <c r="C281" s="295"/>
      <c r="D281" s="295"/>
      <c r="E281" s="296"/>
      <c r="F281" s="297"/>
      <c r="G281" s="297"/>
      <c r="H281" s="297"/>
      <c r="I281" s="297"/>
      <c r="J281" s="298"/>
      <c r="K281" s="296"/>
      <c r="L281" s="299"/>
      <c r="M281" s="300"/>
      <c r="N281" s="301"/>
      <c r="O281" s="302"/>
      <c r="P281" s="303"/>
      <c r="Q281" s="304"/>
      <c r="R281" s="258"/>
      <c r="T281" s="259"/>
      <c r="U281" s="260"/>
      <c r="V281" s="261"/>
      <c r="W281" s="261"/>
      <c r="X281" s="261"/>
      <c r="Y281" s="261"/>
      <c r="Z281" s="261"/>
      <c r="AA281" s="262"/>
      <c r="AR281" s="16"/>
      <c r="AT281" s="16"/>
      <c r="AU281" s="16"/>
      <c r="AY281" s="16"/>
      <c r="BE281" s="134"/>
      <c r="BF281" s="134"/>
      <c r="BG281" s="134"/>
      <c r="BH281" s="134"/>
      <c r="BI281" s="134"/>
      <c r="BJ281" s="16"/>
      <c r="BK281" s="134"/>
      <c r="BL281" s="16"/>
      <c r="BM281" s="16"/>
    </row>
    <row r="282" spans="1:65" s="236" customFormat="1" ht="19.899999999999999" customHeight="1" x14ac:dyDescent="0.3">
      <c r="B282" s="235"/>
      <c r="D282" s="245" t="s">
        <v>1794</v>
      </c>
      <c r="E282" s="246"/>
      <c r="F282" s="246"/>
      <c r="G282" s="246"/>
      <c r="H282" s="246"/>
      <c r="I282" s="246"/>
      <c r="J282" s="246"/>
      <c r="K282" s="246"/>
      <c r="L282" s="246"/>
      <c r="M282" s="246"/>
      <c r="N282" s="463"/>
      <c r="O282" s="449"/>
      <c r="P282" s="449"/>
      <c r="Q282" s="449"/>
      <c r="R282" s="238"/>
      <c r="T282" s="239"/>
      <c r="W282" s="240"/>
      <c r="Y282" s="240"/>
      <c r="AA282" s="241"/>
      <c r="AR282" s="242" t="s">
        <v>138</v>
      </c>
      <c r="AT282" s="243" t="s">
        <v>68</v>
      </c>
      <c r="AU282" s="243" t="s">
        <v>75</v>
      </c>
      <c r="AY282" s="242" t="s">
        <v>124</v>
      </c>
      <c r="BK282" s="244">
        <f>BK291</f>
        <v>0</v>
      </c>
    </row>
    <row r="283" spans="1:65" s="1" customFormat="1" ht="24.75" customHeight="1" x14ac:dyDescent="0.3">
      <c r="A283" s="310"/>
      <c r="B283" s="284"/>
      <c r="C283" s="272">
        <v>148</v>
      </c>
      <c r="D283" s="272"/>
      <c r="E283" s="311" t="s">
        <v>1731</v>
      </c>
      <c r="F283" s="469" t="s">
        <v>1976</v>
      </c>
      <c r="G283" s="469"/>
      <c r="H283" s="469"/>
      <c r="I283" s="469"/>
      <c r="J283" s="312" t="s">
        <v>1795</v>
      </c>
      <c r="K283" s="313">
        <v>30</v>
      </c>
      <c r="L283" s="314"/>
      <c r="M283" s="315"/>
      <c r="N283" s="273"/>
      <c r="O283" s="273"/>
      <c r="P283" s="273"/>
      <c r="Q283" s="273"/>
      <c r="R283" s="258"/>
      <c r="T283" s="259"/>
      <c r="U283" s="274"/>
      <c r="V283" s="275"/>
      <c r="W283" s="275"/>
      <c r="X283" s="275"/>
      <c r="Y283" s="275"/>
      <c r="Z283" s="275"/>
      <c r="AA283" s="276"/>
      <c r="AR283" s="16" t="s">
        <v>454</v>
      </c>
      <c r="AT283" s="16" t="s">
        <v>125</v>
      </c>
      <c r="AU283" s="16" t="s">
        <v>130</v>
      </c>
      <c r="AY283" s="16" t="s">
        <v>124</v>
      </c>
      <c r="BE283" s="134">
        <f t="shared" ref="BE283:BE288" si="12">IF(U283="základná",N283,0)</f>
        <v>0</v>
      </c>
      <c r="BF283" s="134">
        <f t="shared" ref="BF283:BF288" si="13">IF(U283="znížená",N283,0)</f>
        <v>0</v>
      </c>
      <c r="BG283" s="134">
        <f t="shared" ref="BG283:BG288" si="14">IF(U283="zákl. prenesená",N283,0)</f>
        <v>0</v>
      </c>
      <c r="BH283" s="134">
        <f t="shared" ref="BH283:BH288" si="15">IF(U283="zníž. prenesená",N283,0)</f>
        <v>0</v>
      </c>
      <c r="BI283" s="134">
        <f t="shared" ref="BI283:BI288" si="16">IF(U283="nulová",N283,0)</f>
        <v>0</v>
      </c>
      <c r="BJ283" s="16" t="s">
        <v>130</v>
      </c>
      <c r="BK283" s="134">
        <f t="shared" ref="BK283:BK288" si="17">ROUND(L283*K283,2)</f>
        <v>0</v>
      </c>
      <c r="BL283" s="16" t="s">
        <v>454</v>
      </c>
      <c r="BM283" s="16" t="s">
        <v>1689</v>
      </c>
    </row>
    <row r="284" spans="1:65" s="1" customFormat="1" ht="25.5" customHeight="1" x14ac:dyDescent="0.3">
      <c r="A284" s="310"/>
      <c r="B284" s="284"/>
      <c r="C284" s="272">
        <v>149</v>
      </c>
      <c r="D284" s="272"/>
      <c r="E284" s="311" t="s">
        <v>1731</v>
      </c>
      <c r="F284" s="469" t="s">
        <v>1975</v>
      </c>
      <c r="G284" s="469"/>
      <c r="H284" s="469"/>
      <c r="I284" s="469"/>
      <c r="J284" s="312" t="s">
        <v>1795</v>
      </c>
      <c r="K284" s="313">
        <v>210</v>
      </c>
      <c r="L284" s="314"/>
      <c r="M284" s="315"/>
      <c r="N284" s="273"/>
      <c r="O284" s="273"/>
      <c r="P284" s="273"/>
      <c r="Q284" s="273"/>
      <c r="R284" s="258"/>
      <c r="T284" s="259"/>
      <c r="U284" s="274"/>
      <c r="V284" s="275"/>
      <c r="W284" s="275"/>
      <c r="X284" s="275"/>
      <c r="Y284" s="275"/>
      <c r="Z284" s="275"/>
      <c r="AA284" s="276"/>
      <c r="AR284" s="16" t="s">
        <v>454</v>
      </c>
      <c r="AT284" s="16" t="s">
        <v>125</v>
      </c>
      <c r="AU284" s="16" t="s">
        <v>130</v>
      </c>
      <c r="AY284" s="16" t="s">
        <v>124</v>
      </c>
      <c r="BE284" s="134">
        <f t="shared" si="12"/>
        <v>0</v>
      </c>
      <c r="BF284" s="134">
        <f t="shared" si="13"/>
        <v>0</v>
      </c>
      <c r="BG284" s="134">
        <f t="shared" si="14"/>
        <v>0</v>
      </c>
      <c r="BH284" s="134">
        <f t="shared" si="15"/>
        <v>0</v>
      </c>
      <c r="BI284" s="134">
        <f t="shared" si="16"/>
        <v>0</v>
      </c>
      <c r="BJ284" s="16" t="s">
        <v>130</v>
      </c>
      <c r="BK284" s="134">
        <f t="shared" si="17"/>
        <v>0</v>
      </c>
      <c r="BL284" s="16" t="s">
        <v>454</v>
      </c>
      <c r="BM284" s="16" t="s">
        <v>1689</v>
      </c>
    </row>
    <row r="285" spans="1:65" s="1" customFormat="1" ht="26.25" customHeight="1" x14ac:dyDescent="0.3">
      <c r="A285" s="310"/>
      <c r="B285" s="284"/>
      <c r="C285" s="272">
        <v>150</v>
      </c>
      <c r="D285" s="272"/>
      <c r="E285" s="311" t="s">
        <v>1796</v>
      </c>
      <c r="F285" s="469" t="s">
        <v>1977</v>
      </c>
      <c r="G285" s="469"/>
      <c r="H285" s="469"/>
      <c r="I285" s="469"/>
      <c r="J285" s="312" t="s">
        <v>1795</v>
      </c>
      <c r="K285" s="313">
        <v>10</v>
      </c>
      <c r="L285" s="314"/>
      <c r="M285" s="315"/>
      <c r="N285" s="273"/>
      <c r="O285" s="273"/>
      <c r="P285" s="273"/>
      <c r="Q285" s="273"/>
      <c r="R285" s="258"/>
      <c r="T285" s="259"/>
      <c r="U285" s="274"/>
      <c r="V285" s="275"/>
      <c r="W285" s="275"/>
      <c r="X285" s="275"/>
      <c r="Y285" s="275"/>
      <c r="Z285" s="275"/>
      <c r="AA285" s="276"/>
      <c r="AR285" s="16" t="s">
        <v>454</v>
      </c>
      <c r="AT285" s="16" t="s">
        <v>125</v>
      </c>
      <c r="AU285" s="16" t="s">
        <v>130</v>
      </c>
      <c r="AY285" s="16" t="s">
        <v>124</v>
      </c>
      <c r="BE285" s="134">
        <f t="shared" si="12"/>
        <v>0</v>
      </c>
      <c r="BF285" s="134">
        <f t="shared" si="13"/>
        <v>0</v>
      </c>
      <c r="BG285" s="134">
        <f t="shared" si="14"/>
        <v>0</v>
      </c>
      <c r="BH285" s="134">
        <f t="shared" si="15"/>
        <v>0</v>
      </c>
      <c r="BI285" s="134">
        <f t="shared" si="16"/>
        <v>0</v>
      </c>
      <c r="BJ285" s="16" t="s">
        <v>130</v>
      </c>
      <c r="BK285" s="134">
        <f t="shared" si="17"/>
        <v>0</v>
      </c>
      <c r="BL285" s="16" t="s">
        <v>454</v>
      </c>
      <c r="BM285" s="16" t="s">
        <v>1689</v>
      </c>
    </row>
    <row r="286" spans="1:65" s="1" customFormat="1" ht="18" customHeight="1" x14ac:dyDescent="0.3">
      <c r="A286" s="310"/>
      <c r="B286" s="284"/>
      <c r="C286" s="272">
        <v>151</v>
      </c>
      <c r="D286" s="272"/>
      <c r="E286" s="311" t="s">
        <v>1796</v>
      </c>
      <c r="F286" s="469" t="s">
        <v>1797</v>
      </c>
      <c r="G286" s="469"/>
      <c r="H286" s="469"/>
      <c r="I286" s="469"/>
      <c r="J286" s="312" t="s">
        <v>1795</v>
      </c>
      <c r="K286" s="313">
        <v>7</v>
      </c>
      <c r="L286" s="314"/>
      <c r="M286" s="315"/>
      <c r="N286" s="273"/>
      <c r="O286" s="273"/>
      <c r="P286" s="273"/>
      <c r="Q286" s="273"/>
      <c r="R286" s="258"/>
      <c r="T286" s="259"/>
      <c r="U286" s="274"/>
      <c r="V286" s="275"/>
      <c r="W286" s="275"/>
      <c r="X286" s="275"/>
      <c r="Y286" s="275"/>
      <c r="Z286" s="275"/>
      <c r="AA286" s="276"/>
      <c r="AR286" s="16" t="s">
        <v>454</v>
      </c>
      <c r="AT286" s="16" t="s">
        <v>125</v>
      </c>
      <c r="AU286" s="16" t="s">
        <v>130</v>
      </c>
      <c r="AY286" s="16" t="s">
        <v>124</v>
      </c>
      <c r="BE286" s="134">
        <f t="shared" si="12"/>
        <v>0</v>
      </c>
      <c r="BF286" s="134">
        <f t="shared" si="13"/>
        <v>0</v>
      </c>
      <c r="BG286" s="134">
        <f t="shared" si="14"/>
        <v>0</v>
      </c>
      <c r="BH286" s="134">
        <f t="shared" si="15"/>
        <v>0</v>
      </c>
      <c r="BI286" s="134">
        <f t="shared" si="16"/>
        <v>0</v>
      </c>
      <c r="BJ286" s="16" t="s">
        <v>130</v>
      </c>
      <c r="BK286" s="134">
        <f t="shared" si="17"/>
        <v>0</v>
      </c>
      <c r="BL286" s="16" t="s">
        <v>454</v>
      </c>
      <c r="BM286" s="16" t="s">
        <v>1689</v>
      </c>
    </row>
    <row r="287" spans="1:65" s="1" customFormat="1" ht="37.5" customHeight="1" x14ac:dyDescent="0.3">
      <c r="A287" s="310"/>
      <c r="B287" s="284"/>
      <c r="C287" s="272">
        <v>152</v>
      </c>
      <c r="D287" s="272"/>
      <c r="E287" s="311" t="s">
        <v>1798</v>
      </c>
      <c r="F287" s="469" t="s">
        <v>1799</v>
      </c>
      <c r="G287" s="469"/>
      <c r="H287" s="469"/>
      <c r="I287" s="469"/>
      <c r="J287" s="312" t="s">
        <v>1795</v>
      </c>
      <c r="K287" s="313">
        <v>45</v>
      </c>
      <c r="L287" s="314"/>
      <c r="M287" s="316"/>
      <c r="N287" s="273"/>
      <c r="O287" s="273"/>
      <c r="P287" s="273"/>
      <c r="Q287" s="273"/>
      <c r="R287" s="258"/>
      <c r="T287" s="259"/>
      <c r="U287" s="274"/>
      <c r="V287" s="275"/>
      <c r="W287" s="275"/>
      <c r="X287" s="275"/>
      <c r="Y287" s="275"/>
      <c r="Z287" s="275"/>
      <c r="AA287" s="276"/>
      <c r="AR287" s="16" t="s">
        <v>454</v>
      </c>
      <c r="AT287" s="16" t="s">
        <v>125</v>
      </c>
      <c r="AU287" s="16" t="s">
        <v>130</v>
      </c>
      <c r="AY287" s="16" t="s">
        <v>124</v>
      </c>
      <c r="BE287" s="134">
        <f t="shared" si="12"/>
        <v>0</v>
      </c>
      <c r="BF287" s="134">
        <f t="shared" si="13"/>
        <v>0</v>
      </c>
      <c r="BG287" s="134">
        <f t="shared" si="14"/>
        <v>0</v>
      </c>
      <c r="BH287" s="134">
        <f t="shared" si="15"/>
        <v>0</v>
      </c>
      <c r="BI287" s="134">
        <f t="shared" si="16"/>
        <v>0</v>
      </c>
      <c r="BJ287" s="16" t="s">
        <v>130</v>
      </c>
      <c r="BK287" s="134">
        <f t="shared" si="17"/>
        <v>0</v>
      </c>
      <c r="BL287" s="16" t="s">
        <v>454</v>
      </c>
      <c r="BM287" s="16" t="s">
        <v>1689</v>
      </c>
    </row>
    <row r="288" spans="1:65" s="1" customFormat="1" ht="18" customHeight="1" x14ac:dyDescent="0.3">
      <c r="A288" s="310"/>
      <c r="B288" s="284"/>
      <c r="C288" s="272"/>
      <c r="D288" s="272"/>
      <c r="E288" s="281"/>
      <c r="F288" s="469" t="s">
        <v>1800</v>
      </c>
      <c r="G288" s="469"/>
      <c r="H288" s="469"/>
      <c r="I288" s="469"/>
      <c r="J288" s="305"/>
      <c r="K288" s="313">
        <v>45</v>
      </c>
      <c r="L288" s="282"/>
      <c r="M288" s="315"/>
      <c r="N288" s="273"/>
      <c r="O288" s="273"/>
      <c r="P288" s="273"/>
      <c r="Q288" s="273"/>
      <c r="R288" s="258"/>
      <c r="T288" s="259"/>
      <c r="U288" s="274"/>
      <c r="V288" s="275"/>
      <c r="W288" s="275"/>
      <c r="X288" s="275"/>
      <c r="Y288" s="275"/>
      <c r="Z288" s="275"/>
      <c r="AA288" s="276"/>
      <c r="AR288" s="16" t="s">
        <v>454</v>
      </c>
      <c r="AT288" s="16" t="s">
        <v>125</v>
      </c>
      <c r="AU288" s="16" t="s">
        <v>130</v>
      </c>
      <c r="AY288" s="16" t="s">
        <v>124</v>
      </c>
      <c r="BE288" s="134">
        <f t="shared" si="12"/>
        <v>0</v>
      </c>
      <c r="BF288" s="134">
        <f t="shared" si="13"/>
        <v>0</v>
      </c>
      <c r="BG288" s="134">
        <f t="shared" si="14"/>
        <v>0</v>
      </c>
      <c r="BH288" s="134">
        <f t="shared" si="15"/>
        <v>0</v>
      </c>
      <c r="BI288" s="134">
        <f t="shared" si="16"/>
        <v>0</v>
      </c>
      <c r="BJ288" s="16" t="s">
        <v>130</v>
      </c>
      <c r="BK288" s="134">
        <f t="shared" si="17"/>
        <v>0</v>
      </c>
      <c r="BL288" s="16" t="s">
        <v>454</v>
      </c>
      <c r="BM288" s="16" t="s">
        <v>1689</v>
      </c>
    </row>
    <row r="289" spans="1:18" x14ac:dyDescent="0.3">
      <c r="A289" s="236"/>
      <c r="B289" s="317"/>
      <c r="R289" s="318"/>
    </row>
    <row r="290" spans="1:18" x14ac:dyDescent="0.3">
      <c r="B290" s="319"/>
      <c r="C290" s="320"/>
      <c r="D290" s="320"/>
      <c r="E290" s="320"/>
      <c r="F290" s="320"/>
      <c r="G290" s="320"/>
      <c r="H290" s="320"/>
      <c r="I290" s="320"/>
      <c r="J290" s="320"/>
      <c r="K290" s="320"/>
      <c r="L290" s="320"/>
      <c r="M290" s="320"/>
      <c r="N290" s="320"/>
      <c r="O290" s="320"/>
      <c r="P290" s="320"/>
      <c r="Q290" s="320"/>
      <c r="R290" s="321"/>
    </row>
  </sheetData>
  <mergeCells count="107">
    <mergeCell ref="F286:I286"/>
    <mergeCell ref="F287:I287"/>
    <mergeCell ref="F288:I288"/>
    <mergeCell ref="F278:I278"/>
    <mergeCell ref="F280:I280"/>
    <mergeCell ref="N282:Q282"/>
    <mergeCell ref="F283:I283"/>
    <mergeCell ref="F284:I284"/>
    <mergeCell ref="F285:I285"/>
    <mergeCell ref="F226:I226"/>
    <mergeCell ref="F227:I227"/>
    <mergeCell ref="N252:Q252"/>
    <mergeCell ref="N259:Q259"/>
    <mergeCell ref="F260:I260"/>
    <mergeCell ref="N268:Q268"/>
    <mergeCell ref="F207:I207"/>
    <mergeCell ref="F208:I208"/>
    <mergeCell ref="F209:I209"/>
    <mergeCell ref="F210:I210"/>
    <mergeCell ref="F211:I211"/>
    <mergeCell ref="F213:I213"/>
    <mergeCell ref="F201:I201"/>
    <mergeCell ref="F202:I202"/>
    <mergeCell ref="F203:I203"/>
    <mergeCell ref="F204:I204"/>
    <mergeCell ref="F205:I205"/>
    <mergeCell ref="F206:I206"/>
    <mergeCell ref="F195:I195"/>
    <mergeCell ref="F196:I196"/>
    <mergeCell ref="F197:I197"/>
    <mergeCell ref="F198:I198"/>
    <mergeCell ref="F199:I199"/>
    <mergeCell ref="F200:I200"/>
    <mergeCell ref="F189:I189"/>
    <mergeCell ref="F190:I190"/>
    <mergeCell ref="F191:I191"/>
    <mergeCell ref="F192:I192"/>
    <mergeCell ref="F193:I193"/>
    <mergeCell ref="F194:I194"/>
    <mergeCell ref="N120:Q120"/>
    <mergeCell ref="N162:Q162"/>
    <mergeCell ref="N168:Q168"/>
    <mergeCell ref="N175:Q175"/>
    <mergeCell ref="F186:I186"/>
    <mergeCell ref="N188:Q188"/>
    <mergeCell ref="M115:Q115"/>
    <mergeCell ref="F117:I117"/>
    <mergeCell ref="L117:M117"/>
    <mergeCell ref="N117:Q117"/>
    <mergeCell ref="N118:Q118"/>
    <mergeCell ref="N119:Q119"/>
    <mergeCell ref="L101:Q101"/>
    <mergeCell ref="C107:Q107"/>
    <mergeCell ref="F109:P109"/>
    <mergeCell ref="F110:P110"/>
    <mergeCell ref="M112:P112"/>
    <mergeCell ref="M114:Q114"/>
    <mergeCell ref="N94:Q94"/>
    <mergeCell ref="N95:Q95"/>
    <mergeCell ref="N96:Q96"/>
    <mergeCell ref="N97:Q97"/>
    <mergeCell ref="N98:Q98"/>
    <mergeCell ref="N99:Q99"/>
    <mergeCell ref="N88:Q88"/>
    <mergeCell ref="N89:Q89"/>
    <mergeCell ref="N90:Q90"/>
    <mergeCell ref="N91:Q91"/>
    <mergeCell ref="N92:Q92"/>
    <mergeCell ref="N93:Q93"/>
    <mergeCell ref="F78:P78"/>
    <mergeCell ref="F79:P79"/>
    <mergeCell ref="M81:P81"/>
    <mergeCell ref="M83:Q83"/>
    <mergeCell ref="M84:Q84"/>
    <mergeCell ref="C86:G86"/>
    <mergeCell ref="N86:Q86"/>
    <mergeCell ref="H35:J35"/>
    <mergeCell ref="M35:P35"/>
    <mergeCell ref="H36:J36"/>
    <mergeCell ref="M36:P36"/>
    <mergeCell ref="L38:P38"/>
    <mergeCell ref="C76:Q76"/>
    <mergeCell ref="M30:P30"/>
    <mergeCell ref="H32:J32"/>
    <mergeCell ref="M32:P32"/>
    <mergeCell ref="H33:J33"/>
    <mergeCell ref="M33:P33"/>
    <mergeCell ref="H34:J34"/>
    <mergeCell ref="M34:P34"/>
    <mergeCell ref="O18:P18"/>
    <mergeCell ref="O20:P20"/>
    <mergeCell ref="O21:P21"/>
    <mergeCell ref="E24:L24"/>
    <mergeCell ref="M27:P27"/>
    <mergeCell ref="M28:P28"/>
    <mergeCell ref="O9:P9"/>
    <mergeCell ref="O11:P11"/>
    <mergeCell ref="O12:P12"/>
    <mergeCell ref="O14:P14"/>
    <mergeCell ref="O15:P15"/>
    <mergeCell ref="O17:P17"/>
    <mergeCell ref="H1:K1"/>
    <mergeCell ref="C2:Q2"/>
    <mergeCell ref="S2:AC2"/>
    <mergeCell ref="C4:Q4"/>
    <mergeCell ref="F6:P6"/>
    <mergeCell ref="F7:P7"/>
  </mergeCells>
  <pageMargins left="0.7" right="0.7" top="0.75" bottom="0.75" header="0.3" footer="0.3"/>
  <pageSetup paperSize="9" scale="80" orientation="portrait" r:id="rId1"/>
  <rowBreaks count="2" manualBreakCount="2">
    <brk id="73" max="16383" man="1"/>
    <brk id="104" max="16383" man="1"/>
  </rowBreaks>
  <colBreaks count="1" manualBreakCount="1">
    <brk id="2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Rekapitulácia stavby</vt:lpstr>
      <vt:lpstr>E1.1 a) Zateplenie ob...</vt:lpstr>
      <vt:lpstr>E1.1 b) Zateplenie st...</vt:lpstr>
      <vt:lpstr>E1.1 c) Výmena otvoro...</vt:lpstr>
      <vt:lpstr>E1.1 d) Budova OO...</vt:lpstr>
      <vt:lpstr>E1.4 Zdravotechnická inštal</vt:lpstr>
      <vt:lpstr>E1.5 Vykurovanie</vt:lpstr>
      <vt:lpstr>E1.6 Vzduchotechnické zariad</vt:lpstr>
      <vt:lpstr>E1.7 Elektroinštalácia</vt:lpstr>
      <vt:lpstr>SO01.1.b Riešenie prístupu p...</vt:lpstr>
      <vt:lpstr>E2.1. Neoprávnené práce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Petrik</dc:creator>
  <cp:lastModifiedBy>Roman Novosad</cp:lastModifiedBy>
  <cp:lastPrinted>2023-06-07T12:08:32Z</cp:lastPrinted>
  <dcterms:created xsi:type="dcterms:W3CDTF">2020-03-11T10:06:25Z</dcterms:created>
  <dcterms:modified xsi:type="dcterms:W3CDTF">2023-06-12T13:31:49Z</dcterms:modified>
</cp:coreProperties>
</file>