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12_2024_A__OZ Karpaty, LS Malacky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ponuka'!$A$1:$O$49</definedName>
  </definedNames>
  <calcPr calcId="162913"/>
</workbook>
</file>

<file path=xl/calcChain.xml><?xml version="1.0" encoding="utf-8"?>
<calcChain xmlns="http://schemas.openxmlformats.org/spreadsheetml/2006/main">
  <c r="P29" i="1" l="1"/>
  <c r="P28" i="1" l="1"/>
  <c r="P27" i="1"/>
  <c r="G25" i="1" l="1"/>
  <c r="O25" i="1" s="1"/>
  <c r="P25" i="1" s="1"/>
  <c r="G26" i="1"/>
  <c r="O26" i="1" s="1"/>
  <c r="P26" i="1" s="1"/>
  <c r="G27" i="1"/>
  <c r="O27" i="1" s="1"/>
  <c r="G28" i="1"/>
  <c r="O28" i="1" s="1"/>
  <c r="G29" i="1"/>
  <c r="G30" i="1"/>
  <c r="G31" i="1"/>
  <c r="O31" i="1" s="1"/>
  <c r="G32" i="1"/>
  <c r="O32" i="1" s="1"/>
  <c r="G33" i="1"/>
  <c r="O29" i="1"/>
  <c r="O30" i="1"/>
  <c r="G19" i="1" l="1"/>
  <c r="G17" i="1"/>
  <c r="O17" i="1" l="1"/>
  <c r="P17" i="1" s="1"/>
  <c r="O19" i="1"/>
  <c r="P19" i="1" s="1"/>
  <c r="G21" i="1" l="1"/>
  <c r="O21" i="1" s="1"/>
  <c r="P21" i="1" s="1"/>
  <c r="G22" i="1"/>
  <c r="O22" i="1" s="1"/>
  <c r="P22" i="1" s="1"/>
  <c r="G23" i="1"/>
  <c r="O23" i="1" s="1"/>
  <c r="P23" i="1" s="1"/>
  <c r="G24" i="1"/>
  <c r="O24" i="1" s="1"/>
  <c r="P24" i="1" s="1"/>
  <c r="O33" i="1"/>
  <c r="L34" i="1" l="1"/>
  <c r="G13" i="1"/>
  <c r="G14" i="1"/>
  <c r="G15" i="1"/>
  <c r="G16" i="1"/>
  <c r="G18" i="1"/>
  <c r="O18" i="1" s="1"/>
  <c r="G20" i="1"/>
  <c r="G12" i="1"/>
  <c r="O20" i="1" l="1"/>
  <c r="P20" i="1" s="1"/>
  <c r="P18" i="1"/>
  <c r="I4" i="4" l="1"/>
  <c r="F4" i="4"/>
  <c r="C4" i="4"/>
  <c r="B7" i="4" l="1"/>
  <c r="O14" i="1"/>
  <c r="O12" i="1"/>
  <c r="P12" i="1" l="1"/>
  <c r="P14" i="1"/>
  <c r="O16" i="1" l="1"/>
  <c r="P16" i="1" s="1"/>
  <c r="O15" i="1"/>
  <c r="P15" i="1" s="1"/>
  <c r="O13" i="1"/>
  <c r="O34" i="1" l="1"/>
  <c r="P34" i="1" s="1"/>
  <c r="P13" i="1"/>
  <c r="O36" i="1" l="1"/>
  <c r="O35" i="1" s="1"/>
</calcChain>
</file>

<file path=xl/sharedStrings.xml><?xml version="1.0" encoding="utf-8"?>
<sst xmlns="http://schemas.openxmlformats.org/spreadsheetml/2006/main" count="156" uniqueCount="107">
  <si>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</si>
  <si>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</si>
  <si>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</si>
  <si>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</si>
  <si>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</si>
  <si>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</si>
  <si>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</si>
  <si>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</si>
  <si>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</si>
  <si>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</si>
  <si>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</si>
  <si>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</si>
  <si>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</si>
  <si>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</si>
  <si>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</si>
  <si>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</si>
  <si>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</si>
  <si>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</si>
  <si>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</si>
  <si>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</si>
  <si>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</si>
  <si>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</si>
  <si>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</si>
  <si>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</si>
  <si>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</si>
  <si>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</si>
  <si>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</si>
  <si>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</si>
  <si>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</si>
  <si>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</si>
  <si>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</si>
  <si>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</si>
  <si>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</si>
  <si>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</si>
  <si>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</si>
  <si>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</si>
  <si>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</si>
  <si>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</si>
  <si>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</si>
  <si>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</si>
  <si>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</si>
  <si>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</si>
  <si>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</si>
  <si>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</si>
  <si>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</si>
  <si>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</si>
  <si>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</si>
  <si>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</si>
  <si>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</si>
  <si>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</si>
  <si>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</si>
  <si>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</si>
  <si>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</si>
  <si>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</si>
  <si>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</si>
  <si>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</si>
  <si>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</si>
  <si>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</si>
  <si>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</si>
  <si>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</si>
  <si>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</si>
  <si>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</si>
  <si>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</si>
  <si>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</si>
  <si>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</si>
  <si>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</si>
  <si>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</si>
  <si>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</si>
  <si>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</si>
  <si>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</si>
  <si>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cena</t>
  </si>
  <si>
    <t>VÚ-50r.</t>
  </si>
  <si>
    <t>Lesy SR š.p. OZ Karpaty</t>
  </si>
  <si>
    <t xml:space="preserve">Lesnícke služby v ťažbovom procese - viacoperačné technológie na OZ Karpary, LC Gbely , LS Malacky  </t>
  </si>
  <si>
    <t>10- Adamov</t>
  </si>
  <si>
    <t>279C0</t>
  </si>
  <si>
    <t>12- Kútsky les</t>
  </si>
  <si>
    <t>271A1</t>
  </si>
  <si>
    <t>272A2</t>
  </si>
  <si>
    <t>406 E1</t>
  </si>
  <si>
    <t>412A0</t>
  </si>
  <si>
    <t>482A3</t>
  </si>
  <si>
    <t>458A0</t>
  </si>
  <si>
    <t>458D0</t>
  </si>
  <si>
    <t>465B0</t>
  </si>
  <si>
    <t>466A0</t>
  </si>
  <si>
    <t>466B0</t>
  </si>
  <si>
    <t>468C0</t>
  </si>
  <si>
    <t>469B0</t>
  </si>
  <si>
    <t>470A0</t>
  </si>
  <si>
    <t>559B0</t>
  </si>
  <si>
    <t>64C0</t>
  </si>
  <si>
    <t>66C0</t>
  </si>
  <si>
    <t>0,233/0,109</t>
  </si>
  <si>
    <t>0,307/0,123</t>
  </si>
  <si>
    <t>0,273/0,123</t>
  </si>
  <si>
    <t>0,283/0,213</t>
  </si>
  <si>
    <t>0,050/0,080</t>
  </si>
  <si>
    <t>0,096/0,106</t>
  </si>
  <si>
    <t>0,084/0,057</t>
  </si>
  <si>
    <t>0,081/0,1</t>
  </si>
  <si>
    <t>0,060/0,047</t>
  </si>
  <si>
    <t>0,330/0,080</t>
  </si>
  <si>
    <t>0,170/0,13</t>
  </si>
  <si>
    <t>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</si>
  <si>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apríl 2024 až august 2024. Zo SP je požadovaná technológia z bodu 3. Predmet zákazky - (bližšie vymedzenie predmetu zákazky) : 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mm.                                                       Objednávateľ na požiadanie dodávateľa prác umožní obhliadku porastov. Kontaktná osoba: Ing.Swan Peter 0918688674</t>
    </r>
  </si>
  <si>
    <t>Ing. Róbert Smolarčík 20.2.2024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</si>
</sst>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5" xfId="0" applyFont="1" applyFill="1" applyBorder="1" applyAlignment="1" applyProtection="1">
      <alignment horizontal="center" vertical="center"/>
    </xf>
    <xf numFmtId="0" fontId="3" fillId="3" borderId="30" xfId="0" applyFont="1" applyFill="1" applyBorder="1" applyProtection="1"/>
    <xf numFmtId="0" fontId="0" fillId="3" borderId="29" xfId="0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right" vertical="center"/>
    </xf>
    <xf numFmtId="4" fontId="10" fillId="3" borderId="35" xfId="0" applyNumberFormat="1" applyFont="1" applyFill="1" applyBorder="1" applyAlignment="1" applyProtection="1">
      <alignment horizontal="right" vertical="center"/>
    </xf>
    <xf numFmtId="0" fontId="10" fillId="3" borderId="41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/>
    </xf>
    <xf numFmtId="4" fontId="10" fillId="3" borderId="33" xfId="0" applyNumberFormat="1" applyFont="1" applyFill="1" applyBorder="1" applyAlignment="1" applyProtection="1">
      <alignment horizontal="right" vertical="center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right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4" fontId="10" fillId="3" borderId="26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4" fontId="10" fillId="3" borderId="17" xfId="0" applyNumberFormat="1" applyFont="1" applyFill="1" applyBorder="1" applyAlignment="1" applyProtection="1">
      <alignment horizontal="right" vertical="center"/>
    </xf>
    <xf numFmtId="0" fontId="3" fillId="3" borderId="25" xfId="0" applyFont="1" applyFill="1" applyBorder="1" applyAlignment="1" applyProtection="1">
      <alignment horizontal="center" vertical="center"/>
    </xf>
    <xf numFmtId="11" fontId="10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44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vertical="center"/>
    </xf>
    <xf numFmtId="2" fontId="10" fillId="3" borderId="39" xfId="0" applyNumberFormat="1" applyFont="1" applyFill="1" applyBorder="1" applyAlignment="1" applyProtection="1">
      <alignment horizontal="right" vertical="center" wrapText="1"/>
    </xf>
    <xf numFmtId="0" fontId="0" fillId="0" borderId="13" xfId="0" applyBorder="1"/>
    <xf numFmtId="0" fontId="6" fillId="3" borderId="7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26" xfId="0" applyFont="1" applyFill="1" applyBorder="1" applyAlignment="1" applyProtection="1">
      <alignment horizontal="center" vertical="center" textRotation="90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view="pageBreakPreview" topLeftCell="A19" zoomScale="110" zoomScaleNormal="100" zoomScaleSheetLayoutView="110" workbookViewId="0">
      <selection activeCell="L34" sqref="L3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5" t="s">
        <v>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6" t="s">
        <v>67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134" t="s">
        <v>73</v>
      </c>
      <c r="D3" s="134"/>
      <c r="E3" s="134"/>
      <c r="F3" s="134"/>
      <c r="G3" s="134"/>
      <c r="H3" s="134"/>
      <c r="I3" s="134"/>
      <c r="J3" s="134"/>
      <c r="K3" s="134"/>
      <c r="L3" s="134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38"/>
      <c r="F5" s="138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9" t="s">
        <v>72</v>
      </c>
      <c r="C6" s="139"/>
      <c r="D6" s="139"/>
      <c r="E6" s="139"/>
      <c r="F6" s="139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0"/>
      <c r="C7" s="140"/>
      <c r="D7" s="140"/>
      <c r="E7" s="140"/>
      <c r="F7" s="14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6" t="s">
        <v>65</v>
      </c>
      <c r="B8" s="137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3" t="s">
        <v>69</v>
      </c>
      <c r="B9" s="113" t="s">
        <v>2</v>
      </c>
      <c r="C9" s="129" t="s">
        <v>53</v>
      </c>
      <c r="D9" s="130"/>
      <c r="E9" s="131" t="s">
        <v>3</v>
      </c>
      <c r="F9" s="132"/>
      <c r="G9" s="133"/>
      <c r="H9" s="121" t="s">
        <v>4</v>
      </c>
      <c r="I9" s="110" t="s">
        <v>5</v>
      </c>
      <c r="J9" s="124" t="s">
        <v>6</v>
      </c>
      <c r="K9" s="127" t="s">
        <v>7</v>
      </c>
      <c r="L9" s="110"/>
      <c r="M9" s="110" t="s">
        <v>59</v>
      </c>
      <c r="N9" s="100" t="s">
        <v>57</v>
      </c>
      <c r="O9" s="102" t="s">
        <v>58</v>
      </c>
    </row>
    <row r="10" spans="1:16" ht="21.75" customHeight="1" x14ac:dyDescent="0.25">
      <c r="A10" s="25"/>
      <c r="B10" s="114"/>
      <c r="C10" s="104" t="s">
        <v>66</v>
      </c>
      <c r="D10" s="105"/>
      <c r="E10" s="104" t="s">
        <v>9</v>
      </c>
      <c r="F10" s="106" t="s">
        <v>10</v>
      </c>
      <c r="G10" s="108" t="s">
        <v>11</v>
      </c>
      <c r="H10" s="122"/>
      <c r="I10" s="111"/>
      <c r="J10" s="125"/>
      <c r="K10" s="128"/>
      <c r="L10" s="111"/>
      <c r="M10" s="111"/>
      <c r="N10" s="101"/>
      <c r="O10" s="103"/>
    </row>
    <row r="11" spans="1:16" ht="50.25" customHeight="1" thickBot="1" x14ac:dyDescent="0.3">
      <c r="A11" s="26"/>
      <c r="B11" s="114"/>
      <c r="C11" s="104"/>
      <c r="D11" s="105"/>
      <c r="E11" s="104"/>
      <c r="F11" s="107"/>
      <c r="G11" s="109"/>
      <c r="H11" s="123"/>
      <c r="I11" s="111"/>
      <c r="J11" s="126"/>
      <c r="K11" s="128"/>
      <c r="L11" s="111"/>
      <c r="M11" s="112"/>
      <c r="N11" s="101"/>
      <c r="O11" s="103"/>
    </row>
    <row r="12" spans="1:16" ht="17.100000000000001" customHeight="1" x14ac:dyDescent="0.25">
      <c r="A12" s="56" t="s">
        <v>74</v>
      </c>
      <c r="B12" s="48" t="s">
        <v>77</v>
      </c>
      <c r="C12" s="115" t="s">
        <v>104</v>
      </c>
      <c r="D12" s="116"/>
      <c r="E12" s="49">
        <v>15</v>
      </c>
      <c r="F12" s="50"/>
      <c r="G12" s="81">
        <f t="shared" ref="G12:G33" si="0">E12+F12</f>
        <v>15</v>
      </c>
      <c r="H12" s="51" t="s">
        <v>71</v>
      </c>
      <c r="I12" s="52">
        <v>0</v>
      </c>
      <c r="J12" s="52">
        <v>0.06</v>
      </c>
      <c r="K12" s="53">
        <v>200</v>
      </c>
      <c r="L12" s="64">
        <v>414.15</v>
      </c>
      <c r="M12" s="72" t="s">
        <v>60</v>
      </c>
      <c r="N12" s="78"/>
      <c r="O12" s="74">
        <f>SUM(N12*G12)</f>
        <v>0</v>
      </c>
      <c r="P12" s="12" t="str">
        <f>IF( O12=0," ", IF(100-((L12/O12)*100)&gt;20,"viac ako 20%",0))</f>
        <v xml:space="preserve"> </v>
      </c>
    </row>
    <row r="13" spans="1:16" ht="17.100000000000001" customHeight="1" x14ac:dyDescent="0.25">
      <c r="A13" s="27"/>
      <c r="B13" s="28" t="s">
        <v>78</v>
      </c>
      <c r="C13" s="117"/>
      <c r="D13" s="118"/>
      <c r="E13" s="57">
        <v>135</v>
      </c>
      <c r="F13" s="57"/>
      <c r="G13" s="62">
        <f t="shared" si="0"/>
        <v>135</v>
      </c>
      <c r="H13" s="46" t="s">
        <v>71</v>
      </c>
      <c r="I13" s="28">
        <v>0</v>
      </c>
      <c r="J13" s="28">
        <v>0.02</v>
      </c>
      <c r="K13" s="45">
        <v>400</v>
      </c>
      <c r="L13" s="54">
        <v>3990.6</v>
      </c>
      <c r="M13" s="73" t="s">
        <v>60</v>
      </c>
      <c r="N13" s="79"/>
      <c r="O13" s="31">
        <f>SUM(N13*G13)</f>
        <v>0</v>
      </c>
      <c r="P13" s="12" t="str">
        <f t="shared" ref="P13" si="1">IF( O13=0," ", IF(100-((L13/O13)*100)&gt;20,"viac ako 20%",0))</f>
        <v xml:space="preserve"> </v>
      </c>
    </row>
    <row r="14" spans="1:16" ht="17.100000000000001" customHeight="1" x14ac:dyDescent="0.25">
      <c r="A14" s="27"/>
      <c r="B14" s="30" t="s">
        <v>75</v>
      </c>
      <c r="C14" s="117"/>
      <c r="D14" s="118"/>
      <c r="E14" s="58">
        <v>3</v>
      </c>
      <c r="F14" s="58"/>
      <c r="G14" s="62">
        <f t="shared" si="0"/>
        <v>3</v>
      </c>
      <c r="H14" s="47" t="s">
        <v>71</v>
      </c>
      <c r="I14" s="30">
        <v>0</v>
      </c>
      <c r="J14" s="30">
        <v>0.22</v>
      </c>
      <c r="K14" s="42">
        <v>270</v>
      </c>
      <c r="L14" s="54">
        <v>48.36</v>
      </c>
      <c r="M14" s="29" t="s">
        <v>60</v>
      </c>
      <c r="N14" s="79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ht="17.100000000000001" customHeight="1" x14ac:dyDescent="0.25">
      <c r="A15" s="27"/>
      <c r="B15" s="70" t="s">
        <v>79</v>
      </c>
      <c r="C15" s="117"/>
      <c r="D15" s="118"/>
      <c r="E15" s="57">
        <v>150</v>
      </c>
      <c r="F15" s="58"/>
      <c r="G15" s="62">
        <f t="shared" si="0"/>
        <v>150</v>
      </c>
      <c r="H15" s="46" t="s">
        <v>71</v>
      </c>
      <c r="I15" s="28">
        <v>0</v>
      </c>
      <c r="J15" s="28">
        <v>0.02</v>
      </c>
      <c r="K15" s="45">
        <v>150</v>
      </c>
      <c r="L15" s="54">
        <v>4710</v>
      </c>
      <c r="M15" s="29" t="s">
        <v>60</v>
      </c>
      <c r="N15" s="79"/>
      <c r="O15" s="31">
        <f t="shared" ref="O15:O33" si="2">SUM(N15*G15)</f>
        <v>0</v>
      </c>
      <c r="P15" s="12" t="str">
        <f t="shared" ref="P15:P29" si="3">IF( O15=0," ", IF(100-((L15/O15)*100)&gt;20,"viac ako 20%",0))</f>
        <v xml:space="preserve"> </v>
      </c>
    </row>
    <row r="16" spans="1:16" ht="17.100000000000001" customHeight="1" x14ac:dyDescent="0.25">
      <c r="A16" s="27"/>
      <c r="B16" s="28" t="s">
        <v>80</v>
      </c>
      <c r="C16" s="117"/>
      <c r="D16" s="118"/>
      <c r="E16" s="57">
        <v>240</v>
      </c>
      <c r="F16" s="58"/>
      <c r="G16" s="62">
        <f t="shared" si="0"/>
        <v>240</v>
      </c>
      <c r="H16" s="46" t="s">
        <v>71</v>
      </c>
      <c r="I16" s="28">
        <v>0</v>
      </c>
      <c r="J16" s="28">
        <v>0.06</v>
      </c>
      <c r="K16" s="45">
        <v>400</v>
      </c>
      <c r="L16" s="54">
        <v>6878.4</v>
      </c>
      <c r="M16" s="29" t="s">
        <v>60</v>
      </c>
      <c r="N16" s="79"/>
      <c r="O16" s="31">
        <f t="shared" si="2"/>
        <v>0</v>
      </c>
      <c r="P16" s="12" t="str">
        <f t="shared" si="3"/>
        <v xml:space="preserve"> </v>
      </c>
    </row>
    <row r="17" spans="1:16" ht="17.100000000000001" customHeight="1" x14ac:dyDescent="0.25">
      <c r="A17" s="27"/>
      <c r="B17" s="59" t="s">
        <v>81</v>
      </c>
      <c r="C17" s="117"/>
      <c r="D17" s="118"/>
      <c r="E17" s="61">
        <v>63.61</v>
      </c>
      <c r="F17" s="58"/>
      <c r="G17" s="62">
        <f t="shared" si="0"/>
        <v>63.61</v>
      </c>
      <c r="H17" s="46" t="s">
        <v>71</v>
      </c>
      <c r="I17" s="28">
        <v>0</v>
      </c>
      <c r="J17" s="59">
        <v>5.0999999999999997E-2</v>
      </c>
      <c r="K17" s="60">
        <v>300</v>
      </c>
      <c r="L17" s="54">
        <v>1756.27</v>
      </c>
      <c r="M17" s="29" t="s">
        <v>60</v>
      </c>
      <c r="N17" s="79"/>
      <c r="O17" s="31">
        <f t="shared" si="2"/>
        <v>0</v>
      </c>
      <c r="P17" s="12" t="str">
        <f t="shared" si="3"/>
        <v xml:space="preserve"> </v>
      </c>
    </row>
    <row r="18" spans="1:16" ht="17.100000000000001" customHeight="1" x14ac:dyDescent="0.25">
      <c r="A18" s="27" t="s">
        <v>76</v>
      </c>
      <c r="B18" s="59" t="s">
        <v>82</v>
      </c>
      <c r="C18" s="117"/>
      <c r="D18" s="118"/>
      <c r="E18" s="61">
        <v>64.05</v>
      </c>
      <c r="F18" s="58"/>
      <c r="G18" s="62">
        <f t="shared" si="0"/>
        <v>64.05</v>
      </c>
      <c r="H18" s="46" t="s">
        <v>71</v>
      </c>
      <c r="I18" s="28">
        <v>0</v>
      </c>
      <c r="J18" s="59">
        <v>0.14299999999999999</v>
      </c>
      <c r="K18" s="60">
        <v>300</v>
      </c>
      <c r="L18" s="54">
        <v>1375.15</v>
      </c>
      <c r="M18" s="29" t="s">
        <v>60</v>
      </c>
      <c r="N18" s="79"/>
      <c r="O18" s="31">
        <f t="shared" si="2"/>
        <v>0</v>
      </c>
      <c r="P18" s="12" t="str">
        <f t="shared" si="3"/>
        <v xml:space="preserve"> </v>
      </c>
    </row>
    <row r="19" spans="1:16" ht="17.100000000000001" customHeight="1" x14ac:dyDescent="0.25">
      <c r="A19" s="27"/>
      <c r="B19" s="59" t="s">
        <v>83</v>
      </c>
      <c r="C19" s="117"/>
      <c r="D19" s="118"/>
      <c r="E19" s="61">
        <v>150.6</v>
      </c>
      <c r="F19" s="58">
        <v>6.08</v>
      </c>
      <c r="G19" s="62">
        <f t="shared" si="0"/>
        <v>156.68</v>
      </c>
      <c r="H19" s="46" t="s">
        <v>71</v>
      </c>
      <c r="I19" s="28">
        <v>0</v>
      </c>
      <c r="J19" s="59" t="s">
        <v>93</v>
      </c>
      <c r="K19" s="60">
        <v>300</v>
      </c>
      <c r="L19" s="54">
        <v>2738.48</v>
      </c>
      <c r="M19" s="29" t="s">
        <v>60</v>
      </c>
      <c r="N19" s="79"/>
      <c r="O19" s="31">
        <f t="shared" si="2"/>
        <v>0</v>
      </c>
      <c r="P19" s="12" t="str">
        <f t="shared" si="3"/>
        <v xml:space="preserve"> </v>
      </c>
    </row>
    <row r="20" spans="1:16" ht="17.100000000000001" customHeight="1" x14ac:dyDescent="0.25">
      <c r="A20" s="27"/>
      <c r="B20" s="59" t="s">
        <v>84</v>
      </c>
      <c r="C20" s="117"/>
      <c r="D20" s="118"/>
      <c r="E20" s="61">
        <v>156.66</v>
      </c>
      <c r="F20" s="58"/>
      <c r="G20" s="62">
        <f t="shared" si="0"/>
        <v>156.66</v>
      </c>
      <c r="H20" s="46" t="s">
        <v>71</v>
      </c>
      <c r="I20" s="28">
        <v>0</v>
      </c>
      <c r="J20" s="59">
        <v>0.30299999999999999</v>
      </c>
      <c r="K20" s="60">
        <v>300</v>
      </c>
      <c r="L20" s="54">
        <v>2382.8000000000002</v>
      </c>
      <c r="M20" s="29" t="s">
        <v>60</v>
      </c>
      <c r="N20" s="79"/>
      <c r="O20" s="75">
        <f t="shared" si="2"/>
        <v>0</v>
      </c>
      <c r="P20" s="12" t="str">
        <f t="shared" si="3"/>
        <v xml:space="preserve"> </v>
      </c>
    </row>
    <row r="21" spans="1:16" ht="17.100000000000001" customHeight="1" x14ac:dyDescent="0.25">
      <c r="A21" s="82"/>
      <c r="B21" s="67" t="s">
        <v>85</v>
      </c>
      <c r="C21" s="117"/>
      <c r="D21" s="118"/>
      <c r="E21" s="68">
        <v>80.099999999999994</v>
      </c>
      <c r="F21" s="58">
        <v>3.15</v>
      </c>
      <c r="G21" s="62">
        <f t="shared" si="0"/>
        <v>83.25</v>
      </c>
      <c r="H21" s="46" t="s">
        <v>71</v>
      </c>
      <c r="I21" s="28">
        <v>0</v>
      </c>
      <c r="J21" s="59" t="s">
        <v>94</v>
      </c>
      <c r="K21" s="60">
        <v>350</v>
      </c>
      <c r="L21" s="54">
        <v>1312.07</v>
      </c>
      <c r="M21" s="29" t="s">
        <v>60</v>
      </c>
      <c r="N21" s="79"/>
      <c r="O21" s="75">
        <f t="shared" si="2"/>
        <v>0</v>
      </c>
      <c r="P21" s="12" t="str">
        <f t="shared" si="3"/>
        <v xml:space="preserve"> </v>
      </c>
    </row>
    <row r="22" spans="1:16" ht="17.100000000000001" customHeight="1" x14ac:dyDescent="0.25">
      <c r="A22" s="27"/>
      <c r="B22" s="67" t="s">
        <v>86</v>
      </c>
      <c r="C22" s="117"/>
      <c r="D22" s="118"/>
      <c r="E22" s="68">
        <v>57.27</v>
      </c>
      <c r="F22" s="58"/>
      <c r="G22" s="62">
        <f t="shared" si="0"/>
        <v>57.27</v>
      </c>
      <c r="H22" s="46" t="s">
        <v>71</v>
      </c>
      <c r="I22" s="28">
        <v>0</v>
      </c>
      <c r="J22" s="59">
        <v>0.154</v>
      </c>
      <c r="K22" s="60">
        <v>300</v>
      </c>
      <c r="L22" s="54">
        <v>1229.5899999999999</v>
      </c>
      <c r="M22" s="29" t="s">
        <v>60</v>
      </c>
      <c r="N22" s="79"/>
      <c r="O22" s="75">
        <f t="shared" si="2"/>
        <v>0</v>
      </c>
      <c r="P22" s="12" t="str">
        <f t="shared" si="3"/>
        <v xml:space="preserve"> </v>
      </c>
    </row>
    <row r="23" spans="1:16" ht="17.100000000000001" customHeight="1" x14ac:dyDescent="0.25">
      <c r="A23" s="27"/>
      <c r="B23" s="67" t="s">
        <v>87</v>
      </c>
      <c r="C23" s="117"/>
      <c r="D23" s="118"/>
      <c r="E23" s="68">
        <v>66.61</v>
      </c>
      <c r="F23" s="58"/>
      <c r="G23" s="62">
        <f t="shared" si="0"/>
        <v>66.61</v>
      </c>
      <c r="H23" s="46" t="s">
        <v>71</v>
      </c>
      <c r="I23" s="28">
        <v>0</v>
      </c>
      <c r="J23" s="59">
        <v>0.23</v>
      </c>
      <c r="K23" s="60">
        <v>200</v>
      </c>
      <c r="L23" s="54">
        <v>1140.3599999999999</v>
      </c>
      <c r="M23" s="29" t="s">
        <v>60</v>
      </c>
      <c r="N23" s="79"/>
      <c r="O23" s="75">
        <f t="shared" si="2"/>
        <v>0</v>
      </c>
      <c r="P23" s="12" t="str">
        <f t="shared" si="3"/>
        <v xml:space="preserve"> </v>
      </c>
    </row>
    <row r="24" spans="1:16" ht="17.100000000000001" customHeight="1" x14ac:dyDescent="0.25">
      <c r="A24" s="27"/>
      <c r="B24" s="67" t="s">
        <v>88</v>
      </c>
      <c r="C24" s="117"/>
      <c r="D24" s="118"/>
      <c r="E24" s="68">
        <v>203.86</v>
      </c>
      <c r="F24" s="58">
        <v>19.600000000000001</v>
      </c>
      <c r="G24" s="62">
        <f t="shared" si="0"/>
        <v>223.46</v>
      </c>
      <c r="H24" s="46" t="s">
        <v>71</v>
      </c>
      <c r="I24" s="28">
        <v>0</v>
      </c>
      <c r="J24" s="59" t="s">
        <v>95</v>
      </c>
      <c r="K24" s="60">
        <v>200</v>
      </c>
      <c r="L24" s="54">
        <v>4006.54</v>
      </c>
      <c r="M24" s="29" t="s">
        <v>60</v>
      </c>
      <c r="N24" s="79"/>
      <c r="O24" s="75">
        <f t="shared" si="2"/>
        <v>0</v>
      </c>
      <c r="P24" s="12" t="str">
        <f t="shared" si="3"/>
        <v xml:space="preserve"> </v>
      </c>
    </row>
    <row r="25" spans="1:16" ht="17.100000000000001" customHeight="1" x14ac:dyDescent="0.25">
      <c r="A25" s="27"/>
      <c r="B25" s="67" t="s">
        <v>89</v>
      </c>
      <c r="C25" s="117"/>
      <c r="D25" s="118"/>
      <c r="E25" s="68">
        <v>173.12</v>
      </c>
      <c r="F25" s="58"/>
      <c r="G25" s="62">
        <f t="shared" si="0"/>
        <v>173.12</v>
      </c>
      <c r="H25" s="46" t="s">
        <v>71</v>
      </c>
      <c r="I25" s="28">
        <v>0</v>
      </c>
      <c r="J25" s="28">
        <v>0.248</v>
      </c>
      <c r="K25" s="69">
        <v>300</v>
      </c>
      <c r="L25" s="54">
        <v>3221.76</v>
      </c>
      <c r="M25" s="29" t="s">
        <v>60</v>
      </c>
      <c r="N25" s="79"/>
      <c r="O25" s="75">
        <f t="shared" si="2"/>
        <v>0</v>
      </c>
      <c r="P25" s="12" t="str">
        <f t="shared" si="3"/>
        <v xml:space="preserve"> </v>
      </c>
    </row>
    <row r="26" spans="1:16" ht="17.100000000000001" customHeight="1" x14ac:dyDescent="0.25">
      <c r="A26" s="27"/>
      <c r="B26" s="67">
        <v>50</v>
      </c>
      <c r="C26" s="117"/>
      <c r="D26" s="118"/>
      <c r="E26" s="68">
        <v>104.97</v>
      </c>
      <c r="F26" s="58">
        <v>13.69</v>
      </c>
      <c r="G26" s="62">
        <f t="shared" si="0"/>
        <v>118.66</v>
      </c>
      <c r="H26" s="46" t="s">
        <v>71</v>
      </c>
      <c r="I26" s="28">
        <v>0</v>
      </c>
      <c r="J26" s="28" t="s">
        <v>96</v>
      </c>
      <c r="K26" s="69">
        <v>500</v>
      </c>
      <c r="L26" s="54">
        <v>2217.34</v>
      </c>
      <c r="M26" s="29" t="s">
        <v>60</v>
      </c>
      <c r="N26" s="79"/>
      <c r="O26" s="75">
        <f t="shared" si="2"/>
        <v>0</v>
      </c>
      <c r="P26" s="12" t="str">
        <f t="shared" si="3"/>
        <v xml:space="preserve"> </v>
      </c>
    </row>
    <row r="27" spans="1:16" ht="17.100000000000001" customHeight="1" x14ac:dyDescent="0.25">
      <c r="A27" s="27"/>
      <c r="B27" s="67">
        <v>546</v>
      </c>
      <c r="C27" s="117"/>
      <c r="D27" s="118"/>
      <c r="E27" s="68"/>
      <c r="F27" s="58">
        <v>18</v>
      </c>
      <c r="G27" s="62">
        <f t="shared" si="0"/>
        <v>18</v>
      </c>
      <c r="H27" s="46" t="s">
        <v>71</v>
      </c>
      <c r="I27" s="28">
        <v>0</v>
      </c>
      <c r="J27" s="28" t="s">
        <v>97</v>
      </c>
      <c r="K27" s="69">
        <v>300</v>
      </c>
      <c r="L27" s="54">
        <v>501.12</v>
      </c>
      <c r="M27" s="29" t="s">
        <v>60</v>
      </c>
      <c r="N27" s="79"/>
      <c r="O27" s="75">
        <f t="shared" si="2"/>
        <v>0</v>
      </c>
      <c r="P27" s="12" t="str">
        <f t="shared" si="3"/>
        <v xml:space="preserve"> </v>
      </c>
    </row>
    <row r="28" spans="1:16" ht="17.100000000000001" customHeight="1" x14ac:dyDescent="0.25">
      <c r="A28" s="27"/>
      <c r="B28" s="67">
        <v>552</v>
      </c>
      <c r="C28" s="117"/>
      <c r="D28" s="118"/>
      <c r="E28" s="68">
        <v>126.42</v>
      </c>
      <c r="F28" s="58">
        <v>4.59</v>
      </c>
      <c r="G28" s="62">
        <f t="shared" si="0"/>
        <v>131.01</v>
      </c>
      <c r="H28" s="46" t="s">
        <v>71</v>
      </c>
      <c r="I28" s="28">
        <v>0</v>
      </c>
      <c r="J28" s="28" t="s">
        <v>98</v>
      </c>
      <c r="K28" s="69">
        <v>400</v>
      </c>
      <c r="L28" s="54">
        <v>3583.87</v>
      </c>
      <c r="M28" s="29" t="s">
        <v>60</v>
      </c>
      <c r="N28" s="79"/>
      <c r="O28" s="75">
        <f t="shared" si="2"/>
        <v>0</v>
      </c>
      <c r="P28" s="12" t="str">
        <f t="shared" si="3"/>
        <v xml:space="preserve"> </v>
      </c>
    </row>
    <row r="29" spans="1:16" ht="17.100000000000001" customHeight="1" x14ac:dyDescent="0.25">
      <c r="A29" s="27"/>
      <c r="B29" s="67">
        <v>557</v>
      </c>
      <c r="C29" s="117"/>
      <c r="D29" s="118"/>
      <c r="E29" s="68">
        <v>146.16</v>
      </c>
      <c r="F29" s="58">
        <v>27.19</v>
      </c>
      <c r="G29" s="62">
        <f t="shared" si="0"/>
        <v>173.35</v>
      </c>
      <c r="H29" s="46" t="s">
        <v>71</v>
      </c>
      <c r="I29" s="28">
        <v>0</v>
      </c>
      <c r="J29" s="28" t="s">
        <v>99</v>
      </c>
      <c r="K29" s="69">
        <v>500</v>
      </c>
      <c r="L29" s="54">
        <v>5146.59</v>
      </c>
      <c r="M29" s="29" t="s">
        <v>60</v>
      </c>
      <c r="N29" s="79"/>
      <c r="O29" s="75">
        <f t="shared" si="2"/>
        <v>0</v>
      </c>
      <c r="P29" s="12" t="str">
        <f t="shared" si="3"/>
        <v xml:space="preserve"> </v>
      </c>
    </row>
    <row r="30" spans="1:16" ht="17.100000000000001" customHeight="1" x14ac:dyDescent="0.25">
      <c r="A30" s="27"/>
      <c r="B30" s="67">
        <v>558</v>
      </c>
      <c r="C30" s="117"/>
      <c r="D30" s="118"/>
      <c r="E30" s="68">
        <v>101.42</v>
      </c>
      <c r="F30" s="58">
        <v>29.26</v>
      </c>
      <c r="G30" s="62">
        <f t="shared" si="0"/>
        <v>130.68</v>
      </c>
      <c r="H30" s="46" t="s">
        <v>71</v>
      </c>
      <c r="I30" s="28">
        <v>0</v>
      </c>
      <c r="J30" s="28" t="s">
        <v>100</v>
      </c>
      <c r="K30" s="69">
        <v>500</v>
      </c>
      <c r="L30" s="54">
        <v>3768.55</v>
      </c>
      <c r="M30" s="29" t="s">
        <v>60</v>
      </c>
      <c r="N30" s="79"/>
      <c r="O30" s="75">
        <f t="shared" si="2"/>
        <v>0</v>
      </c>
      <c r="P30" s="12"/>
    </row>
    <row r="31" spans="1:16" ht="17.100000000000001" customHeight="1" x14ac:dyDescent="0.25">
      <c r="A31" s="27"/>
      <c r="B31" s="65" t="s">
        <v>90</v>
      </c>
      <c r="C31" s="117"/>
      <c r="D31" s="118"/>
      <c r="E31" s="68">
        <v>71</v>
      </c>
      <c r="F31" s="58">
        <v>20</v>
      </c>
      <c r="G31" s="62">
        <f t="shared" si="0"/>
        <v>91</v>
      </c>
      <c r="H31" s="46" t="s">
        <v>71</v>
      </c>
      <c r="I31" s="28">
        <v>0</v>
      </c>
      <c r="J31" s="28" t="s">
        <v>101</v>
      </c>
      <c r="K31" s="69">
        <v>300</v>
      </c>
      <c r="L31" s="54">
        <v>2638.29</v>
      </c>
      <c r="M31" s="29" t="s">
        <v>60</v>
      </c>
      <c r="N31" s="79"/>
      <c r="O31" s="75">
        <f t="shared" si="2"/>
        <v>0</v>
      </c>
      <c r="P31" s="12"/>
    </row>
    <row r="32" spans="1:16" ht="17.100000000000001" customHeight="1" x14ac:dyDescent="0.25">
      <c r="A32" s="27"/>
      <c r="B32" s="28" t="s">
        <v>91</v>
      </c>
      <c r="C32" s="117"/>
      <c r="D32" s="118"/>
      <c r="E32" s="68">
        <v>8</v>
      </c>
      <c r="F32" s="58">
        <v>27</v>
      </c>
      <c r="G32" s="62">
        <f t="shared" si="0"/>
        <v>35</v>
      </c>
      <c r="H32" s="46" t="s">
        <v>71</v>
      </c>
      <c r="I32" s="28">
        <v>0</v>
      </c>
      <c r="J32" s="28" t="s">
        <v>102</v>
      </c>
      <c r="K32" s="69">
        <v>100</v>
      </c>
      <c r="L32" s="54">
        <v>1083.44</v>
      </c>
      <c r="M32" s="29" t="s">
        <v>60</v>
      </c>
      <c r="N32" s="79"/>
      <c r="O32" s="75">
        <f t="shared" si="2"/>
        <v>0</v>
      </c>
      <c r="P32" s="12"/>
    </row>
    <row r="33" spans="1:16" ht="17.100000000000001" customHeight="1" thickBot="1" x14ac:dyDescent="0.3">
      <c r="A33" s="27"/>
      <c r="B33" s="71" t="s">
        <v>92</v>
      </c>
      <c r="C33" s="119"/>
      <c r="D33" s="120"/>
      <c r="E33" s="66">
        <v>49</v>
      </c>
      <c r="F33" s="63">
        <v>6</v>
      </c>
      <c r="G33" s="62">
        <f t="shared" si="0"/>
        <v>55</v>
      </c>
      <c r="H33" s="46" t="s">
        <v>71</v>
      </c>
      <c r="I33" s="28">
        <v>0</v>
      </c>
      <c r="J33" s="28" t="s">
        <v>103</v>
      </c>
      <c r="K33" s="69">
        <v>100</v>
      </c>
      <c r="L33" s="54">
        <v>1052.83</v>
      </c>
      <c r="M33" s="29" t="s">
        <v>60</v>
      </c>
      <c r="N33" s="79"/>
      <c r="O33" s="76">
        <f t="shared" si="2"/>
        <v>0</v>
      </c>
      <c r="P33" s="12"/>
    </row>
    <row r="34" spans="1:16" ht="15.75" thickBot="1" x14ac:dyDescent="0.3">
      <c r="A34" s="44"/>
      <c r="B34" s="33"/>
      <c r="C34" s="33"/>
      <c r="D34" s="33"/>
      <c r="E34" s="33"/>
      <c r="F34" s="33"/>
      <c r="G34" s="83"/>
      <c r="H34" s="33"/>
      <c r="I34" s="33"/>
      <c r="J34" s="84" t="s">
        <v>13</v>
      </c>
      <c r="K34" s="84"/>
      <c r="L34" s="35">
        <f>SUM(L12:L33)</f>
        <v>55196.560000000005</v>
      </c>
      <c r="M34" s="34"/>
      <c r="N34" s="80" t="s">
        <v>14</v>
      </c>
      <c r="O34" s="77">
        <f>SUM(O12:O33)</f>
        <v>0</v>
      </c>
      <c r="P34" s="12" t="str">
        <f>IF(O34&gt;L34,"prekročená cena","nižšia ako stanovená")</f>
        <v>nižšia ako stanovená</v>
      </c>
    </row>
    <row r="35" spans="1:16" ht="15.75" thickBot="1" x14ac:dyDescent="0.3">
      <c r="A35" s="85" t="s">
        <v>15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  <c r="O35" s="32">
        <f>O36-O34</f>
        <v>0</v>
      </c>
    </row>
    <row r="36" spans="1:16" ht="15.75" thickBot="1" x14ac:dyDescent="0.3">
      <c r="A36" s="85" t="s">
        <v>16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7"/>
      <c r="O36" s="32">
        <f>IF("nie"=MID(I44,1,3),O34,(O34*1.2))</f>
        <v>0</v>
      </c>
    </row>
    <row r="37" spans="1:16" x14ac:dyDescent="0.25">
      <c r="A37" s="96" t="s">
        <v>17</v>
      </c>
      <c r="B37" s="96"/>
      <c r="C37" s="9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6" x14ac:dyDescent="0.25">
      <c r="A38" s="88" t="s">
        <v>64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</row>
    <row r="39" spans="1:16" ht="25.5" customHeight="1" x14ac:dyDescent="0.25">
      <c r="A39" s="37" t="s">
        <v>56</v>
      </c>
      <c r="B39" s="37"/>
      <c r="C39" s="37"/>
      <c r="D39" s="37"/>
      <c r="E39" s="37"/>
      <c r="F39" s="37"/>
      <c r="G39" s="38" t="s">
        <v>54</v>
      </c>
      <c r="H39" s="37"/>
      <c r="I39" s="37"/>
      <c r="J39" s="39"/>
      <c r="K39" s="39"/>
      <c r="L39" s="39"/>
      <c r="M39" s="39"/>
      <c r="N39" s="39"/>
      <c r="O39" s="39"/>
    </row>
    <row r="40" spans="1:16" ht="15" customHeight="1" x14ac:dyDescent="0.25">
      <c r="A40" s="98" t="s">
        <v>105</v>
      </c>
      <c r="B40" s="98"/>
      <c r="C40" s="98"/>
      <c r="D40" s="98"/>
      <c r="E40" s="98"/>
      <c r="F40" s="97" t="s">
        <v>55</v>
      </c>
      <c r="G40" s="40" t="s">
        <v>18</v>
      </c>
      <c r="H40" s="90"/>
      <c r="I40" s="91"/>
      <c r="J40" s="91"/>
      <c r="K40" s="91"/>
      <c r="L40" s="91"/>
      <c r="M40" s="91"/>
      <c r="N40" s="91"/>
      <c r="O40" s="92"/>
    </row>
    <row r="41" spans="1:16" x14ac:dyDescent="0.25">
      <c r="A41" s="98"/>
      <c r="B41" s="98"/>
      <c r="C41" s="98"/>
      <c r="D41" s="98"/>
      <c r="E41" s="98"/>
      <c r="F41" s="97"/>
      <c r="G41" s="40" t="s">
        <v>19</v>
      </c>
      <c r="H41" s="90"/>
      <c r="I41" s="91"/>
      <c r="J41" s="91"/>
      <c r="K41" s="91"/>
      <c r="L41" s="91"/>
      <c r="M41" s="91"/>
      <c r="N41" s="91"/>
      <c r="O41" s="92"/>
    </row>
    <row r="42" spans="1:16" ht="18" customHeight="1" x14ac:dyDescent="0.25">
      <c r="A42" s="98"/>
      <c r="B42" s="98"/>
      <c r="C42" s="98"/>
      <c r="D42" s="98"/>
      <c r="E42" s="98"/>
      <c r="F42" s="97"/>
      <c r="G42" s="40" t="s">
        <v>20</v>
      </c>
      <c r="H42" s="90"/>
      <c r="I42" s="91"/>
      <c r="J42" s="91"/>
      <c r="K42" s="91"/>
      <c r="L42" s="91"/>
      <c r="M42" s="91"/>
      <c r="N42" s="91"/>
      <c r="O42" s="92"/>
    </row>
    <row r="43" spans="1:16" x14ac:dyDescent="0.25">
      <c r="A43" s="98"/>
      <c r="B43" s="98"/>
      <c r="C43" s="98"/>
      <c r="D43" s="98"/>
      <c r="E43" s="98"/>
      <c r="F43" s="97"/>
      <c r="G43" s="40" t="s">
        <v>21</v>
      </c>
      <c r="H43" s="90"/>
      <c r="I43" s="91"/>
      <c r="J43" s="91"/>
      <c r="K43" s="91"/>
      <c r="L43" s="91"/>
      <c r="M43" s="91"/>
      <c r="N43" s="91"/>
      <c r="O43" s="92"/>
    </row>
    <row r="44" spans="1:16" x14ac:dyDescent="0.25">
      <c r="A44" s="98"/>
      <c r="B44" s="98"/>
      <c r="C44" s="98"/>
      <c r="D44" s="98"/>
      <c r="E44" s="98"/>
      <c r="F44" s="97"/>
      <c r="G44" s="40" t="s">
        <v>22</v>
      </c>
      <c r="H44" s="90"/>
      <c r="I44" s="91"/>
      <c r="J44" s="91"/>
      <c r="K44" s="91"/>
      <c r="L44" s="91"/>
      <c r="M44" s="91"/>
      <c r="N44" s="91"/>
      <c r="O44" s="92"/>
    </row>
    <row r="45" spans="1:16" x14ac:dyDescent="0.25">
      <c r="A45" s="98"/>
      <c r="B45" s="98"/>
      <c r="C45" s="98"/>
      <c r="D45" s="98"/>
      <c r="E45" s="98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6" x14ac:dyDescent="0.25">
      <c r="A46" s="98"/>
      <c r="B46" s="98"/>
      <c r="C46" s="98"/>
      <c r="D46" s="98"/>
      <c r="E46" s="98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6" x14ac:dyDescent="0.25">
      <c r="A47" s="98"/>
      <c r="B47" s="98"/>
      <c r="C47" s="98"/>
      <c r="D47" s="98"/>
      <c r="E47" s="98"/>
      <c r="F47" s="39"/>
      <c r="G47" s="24"/>
      <c r="H47" s="18"/>
      <c r="I47" s="24"/>
      <c r="J47" s="24" t="s">
        <v>23</v>
      </c>
      <c r="K47" s="24"/>
      <c r="L47" s="93"/>
      <c r="M47" s="94"/>
      <c r="N47" s="95"/>
      <c r="O47" s="24"/>
    </row>
    <row r="48" spans="1:16" x14ac:dyDescent="0.25">
      <c r="A48" s="99"/>
      <c r="B48" s="99"/>
      <c r="C48" s="99"/>
      <c r="D48" s="99"/>
      <c r="E48" s="99"/>
      <c r="F48" s="39"/>
      <c r="G48" s="24"/>
      <c r="H48" s="24"/>
      <c r="I48" s="24"/>
      <c r="J48" s="24"/>
      <c r="K48" s="24"/>
      <c r="L48" s="24"/>
      <c r="M48" s="24"/>
      <c r="N48" s="24"/>
      <c r="O48" s="24"/>
    </row>
    <row r="49" spans="1:15" x14ac:dyDescent="0.25">
      <c r="A49" s="21" t="s">
        <v>106</v>
      </c>
      <c r="B49" s="21"/>
      <c r="C49" s="21"/>
      <c r="D49" s="21"/>
      <c r="E49" s="21"/>
      <c r="F49" s="21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35">
    <mergeCell ref="C3:L3"/>
    <mergeCell ref="A1:L1"/>
    <mergeCell ref="A8:B8"/>
    <mergeCell ref="E5:F5"/>
    <mergeCell ref="B6:F6"/>
    <mergeCell ref="B7:F7"/>
    <mergeCell ref="B9:B11"/>
    <mergeCell ref="L9:L11"/>
    <mergeCell ref="C12:D33"/>
    <mergeCell ref="H9:H11"/>
    <mergeCell ref="I9:I11"/>
    <mergeCell ref="J9:J11"/>
    <mergeCell ref="K9:K11"/>
    <mergeCell ref="C9:D9"/>
    <mergeCell ref="E9:G9"/>
    <mergeCell ref="N9:N11"/>
    <mergeCell ref="O9:O11"/>
    <mergeCell ref="C10:D11"/>
    <mergeCell ref="E10:E11"/>
    <mergeCell ref="F10:F11"/>
    <mergeCell ref="G10:G11"/>
    <mergeCell ref="M9:M11"/>
    <mergeCell ref="L47:N47"/>
    <mergeCell ref="A37:C37"/>
    <mergeCell ref="F40:F44"/>
    <mergeCell ref="H40:O40"/>
    <mergeCell ref="H41:O41"/>
    <mergeCell ref="H42:O42"/>
    <mergeCell ref="H43:O43"/>
    <mergeCell ref="A40:E48"/>
    <mergeCell ref="J34:K34"/>
    <mergeCell ref="A35:N35"/>
    <mergeCell ref="A36:N36"/>
    <mergeCell ref="A38:O38"/>
    <mergeCell ref="H44:O44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I4" sqref="I4"/>
    </sheetView>
  </sheetViews>
  <sheetFormatPr defaultRowHeight="15" x14ac:dyDescent="0.25"/>
  <cols>
    <col min="2" max="2" width="16.28515625" bestFit="1" customWidth="1"/>
  </cols>
  <sheetData>
    <row r="3" spans="1:9" x14ac:dyDescent="0.25">
      <c r="A3" s="55" t="s">
        <v>60</v>
      </c>
      <c r="B3" s="55" t="s">
        <v>70</v>
      </c>
      <c r="C3" s="55"/>
      <c r="D3" s="55" t="s">
        <v>60</v>
      </c>
      <c r="E3" s="55" t="s">
        <v>70</v>
      </c>
      <c r="F3" s="55"/>
      <c r="G3" s="55" t="s">
        <v>60</v>
      </c>
      <c r="H3" s="55" t="s">
        <v>70</v>
      </c>
    </row>
    <row r="4" spans="1:9" x14ac:dyDescent="0.25">
      <c r="A4" s="55">
        <v>13.4</v>
      </c>
      <c r="B4" s="55">
        <v>25.19</v>
      </c>
      <c r="C4" s="55">
        <f>A4*B4</f>
        <v>337.54600000000005</v>
      </c>
      <c r="D4" s="55">
        <v>83</v>
      </c>
      <c r="E4" s="55">
        <v>26.05</v>
      </c>
      <c r="F4" s="55">
        <f>D4*E4</f>
        <v>2162.15</v>
      </c>
      <c r="G4" s="55">
        <v>13</v>
      </c>
      <c r="H4" s="55">
        <v>17.32</v>
      </c>
      <c r="I4" s="55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25">
      <c r="A3" s="5" t="s">
        <v>25</v>
      </c>
      <c r="B3" s="144" t="s">
        <v>26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x14ac:dyDescent="0.25">
      <c r="A4" s="5" t="s">
        <v>27</v>
      </c>
      <c r="B4" s="144" t="s">
        <v>28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x14ac:dyDescent="0.25">
      <c r="A5" s="5" t="s">
        <v>8</v>
      </c>
      <c r="B5" s="144" t="s">
        <v>29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x14ac:dyDescent="0.25">
      <c r="A6" s="5" t="s">
        <v>2</v>
      </c>
      <c r="B6" s="144" t="s">
        <v>30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25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25">
      <c r="A8" s="5" t="s">
        <v>12</v>
      </c>
      <c r="B8" s="144" t="s">
        <v>32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x14ac:dyDescent="0.25">
      <c r="A9" s="7" t="s">
        <v>33</v>
      </c>
      <c r="B9" s="144" t="s">
        <v>34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x14ac:dyDescent="0.25">
      <c r="A10" s="7" t="s">
        <v>35</v>
      </c>
      <c r="B10" s="144" t="s">
        <v>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x14ac:dyDescent="0.25">
      <c r="A11" s="8" t="s">
        <v>37</v>
      </c>
      <c r="B11" s="144" t="s">
        <v>38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4" x14ac:dyDescent="0.25">
      <c r="A12" s="9" t="s">
        <v>39</v>
      </c>
      <c r="B12" s="144" t="s">
        <v>40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</row>
    <row r="13" spans="1:14" ht="24" customHeight="1" x14ac:dyDescent="0.25">
      <c r="A13" s="8" t="s">
        <v>41</v>
      </c>
      <c r="B13" s="144" t="s">
        <v>42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4" ht="16.5" customHeight="1" x14ac:dyDescent="0.25">
      <c r="A14" s="8" t="s">
        <v>5</v>
      </c>
      <c r="B14" s="144" t="s">
        <v>52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x14ac:dyDescent="0.25">
      <c r="A15" s="8" t="s">
        <v>43</v>
      </c>
      <c r="B15" s="144" t="s">
        <v>44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ht="38.25" x14ac:dyDescent="0.25">
      <c r="A16" s="10" t="s">
        <v>45</v>
      </c>
      <c r="B16" s="144" t="s">
        <v>46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1:14" ht="28.5" customHeight="1" x14ac:dyDescent="0.25">
      <c r="A17" s="10" t="s">
        <v>47</v>
      </c>
      <c r="B17" s="144" t="s">
        <v>48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spans="1:14" ht="27" customHeight="1" x14ac:dyDescent="0.25">
      <c r="A18" s="11" t="s">
        <v>49</v>
      </c>
      <c r="B18" s="144" t="s">
        <v>50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</row>
    <row r="19" spans="1:14" ht="75" customHeight="1" x14ac:dyDescent="0.25">
      <c r="A19" s="41" t="s">
        <v>61</v>
      </c>
      <c r="B19" s="145" t="s">
        <v>62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2024-03-05T08:23:23Z</cp:lastPrinted>
  <dcterms:created xsi:type="dcterms:W3CDTF">2012-08-13T12:29:09Z</dcterms:created>
  <dcterms:modified xsi:type="dcterms:W3CDTF">2024-03-06T13:53:42Z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