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6-2024-St.Bystrica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M21" i="1" l="1"/>
  <c r="P19" i="1" l="1"/>
  <c r="P18" i="1"/>
  <c r="P17" i="1"/>
  <c r="P16" i="1"/>
  <c r="P15" i="1"/>
  <c r="P13" i="1" l="1"/>
  <c r="P14" i="1"/>
  <c r="G20" i="1" l="1"/>
  <c r="P21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<sst xmlns="http://schemas.openxmlformats.org/spreadsheetml/2006/main" count="125" uniqueCount="97">
  <si>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</si>
  <si>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</si>
  <si>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</si>
  <si>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</si>
  <si>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</si>
  <si>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</si>
  <si>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</si>
  <si>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</si>
  <si>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</si>
  <si>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</si>
  <si>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</si>
  <si>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</si>
  <si>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</si>
  <si>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</si>
  <si>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</si>
  <si>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</si>
  <si>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</si>
  <si>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</si>
  <si>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</si>
  <si>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</si>
  <si>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</si>
  <si>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</si>
  <si>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</si>
  <si>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</si>
  <si>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</si>
  <si>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</si>
  <si>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</si>
  <si>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</si>
  <si>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</si>
  <si>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</si>
  <si>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</si>
  <si>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</si>
  <si>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</si>
  <si>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</si>
  <si>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</si>
  <si>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</si>
  <si>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</si>
  <si>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</si>
  <si>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</si>
  <si>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</si>
  <si>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</si>
  <si>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</si>
  <si>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</si>
  <si>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</si>
  <si>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</si>
  <si>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</si>
  <si>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</si>
  <si>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</si>
  <si>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</si>
  <si>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</si>
  <si>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</si>
  <si>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</si>
  <si>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</si>
  <si>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</si>
  <si>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</si>
  <si>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</si>
  <si>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</si>
  <si>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</si>
  <si>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</si>
  <si>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</si>
  <si>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</si>
  <si>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</si>
  <si>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</si>
  <si>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</si>
  <si>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</si>
  <si>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</si>
  <si>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</si>
  <si>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</si>
  <si>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</si>
  <si>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</si>
  <si>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VU-50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</si>
  <si>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</si>
  <si>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</si>
  <si>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</si>
  <si>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</si>
  <si>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</si>
  <si>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</si>
  <si>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</si>
  <si>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</si>
  <si>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1,2,4a,4d,6,7</t>
  </si>
  <si>
    <t>Májov</t>
  </si>
  <si>
    <t>5132 2</t>
  </si>
  <si>
    <t>5133 2</t>
  </si>
  <si>
    <t>5133 3</t>
  </si>
  <si>
    <t>5134 2</t>
  </si>
  <si>
    <t>5145 2</t>
  </si>
  <si>
    <t>5146 2</t>
  </si>
  <si>
    <t>5147 2</t>
  </si>
  <si>
    <t>140/110</t>
  </si>
  <si>
    <t>95/50</t>
  </si>
  <si>
    <t>160/45</t>
  </si>
  <si>
    <t>128/620</t>
  </si>
  <si>
    <t>165/590</t>
  </si>
  <si>
    <t>132/540</t>
  </si>
  <si>
    <t>120/930</t>
  </si>
  <si>
    <t>Lesnícke služby v ťažbovom procese na zlepšenie biotopov pre hlucháňa hôrneho pre OZ Sever, LS Stará Bystrica, LO Májov - výzva č. 6/2024</t>
  </si>
  <si>
    <r>
      <rPr>
        <b/>
        <sz val="11"/>
        <color rgb="FFFF0000"/>
        <rFont val="Calibri"/>
        <family val="2"/>
        <charset val="238"/>
        <scheme val="minor"/>
      </rPr>
      <t>* Požiadavky</t>
    </r>
    <r>
      <rPr>
        <sz val="11"/>
        <color rgb="FFFF0000"/>
        <rFont val="Calibri"/>
        <family val="2"/>
        <charset val="238"/>
        <scheme val="minor"/>
      </rPr>
      <t xml:space="preserve"> - kôň + traktor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</si>
</sst>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5" fillId="3" borderId="21" xfId="0" applyNumberFormat="1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5" fillId="3" borderId="29" xfId="0" applyFont="1" applyFill="1" applyBorder="1" applyAlignment="1" applyProtection="1">
      <alignment horizontal="center" vertical="center"/>
    </xf>
    <xf numFmtId="2" fontId="5" fillId="3" borderId="6" xfId="0" applyNumberFormat="1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vertical="center" wrapText="1"/>
    </xf>
    <xf numFmtId="4" fontId="5" fillId="4" borderId="21" xfId="0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4" fontId="5" fillId="2" borderId="30" xfId="0" applyNumberFormat="1" applyFont="1" applyFill="1" applyBorder="1" applyAlignment="1" applyProtection="1">
      <alignment horizontal="center" vertical="center"/>
      <protection locked="0"/>
    </xf>
    <xf numFmtId="2" fontId="5" fillId="3" borderId="31" xfId="0" applyNumberFormat="1" applyFont="1" applyFill="1" applyBorder="1" applyAlignment="1" applyProtection="1">
      <alignment horizontal="center" vertical="center"/>
    </xf>
    <xf numFmtId="2" fontId="5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5" fillId="3" borderId="8" xfId="0" applyNumberFormat="1" applyFont="1" applyFill="1" applyBorder="1" applyAlignment="1" applyProtection="1">
      <alignment horizontal="center" vertical="center"/>
    </xf>
    <xf numFmtId="0" fontId="13" fillId="0" borderId="34" xfId="0" applyNumberFormat="1" applyFont="1" applyBorder="1" applyAlignment="1">
      <alignment horizontal="center" vertical="center"/>
    </xf>
    <xf numFmtId="0" fontId="13" fillId="0" borderId="34" xfId="0" applyNumberFormat="1" applyFont="1" applyBorder="1" applyAlignment="1">
      <alignment horizontal="right" vertical="center" wrapText="1"/>
    </xf>
    <xf numFmtId="2" fontId="13" fillId="0" borderId="34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13" fillId="0" borderId="40" xfId="0" applyNumberFormat="1" applyFont="1" applyBorder="1" applyAlignment="1">
      <alignment horizontal="left" vertical="center"/>
    </xf>
    <xf numFmtId="0" fontId="5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5" fillId="3" borderId="0" xfId="0" applyFont="1" applyFill="1" applyProtection="1"/>
    <xf numFmtId="0" fontId="13" fillId="0" borderId="30" xfId="0" applyNumberFormat="1" applyFont="1" applyBorder="1" applyAlignment="1">
      <alignment horizontal="left" vertical="center" wrapText="1"/>
    </xf>
    <xf numFmtId="4" fontId="13" fillId="0" borderId="30" xfId="0" applyNumberFormat="1" applyFont="1" applyBorder="1" applyAlignment="1">
      <alignment horizontal="center" vertical="center"/>
    </xf>
    <xf numFmtId="0" fontId="18" fillId="0" borderId="0" xfId="0" applyFont="1"/>
    <xf numFmtId="14" fontId="17" fillId="0" borderId="0" xfId="0" applyNumberFormat="1" applyFont="1"/>
    <xf numFmtId="0" fontId="17" fillId="0" borderId="0" xfId="0" applyFont="1"/>
    <xf numFmtId="4" fontId="13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2" fontId="13" fillId="0" borderId="36" xfId="0" applyNumberFormat="1" applyFont="1" applyBorder="1" applyAlignment="1">
      <alignment horizontal="right" vertical="center"/>
    </xf>
    <xf numFmtId="0" fontId="13" fillId="0" borderId="36" xfId="0" applyNumberFormat="1" applyFont="1" applyBorder="1" applyAlignment="1">
      <alignment horizontal="center" vertical="center"/>
    </xf>
    <xf numFmtId="0" fontId="13" fillId="0" borderId="36" xfId="0" applyNumberFormat="1" applyFont="1" applyBorder="1" applyAlignment="1">
      <alignment horizontal="right" vertical="center" wrapText="1"/>
    </xf>
    <xf numFmtId="2" fontId="13" fillId="0" borderId="36" xfId="0" applyNumberFormat="1" applyFont="1" applyBorder="1" applyAlignment="1">
      <alignment horizontal="right" vertical="center" wrapText="1"/>
    </xf>
    <xf numFmtId="0" fontId="16" fillId="0" borderId="37" xfId="0" applyNumberFormat="1" applyFont="1" applyBorder="1" applyAlignment="1">
      <alignment horizontal="center" vertical="center"/>
    </xf>
    <xf numFmtId="4" fontId="19" fillId="0" borderId="43" xfId="0" applyNumberFormat="1" applyFont="1" applyBorder="1" applyAlignment="1">
      <alignment horizontal="right" vertical="center" indent="1"/>
    </xf>
    <xf numFmtId="2" fontId="13" fillId="0" borderId="34" xfId="0" applyNumberFormat="1" applyFont="1" applyBorder="1" applyAlignment="1">
      <alignment horizontal="right" vertical="center"/>
    </xf>
    <xf numFmtId="0" fontId="16" fillId="0" borderId="33" xfId="0" applyNumberFormat="1" applyFont="1" applyBorder="1" applyAlignment="1">
      <alignment horizontal="center" vertical="center"/>
    </xf>
    <xf numFmtId="4" fontId="19" fillId="0" borderId="35" xfId="0" applyNumberFormat="1" applyFont="1" applyBorder="1" applyAlignment="1">
      <alignment horizontal="right" vertical="center" indent="1"/>
    </xf>
    <xf numFmtId="0" fontId="13" fillId="0" borderId="44" xfId="0" applyNumberFormat="1" applyFont="1" applyBorder="1" applyAlignment="1">
      <alignment horizontal="left" vertical="center"/>
    </xf>
    <xf numFmtId="0" fontId="13" fillId="0" borderId="38" xfId="0" applyNumberFormat="1" applyFont="1" applyBorder="1" applyAlignment="1">
      <alignment horizontal="left" vertical="center" wrapText="1"/>
    </xf>
    <xf numFmtId="4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9" fillId="3" borderId="45" xfId="0" applyFont="1" applyFill="1" applyBorder="1" applyAlignment="1" applyProtection="1">
      <alignment horizontal="center" vertical="center"/>
    </xf>
    <xf numFmtId="0" fontId="9" fillId="3" borderId="41" xfId="0" applyFont="1" applyFill="1" applyBorder="1" applyAlignment="1" applyProtection="1">
      <alignment horizontal="center" vertical="center"/>
    </xf>
    <xf numFmtId="0" fontId="9" fillId="3" borderId="4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  <xf numFmtId="3" fontId="9" fillId="3" borderId="46" xfId="0" applyNumberFormat="1" applyFont="1" applyFill="1" applyBorder="1" applyAlignment="1" applyProtection="1">
      <alignment horizontal="right" vertical="center"/>
    </xf>
    <xf numFmtId="4" fontId="5" fillId="3" borderId="46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9" fillId="3" borderId="46" xfId="0" applyFont="1" applyFill="1" applyBorder="1" applyAlignment="1" applyProtection="1">
      <alignment horizontal="center" vertical="center"/>
    </xf>
    <xf numFmtId="4" fontId="5" fillId="3" borderId="46" xfId="0" applyNumberFormat="1" applyFont="1" applyFill="1" applyBorder="1" applyAlignment="1" applyProtection="1">
      <alignment horizontal="center" vertical="center"/>
    </xf>
    <xf numFmtId="4" fontId="5" fillId="3" borderId="46" xfId="0" applyNumberFormat="1" applyFont="1" applyFill="1" applyBorder="1" applyAlignment="1" applyProtection="1">
      <alignment horizontal="center" vertical="center"/>
      <protection locked="0"/>
    </xf>
    <xf numFmtId="4" fontId="5" fillId="3" borderId="42" xfId="0" applyNumberFormat="1" applyFont="1" applyFill="1" applyBorder="1" applyAlignment="1" applyProtection="1">
      <alignment horizontal="center" vertical="center"/>
    </xf>
    <xf numFmtId="0" fontId="0" fillId="0" borderId="29" xfId="0" applyBorder="1"/>
    <xf numFmtId="2" fontId="13" fillId="0" borderId="47" xfId="0" applyNumberFormat="1" applyFont="1" applyBorder="1" applyAlignment="1">
      <alignment horizontal="right" vertical="center"/>
    </xf>
    <xf numFmtId="14" fontId="9" fillId="3" borderId="48" xfId="0" applyNumberFormat="1" applyFont="1" applyFill="1" applyBorder="1" applyAlignment="1" applyProtection="1">
      <alignment vertical="center"/>
    </xf>
    <xf numFmtId="14" fontId="9" fillId="3" borderId="49" xfId="0" applyNumberFormat="1" applyFont="1" applyFill="1" applyBorder="1" applyAlignment="1" applyProtection="1">
      <alignment vertical="center"/>
    </xf>
    <xf numFmtId="14" fontId="9" fillId="3" borderId="1" xfId="0" applyNumberFormat="1" applyFont="1" applyFill="1" applyBorder="1" applyAlignment="1" applyProtection="1">
      <alignment vertical="center"/>
    </xf>
    <xf numFmtId="0" fontId="4" fillId="2" borderId="16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7" xfId="0" applyFont="1" applyFill="1" applyBorder="1" applyAlignment="1" applyProtection="1">
      <alignment horizontal="left"/>
      <protection locked="0"/>
    </xf>
    <xf numFmtId="0" fontId="21" fillId="3" borderId="24" xfId="0" applyFont="1" applyFill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25" xfId="0" applyFont="1" applyFill="1" applyBorder="1" applyAlignment="1">
      <alignment horizontal="center" vertical="top" wrapText="1"/>
    </xf>
    <xf numFmtId="0" fontId="21" fillId="3" borderId="22" xfId="0" applyFont="1" applyFill="1" applyBorder="1" applyAlignment="1">
      <alignment horizontal="center" vertical="top" wrapText="1"/>
    </xf>
    <xf numFmtId="0" fontId="21" fillId="3" borderId="0" xfId="0" applyFont="1" applyFill="1" applyBorder="1" applyAlignment="1">
      <alignment horizontal="center" vertical="top" wrapText="1"/>
    </xf>
    <xf numFmtId="0" fontId="21" fillId="3" borderId="26" xfId="0" applyFont="1" applyFill="1" applyBorder="1" applyAlignment="1">
      <alignment horizontal="center" vertical="top" wrapText="1"/>
    </xf>
    <xf numFmtId="0" fontId="21" fillId="3" borderId="27" xfId="0" applyFont="1" applyFill="1" applyBorder="1" applyAlignment="1">
      <alignment horizontal="center" vertical="top" wrapText="1"/>
    </xf>
    <xf numFmtId="0" fontId="21" fillId="3" borderId="23" xfId="0" applyFont="1" applyFill="1" applyBorder="1" applyAlignment="1">
      <alignment horizontal="center" vertical="top" wrapText="1"/>
    </xf>
    <xf numFmtId="0" fontId="21" fillId="3" borderId="28" xfId="0" applyFont="1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3" borderId="4" xfId="0" applyFont="1" applyFill="1" applyBorder="1" applyAlignment="1" applyProtection="1">
      <alignment horizontal="right" vertical="center"/>
    </xf>
    <xf numFmtId="0" fontId="5" fillId="3" borderId="3" xfId="0" applyFont="1" applyFill="1" applyBorder="1" applyAlignment="1" applyProtection="1">
      <alignment horizontal="right" vertical="center" indent="2"/>
    </xf>
    <xf numFmtId="0" fontId="5" fillId="3" borderId="4" xfId="0" applyFont="1" applyFill="1" applyBorder="1" applyAlignment="1" applyProtection="1">
      <alignment horizontal="right" vertical="center" indent="2"/>
    </xf>
    <xf numFmtId="0" fontId="5" fillId="3" borderId="5" xfId="0" applyFont="1" applyFill="1" applyBorder="1" applyAlignment="1" applyProtection="1">
      <alignment horizontal="right" vertical="center" indent="2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41" xfId="0" applyFont="1" applyFill="1" applyBorder="1" applyAlignment="1" applyProtection="1">
      <alignment horizontal="center" vertical="center" wrapText="1"/>
    </xf>
    <xf numFmtId="0" fontId="5" fillId="3" borderId="42" xfId="0" applyFont="1" applyFill="1" applyBorder="1" applyAlignment="1" applyProtection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18" xfId="0" applyNumberFormat="1" applyFont="1" applyBorder="1" applyAlignment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9" xfId="0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20" fillId="5" borderId="0" xfId="0" applyFont="1" applyFill="1" applyAlignment="1">
      <alignment horizontal="center"/>
    </xf>
    <xf numFmtId="0" fontId="1" fillId="3" borderId="0" xfId="0" applyFont="1" applyFill="1" applyAlignment="1" applyProtection="1">
      <alignment horizontal="center"/>
    </xf>
    <xf numFmtId="0" fontId="4" fillId="5" borderId="8" xfId="0" applyFont="1" applyFill="1" applyBorder="1" applyAlignment="1" applyProtection="1">
      <alignment horizontal="center"/>
    </xf>
    <xf numFmtId="0" fontId="4" fillId="5" borderId="9" xfId="0" applyFont="1" applyFill="1" applyBorder="1" applyAlignment="1" applyProtection="1">
      <alignment horizontal="center"/>
    </xf>
    <xf numFmtId="0" fontId="4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23" xfId="0" applyFont="1" applyFill="1" applyBorder="1" applyAlignment="1">
      <alignment horizontal="left"/>
    </xf>
    <xf numFmtId="0" fontId="11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Normal="100" zoomScaleSheetLayoutView="100" workbookViewId="0">
      <selection activeCell="C3" sqref="C3:P3"/>
    </sheetView>
  </sheetViews>
  <sheetFormatPr defaultRowHeight="15" x14ac:dyDescent="0.25"/>
  <cols>
    <col min="1" max="1" width="14.28515625" customWidth="1"/>
    <col min="2" max="2" width="12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6" t="s">
        <v>62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52" t="s">
        <v>74</v>
      </c>
      <c r="B3" s="152"/>
      <c r="C3" s="145" t="s">
        <v>95</v>
      </c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8" ht="24.75" customHeight="1" x14ac:dyDescent="0.25">
      <c r="A4" s="153" t="s">
        <v>77</v>
      </c>
      <c r="B4" s="153"/>
      <c r="C4" s="153" t="s">
        <v>76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4"/>
    </row>
    <row r="5" spans="1:18" x14ac:dyDescent="0.25">
      <c r="A5" s="151" t="s">
        <v>73</v>
      </c>
      <c r="B5" s="151"/>
      <c r="C5" s="55" t="s">
        <v>75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49" t="s">
        <v>69</v>
      </c>
      <c r="C6" s="149"/>
      <c r="D6" s="149"/>
      <c r="E6" s="149"/>
      <c r="F6" s="149"/>
      <c r="G6" s="149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50"/>
      <c r="C7" s="150"/>
      <c r="D7" s="150"/>
      <c r="E7" s="150"/>
      <c r="F7" s="150"/>
      <c r="G7" s="150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47" t="s">
        <v>78</v>
      </c>
      <c r="B8" s="148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40" t="s">
        <v>7</v>
      </c>
      <c r="B9" s="131" t="s">
        <v>1</v>
      </c>
      <c r="C9" s="54" t="s">
        <v>51</v>
      </c>
      <c r="D9" s="110" t="s">
        <v>67</v>
      </c>
      <c r="E9" s="143" t="s">
        <v>2</v>
      </c>
      <c r="F9" s="144"/>
      <c r="G9" s="144"/>
      <c r="H9" s="120" t="s">
        <v>3</v>
      </c>
      <c r="I9" s="120" t="s">
        <v>4</v>
      </c>
      <c r="J9" s="123" t="s">
        <v>5</v>
      </c>
      <c r="K9" s="124"/>
      <c r="L9" s="137" t="s">
        <v>6</v>
      </c>
      <c r="M9" s="134" t="s">
        <v>52</v>
      </c>
      <c r="N9" s="110" t="s">
        <v>58</v>
      </c>
      <c r="O9" s="127" t="s">
        <v>56</v>
      </c>
      <c r="P9" s="106" t="s">
        <v>57</v>
      </c>
    </row>
    <row r="10" spans="1:18" ht="21.75" customHeight="1" x14ac:dyDescent="0.25">
      <c r="A10" s="141"/>
      <c r="B10" s="132"/>
      <c r="C10" s="120" t="s">
        <v>64</v>
      </c>
      <c r="D10" s="111"/>
      <c r="E10" s="52" t="s">
        <v>8</v>
      </c>
      <c r="F10" s="49" t="s">
        <v>9</v>
      </c>
      <c r="G10" s="108" t="s">
        <v>10</v>
      </c>
      <c r="H10" s="121"/>
      <c r="I10" s="121"/>
      <c r="J10" s="125" t="s">
        <v>71</v>
      </c>
      <c r="K10" s="125" t="s">
        <v>72</v>
      </c>
      <c r="L10" s="138"/>
      <c r="M10" s="135"/>
      <c r="N10" s="111"/>
      <c r="O10" s="128"/>
      <c r="P10" s="107"/>
    </row>
    <row r="11" spans="1:18" ht="50.25" customHeight="1" thickBot="1" x14ac:dyDescent="0.3">
      <c r="A11" s="142"/>
      <c r="B11" s="133"/>
      <c r="C11" s="122"/>
      <c r="D11" s="112"/>
      <c r="E11" s="51"/>
      <c r="F11" s="50"/>
      <c r="G11" s="109"/>
      <c r="H11" s="122"/>
      <c r="I11" s="122"/>
      <c r="J11" s="126"/>
      <c r="K11" s="126"/>
      <c r="L11" s="139"/>
      <c r="M11" s="136"/>
      <c r="N11" s="112"/>
      <c r="O11" s="128"/>
      <c r="P11" s="107"/>
    </row>
    <row r="12" spans="1:18" ht="9.75" customHeight="1" thickBot="1" x14ac:dyDescent="0.3">
      <c r="A12" s="42"/>
      <c r="B12" s="43"/>
      <c r="C12" s="43"/>
      <c r="D12" s="88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61" customFormat="1" ht="14.25" x14ac:dyDescent="0.2">
      <c r="A13" s="53" t="s">
        <v>80</v>
      </c>
      <c r="B13" s="57" t="s">
        <v>81</v>
      </c>
      <c r="C13" s="76" t="s">
        <v>79</v>
      </c>
      <c r="D13" s="90">
        <v>45565</v>
      </c>
      <c r="E13" s="70">
        <v>34</v>
      </c>
      <c r="F13" s="70"/>
      <c r="G13" s="70">
        <v>34</v>
      </c>
      <c r="H13" s="46" t="s">
        <v>70</v>
      </c>
      <c r="I13" s="47">
        <v>46</v>
      </c>
      <c r="J13" s="48">
        <v>0.12</v>
      </c>
      <c r="K13" s="48"/>
      <c r="L13" s="71" t="s">
        <v>88</v>
      </c>
      <c r="M13" s="72">
        <v>1244.74</v>
      </c>
      <c r="N13" s="58" t="s">
        <v>59</v>
      </c>
      <c r="O13" s="39"/>
      <c r="P13" s="40">
        <f>G13*O13</f>
        <v>0</v>
      </c>
      <c r="Q13" s="59" t="str">
        <f>IF( P13=0," ", IF(100-((L13/P13)*100)&gt;20,"viac ako 20%",0))</f>
        <v xml:space="preserve"> </v>
      </c>
      <c r="R13" s="60"/>
    </row>
    <row r="14" spans="1:18" s="61" customFormat="1" ht="14.25" x14ac:dyDescent="0.2">
      <c r="A14" s="73" t="s">
        <v>80</v>
      </c>
      <c r="B14" s="74" t="s">
        <v>82</v>
      </c>
      <c r="C14" s="63" t="s">
        <v>79</v>
      </c>
      <c r="D14" s="92">
        <v>45565</v>
      </c>
      <c r="E14" s="89">
        <v>12</v>
      </c>
      <c r="F14" s="64"/>
      <c r="G14" s="64">
        <v>12</v>
      </c>
      <c r="H14" s="65" t="s">
        <v>70</v>
      </c>
      <c r="I14" s="66">
        <v>47</v>
      </c>
      <c r="J14" s="67">
        <v>0.18</v>
      </c>
      <c r="K14" s="67"/>
      <c r="L14" s="68" t="s">
        <v>89</v>
      </c>
      <c r="M14" s="69">
        <v>413.88</v>
      </c>
      <c r="N14" s="62" t="s">
        <v>59</v>
      </c>
      <c r="O14" s="75"/>
      <c r="P14" s="41">
        <f t="shared" ref="P14:P19" si="0">G14*O14</f>
        <v>0</v>
      </c>
      <c r="Q14" s="59"/>
      <c r="R14" s="60"/>
    </row>
    <row r="15" spans="1:18" s="61" customFormat="1" ht="14.25" x14ac:dyDescent="0.2">
      <c r="A15" s="73" t="s">
        <v>80</v>
      </c>
      <c r="B15" s="74" t="s">
        <v>83</v>
      </c>
      <c r="C15" s="63" t="s">
        <v>79</v>
      </c>
      <c r="D15" s="92">
        <v>45565</v>
      </c>
      <c r="E15" s="89">
        <v>37</v>
      </c>
      <c r="F15" s="64"/>
      <c r="G15" s="64">
        <v>37</v>
      </c>
      <c r="H15" s="65" t="s">
        <v>70</v>
      </c>
      <c r="I15" s="66">
        <v>42</v>
      </c>
      <c r="J15" s="67">
        <v>0.12</v>
      </c>
      <c r="K15" s="67"/>
      <c r="L15" s="68" t="s">
        <v>90</v>
      </c>
      <c r="M15" s="69">
        <v>1396.01</v>
      </c>
      <c r="N15" s="62" t="s">
        <v>59</v>
      </c>
      <c r="O15" s="75"/>
      <c r="P15" s="41">
        <f t="shared" si="0"/>
        <v>0</v>
      </c>
      <c r="Q15" s="59"/>
      <c r="R15" s="60"/>
    </row>
    <row r="16" spans="1:18" s="61" customFormat="1" ht="14.25" x14ac:dyDescent="0.2">
      <c r="A16" s="73" t="s">
        <v>80</v>
      </c>
      <c r="B16" s="74" t="s">
        <v>84</v>
      </c>
      <c r="C16" s="63" t="s">
        <v>79</v>
      </c>
      <c r="D16" s="92">
        <v>45565</v>
      </c>
      <c r="E16" s="89">
        <v>37</v>
      </c>
      <c r="F16" s="64"/>
      <c r="G16" s="64">
        <v>37</v>
      </c>
      <c r="H16" s="65" t="s">
        <v>70</v>
      </c>
      <c r="I16" s="66">
        <v>42</v>
      </c>
      <c r="J16" s="67">
        <v>0.12</v>
      </c>
      <c r="K16" s="67"/>
      <c r="L16" s="68" t="s">
        <v>91</v>
      </c>
      <c r="M16" s="69">
        <v>1391.2</v>
      </c>
      <c r="N16" s="62" t="s">
        <v>59</v>
      </c>
      <c r="O16" s="75"/>
      <c r="P16" s="41">
        <f t="shared" si="0"/>
        <v>0</v>
      </c>
      <c r="Q16" s="59"/>
      <c r="R16" s="60"/>
    </row>
    <row r="17" spans="1:18" s="61" customFormat="1" ht="14.25" x14ac:dyDescent="0.2">
      <c r="A17" s="73" t="s">
        <v>80</v>
      </c>
      <c r="B17" s="74" t="s">
        <v>85</v>
      </c>
      <c r="C17" s="63" t="s">
        <v>79</v>
      </c>
      <c r="D17" s="92">
        <v>45565</v>
      </c>
      <c r="E17" s="89">
        <v>65</v>
      </c>
      <c r="F17" s="64"/>
      <c r="G17" s="64">
        <v>65</v>
      </c>
      <c r="H17" s="65" t="s">
        <v>70</v>
      </c>
      <c r="I17" s="66">
        <v>47</v>
      </c>
      <c r="J17" s="67">
        <v>0.15</v>
      </c>
      <c r="K17" s="67"/>
      <c r="L17" s="68" t="s">
        <v>92</v>
      </c>
      <c r="M17" s="69">
        <v>2447.25</v>
      </c>
      <c r="N17" s="62" t="s">
        <v>59</v>
      </c>
      <c r="O17" s="75"/>
      <c r="P17" s="41">
        <f t="shared" si="0"/>
        <v>0</v>
      </c>
      <c r="Q17" s="59"/>
      <c r="R17" s="60"/>
    </row>
    <row r="18" spans="1:18" s="61" customFormat="1" ht="14.25" x14ac:dyDescent="0.2">
      <c r="A18" s="73" t="s">
        <v>80</v>
      </c>
      <c r="B18" s="74" t="s">
        <v>86</v>
      </c>
      <c r="C18" s="63" t="s">
        <v>79</v>
      </c>
      <c r="D18" s="92">
        <v>45565</v>
      </c>
      <c r="E18" s="89">
        <v>110</v>
      </c>
      <c r="F18" s="64"/>
      <c r="G18" s="64">
        <v>110</v>
      </c>
      <c r="H18" s="65" t="s">
        <v>70</v>
      </c>
      <c r="I18" s="66">
        <v>41</v>
      </c>
      <c r="J18" s="67">
        <v>0.13</v>
      </c>
      <c r="K18" s="67"/>
      <c r="L18" s="68" t="s">
        <v>93</v>
      </c>
      <c r="M18" s="69">
        <v>4187.7</v>
      </c>
      <c r="N18" s="62" t="s">
        <v>59</v>
      </c>
      <c r="O18" s="75"/>
      <c r="P18" s="41">
        <f t="shared" si="0"/>
        <v>0</v>
      </c>
      <c r="Q18" s="59"/>
      <c r="R18" s="60"/>
    </row>
    <row r="19" spans="1:18" s="61" customFormat="1" thickBot="1" x14ac:dyDescent="0.25">
      <c r="A19" s="73" t="s">
        <v>80</v>
      </c>
      <c r="B19" s="74" t="s">
        <v>87</v>
      </c>
      <c r="C19" s="63" t="s">
        <v>79</v>
      </c>
      <c r="D19" s="91">
        <v>45565</v>
      </c>
      <c r="E19" s="64">
        <v>40</v>
      </c>
      <c r="F19" s="64"/>
      <c r="G19" s="64">
        <v>40</v>
      </c>
      <c r="H19" s="65" t="s">
        <v>70</v>
      </c>
      <c r="I19" s="66">
        <v>40</v>
      </c>
      <c r="J19" s="67">
        <v>0.08</v>
      </c>
      <c r="K19" s="67"/>
      <c r="L19" s="68" t="s">
        <v>94</v>
      </c>
      <c r="M19" s="69">
        <v>2093.6</v>
      </c>
      <c r="N19" s="62" t="s">
        <v>59</v>
      </c>
      <c r="O19" s="75"/>
      <c r="P19" s="41">
        <f t="shared" si="0"/>
        <v>0</v>
      </c>
      <c r="Q19" s="59"/>
      <c r="R19" s="60"/>
    </row>
    <row r="20" spans="1:18" ht="15.75" thickBot="1" x14ac:dyDescent="0.3">
      <c r="A20" s="77"/>
      <c r="B20" s="78"/>
      <c r="C20" s="79"/>
      <c r="D20" s="80"/>
      <c r="E20" s="80"/>
      <c r="F20" s="81"/>
      <c r="G20" s="82">
        <f>SUM(G13:G19)</f>
        <v>335</v>
      </c>
      <c r="H20" s="83"/>
      <c r="I20" s="84"/>
      <c r="J20" s="78"/>
      <c r="K20" s="78"/>
      <c r="L20" s="79"/>
      <c r="M20" s="85"/>
      <c r="N20" s="85"/>
      <c r="O20" s="86"/>
      <c r="P20" s="87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16" t="s">
        <v>12</v>
      </c>
      <c r="L21" s="116"/>
      <c r="M21" s="23">
        <f>SUM(M13:M19)</f>
        <v>13174.38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17" t="s">
        <v>13</v>
      </c>
      <c r="B22" s="118"/>
      <c r="C22" s="118"/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  <c r="P22" s="23">
        <f>P23-P21</f>
        <v>0</v>
      </c>
    </row>
    <row r="23" spans="1:18" ht="15.75" thickBot="1" x14ac:dyDescent="0.3">
      <c r="A23" s="117" t="s">
        <v>14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9"/>
      <c r="P23" s="23">
        <f>IF("nie"=MID(I31,1,3),P21,(P21*1.2))</f>
        <v>0</v>
      </c>
    </row>
    <row r="24" spans="1:18" x14ac:dyDescent="0.25">
      <c r="A24" s="129" t="s">
        <v>15</v>
      </c>
      <c r="B24" s="129"/>
      <c r="C24" s="12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05" t="s">
        <v>63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96" t="s">
        <v>96</v>
      </c>
      <c r="B27" s="97"/>
      <c r="C27" s="97"/>
      <c r="D27" s="97"/>
      <c r="E27" s="97"/>
      <c r="F27" s="98"/>
      <c r="G27" s="130" t="s">
        <v>54</v>
      </c>
      <c r="H27" s="29" t="s">
        <v>16</v>
      </c>
      <c r="I27" s="93"/>
      <c r="J27" s="94"/>
      <c r="K27" s="94"/>
      <c r="L27" s="94"/>
      <c r="M27" s="94"/>
      <c r="N27" s="94"/>
      <c r="O27" s="94"/>
      <c r="P27" s="95"/>
    </row>
    <row r="28" spans="1:18" x14ac:dyDescent="0.25">
      <c r="A28" s="99"/>
      <c r="B28" s="100"/>
      <c r="C28" s="100"/>
      <c r="D28" s="100"/>
      <c r="E28" s="100"/>
      <c r="F28" s="101"/>
      <c r="G28" s="130"/>
      <c r="H28" s="29" t="s">
        <v>17</v>
      </c>
      <c r="I28" s="93"/>
      <c r="J28" s="94"/>
      <c r="K28" s="94"/>
      <c r="L28" s="94"/>
      <c r="M28" s="94"/>
      <c r="N28" s="94"/>
      <c r="O28" s="94"/>
      <c r="P28" s="95"/>
    </row>
    <row r="29" spans="1:18" ht="18" customHeight="1" x14ac:dyDescent="0.25">
      <c r="A29" s="99"/>
      <c r="B29" s="100"/>
      <c r="C29" s="100"/>
      <c r="D29" s="100"/>
      <c r="E29" s="100"/>
      <c r="F29" s="101"/>
      <c r="G29" s="130"/>
      <c r="H29" s="29" t="s">
        <v>18</v>
      </c>
      <c r="I29" s="93"/>
      <c r="J29" s="94"/>
      <c r="K29" s="94"/>
      <c r="L29" s="94"/>
      <c r="M29" s="94"/>
      <c r="N29" s="94"/>
      <c r="O29" s="94"/>
      <c r="P29" s="95"/>
    </row>
    <row r="30" spans="1:18" x14ac:dyDescent="0.25">
      <c r="A30" s="99"/>
      <c r="B30" s="100"/>
      <c r="C30" s="100"/>
      <c r="D30" s="100"/>
      <c r="E30" s="100"/>
      <c r="F30" s="101"/>
      <c r="G30" s="130"/>
      <c r="H30" s="29" t="s">
        <v>19</v>
      </c>
      <c r="I30" s="93"/>
      <c r="J30" s="94"/>
      <c r="K30" s="94"/>
      <c r="L30" s="94"/>
      <c r="M30" s="94"/>
      <c r="N30" s="94"/>
      <c r="O30" s="94"/>
      <c r="P30" s="95"/>
    </row>
    <row r="31" spans="1:18" x14ac:dyDescent="0.25">
      <c r="A31" s="99"/>
      <c r="B31" s="100"/>
      <c r="C31" s="100"/>
      <c r="D31" s="100"/>
      <c r="E31" s="100"/>
      <c r="F31" s="101"/>
      <c r="G31" s="130"/>
      <c r="H31" s="29" t="s">
        <v>20</v>
      </c>
      <c r="I31" s="93"/>
      <c r="J31" s="94"/>
      <c r="K31" s="94"/>
      <c r="L31" s="94"/>
      <c r="M31" s="94"/>
      <c r="N31" s="94"/>
      <c r="O31" s="94"/>
      <c r="P31" s="95"/>
    </row>
    <row r="32" spans="1:18" x14ac:dyDescent="0.25">
      <c r="A32" s="99"/>
      <c r="B32" s="100"/>
      <c r="C32" s="100"/>
      <c r="D32" s="100"/>
      <c r="E32" s="100"/>
      <c r="F32" s="101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99"/>
      <c r="B33" s="100"/>
      <c r="C33" s="100"/>
      <c r="D33" s="100"/>
      <c r="E33" s="100"/>
      <c r="F33" s="101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02"/>
      <c r="B34" s="103"/>
      <c r="C34" s="103"/>
      <c r="D34" s="103"/>
      <c r="E34" s="103"/>
      <c r="F34" s="104"/>
      <c r="G34" s="28"/>
      <c r="H34" s="22"/>
      <c r="I34" s="16"/>
      <c r="J34" s="22"/>
      <c r="K34" s="22" t="s">
        <v>21</v>
      </c>
      <c r="L34" s="22"/>
      <c r="M34" s="113"/>
      <c r="N34" s="114"/>
      <c r="O34" s="115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C3:P3"/>
    <mergeCell ref="A1:M1"/>
    <mergeCell ref="A8:B8"/>
    <mergeCell ref="B6:G6"/>
    <mergeCell ref="B7:G7"/>
    <mergeCell ref="A5:B5"/>
    <mergeCell ref="A3:B3"/>
    <mergeCell ref="A4:B4"/>
    <mergeCell ref="C4:O4"/>
    <mergeCell ref="B9:B11"/>
    <mergeCell ref="M9:M11"/>
    <mergeCell ref="I9:I11"/>
    <mergeCell ref="L9:L11"/>
    <mergeCell ref="A9:A11"/>
    <mergeCell ref="C10:C11"/>
    <mergeCell ref="E9:G9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G27:G31"/>
    <mergeCell ref="I27:P27"/>
    <mergeCell ref="I28:P28"/>
    <mergeCell ref="I29:P29"/>
    <mergeCell ref="I30:P30"/>
    <mergeCell ref="A27:F34"/>
    <mergeCell ref="A25:P25"/>
    <mergeCell ref="I31:P31"/>
  </mergeCells>
  <pageMargins left="0.25" right="0.25" top="0.44374999999999998" bottom="0.16875000000000001" header="0.3" footer="0.3"/>
  <pageSetup paperSize="9" scale="77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6" t="s">
        <v>49</v>
      </c>
      <c r="M2" s="156"/>
    </row>
    <row r="3" spans="1:14" x14ac:dyDescent="0.25">
      <c r="A3" s="5" t="s">
        <v>23</v>
      </c>
      <c r="B3" s="157" t="s">
        <v>24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</row>
    <row r="4" spans="1:14" x14ac:dyDescent="0.25">
      <c r="A4" s="5" t="s">
        <v>25</v>
      </c>
      <c r="B4" s="157" t="s">
        <v>26</v>
      </c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</row>
    <row r="5" spans="1:14" x14ac:dyDescent="0.25">
      <c r="A5" s="5" t="s">
        <v>7</v>
      </c>
      <c r="B5" s="157" t="s">
        <v>27</v>
      </c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</row>
    <row r="6" spans="1:14" x14ac:dyDescent="0.25">
      <c r="A6" s="5" t="s">
        <v>1</v>
      </c>
      <c r="B6" s="157" t="s">
        <v>28</v>
      </c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  <c r="N6" s="157"/>
    </row>
    <row r="7" spans="1:14" x14ac:dyDescent="0.25">
      <c r="A7" s="6" t="s">
        <v>29</v>
      </c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5"/>
    </row>
    <row r="8" spans="1:14" x14ac:dyDescent="0.25">
      <c r="A8" s="5" t="s">
        <v>11</v>
      </c>
      <c r="B8" s="157" t="s">
        <v>30</v>
      </c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</row>
    <row r="9" spans="1:14" x14ac:dyDescent="0.25">
      <c r="A9" s="7" t="s">
        <v>31</v>
      </c>
      <c r="B9" s="157" t="s">
        <v>32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</row>
    <row r="10" spans="1:14" x14ac:dyDescent="0.25">
      <c r="A10" s="7" t="s">
        <v>33</v>
      </c>
      <c r="B10" s="157" t="s">
        <v>34</v>
      </c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</row>
    <row r="11" spans="1:14" x14ac:dyDescent="0.25">
      <c r="A11" s="8" t="s">
        <v>35</v>
      </c>
      <c r="B11" s="157" t="s">
        <v>36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</row>
    <row r="12" spans="1:14" x14ac:dyDescent="0.25">
      <c r="A12" s="9" t="s">
        <v>37</v>
      </c>
      <c r="B12" s="157" t="s">
        <v>38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24" customHeight="1" x14ac:dyDescent="0.25">
      <c r="A13" s="8" t="s">
        <v>39</v>
      </c>
      <c r="B13" s="157" t="s">
        <v>40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</row>
    <row r="14" spans="1:14" ht="16.5" customHeight="1" x14ac:dyDescent="0.25">
      <c r="A14" s="8" t="s">
        <v>4</v>
      </c>
      <c r="B14" s="157" t="s">
        <v>50</v>
      </c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</row>
    <row r="15" spans="1:14" x14ac:dyDescent="0.25">
      <c r="A15" s="8" t="s">
        <v>41</v>
      </c>
      <c r="B15" s="157" t="s">
        <v>42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</row>
    <row r="16" spans="1:14" ht="38.25" x14ac:dyDescent="0.25">
      <c r="A16" s="10" t="s">
        <v>43</v>
      </c>
      <c r="B16" s="157" t="s">
        <v>44</v>
      </c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</row>
    <row r="17" spans="1:14" ht="28.5" customHeight="1" x14ac:dyDescent="0.25">
      <c r="A17" s="10" t="s">
        <v>45</v>
      </c>
      <c r="B17" s="157" t="s">
        <v>46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</row>
    <row r="18" spans="1:14" ht="27" customHeight="1" x14ac:dyDescent="0.25">
      <c r="A18" s="11" t="s">
        <v>47</v>
      </c>
      <c r="B18" s="157" t="s">
        <v>48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</row>
    <row r="19" spans="1:14" ht="75" customHeight="1" x14ac:dyDescent="0.25">
      <c r="A19" s="30" t="s">
        <v>60</v>
      </c>
      <c r="B19" s="158" t="s">
        <v>61</v>
      </c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2024-03-15T13:28:47Z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