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tuzvosk.sharepoint.com/sites/OIP/Zdielane dokumenty/Moje_dokumenty/ŠDĽŠ -Komplexná obnova - súťaž/PD + VV -  blok B !!!!/K. Výkaz výmer - celkový/"/>
    </mc:Choice>
  </mc:AlternateContent>
  <xr:revisionPtr revIDLastSave="4" documentId="11_272D8C54BBA6FEB2F8C4320FD9505A3B8D2AE968" xr6:coauthVersionLast="47" xr6:coauthVersionMax="47" xr10:uidLastSave="{EEC78847-A060-447A-A90F-E74D44C1A61A}"/>
  <bookViews>
    <workbookView xWindow="4200" yWindow="3735" windowWidth="19845" windowHeight="8925" firstSheet="10" activeTab="12" xr2:uid="{00000000-000D-0000-FFFF-FFFF00000000}"/>
  </bookViews>
  <sheets>
    <sheet name="Rekapitulácia stavby" sheetId="1" r:id="rId1"/>
    <sheet name="156-A - Rekonštrukcie uby..." sheetId="2" r:id="rId2"/>
    <sheet name="156-B -  Rekonštrukcie ub..." sheetId="3" r:id="rId3"/>
    <sheet name="156-C -  Rekonštrukcie ub..." sheetId="4" r:id="rId4"/>
    <sheet name="156-D - Zdravotechnika   " sheetId="5" r:id="rId5"/>
    <sheet name="156-E - Elektroinštalácia" sheetId="6" r:id="rId6"/>
    <sheet name="156-F - VZT" sheetId="7" r:id="rId7"/>
    <sheet name="156-G - EPS - Elektrická ..." sheetId="8" r:id="rId8"/>
    <sheet name="156-H - HPS - Hlasová sig..." sheetId="9" r:id="rId9"/>
    <sheet name="156-R - Rekonštrukcia uby..." sheetId="10" r:id="rId10"/>
    <sheet name="156-S - Rekonštrukcia uby..." sheetId="11" r:id="rId11"/>
    <sheet name="156-M1 - Prístupový systé..." sheetId="12" r:id="rId12"/>
    <sheet name="156-M - Štrukturovaná kab..." sheetId="13" r:id="rId13"/>
  </sheets>
  <definedNames>
    <definedName name="_xlnm._FilterDatabase" localSheetId="1" hidden="1">'156-A - Rekonštrukcie uby...'!$C$129:$K$395</definedName>
    <definedName name="_xlnm._FilterDatabase" localSheetId="2" hidden="1">'156-B -  Rekonštrukcie ub...'!$C$129:$K$360</definedName>
    <definedName name="_xlnm._FilterDatabase" localSheetId="3" hidden="1">'156-C -  Rekonštrukcie ub...'!$C$129:$K$360</definedName>
    <definedName name="_xlnm._FilterDatabase" localSheetId="4" hidden="1">'156-D - Zdravotechnika   '!$C$119:$K$176</definedName>
    <definedName name="_xlnm._FilterDatabase" localSheetId="5" hidden="1">'156-E - Elektroinštalácia'!$C$119:$K$195</definedName>
    <definedName name="_xlnm._FilterDatabase" localSheetId="6" hidden="1">'156-F - VZT'!$C$117:$K$133</definedName>
    <definedName name="_xlnm._FilterDatabase" localSheetId="7" hidden="1">'156-G - EPS - Elektrická ...'!$C$124:$K$175</definedName>
    <definedName name="_xlnm._FilterDatabase" localSheetId="8" hidden="1">'156-H - HPS - Hlasová sig...'!$C$125:$K$179</definedName>
    <definedName name="_xlnm._FilterDatabase" localSheetId="12" hidden="1">'156-M - Štrukturovaná kab...'!$C$124:$K$243</definedName>
    <definedName name="_xlnm._FilterDatabase" localSheetId="11" hidden="1">'156-M1 - Prístupový systé...'!$C$124:$K$218</definedName>
    <definedName name="_xlnm._FilterDatabase" localSheetId="9" hidden="1">'156-R - Rekonštrukcia uby...'!$C$124:$K$188</definedName>
    <definedName name="_xlnm._FilterDatabase" localSheetId="10" hidden="1">'156-S - Rekonštrukcia uby...'!$C$124:$K$188</definedName>
    <definedName name="_xlnm.Print_Titles" localSheetId="1">'156-A - Rekonštrukcie uby...'!$129:$129</definedName>
    <definedName name="_xlnm.Print_Titles" localSheetId="2">'156-B -  Rekonštrukcie ub...'!$129:$129</definedName>
    <definedName name="_xlnm.Print_Titles" localSheetId="3">'156-C -  Rekonštrukcie ub...'!$129:$129</definedName>
    <definedName name="_xlnm.Print_Titles" localSheetId="4">'156-D - Zdravotechnika   '!$119:$119</definedName>
    <definedName name="_xlnm.Print_Titles" localSheetId="5">'156-E - Elektroinštalácia'!$119:$119</definedName>
    <definedName name="_xlnm.Print_Titles" localSheetId="6">'156-F - VZT'!$117:$117</definedName>
    <definedName name="_xlnm.Print_Titles" localSheetId="7">'156-G - EPS - Elektrická ...'!$124:$124</definedName>
    <definedName name="_xlnm.Print_Titles" localSheetId="8">'156-H - HPS - Hlasová sig...'!$125:$125</definedName>
    <definedName name="_xlnm.Print_Titles" localSheetId="12">'156-M - Štrukturovaná kab...'!$124:$124</definedName>
    <definedName name="_xlnm.Print_Titles" localSheetId="11">'156-M1 - Prístupový systé...'!$124:$124</definedName>
    <definedName name="_xlnm.Print_Titles" localSheetId="9">'156-R - Rekonštrukcia uby...'!$124:$124</definedName>
    <definedName name="_xlnm.Print_Titles" localSheetId="10">'156-S - Rekonštrukcia uby...'!$124:$124</definedName>
    <definedName name="_xlnm.Print_Titles" localSheetId="0">'Rekapitulácia stavby'!$92:$92</definedName>
    <definedName name="_xlnm.Print_Area" localSheetId="1">'156-A - Rekonštrukcie uby...'!$C$4:$J$76,'156-A - Rekonštrukcie uby...'!$C$117:$J$395</definedName>
    <definedName name="_xlnm.Print_Area" localSheetId="2">'156-B -  Rekonštrukcie ub...'!$C$4:$J$76,'156-B -  Rekonštrukcie ub...'!$C$117:$J$360</definedName>
    <definedName name="_xlnm.Print_Area" localSheetId="3">'156-C -  Rekonštrukcie ub...'!$C$4:$J$76,'156-C -  Rekonštrukcie ub...'!$C$117:$J$360</definedName>
    <definedName name="_xlnm.Print_Area" localSheetId="4">'156-D - Zdravotechnika   '!$C$4:$J$76,'156-D - Zdravotechnika   '!$C$107:$J$176</definedName>
    <definedName name="_xlnm.Print_Area" localSheetId="5">'156-E - Elektroinštalácia'!$C$4:$J$76,'156-E - Elektroinštalácia'!$C$107:$J$195</definedName>
    <definedName name="_xlnm.Print_Area" localSheetId="6">'156-F - VZT'!$C$4:$J$76,'156-F - VZT'!$C$105:$J$133</definedName>
    <definedName name="_xlnm.Print_Area" localSheetId="7">'156-G - EPS - Elektrická ...'!$C$4:$J$76,'156-G - EPS - Elektrická ...'!$C$112:$J$175</definedName>
    <definedName name="_xlnm.Print_Area" localSheetId="8">'156-H - HPS - Hlasová sig...'!$C$4:$J$76,'156-H - HPS - Hlasová sig...'!$C$113:$J$179</definedName>
    <definedName name="_xlnm.Print_Area" localSheetId="12">'156-M - Štrukturovaná kab...'!$C$4:$J$76,'156-M - Štrukturovaná kab...'!$C$112:$J$243</definedName>
    <definedName name="_xlnm.Print_Area" localSheetId="11">'156-M1 - Prístupový systé...'!$C$4:$J$76,'156-M1 - Prístupový systé...'!$C$112:$J$218</definedName>
    <definedName name="_xlnm.Print_Area" localSheetId="9">'156-R - Rekonštrukcia uby...'!$C$4:$J$76,'156-R - Rekonštrukcia uby...'!$C$112:$J$188</definedName>
    <definedName name="_xlnm.Print_Area" localSheetId="10">'156-S - Rekonštrukcia uby...'!$C$4:$J$76,'156-S - Rekonštrukcia uby...'!$C$112:$J$188</definedName>
    <definedName name="_xlnm.Print_Area" localSheetId="0">'Rekapitulácia stavby'!$D$4:$AO$76,'Rekapitulácia stavby'!$C$82:$AQ$107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/>
  <c r="J35" i="13"/>
  <c r="AX106" i="1"/>
  <c r="BI243" i="13"/>
  <c r="BH243" i="13"/>
  <c r="BG243" i="13"/>
  <c r="BE243" i="13"/>
  <c r="T243" i="13"/>
  <c r="R243" i="13"/>
  <c r="P243" i="13"/>
  <c r="BI242" i="13"/>
  <c r="BH242" i="13"/>
  <c r="BG242" i="13"/>
  <c r="BE242" i="13"/>
  <c r="T242" i="13"/>
  <c r="R242" i="13"/>
  <c r="P242" i="13"/>
  <c r="BI240" i="13"/>
  <c r="BH240" i="13"/>
  <c r="BG240" i="13"/>
  <c r="BE240" i="13"/>
  <c r="T240" i="13"/>
  <c r="R240" i="13"/>
  <c r="P240" i="13"/>
  <c r="BI239" i="13"/>
  <c r="BH239" i="13"/>
  <c r="BG239" i="13"/>
  <c r="BE239" i="13"/>
  <c r="T239" i="13"/>
  <c r="R239" i="13"/>
  <c r="P239" i="13"/>
  <c r="BI238" i="13"/>
  <c r="BH238" i="13"/>
  <c r="BG238" i="13"/>
  <c r="BE238" i="13"/>
  <c r="T238" i="13"/>
  <c r="R238" i="13"/>
  <c r="P238" i="13"/>
  <c r="BI237" i="13"/>
  <c r="BH237" i="13"/>
  <c r="BG237" i="13"/>
  <c r="BE237" i="13"/>
  <c r="T237" i="13"/>
  <c r="R237" i="13"/>
  <c r="P237" i="13"/>
  <c r="BI236" i="13"/>
  <c r="BH236" i="13"/>
  <c r="BG236" i="13"/>
  <c r="BE236" i="13"/>
  <c r="T236" i="13"/>
  <c r="R236" i="13"/>
  <c r="P236" i="13"/>
  <c r="BI235" i="13"/>
  <c r="BH235" i="13"/>
  <c r="BG235" i="13"/>
  <c r="BE235" i="13"/>
  <c r="T235" i="13"/>
  <c r="R235" i="13"/>
  <c r="P235" i="13"/>
  <c r="BI234" i="13"/>
  <c r="BH234" i="13"/>
  <c r="BG234" i="13"/>
  <c r="BE234" i="13"/>
  <c r="T234" i="13"/>
  <c r="R234" i="13"/>
  <c r="P234" i="13"/>
  <c r="BI233" i="13"/>
  <c r="BH233" i="13"/>
  <c r="BG233" i="13"/>
  <c r="BE233" i="13"/>
  <c r="T233" i="13"/>
  <c r="R233" i="13"/>
  <c r="P233" i="13"/>
  <c r="BI231" i="13"/>
  <c r="BH231" i="13"/>
  <c r="BG231" i="13"/>
  <c r="BE231" i="13"/>
  <c r="T231" i="13"/>
  <c r="R231" i="13"/>
  <c r="P231" i="13"/>
  <c r="BI230" i="13"/>
  <c r="BH230" i="13"/>
  <c r="BG230" i="13"/>
  <c r="BE230" i="13"/>
  <c r="T230" i="13"/>
  <c r="R230" i="13"/>
  <c r="P230" i="13"/>
  <c r="BI228" i="13"/>
  <c r="BH228" i="13"/>
  <c r="BG228" i="13"/>
  <c r="BE228" i="13"/>
  <c r="T228" i="13"/>
  <c r="R228" i="13"/>
  <c r="P228" i="13"/>
  <c r="BI227" i="13"/>
  <c r="BH227" i="13"/>
  <c r="BG227" i="13"/>
  <c r="BE227" i="13"/>
  <c r="T227" i="13"/>
  <c r="R227" i="13"/>
  <c r="P227" i="13"/>
  <c r="BI226" i="13"/>
  <c r="BH226" i="13"/>
  <c r="BG226" i="13"/>
  <c r="BE226" i="13"/>
  <c r="T226" i="13"/>
  <c r="R226" i="13"/>
  <c r="P226" i="13"/>
  <c r="BI225" i="13"/>
  <c r="BH225" i="13"/>
  <c r="BG225" i="13"/>
  <c r="BE225" i="13"/>
  <c r="T225" i="13"/>
  <c r="R225" i="13"/>
  <c r="P225" i="13"/>
  <c r="BI224" i="13"/>
  <c r="BH224" i="13"/>
  <c r="BG224" i="13"/>
  <c r="BE224" i="13"/>
  <c r="T224" i="13"/>
  <c r="R224" i="13"/>
  <c r="P224" i="13"/>
  <c r="BI223" i="13"/>
  <c r="BH223" i="13"/>
  <c r="BG223" i="13"/>
  <c r="BE223" i="13"/>
  <c r="T223" i="13"/>
  <c r="R223" i="13"/>
  <c r="P223" i="13"/>
  <c r="BI222" i="13"/>
  <c r="BH222" i="13"/>
  <c r="BG222" i="13"/>
  <c r="BE222" i="13"/>
  <c r="T222" i="13"/>
  <c r="R222" i="13"/>
  <c r="P222" i="13"/>
  <c r="BI221" i="13"/>
  <c r="BH221" i="13"/>
  <c r="BG221" i="13"/>
  <c r="BE221" i="13"/>
  <c r="T221" i="13"/>
  <c r="R221" i="13"/>
  <c r="P221" i="13"/>
  <c r="BI220" i="13"/>
  <c r="BH220" i="13"/>
  <c r="BG220" i="13"/>
  <c r="BE220" i="13"/>
  <c r="T220" i="13"/>
  <c r="R220" i="13"/>
  <c r="P220" i="13"/>
  <c r="BI219" i="13"/>
  <c r="BH219" i="13"/>
  <c r="BG219" i="13"/>
  <c r="BE219" i="13"/>
  <c r="T219" i="13"/>
  <c r="R219" i="13"/>
  <c r="P219" i="13"/>
  <c r="BI218" i="13"/>
  <c r="BH218" i="13"/>
  <c r="BG218" i="13"/>
  <c r="BE218" i="13"/>
  <c r="T218" i="13"/>
  <c r="R218" i="13"/>
  <c r="P218" i="13"/>
  <c r="BI217" i="13"/>
  <c r="BH217" i="13"/>
  <c r="BG217" i="13"/>
  <c r="BE217" i="13"/>
  <c r="T217" i="13"/>
  <c r="R217" i="13"/>
  <c r="P217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3" i="13"/>
  <c r="BH213" i="13"/>
  <c r="BG213" i="13"/>
  <c r="BE213" i="13"/>
  <c r="T213" i="13"/>
  <c r="R213" i="13"/>
  <c r="P213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10" i="13"/>
  <c r="BH210" i="13"/>
  <c r="BG210" i="13"/>
  <c r="BE210" i="13"/>
  <c r="T210" i="13"/>
  <c r="R210" i="13"/>
  <c r="P210" i="13"/>
  <c r="BI209" i="13"/>
  <c r="BH209" i="13"/>
  <c r="BG209" i="13"/>
  <c r="BE209" i="13"/>
  <c r="T209" i="13"/>
  <c r="R209" i="13"/>
  <c r="P209" i="13"/>
  <c r="BI208" i="13"/>
  <c r="BH208" i="13"/>
  <c r="BG208" i="13"/>
  <c r="BE208" i="13"/>
  <c r="T208" i="13"/>
  <c r="R208" i="13"/>
  <c r="P208" i="13"/>
  <c r="BI207" i="13"/>
  <c r="BH207" i="13"/>
  <c r="BG207" i="13"/>
  <c r="BE207" i="13"/>
  <c r="T207" i="13"/>
  <c r="R207" i="13"/>
  <c r="P207" i="13"/>
  <c r="BI206" i="13"/>
  <c r="BH206" i="13"/>
  <c r="BG206" i="13"/>
  <c r="BE206" i="13"/>
  <c r="T206" i="13"/>
  <c r="R206" i="13"/>
  <c r="P206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3" i="13"/>
  <c r="BH203" i="13"/>
  <c r="BG203" i="13"/>
  <c r="BE203" i="13"/>
  <c r="T203" i="13"/>
  <c r="R203" i="13"/>
  <c r="P203" i="13"/>
  <c r="BI202" i="13"/>
  <c r="BH202" i="13"/>
  <c r="BG202" i="13"/>
  <c r="BE202" i="13"/>
  <c r="T202" i="13"/>
  <c r="R202" i="13"/>
  <c r="P202" i="13"/>
  <c r="BI201" i="13"/>
  <c r="BH201" i="13"/>
  <c r="BG201" i="13"/>
  <c r="BE201" i="13"/>
  <c r="T201" i="13"/>
  <c r="R201" i="13"/>
  <c r="P201" i="13"/>
  <c r="BI200" i="13"/>
  <c r="BH200" i="13"/>
  <c r="BG200" i="13"/>
  <c r="BE200" i="13"/>
  <c r="T200" i="13"/>
  <c r="R200" i="13"/>
  <c r="P200" i="13"/>
  <c r="BI199" i="13"/>
  <c r="BH199" i="13"/>
  <c r="BG199" i="13"/>
  <c r="BE199" i="13"/>
  <c r="T199" i="13"/>
  <c r="R199" i="13"/>
  <c r="P199" i="13"/>
  <c r="BI198" i="13"/>
  <c r="BH198" i="13"/>
  <c r="BG198" i="13"/>
  <c r="BE198" i="13"/>
  <c r="T198" i="13"/>
  <c r="R198" i="13"/>
  <c r="P198" i="13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9" i="13"/>
  <c r="BH189" i="13"/>
  <c r="BG189" i="13"/>
  <c r="BE189" i="13"/>
  <c r="T189" i="13"/>
  <c r="R189" i="13"/>
  <c r="P189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5" i="13"/>
  <c r="BH185" i="13"/>
  <c r="BG185" i="13"/>
  <c r="BE185" i="13"/>
  <c r="T185" i="13"/>
  <c r="R185" i="13"/>
  <c r="P185" i="13"/>
  <c r="BI184" i="13"/>
  <c r="BH184" i="13"/>
  <c r="BG184" i="13"/>
  <c r="BE184" i="13"/>
  <c r="T184" i="13"/>
  <c r="R184" i="13"/>
  <c r="P184" i="13"/>
  <c r="BI183" i="13"/>
  <c r="BH183" i="13"/>
  <c r="BG183" i="13"/>
  <c r="BE183" i="13"/>
  <c r="T183" i="13"/>
  <c r="R183" i="13"/>
  <c r="P183" i="13"/>
  <c r="BI182" i="13"/>
  <c r="BH182" i="13"/>
  <c r="BG182" i="13"/>
  <c r="BE182" i="13"/>
  <c r="T182" i="13"/>
  <c r="R182" i="13"/>
  <c r="P182" i="13"/>
  <c r="BI181" i="13"/>
  <c r="BH181" i="13"/>
  <c r="BG181" i="13"/>
  <c r="BE181" i="13"/>
  <c r="T181" i="13"/>
  <c r="R181" i="13"/>
  <c r="P181" i="13"/>
  <c r="BI180" i="13"/>
  <c r="BH180" i="13"/>
  <c r="BG180" i="13"/>
  <c r="BE180" i="13"/>
  <c r="T180" i="13"/>
  <c r="R180" i="13"/>
  <c r="P180" i="13"/>
  <c r="BI179" i="13"/>
  <c r="BH179" i="13"/>
  <c r="BG179" i="13"/>
  <c r="BE179" i="13"/>
  <c r="T179" i="13"/>
  <c r="R179" i="13"/>
  <c r="P179" i="13"/>
  <c r="BI178" i="13"/>
  <c r="BH178" i="13"/>
  <c r="BG178" i="13"/>
  <c r="BE178" i="13"/>
  <c r="T178" i="13"/>
  <c r="R178" i="13"/>
  <c r="P178" i="13"/>
  <c r="BI177" i="13"/>
  <c r="BH177" i="13"/>
  <c r="BG177" i="13"/>
  <c r="BE177" i="13"/>
  <c r="T177" i="13"/>
  <c r="R177" i="13"/>
  <c r="P177" i="13"/>
  <c r="BI176" i="13"/>
  <c r="BH176" i="13"/>
  <c r="BG176" i="13"/>
  <c r="BE176" i="13"/>
  <c r="T176" i="13"/>
  <c r="R176" i="13"/>
  <c r="P176" i="13"/>
  <c r="BI175" i="13"/>
  <c r="BH175" i="13"/>
  <c r="BG175" i="13"/>
  <c r="BE175" i="13"/>
  <c r="T175" i="13"/>
  <c r="R175" i="13"/>
  <c r="P175" i="13"/>
  <c r="BI174" i="13"/>
  <c r="BH174" i="13"/>
  <c r="BG174" i="13"/>
  <c r="BE174" i="13"/>
  <c r="T174" i="13"/>
  <c r="R174" i="13"/>
  <c r="P174" i="13"/>
  <c r="BI173" i="13"/>
  <c r="BH173" i="13"/>
  <c r="BG173" i="13"/>
  <c r="BE173" i="13"/>
  <c r="T173" i="13"/>
  <c r="R173" i="13"/>
  <c r="P173" i="13"/>
  <c r="BI172" i="13"/>
  <c r="BH172" i="13"/>
  <c r="BG172" i="13"/>
  <c r="BE172" i="13"/>
  <c r="T172" i="13"/>
  <c r="R172" i="13"/>
  <c r="P172" i="13"/>
  <c r="BI171" i="13"/>
  <c r="BH171" i="13"/>
  <c r="BG171" i="13"/>
  <c r="BE171" i="13"/>
  <c r="T171" i="13"/>
  <c r="R171" i="13"/>
  <c r="P171" i="13"/>
  <c r="BI170" i="13"/>
  <c r="BH170" i="13"/>
  <c r="BG170" i="13"/>
  <c r="BE170" i="13"/>
  <c r="T170" i="13"/>
  <c r="R170" i="13"/>
  <c r="P170" i="13"/>
  <c r="BI169" i="13"/>
  <c r="BH169" i="13"/>
  <c r="BG169" i="13"/>
  <c r="BE169" i="13"/>
  <c r="T169" i="13"/>
  <c r="R169" i="13"/>
  <c r="P169" i="13"/>
  <c r="BI168" i="13"/>
  <c r="BH168" i="13"/>
  <c r="BG168" i="13"/>
  <c r="BE168" i="13"/>
  <c r="T168" i="13"/>
  <c r="R168" i="13"/>
  <c r="P168" i="13"/>
  <c r="BI167" i="13"/>
  <c r="BH167" i="13"/>
  <c r="BG167" i="13"/>
  <c r="BE167" i="13"/>
  <c r="T167" i="13"/>
  <c r="R167" i="13"/>
  <c r="P167" i="13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1" i="13"/>
  <c r="BH161" i="13"/>
  <c r="BG161" i="13"/>
  <c r="BE161" i="13"/>
  <c r="T161" i="13"/>
  <c r="R161" i="13"/>
  <c r="P161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2" i="13"/>
  <c r="J121" i="13"/>
  <c r="F121" i="13"/>
  <c r="F119" i="13"/>
  <c r="E117" i="13"/>
  <c r="J92" i="13"/>
  <c r="J91" i="13"/>
  <c r="F91" i="13"/>
  <c r="F89" i="13"/>
  <c r="E87" i="13"/>
  <c r="J18" i="13"/>
  <c r="E18" i="13"/>
  <c r="F92" i="13"/>
  <c r="J17" i="13"/>
  <c r="J12" i="13"/>
  <c r="J89" i="13"/>
  <c r="E7" i="13"/>
  <c r="E85" i="13" s="1"/>
  <c r="J37" i="12"/>
  <c r="J36" i="12"/>
  <c r="AY105" i="1"/>
  <c r="J35" i="12"/>
  <c r="AX105" i="1"/>
  <c r="BI218" i="12"/>
  <c r="BH218" i="12"/>
  <c r="BG218" i="12"/>
  <c r="BE218" i="12"/>
  <c r="T218" i="12"/>
  <c r="R218" i="12"/>
  <c r="P218" i="12"/>
  <c r="BI217" i="12"/>
  <c r="BH217" i="12"/>
  <c r="BG217" i="12"/>
  <c r="BE217" i="12"/>
  <c r="T217" i="12"/>
  <c r="R217" i="12"/>
  <c r="P217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4" i="12"/>
  <c r="BH194" i="12"/>
  <c r="BG194" i="12"/>
  <c r="BE194" i="12"/>
  <c r="T194" i="12"/>
  <c r="R194" i="12"/>
  <c r="P194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J122" i="12"/>
  <c r="J121" i="12"/>
  <c r="F121" i="12"/>
  <c r="F119" i="12"/>
  <c r="E117" i="12"/>
  <c r="J92" i="12"/>
  <c r="J91" i="12"/>
  <c r="F91" i="12"/>
  <c r="F89" i="12"/>
  <c r="E87" i="12"/>
  <c r="J18" i="12"/>
  <c r="E18" i="12"/>
  <c r="F92" i="12"/>
  <c r="J17" i="12"/>
  <c r="J12" i="12"/>
  <c r="J119" i="12"/>
  <c r="E7" i="12"/>
  <c r="E115" i="12"/>
  <c r="J37" i="11"/>
  <c r="J36" i="11"/>
  <c r="AY104" i="1"/>
  <c r="J35" i="11"/>
  <c r="AX104" i="1" s="1"/>
  <c r="BI184" i="11"/>
  <c r="BH184" i="11"/>
  <c r="BG184" i="11"/>
  <c r="BE184" i="11"/>
  <c r="T184" i="11"/>
  <c r="R184" i="11"/>
  <c r="P184" i="11"/>
  <c r="BI182" i="11"/>
  <c r="BH182" i="11"/>
  <c r="BG182" i="11"/>
  <c r="BE182" i="11"/>
  <c r="T182" i="11"/>
  <c r="R182" i="11"/>
  <c r="P182" i="11"/>
  <c r="BI179" i="11"/>
  <c r="BH179" i="11"/>
  <c r="BG179" i="11"/>
  <c r="BE179" i="11"/>
  <c r="T179" i="11"/>
  <c r="R179" i="11"/>
  <c r="P179" i="11"/>
  <c r="BI172" i="11"/>
  <c r="BH172" i="11"/>
  <c r="BG172" i="11"/>
  <c r="BE172" i="11"/>
  <c r="T172" i="11"/>
  <c r="T171" i="11"/>
  <c r="R172" i="11"/>
  <c r="R171" i="11"/>
  <c r="P172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4" i="11"/>
  <c r="BH164" i="11"/>
  <c r="BG164" i="11"/>
  <c r="BE164" i="11"/>
  <c r="T164" i="11"/>
  <c r="R164" i="11"/>
  <c r="P164" i="11"/>
  <c r="BI162" i="11"/>
  <c r="BH162" i="11"/>
  <c r="BG162" i="11"/>
  <c r="BE162" i="11"/>
  <c r="T162" i="11"/>
  <c r="R162" i="11"/>
  <c r="P162" i="11"/>
  <c r="BI160" i="11"/>
  <c r="BH160" i="11"/>
  <c r="BG160" i="11"/>
  <c r="BE160" i="11"/>
  <c r="T160" i="11"/>
  <c r="R160" i="11"/>
  <c r="P160" i="11"/>
  <c r="BI156" i="11"/>
  <c r="BH156" i="11"/>
  <c r="BG156" i="11"/>
  <c r="BE156" i="11"/>
  <c r="T156" i="11"/>
  <c r="R156" i="11"/>
  <c r="P156" i="11"/>
  <c r="BI153" i="11"/>
  <c r="BH153" i="11"/>
  <c r="BG153" i="11"/>
  <c r="BE153" i="11"/>
  <c r="T153" i="11"/>
  <c r="T152" i="11"/>
  <c r="R153" i="11"/>
  <c r="R152" i="11"/>
  <c r="P153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2" i="11"/>
  <c r="BH142" i="11"/>
  <c r="BG142" i="11"/>
  <c r="BE142" i="11"/>
  <c r="T142" i="11"/>
  <c r="R142" i="11"/>
  <c r="P142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4" i="11"/>
  <c r="BH134" i="11"/>
  <c r="BG134" i="11"/>
  <c r="BE134" i="11"/>
  <c r="T134" i="11"/>
  <c r="R134" i="11"/>
  <c r="P134" i="11"/>
  <c r="BI130" i="11"/>
  <c r="BH130" i="11"/>
  <c r="BG130" i="11"/>
  <c r="BE130" i="11"/>
  <c r="T130" i="11"/>
  <c r="R130" i="11"/>
  <c r="P130" i="11"/>
  <c r="BI128" i="11"/>
  <c r="BH128" i="11"/>
  <c r="BG128" i="11"/>
  <c r="BE128" i="11"/>
  <c r="T128" i="11"/>
  <c r="R128" i="11"/>
  <c r="P128" i="11"/>
  <c r="J122" i="11"/>
  <c r="J121" i="11"/>
  <c r="F121" i="11"/>
  <c r="F119" i="11"/>
  <c r="E117" i="11"/>
  <c r="J92" i="11"/>
  <c r="J91" i="11"/>
  <c r="F91" i="11"/>
  <c r="F89" i="11"/>
  <c r="E87" i="11"/>
  <c r="J18" i="11"/>
  <c r="E18" i="11"/>
  <c r="F92" i="11"/>
  <c r="J17" i="11"/>
  <c r="J12" i="11"/>
  <c r="J119" i="11"/>
  <c r="E7" i="11"/>
  <c r="E85" i="11"/>
  <c r="J37" i="10"/>
  <c r="J36" i="10"/>
  <c r="AY103" i="1"/>
  <c r="J35" i="10"/>
  <c r="AX103" i="1" s="1"/>
  <c r="BI184" i="10"/>
  <c r="BH184" i="10"/>
  <c r="BG184" i="10"/>
  <c r="BE184" i="10"/>
  <c r="T184" i="10"/>
  <c r="R184" i="10"/>
  <c r="P184" i="10"/>
  <c r="BI182" i="10"/>
  <c r="BH182" i="10"/>
  <c r="BG182" i="10"/>
  <c r="BE182" i="10"/>
  <c r="T182" i="10"/>
  <c r="R182" i="10"/>
  <c r="P182" i="10"/>
  <c r="BI179" i="10"/>
  <c r="BH179" i="10"/>
  <c r="BG179" i="10"/>
  <c r="BE179" i="10"/>
  <c r="T179" i="10"/>
  <c r="R179" i="10"/>
  <c r="P179" i="10"/>
  <c r="BI172" i="10"/>
  <c r="BH172" i="10"/>
  <c r="BG172" i="10"/>
  <c r="BE172" i="10"/>
  <c r="T172" i="10"/>
  <c r="T171" i="10"/>
  <c r="R172" i="10"/>
  <c r="R171" i="10" s="1"/>
  <c r="P172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R162" i="10"/>
  <c r="P162" i="10"/>
  <c r="BI160" i="10"/>
  <c r="BH160" i="10"/>
  <c r="BG160" i="10"/>
  <c r="BE160" i="10"/>
  <c r="T160" i="10"/>
  <c r="R160" i="10"/>
  <c r="P160" i="10"/>
  <c r="BI156" i="10"/>
  <c r="BH156" i="10"/>
  <c r="BG156" i="10"/>
  <c r="BE156" i="10"/>
  <c r="T156" i="10"/>
  <c r="R156" i="10"/>
  <c r="P156" i="10"/>
  <c r="BI153" i="10"/>
  <c r="BH153" i="10"/>
  <c r="BG153" i="10"/>
  <c r="BE153" i="10"/>
  <c r="T153" i="10"/>
  <c r="T152" i="10"/>
  <c r="R153" i="10"/>
  <c r="R152" i="10"/>
  <c r="P153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2" i="10"/>
  <c r="BH142" i="10"/>
  <c r="BG142" i="10"/>
  <c r="BE142" i="10"/>
  <c r="T142" i="10"/>
  <c r="R142" i="10"/>
  <c r="P142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4" i="10"/>
  <c r="BH134" i="10"/>
  <c r="BG134" i="10"/>
  <c r="BE134" i="10"/>
  <c r="T134" i="10"/>
  <c r="R134" i="10"/>
  <c r="P134" i="10"/>
  <c r="BI130" i="10"/>
  <c r="BH130" i="10"/>
  <c r="BG130" i="10"/>
  <c r="BE130" i="10"/>
  <c r="T130" i="10"/>
  <c r="R130" i="10"/>
  <c r="P130" i="10"/>
  <c r="BI128" i="10"/>
  <c r="BH128" i="10"/>
  <c r="BG128" i="10"/>
  <c r="BE128" i="10"/>
  <c r="T128" i="10"/>
  <c r="R128" i="10"/>
  <c r="P128" i="10"/>
  <c r="J122" i="10"/>
  <c r="J121" i="10"/>
  <c r="F121" i="10"/>
  <c r="F119" i="10"/>
  <c r="E117" i="10"/>
  <c r="J92" i="10"/>
  <c r="J91" i="10"/>
  <c r="F91" i="10"/>
  <c r="F89" i="10"/>
  <c r="E87" i="10"/>
  <c r="J18" i="10"/>
  <c r="E18" i="10"/>
  <c r="F122" i="10"/>
  <c r="J17" i="10"/>
  <c r="J12" i="10"/>
  <c r="J119" i="10"/>
  <c r="E7" i="10"/>
  <c r="E85" i="10"/>
  <c r="J168" i="9"/>
  <c r="J167" i="9"/>
  <c r="J37" i="9"/>
  <c r="J36" i="9"/>
  <c r="AY102" i="1" s="1"/>
  <c r="J35" i="9"/>
  <c r="AX102" i="1"/>
  <c r="BI179" i="9"/>
  <c r="BH179" i="9"/>
  <c r="BG179" i="9"/>
  <c r="BE179" i="9"/>
  <c r="T179" i="9"/>
  <c r="T178" i="9" s="1"/>
  <c r="R179" i="9"/>
  <c r="R178" i="9"/>
  <c r="P179" i="9"/>
  <c r="P178" i="9" s="1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J103" i="9"/>
  <c r="J102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J123" i="9"/>
  <c r="J122" i="9"/>
  <c r="F122" i="9"/>
  <c r="F120" i="9"/>
  <c r="E118" i="9"/>
  <c r="J92" i="9"/>
  <c r="J91" i="9"/>
  <c r="F91" i="9"/>
  <c r="F89" i="9"/>
  <c r="E87" i="9"/>
  <c r="J18" i="9"/>
  <c r="E18" i="9"/>
  <c r="F123" i="9"/>
  <c r="J17" i="9"/>
  <c r="J12" i="9"/>
  <c r="J120" i="9" s="1"/>
  <c r="E7" i="9"/>
  <c r="E116" i="9"/>
  <c r="J164" i="8"/>
  <c r="J102" i="8" s="1"/>
  <c r="J37" i="8"/>
  <c r="J36" i="8"/>
  <c r="AY101" i="1"/>
  <c r="J35" i="8"/>
  <c r="AX101" i="1" s="1"/>
  <c r="BI175" i="8"/>
  <c r="BH175" i="8"/>
  <c r="BG175" i="8"/>
  <c r="BE175" i="8"/>
  <c r="T175" i="8"/>
  <c r="T174" i="8"/>
  <c r="R175" i="8"/>
  <c r="R174" i="8" s="1"/>
  <c r="P175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J122" i="8"/>
  <c r="J121" i="8"/>
  <c r="F121" i="8"/>
  <c r="F119" i="8"/>
  <c r="E117" i="8"/>
  <c r="J92" i="8"/>
  <c r="J91" i="8"/>
  <c r="F91" i="8"/>
  <c r="F89" i="8"/>
  <c r="E87" i="8"/>
  <c r="J18" i="8"/>
  <c r="E18" i="8"/>
  <c r="F122" i="8" s="1"/>
  <c r="J17" i="8"/>
  <c r="J12" i="8"/>
  <c r="J119" i="8"/>
  <c r="E7" i="8"/>
  <c r="E85" i="8"/>
  <c r="J37" i="7"/>
  <c r="J36" i="7"/>
  <c r="AY100" i="1" s="1"/>
  <c r="J35" i="7"/>
  <c r="AX100" i="1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J115" i="7"/>
  <c r="J114" i="7"/>
  <c r="F114" i="7"/>
  <c r="F112" i="7"/>
  <c r="E110" i="7"/>
  <c r="J92" i="7"/>
  <c r="J91" i="7"/>
  <c r="F91" i="7"/>
  <c r="F89" i="7"/>
  <c r="E87" i="7"/>
  <c r="J18" i="7"/>
  <c r="E18" i="7"/>
  <c r="F92" i="7"/>
  <c r="J17" i="7"/>
  <c r="J12" i="7"/>
  <c r="J89" i="7"/>
  <c r="E7" i="7"/>
  <c r="E85" i="7"/>
  <c r="J37" i="6"/>
  <c r="J36" i="6"/>
  <c r="AY99" i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J117" i="6"/>
  <c r="J116" i="6"/>
  <c r="F116" i="6"/>
  <c r="F114" i="6"/>
  <c r="E112" i="6"/>
  <c r="J92" i="6"/>
  <c r="J91" i="6"/>
  <c r="F91" i="6"/>
  <c r="F89" i="6"/>
  <c r="E87" i="6"/>
  <c r="J18" i="6"/>
  <c r="E18" i="6"/>
  <c r="F92" i="6"/>
  <c r="J17" i="6"/>
  <c r="J12" i="6"/>
  <c r="J114" i="6" s="1"/>
  <c r="E7" i="6"/>
  <c r="E85" i="6"/>
  <c r="J37" i="5"/>
  <c r="J36" i="5"/>
  <c r="AY98" i="1"/>
  <c r="J35" i="5"/>
  <c r="AX98" i="1" s="1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/>
  <c r="J17" i="5"/>
  <c r="J12" i="5"/>
  <c r="J89" i="5" s="1"/>
  <c r="E7" i="5"/>
  <c r="E110" i="5"/>
  <c r="J37" i="4"/>
  <c r="J36" i="4"/>
  <c r="AY97" i="1"/>
  <c r="J35" i="4"/>
  <c r="AX97" i="1"/>
  <c r="BI360" i="4"/>
  <c r="BH360" i="4"/>
  <c r="BG360" i="4"/>
  <c r="BE360" i="4"/>
  <c r="T360" i="4"/>
  <c r="R360" i="4"/>
  <c r="P360" i="4"/>
  <c r="BI359" i="4"/>
  <c r="BH359" i="4"/>
  <c r="BG359" i="4"/>
  <c r="BE359" i="4"/>
  <c r="T359" i="4"/>
  <c r="R359" i="4"/>
  <c r="P359" i="4"/>
  <c r="BI358" i="4"/>
  <c r="BH358" i="4"/>
  <c r="BG358" i="4"/>
  <c r="BE358" i="4"/>
  <c r="T358" i="4"/>
  <c r="R358" i="4"/>
  <c r="P358" i="4"/>
  <c r="BI357" i="4"/>
  <c r="BH357" i="4"/>
  <c r="BG357" i="4"/>
  <c r="BE357" i="4"/>
  <c r="T357" i="4"/>
  <c r="R357" i="4"/>
  <c r="P357" i="4"/>
  <c r="BI355" i="4"/>
  <c r="BH355" i="4"/>
  <c r="BG355" i="4"/>
  <c r="BE355" i="4"/>
  <c r="T355" i="4"/>
  <c r="R355" i="4"/>
  <c r="P355" i="4"/>
  <c r="BI352" i="4"/>
  <c r="BH352" i="4"/>
  <c r="BG352" i="4"/>
  <c r="BE352" i="4"/>
  <c r="T352" i="4"/>
  <c r="R352" i="4"/>
  <c r="P352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6" i="4"/>
  <c r="BH346" i="4"/>
  <c r="BG346" i="4"/>
  <c r="BE346" i="4"/>
  <c r="T346" i="4"/>
  <c r="R346" i="4"/>
  <c r="P346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4" i="4"/>
  <c r="BH334" i="4"/>
  <c r="BG334" i="4"/>
  <c r="BE334" i="4"/>
  <c r="T334" i="4"/>
  <c r="R334" i="4"/>
  <c r="P334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28" i="4"/>
  <c r="BH328" i="4"/>
  <c r="BG328" i="4"/>
  <c r="BE328" i="4"/>
  <c r="T328" i="4"/>
  <c r="R328" i="4"/>
  <c r="P328" i="4"/>
  <c r="BI325" i="4"/>
  <c r="BH325" i="4"/>
  <c r="BG325" i="4"/>
  <c r="BE325" i="4"/>
  <c r="T325" i="4"/>
  <c r="R325" i="4"/>
  <c r="P325" i="4"/>
  <c r="BI319" i="4"/>
  <c r="BH319" i="4"/>
  <c r="BG319" i="4"/>
  <c r="BE319" i="4"/>
  <c r="T319" i="4"/>
  <c r="R319" i="4"/>
  <c r="P319" i="4"/>
  <c r="BI317" i="4"/>
  <c r="BH317" i="4"/>
  <c r="BG317" i="4"/>
  <c r="BE317" i="4"/>
  <c r="T317" i="4"/>
  <c r="R317" i="4"/>
  <c r="P317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09" i="4"/>
  <c r="BH309" i="4"/>
  <c r="BG309" i="4"/>
  <c r="BE309" i="4"/>
  <c r="T309" i="4"/>
  <c r="R309" i="4"/>
  <c r="P309" i="4"/>
  <c r="BI304" i="4"/>
  <c r="BH304" i="4"/>
  <c r="BG304" i="4"/>
  <c r="BE304" i="4"/>
  <c r="T304" i="4"/>
  <c r="R304" i="4"/>
  <c r="P304" i="4"/>
  <c r="BI300" i="4"/>
  <c r="BH300" i="4"/>
  <c r="BG300" i="4"/>
  <c r="BE300" i="4"/>
  <c r="T300" i="4"/>
  <c r="R300" i="4"/>
  <c r="P300" i="4"/>
  <c r="BI297" i="4"/>
  <c r="BH297" i="4"/>
  <c r="BG297" i="4"/>
  <c r="BE297" i="4"/>
  <c r="T297" i="4"/>
  <c r="R297" i="4"/>
  <c r="P297" i="4"/>
  <c r="BI290" i="4"/>
  <c r="BH290" i="4"/>
  <c r="BG290" i="4"/>
  <c r="BE290" i="4"/>
  <c r="T290" i="4"/>
  <c r="R290" i="4"/>
  <c r="P290" i="4"/>
  <c r="BI288" i="4"/>
  <c r="BH288" i="4"/>
  <c r="BG288" i="4"/>
  <c r="BE288" i="4"/>
  <c r="T288" i="4"/>
  <c r="R288" i="4"/>
  <c r="P288" i="4"/>
  <c r="BI285" i="4"/>
  <c r="BH285" i="4"/>
  <c r="BG285" i="4"/>
  <c r="BE285" i="4"/>
  <c r="T285" i="4"/>
  <c r="R285" i="4"/>
  <c r="P285" i="4"/>
  <c r="BI282" i="4"/>
  <c r="BH282" i="4"/>
  <c r="BG282" i="4"/>
  <c r="BE282" i="4"/>
  <c r="T282" i="4"/>
  <c r="R282" i="4"/>
  <c r="P282" i="4"/>
  <c r="BI278" i="4"/>
  <c r="BH278" i="4"/>
  <c r="BG278" i="4"/>
  <c r="BE278" i="4"/>
  <c r="T278" i="4"/>
  <c r="T277" i="4"/>
  <c r="R278" i="4"/>
  <c r="R277" i="4" s="1"/>
  <c r="P278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6" i="4"/>
  <c r="BH256" i="4"/>
  <c r="BG256" i="4"/>
  <c r="BE256" i="4"/>
  <c r="T256" i="4"/>
  <c r="R256" i="4"/>
  <c r="P256" i="4"/>
  <c r="BI251" i="4"/>
  <c r="BH251" i="4"/>
  <c r="BG251" i="4"/>
  <c r="BE251" i="4"/>
  <c r="T251" i="4"/>
  <c r="R251" i="4"/>
  <c r="P251" i="4"/>
  <c r="BI248" i="4"/>
  <c r="BH248" i="4"/>
  <c r="BG248" i="4"/>
  <c r="BE248" i="4"/>
  <c r="T248" i="4"/>
  <c r="R248" i="4"/>
  <c r="P248" i="4"/>
  <c r="BI244" i="4"/>
  <c r="BH244" i="4"/>
  <c r="BG244" i="4"/>
  <c r="BE244" i="4"/>
  <c r="T244" i="4"/>
  <c r="R244" i="4"/>
  <c r="P244" i="4"/>
  <c r="BI241" i="4"/>
  <c r="BH241" i="4"/>
  <c r="BG241" i="4"/>
  <c r="BE241" i="4"/>
  <c r="T241" i="4"/>
  <c r="R241" i="4"/>
  <c r="P241" i="4"/>
  <c r="BI238" i="4"/>
  <c r="BH238" i="4"/>
  <c r="BG238" i="4"/>
  <c r="BE238" i="4"/>
  <c r="T238" i="4"/>
  <c r="R238" i="4"/>
  <c r="P238" i="4"/>
  <c r="BI236" i="4"/>
  <c r="BH236" i="4"/>
  <c r="BG236" i="4"/>
  <c r="BE236" i="4"/>
  <c r="T236" i="4"/>
  <c r="R236" i="4"/>
  <c r="P236" i="4"/>
  <c r="BI233" i="4"/>
  <c r="BH233" i="4"/>
  <c r="BG233" i="4"/>
  <c r="BE233" i="4"/>
  <c r="T233" i="4"/>
  <c r="R233" i="4"/>
  <c r="P233" i="4"/>
  <c r="BI230" i="4"/>
  <c r="BH230" i="4"/>
  <c r="BG230" i="4"/>
  <c r="BE230" i="4"/>
  <c r="T230" i="4"/>
  <c r="R230" i="4"/>
  <c r="P230" i="4"/>
  <c r="BI228" i="4"/>
  <c r="BH228" i="4"/>
  <c r="BG228" i="4"/>
  <c r="BE228" i="4"/>
  <c r="T228" i="4"/>
  <c r="T227" i="4"/>
  <c r="R228" i="4"/>
  <c r="R227" i="4" s="1"/>
  <c r="P228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5" i="4"/>
  <c r="BH215" i="4"/>
  <c r="BG215" i="4"/>
  <c r="BE215" i="4"/>
  <c r="T215" i="4"/>
  <c r="R215" i="4"/>
  <c r="P215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201" i="4"/>
  <c r="BH201" i="4"/>
  <c r="BG201" i="4"/>
  <c r="BE201" i="4"/>
  <c r="T201" i="4"/>
  <c r="R201" i="4"/>
  <c r="P201" i="4"/>
  <c r="BI196" i="4"/>
  <c r="BH196" i="4"/>
  <c r="BG196" i="4"/>
  <c r="BE196" i="4"/>
  <c r="T196" i="4"/>
  <c r="R196" i="4"/>
  <c r="P196" i="4"/>
  <c r="BI193" i="4"/>
  <c r="BH193" i="4"/>
  <c r="BG193" i="4"/>
  <c r="BE193" i="4"/>
  <c r="T193" i="4"/>
  <c r="R193" i="4"/>
  <c r="P193" i="4"/>
  <c r="BI190" i="4"/>
  <c r="BH190" i="4"/>
  <c r="BG190" i="4"/>
  <c r="BE190" i="4"/>
  <c r="T190" i="4"/>
  <c r="R190" i="4"/>
  <c r="P190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6" i="4"/>
  <c r="BH146" i="4"/>
  <c r="BG146" i="4"/>
  <c r="BE146" i="4"/>
  <c r="T146" i="4"/>
  <c r="R146" i="4"/>
  <c r="P146" i="4"/>
  <c r="BI143" i="4"/>
  <c r="BH143" i="4"/>
  <c r="BG143" i="4"/>
  <c r="BE143" i="4"/>
  <c r="T143" i="4"/>
  <c r="R143" i="4"/>
  <c r="P143" i="4"/>
  <c r="BI139" i="4"/>
  <c r="BH139" i="4"/>
  <c r="BG139" i="4"/>
  <c r="BE139" i="4"/>
  <c r="T139" i="4"/>
  <c r="R139" i="4"/>
  <c r="P139" i="4"/>
  <c r="BI136" i="4"/>
  <c r="BH136" i="4"/>
  <c r="BG136" i="4"/>
  <c r="BE136" i="4"/>
  <c r="T136" i="4"/>
  <c r="R136" i="4"/>
  <c r="P136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12" i="4"/>
  <c r="J124" i="4" s="1"/>
  <c r="E7" i="4"/>
  <c r="E85" i="4"/>
  <c r="J37" i="3"/>
  <c r="J36" i="3"/>
  <c r="AY96" i="1"/>
  <c r="J35" i="3"/>
  <c r="AX96" i="1"/>
  <c r="BI360" i="3"/>
  <c r="BH360" i="3"/>
  <c r="BG360" i="3"/>
  <c r="BE360" i="3"/>
  <c r="T360" i="3"/>
  <c r="R360" i="3"/>
  <c r="P360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5" i="3"/>
  <c r="BH355" i="3"/>
  <c r="BG355" i="3"/>
  <c r="BE355" i="3"/>
  <c r="T355" i="3"/>
  <c r="R355" i="3"/>
  <c r="P355" i="3"/>
  <c r="BI352" i="3"/>
  <c r="BH352" i="3"/>
  <c r="BG352" i="3"/>
  <c r="BE352" i="3"/>
  <c r="T352" i="3"/>
  <c r="R352" i="3"/>
  <c r="P352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4" i="3"/>
  <c r="BH334" i="3"/>
  <c r="BG334" i="3"/>
  <c r="BE334" i="3"/>
  <c r="T334" i="3"/>
  <c r="R334" i="3"/>
  <c r="P334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28" i="3"/>
  <c r="BH328" i="3"/>
  <c r="BG328" i="3"/>
  <c r="BE328" i="3"/>
  <c r="T328" i="3"/>
  <c r="R328" i="3"/>
  <c r="P328" i="3"/>
  <c r="BI325" i="3"/>
  <c r="BH325" i="3"/>
  <c r="BG325" i="3"/>
  <c r="BE325" i="3"/>
  <c r="T325" i="3"/>
  <c r="R325" i="3"/>
  <c r="P325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09" i="3"/>
  <c r="BH309" i="3"/>
  <c r="BG309" i="3"/>
  <c r="BE309" i="3"/>
  <c r="T309" i="3"/>
  <c r="R309" i="3"/>
  <c r="P309" i="3"/>
  <c r="BI304" i="3"/>
  <c r="BH304" i="3"/>
  <c r="BG304" i="3"/>
  <c r="BE304" i="3"/>
  <c r="T304" i="3"/>
  <c r="R304" i="3"/>
  <c r="P304" i="3"/>
  <c r="BI300" i="3"/>
  <c r="BH300" i="3"/>
  <c r="BG300" i="3"/>
  <c r="BE300" i="3"/>
  <c r="T300" i="3"/>
  <c r="R300" i="3"/>
  <c r="P300" i="3"/>
  <c r="BI297" i="3"/>
  <c r="BH297" i="3"/>
  <c r="BG297" i="3"/>
  <c r="BE297" i="3"/>
  <c r="T297" i="3"/>
  <c r="R297" i="3"/>
  <c r="P297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5" i="3"/>
  <c r="BH285" i="3"/>
  <c r="BG285" i="3"/>
  <c r="BE285" i="3"/>
  <c r="T285" i="3"/>
  <c r="R285" i="3"/>
  <c r="P285" i="3"/>
  <c r="BI282" i="3"/>
  <c r="BH282" i="3"/>
  <c r="BG282" i="3"/>
  <c r="BE282" i="3"/>
  <c r="T282" i="3"/>
  <c r="R282" i="3"/>
  <c r="P282" i="3"/>
  <c r="BI278" i="3"/>
  <c r="BH278" i="3"/>
  <c r="BG278" i="3"/>
  <c r="BE278" i="3"/>
  <c r="T278" i="3"/>
  <c r="T277" i="3"/>
  <c r="R278" i="3"/>
  <c r="R277" i="3" s="1"/>
  <c r="P278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6" i="3"/>
  <c r="BH256" i="3"/>
  <c r="BG256" i="3"/>
  <c r="BE256" i="3"/>
  <c r="T256" i="3"/>
  <c r="R256" i="3"/>
  <c r="P256" i="3"/>
  <c r="BI251" i="3"/>
  <c r="BH251" i="3"/>
  <c r="BG251" i="3"/>
  <c r="BE251" i="3"/>
  <c r="T251" i="3"/>
  <c r="R251" i="3"/>
  <c r="P251" i="3"/>
  <c r="BI248" i="3"/>
  <c r="BH248" i="3"/>
  <c r="BG248" i="3"/>
  <c r="BE248" i="3"/>
  <c r="T248" i="3"/>
  <c r="R248" i="3"/>
  <c r="P248" i="3"/>
  <c r="BI244" i="3"/>
  <c r="BH244" i="3"/>
  <c r="BG244" i="3"/>
  <c r="BE244" i="3"/>
  <c r="T244" i="3"/>
  <c r="R244" i="3"/>
  <c r="P244" i="3"/>
  <c r="BI241" i="3"/>
  <c r="BH241" i="3"/>
  <c r="BG241" i="3"/>
  <c r="BE241" i="3"/>
  <c r="T241" i="3"/>
  <c r="R241" i="3"/>
  <c r="P241" i="3"/>
  <c r="BI238" i="3"/>
  <c r="BH238" i="3"/>
  <c r="BG238" i="3"/>
  <c r="BE238" i="3"/>
  <c r="T238" i="3"/>
  <c r="R238" i="3"/>
  <c r="P238" i="3"/>
  <c r="BI236" i="3"/>
  <c r="BH236" i="3"/>
  <c r="BG236" i="3"/>
  <c r="BE236" i="3"/>
  <c r="T236" i="3"/>
  <c r="R236" i="3"/>
  <c r="P236" i="3"/>
  <c r="BI233" i="3"/>
  <c r="BH233" i="3"/>
  <c r="BG233" i="3"/>
  <c r="BE233" i="3"/>
  <c r="T233" i="3"/>
  <c r="R233" i="3"/>
  <c r="P233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T227" i="3"/>
  <c r="R228" i="3"/>
  <c r="R227" i="3" s="1"/>
  <c r="P228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5" i="3"/>
  <c r="BH215" i="3"/>
  <c r="BG215" i="3"/>
  <c r="BE215" i="3"/>
  <c r="T215" i="3"/>
  <c r="R215" i="3"/>
  <c r="P215" i="3"/>
  <c r="BI207" i="3"/>
  <c r="BH207" i="3"/>
  <c r="BG207" i="3"/>
  <c r="BE207" i="3"/>
  <c r="T207" i="3"/>
  <c r="R207" i="3"/>
  <c r="P207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7" i="3"/>
  <c r="BH187" i="3"/>
  <c r="BG187" i="3"/>
  <c r="BE187" i="3"/>
  <c r="T187" i="3"/>
  <c r="R187" i="3"/>
  <c r="P187" i="3"/>
  <c r="BI184" i="3"/>
  <c r="BH184" i="3"/>
  <c r="BG184" i="3"/>
  <c r="BE184" i="3"/>
  <c r="T184" i="3"/>
  <c r="R184" i="3"/>
  <c r="P184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53" i="3"/>
  <c r="BH153" i="3"/>
  <c r="BG153" i="3"/>
  <c r="BE153" i="3"/>
  <c r="T153" i="3"/>
  <c r="R153" i="3"/>
  <c r="P153" i="3"/>
  <c r="BI149" i="3"/>
  <c r="BH149" i="3"/>
  <c r="BG149" i="3"/>
  <c r="BE149" i="3"/>
  <c r="T149" i="3"/>
  <c r="R149" i="3"/>
  <c r="P149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39" i="3"/>
  <c r="BH139" i="3"/>
  <c r="BG139" i="3"/>
  <c r="BE139" i="3"/>
  <c r="T139" i="3"/>
  <c r="R139" i="3"/>
  <c r="P139" i="3"/>
  <c r="BI136" i="3"/>
  <c r="BH136" i="3"/>
  <c r="BG136" i="3"/>
  <c r="BE136" i="3"/>
  <c r="T136" i="3"/>
  <c r="R136" i="3"/>
  <c r="P136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J127" i="3"/>
  <c r="J126" i="3"/>
  <c r="F126" i="3"/>
  <c r="F124" i="3"/>
  <c r="E122" i="3"/>
  <c r="J92" i="3"/>
  <c r="J91" i="3"/>
  <c r="F91" i="3"/>
  <c r="F89" i="3"/>
  <c r="E87" i="3"/>
  <c r="J18" i="3"/>
  <c r="E18" i="3"/>
  <c r="F127" i="3"/>
  <c r="J17" i="3"/>
  <c r="J12" i="3"/>
  <c r="J89" i="3" s="1"/>
  <c r="E7" i="3"/>
  <c r="E85" i="3"/>
  <c r="J37" i="2"/>
  <c r="J36" i="2"/>
  <c r="AY95" i="1"/>
  <c r="J35" i="2"/>
  <c r="AX95" i="1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3" i="2"/>
  <c r="BH323" i="2"/>
  <c r="BG323" i="2"/>
  <c r="BE323" i="2"/>
  <c r="T323" i="2"/>
  <c r="R323" i="2"/>
  <c r="P323" i="2"/>
  <c r="BI319" i="2"/>
  <c r="BH319" i="2"/>
  <c r="BG319" i="2"/>
  <c r="BE319" i="2"/>
  <c r="T319" i="2"/>
  <c r="R319" i="2"/>
  <c r="P319" i="2"/>
  <c r="BI316" i="2"/>
  <c r="BH316" i="2"/>
  <c r="BG316" i="2"/>
  <c r="BE316" i="2"/>
  <c r="T316" i="2"/>
  <c r="R316" i="2"/>
  <c r="P316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T289" i="2" s="1"/>
  <c r="R290" i="2"/>
  <c r="R289" i="2"/>
  <c r="P290" i="2"/>
  <c r="P289" i="2" s="1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R264" i="2"/>
  <c r="P264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4" i="2"/>
  <c r="BH254" i="2"/>
  <c r="BG254" i="2"/>
  <c r="BE254" i="2"/>
  <c r="T254" i="2"/>
  <c r="R254" i="2"/>
  <c r="P254" i="2"/>
  <c r="BI251" i="2"/>
  <c r="BH251" i="2"/>
  <c r="BG251" i="2"/>
  <c r="BE251" i="2"/>
  <c r="T251" i="2"/>
  <c r="R251" i="2"/>
  <c r="P251" i="2"/>
  <c r="BI248" i="2"/>
  <c r="BH248" i="2"/>
  <c r="BG248" i="2"/>
  <c r="BE248" i="2"/>
  <c r="T248" i="2"/>
  <c r="R248" i="2"/>
  <c r="P248" i="2"/>
  <c r="BI246" i="2"/>
  <c r="BH246" i="2"/>
  <c r="BG246" i="2"/>
  <c r="BE246" i="2"/>
  <c r="T246" i="2"/>
  <c r="R246" i="2"/>
  <c r="P246" i="2"/>
  <c r="BI243" i="2"/>
  <c r="BH243" i="2"/>
  <c r="BG243" i="2"/>
  <c r="BE243" i="2"/>
  <c r="T243" i="2"/>
  <c r="R243" i="2"/>
  <c r="P243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T237" i="2" s="1"/>
  <c r="R238" i="2"/>
  <c r="R237" i="2"/>
  <c r="P238" i="2"/>
  <c r="P237" i="2" s="1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0" i="2"/>
  <c r="BH220" i="2"/>
  <c r="BG220" i="2"/>
  <c r="BE220" i="2"/>
  <c r="T220" i="2"/>
  <c r="R220" i="2"/>
  <c r="P220" i="2"/>
  <c r="BI216" i="2"/>
  <c r="BH216" i="2"/>
  <c r="BG216" i="2"/>
  <c r="BE216" i="2"/>
  <c r="T216" i="2"/>
  <c r="R216" i="2"/>
  <c r="P216" i="2"/>
  <c r="BI206" i="2"/>
  <c r="BH206" i="2"/>
  <c r="BG206" i="2"/>
  <c r="BE206" i="2"/>
  <c r="T206" i="2"/>
  <c r="R206" i="2"/>
  <c r="P206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R142" i="2"/>
  <c r="P142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277" i="2"/>
  <c r="J264" i="2"/>
  <c r="J258" i="2"/>
  <c r="BK251" i="2"/>
  <c r="BK246" i="2"/>
  <c r="J240" i="2"/>
  <c r="J235" i="2"/>
  <c r="BK230" i="2"/>
  <c r="J220" i="2"/>
  <c r="J203" i="2"/>
  <c r="J192" i="2"/>
  <c r="BK390" i="2"/>
  <c r="BK376" i="2"/>
  <c r="J374" i="2"/>
  <c r="BK368" i="2"/>
  <c r="J363" i="2"/>
  <c r="BK357" i="2"/>
  <c r="BK338" i="2"/>
  <c r="BK328" i="2"/>
  <c r="BK316" i="2"/>
  <c r="BK308" i="2"/>
  <c r="J299" i="2"/>
  <c r="BK297" i="2"/>
  <c r="BK290" i="2"/>
  <c r="BK285" i="2"/>
  <c r="BK281" i="2"/>
  <c r="J279" i="2"/>
  <c r="J274" i="2"/>
  <c r="J270" i="2"/>
  <c r="BK267" i="2"/>
  <c r="BK259" i="2"/>
  <c r="J246" i="2"/>
  <c r="BK240" i="2"/>
  <c r="BK236" i="2"/>
  <c r="J234" i="2"/>
  <c r="BK232" i="2"/>
  <c r="BK231" i="2"/>
  <c r="J216" i="2"/>
  <c r="J195" i="2"/>
  <c r="J186" i="2"/>
  <c r="BK179" i="2"/>
  <c r="BK173" i="2"/>
  <c r="BK171" i="2"/>
  <c r="BK157" i="2"/>
  <c r="BK148" i="2"/>
  <c r="J137" i="2"/>
  <c r="J375" i="2"/>
  <c r="J369" i="2"/>
  <c r="J368" i="2"/>
  <c r="BK360" i="2"/>
  <c r="J358" i="2"/>
  <c r="J357" i="2"/>
  <c r="J354" i="2"/>
  <c r="BK336" i="2"/>
  <c r="J333" i="2"/>
  <c r="J328" i="2"/>
  <c r="J319" i="2"/>
  <c r="J302" i="2"/>
  <c r="BK294" i="2"/>
  <c r="BK286" i="2"/>
  <c r="J281" i="2"/>
  <c r="J278" i="2"/>
  <c r="J273" i="2"/>
  <c r="BK270" i="2"/>
  <c r="J267" i="2"/>
  <c r="BK254" i="2"/>
  <c r="BK234" i="2"/>
  <c r="J231" i="2"/>
  <c r="BK229" i="2"/>
  <c r="BK203" i="2"/>
  <c r="J189" i="2"/>
  <c r="J183" i="2"/>
  <c r="J177" i="2"/>
  <c r="BK175" i="2"/>
  <c r="J172" i="2"/>
  <c r="J170" i="2"/>
  <c r="J157" i="2"/>
  <c r="J155" i="2"/>
  <c r="BK142" i="2"/>
  <c r="J134" i="2"/>
  <c r="J132" i="2"/>
  <c r="J358" i="3"/>
  <c r="BK355" i="3"/>
  <c r="BK346" i="3"/>
  <c r="J334" i="3"/>
  <c r="J325" i="3"/>
  <c r="BK312" i="3"/>
  <c r="BK304" i="3"/>
  <c r="J276" i="3"/>
  <c r="BK273" i="3"/>
  <c r="BK267" i="3"/>
  <c r="BK261" i="3"/>
  <c r="J244" i="3"/>
  <c r="J238" i="3"/>
  <c r="J224" i="3"/>
  <c r="J221" i="3"/>
  <c r="J215" i="3"/>
  <c r="J196" i="3"/>
  <c r="J190" i="3"/>
  <c r="BK175" i="3"/>
  <c r="BK170" i="3"/>
  <c r="BK167" i="3"/>
  <c r="J162" i="3"/>
  <c r="BK146" i="3"/>
  <c r="J136" i="3"/>
  <c r="J132" i="3"/>
  <c r="BK358" i="3"/>
  <c r="J355" i="3"/>
  <c r="BK349" i="3"/>
  <c r="J346" i="3"/>
  <c r="J342" i="3"/>
  <c r="BK338" i="3"/>
  <c r="BK334" i="3"/>
  <c r="BK331" i="3"/>
  <c r="BK325" i="3"/>
  <c r="J317" i="3"/>
  <c r="J309" i="3"/>
  <c r="BK300" i="3"/>
  <c r="J288" i="3"/>
  <c r="BK282" i="3"/>
  <c r="J275" i="3"/>
  <c r="BK272" i="3"/>
  <c r="BK270" i="3"/>
  <c r="BK268" i="3"/>
  <c r="J266" i="3"/>
  <c r="J264" i="3"/>
  <c r="J261" i="3"/>
  <c r="J259" i="3"/>
  <c r="BK251" i="3"/>
  <c r="BK244" i="3"/>
  <c r="BK236" i="3"/>
  <c r="BK230" i="3"/>
  <c r="BK226" i="3"/>
  <c r="J225" i="3"/>
  <c r="J223" i="3"/>
  <c r="BK219" i="3"/>
  <c r="J207" i="3"/>
  <c r="BK190" i="3"/>
  <c r="BK187" i="3"/>
  <c r="J178" i="3"/>
  <c r="J176" i="3"/>
  <c r="BK174" i="3"/>
  <c r="J170" i="3"/>
  <c r="BK168" i="3"/>
  <c r="J163" i="3"/>
  <c r="J149" i="3"/>
  <c r="BK143" i="3"/>
  <c r="BK132" i="3"/>
  <c r="J357" i="3"/>
  <c r="J352" i="3"/>
  <c r="J338" i="3"/>
  <c r="J331" i="3"/>
  <c r="J319" i="3"/>
  <c r="BK314" i="3"/>
  <c r="J312" i="3"/>
  <c r="J300" i="3"/>
  <c r="J290" i="3"/>
  <c r="J285" i="3"/>
  <c r="J278" i="3"/>
  <c r="J273" i="3"/>
  <c r="J271" i="3"/>
  <c r="J269" i="3"/>
  <c r="BK266" i="3"/>
  <c r="BK262" i="3"/>
  <c r="BK259" i="3"/>
  <c r="BK238" i="3"/>
  <c r="J230" i="3"/>
  <c r="BK225" i="3"/>
  <c r="BK224" i="3"/>
  <c r="J220" i="3"/>
  <c r="BK207" i="3"/>
  <c r="J201" i="3"/>
  <c r="J193" i="3"/>
  <c r="BK179" i="3"/>
  <c r="J173" i="3"/>
  <c r="J168" i="3"/>
  <c r="J167" i="3"/>
  <c r="BK162" i="3"/>
  <c r="J143" i="3"/>
  <c r="J133" i="3"/>
  <c r="J359" i="4"/>
  <c r="J357" i="4"/>
  <c r="J349" i="4"/>
  <c r="J343" i="4"/>
  <c r="BK338" i="4"/>
  <c r="BK334" i="4"/>
  <c r="BK328" i="4"/>
  <c r="J313" i="4"/>
  <c r="J297" i="4"/>
  <c r="J285" i="4"/>
  <c r="BK272" i="4"/>
  <c r="J270" i="4"/>
  <c r="J267" i="4"/>
  <c r="J264" i="4"/>
  <c r="BK261" i="4"/>
  <c r="BK251" i="4"/>
  <c r="BK241" i="4"/>
  <c r="BK233" i="4"/>
  <c r="BK226" i="4"/>
  <c r="J225" i="4"/>
  <c r="BK221" i="4"/>
  <c r="BK204" i="4"/>
  <c r="BK201" i="4"/>
  <c r="BK193" i="4"/>
  <c r="BK187" i="4"/>
  <c r="J178" i="4"/>
  <c r="J175" i="4"/>
  <c r="J173" i="4"/>
  <c r="BK169" i="4"/>
  <c r="BK167" i="4"/>
  <c r="BK163" i="4"/>
  <c r="BK153" i="4"/>
  <c r="J146" i="4"/>
  <c r="J139" i="4"/>
  <c r="J133" i="4"/>
  <c r="BK360" i="4"/>
  <c r="BK357" i="4"/>
  <c r="BK352" i="4"/>
  <c r="BK348" i="4"/>
  <c r="BK342" i="4"/>
  <c r="J337" i="4"/>
  <c r="J332" i="4"/>
  <c r="J328" i="4"/>
  <c r="J319" i="4"/>
  <c r="BK314" i="4"/>
  <c r="BK312" i="4"/>
  <c r="BK304" i="4"/>
  <c r="J290" i="4"/>
  <c r="BK285" i="4"/>
  <c r="J278" i="4"/>
  <c r="BK275" i="4"/>
  <c r="BK273" i="4"/>
  <c r="BK271" i="4"/>
  <c r="J269" i="4"/>
  <c r="BK267" i="4"/>
  <c r="BK265" i="4"/>
  <c r="BK359" i="4"/>
  <c r="J346" i="4"/>
  <c r="BK332" i="4"/>
  <c r="J317" i="4"/>
  <c r="J314" i="4"/>
  <c r="J304" i="4"/>
  <c r="BK288" i="4"/>
  <c r="BK278" i="4"/>
  <c r="J276" i="4"/>
  <c r="J273" i="4"/>
  <c r="J266" i="4"/>
  <c r="BK244" i="4"/>
  <c r="J238" i="4"/>
  <c r="J233" i="4"/>
  <c r="J228" i="4"/>
  <c r="BK225" i="4"/>
  <c r="J222" i="4"/>
  <c r="BK219" i="4"/>
  <c r="J201" i="4"/>
  <c r="J187" i="4"/>
  <c r="J179" i="4"/>
  <c r="BK168" i="4"/>
  <c r="J153" i="4"/>
  <c r="J143" i="4"/>
  <c r="BK262" i="4"/>
  <c r="J260" i="4"/>
  <c r="J251" i="4"/>
  <c r="J244" i="4"/>
  <c r="BK230" i="4"/>
  <c r="BK224" i="4"/>
  <c r="BK222" i="4"/>
  <c r="J220" i="4"/>
  <c r="BK215" i="4"/>
  <c r="J204" i="4"/>
  <c r="BK190" i="4"/>
  <c r="BK178" i="4"/>
  <c r="BK174" i="4"/>
  <c r="J170" i="4"/>
  <c r="J167" i="4"/>
  <c r="BK162" i="4"/>
  <c r="BK139" i="4"/>
  <c r="BK175" i="5"/>
  <c r="BK173" i="5"/>
  <c r="BK169" i="5"/>
  <c r="BK176" i="5"/>
  <c r="J174" i="5"/>
  <c r="J170" i="5"/>
  <c r="J166" i="5"/>
  <c r="BK164" i="5"/>
  <c r="BK161" i="5"/>
  <c r="BK159" i="5"/>
  <c r="J156" i="5"/>
  <c r="J153" i="5"/>
  <c r="J151" i="5"/>
  <c r="J150" i="5"/>
  <c r="BK146" i="5"/>
  <c r="BK145" i="5"/>
  <c r="BK143" i="5"/>
  <c r="J142" i="5"/>
  <c r="J140" i="5"/>
  <c r="BK139" i="5"/>
  <c r="J134" i="5"/>
  <c r="BK133" i="5"/>
  <c r="BK130" i="5"/>
  <c r="BK126" i="5"/>
  <c r="J124" i="5"/>
  <c r="BK155" i="5"/>
  <c r="BK151" i="5"/>
  <c r="J149" i="5"/>
  <c r="J147" i="5"/>
  <c r="BK144" i="5"/>
  <c r="J141" i="5"/>
  <c r="BK137" i="5"/>
  <c r="BK132" i="5"/>
  <c r="BK129" i="5"/>
  <c r="BK127" i="5"/>
  <c r="BK123" i="5"/>
  <c r="J172" i="5"/>
  <c r="BK170" i="5"/>
  <c r="BK168" i="5"/>
  <c r="BK166" i="5"/>
  <c r="J164" i="5"/>
  <c r="J161" i="5"/>
  <c r="J159" i="5"/>
  <c r="BK157" i="5"/>
  <c r="J155" i="5"/>
  <c r="BK149" i="5"/>
  <c r="J144" i="5"/>
  <c r="J143" i="5"/>
  <c r="BK140" i="5"/>
  <c r="J138" i="5"/>
  <c r="BK136" i="5"/>
  <c r="J133" i="5"/>
  <c r="BK131" i="5"/>
  <c r="J129" i="5"/>
  <c r="J127" i="5"/>
  <c r="BK125" i="5"/>
  <c r="J195" i="6"/>
  <c r="J192" i="6"/>
  <c r="BK190" i="6"/>
  <c r="J186" i="6"/>
  <c r="BK180" i="6"/>
  <c r="J177" i="6"/>
  <c r="BK175" i="6"/>
  <c r="BK171" i="6"/>
  <c r="BK168" i="6"/>
  <c r="BK165" i="6"/>
  <c r="BK161" i="6"/>
  <c r="BK158" i="6"/>
  <c r="J155" i="6"/>
  <c r="BK148" i="6"/>
  <c r="J143" i="6"/>
  <c r="BK140" i="6"/>
  <c r="J136" i="6"/>
  <c r="BK134" i="6"/>
  <c r="BK131" i="6"/>
  <c r="J129" i="6"/>
  <c r="J124" i="6"/>
  <c r="J122" i="6"/>
  <c r="J191" i="6"/>
  <c r="BK188" i="6"/>
  <c r="J185" i="6"/>
  <c r="BK183" i="6"/>
  <c r="BK179" i="6"/>
  <c r="BK174" i="6"/>
  <c r="J169" i="6"/>
  <c r="BK166" i="6"/>
  <c r="J163" i="6"/>
  <c r="J160" i="6"/>
  <c r="J156" i="6"/>
  <c r="J152" i="6"/>
  <c r="BK146" i="6"/>
  <c r="BK143" i="6"/>
  <c r="J140" i="6"/>
  <c r="BK136" i="6"/>
  <c r="J130" i="6"/>
  <c r="J128" i="6"/>
  <c r="J194" i="6"/>
  <c r="J190" i="6"/>
  <c r="J180" i="6"/>
  <c r="J173" i="6"/>
  <c r="BK170" i="6"/>
  <c r="BK164" i="6"/>
  <c r="J159" i="6"/>
  <c r="BK150" i="6"/>
  <c r="J146" i="6"/>
  <c r="J142" i="6"/>
  <c r="BK135" i="6"/>
  <c r="J132" i="6"/>
  <c r="BK127" i="6"/>
  <c r="BK124" i="6"/>
  <c r="BK195" i="6"/>
  <c r="BK193" i="6"/>
  <c r="BK185" i="6"/>
  <c r="J182" i="6"/>
  <c r="BK176" i="6"/>
  <c r="BK173" i="6"/>
  <c r="J168" i="6"/>
  <c r="J161" i="6"/>
  <c r="BK159" i="6"/>
  <c r="BK156" i="6"/>
  <c r="BK154" i="6"/>
  <c r="BK152" i="6"/>
  <c r="J150" i="6"/>
  <c r="J148" i="6"/>
  <c r="BK144" i="6"/>
  <c r="J139" i="6"/>
  <c r="BK137" i="6"/>
  <c r="BK128" i="6"/>
  <c r="BK125" i="6"/>
  <c r="J133" i="7"/>
  <c r="J130" i="7"/>
  <c r="BK128" i="7"/>
  <c r="BK124" i="7"/>
  <c r="BK132" i="7"/>
  <c r="BK130" i="7"/>
  <c r="J126" i="7"/>
  <c r="J123" i="7"/>
  <c r="BK121" i="7"/>
  <c r="J129" i="7"/>
  <c r="BK127" i="7"/>
  <c r="J124" i="7"/>
  <c r="BK122" i="7"/>
  <c r="J173" i="8"/>
  <c r="J167" i="8"/>
  <c r="BK162" i="8"/>
  <c r="J159" i="8"/>
  <c r="J152" i="8"/>
  <c r="J150" i="8"/>
  <c r="J147" i="8"/>
  <c r="J145" i="8"/>
  <c r="J143" i="8"/>
  <c r="J135" i="8"/>
  <c r="BK130" i="8"/>
  <c r="BK128" i="8"/>
  <c r="J172" i="8"/>
  <c r="J169" i="8"/>
  <c r="J166" i="8"/>
  <c r="J158" i="8"/>
  <c r="BK155" i="8"/>
  <c r="BK154" i="8"/>
  <c r="BK151" i="8"/>
  <c r="BK148" i="8"/>
  <c r="BK141" i="8"/>
  <c r="BK139" i="8"/>
  <c r="BK134" i="8"/>
  <c r="J132" i="8"/>
  <c r="J130" i="8"/>
  <c r="BK129" i="8"/>
  <c r="BK173" i="8"/>
  <c r="BK170" i="8"/>
  <c r="J168" i="8"/>
  <c r="J162" i="8"/>
  <c r="BK157" i="8"/>
  <c r="J154" i="8"/>
  <c r="BK152" i="8"/>
  <c r="J148" i="8"/>
  <c r="BK146" i="8"/>
  <c r="J142" i="8"/>
  <c r="J140" i="8"/>
  <c r="J139" i="8"/>
  <c r="BK137" i="8"/>
  <c r="BK132" i="8"/>
  <c r="J129" i="8"/>
  <c r="J177" i="9"/>
  <c r="J172" i="9"/>
  <c r="J166" i="9"/>
  <c r="BK164" i="9"/>
  <c r="J160" i="9"/>
  <c r="J158" i="9"/>
  <c r="J152" i="9"/>
  <c r="BK149" i="9"/>
  <c r="J145" i="9"/>
  <c r="BK140" i="9"/>
  <c r="BK138" i="9"/>
  <c r="BK133" i="9"/>
  <c r="BK131" i="9"/>
  <c r="J179" i="9"/>
  <c r="BK176" i="9"/>
  <c r="J173" i="9"/>
  <c r="BK166" i="9"/>
  <c r="J161" i="9"/>
  <c r="J156" i="9"/>
  <c r="BK153" i="9"/>
  <c r="J150" i="9"/>
  <c r="BK147" i="9"/>
  <c r="BK144" i="9"/>
  <c r="J142" i="9"/>
  <c r="J140" i="9"/>
  <c r="J137" i="9"/>
  <c r="BK130" i="9"/>
  <c r="BK179" i="9"/>
  <c r="BK173" i="9"/>
  <c r="J171" i="9"/>
  <c r="J165" i="9"/>
  <c r="J163" i="9"/>
  <c r="BK160" i="9"/>
  <c r="BK157" i="9"/>
  <c r="J154" i="9"/>
  <c r="BK152" i="9"/>
  <c r="J149" i="9"/>
  <c r="J147" i="9"/>
  <c r="BK143" i="9"/>
  <c r="BK141" i="9"/>
  <c r="J138" i="9"/>
  <c r="BK136" i="9"/>
  <c r="J133" i="9"/>
  <c r="J131" i="9"/>
  <c r="BK184" i="10"/>
  <c r="BK172" i="10"/>
  <c r="J164" i="10"/>
  <c r="J160" i="10"/>
  <c r="BK153" i="10"/>
  <c r="BK138" i="10"/>
  <c r="J134" i="10"/>
  <c r="BK128" i="10"/>
  <c r="J179" i="10"/>
  <c r="BK169" i="10"/>
  <c r="J153" i="10"/>
  <c r="BK148" i="10"/>
  <c r="J142" i="10"/>
  <c r="BK130" i="10"/>
  <c r="J184" i="10"/>
  <c r="J169" i="10"/>
  <c r="BK162" i="10"/>
  <c r="J151" i="10"/>
  <c r="J148" i="10"/>
  <c r="BK142" i="10"/>
  <c r="BK137" i="10"/>
  <c r="J130" i="10"/>
  <c r="BK182" i="11"/>
  <c r="BK172" i="11"/>
  <c r="J169" i="11"/>
  <c r="BK162" i="11"/>
  <c r="J156" i="11"/>
  <c r="BK151" i="11"/>
  <c r="BK148" i="11"/>
  <c r="J142" i="11"/>
  <c r="J137" i="11"/>
  <c r="J130" i="11"/>
  <c r="BK184" i="11"/>
  <c r="J179" i="11"/>
  <c r="J172" i="11"/>
  <c r="BK169" i="11"/>
  <c r="J162" i="11"/>
  <c r="BK156" i="11"/>
  <c r="J151" i="11"/>
  <c r="J148" i="11"/>
  <c r="BK142" i="11"/>
  <c r="BK137" i="11"/>
  <c r="BK130" i="11"/>
  <c r="BK214" i="12"/>
  <c r="J209" i="12"/>
  <c r="J206" i="12"/>
  <c r="BK200" i="12"/>
  <c r="J193" i="12"/>
  <c r="BK189" i="12"/>
  <c r="BK182" i="12"/>
  <c r="J141" i="12"/>
  <c r="J139" i="12"/>
  <c r="BK135" i="12"/>
  <c r="J132" i="12"/>
  <c r="J129" i="12"/>
  <c r="J211" i="12"/>
  <c r="BK207" i="12"/>
  <c r="J202" i="12"/>
  <c r="J198" i="12"/>
  <c r="BK196" i="12"/>
  <c r="J194" i="12"/>
  <c r="BK190" i="12"/>
  <c r="BK186" i="12"/>
  <c r="J184" i="12"/>
  <c r="J181" i="12"/>
  <c r="J178" i="12"/>
  <c r="J175" i="12"/>
  <c r="BK173" i="12"/>
  <c r="BK171" i="12"/>
  <c r="BK169" i="12"/>
  <c r="J167" i="12"/>
  <c r="BK163" i="12"/>
  <c r="BK161" i="12"/>
  <c r="J160" i="12"/>
  <c r="J158" i="12"/>
  <c r="BK156" i="12"/>
  <c r="BK154" i="12"/>
  <c r="BK152" i="12"/>
  <c r="BK150" i="12"/>
  <c r="J147" i="12"/>
  <c r="J145" i="12"/>
  <c r="J142" i="12"/>
  <c r="BK138" i="12"/>
  <c r="J134" i="12"/>
  <c r="BK132" i="12"/>
  <c r="BK129" i="12"/>
  <c r="J218" i="12"/>
  <c r="J215" i="12"/>
  <c r="J207" i="12"/>
  <c r="BK205" i="12"/>
  <c r="BK202" i="12"/>
  <c r="BK198" i="12"/>
  <c r="BK194" i="12"/>
  <c r="BK191" i="12"/>
  <c r="BK183" i="12"/>
  <c r="BK180" i="12"/>
  <c r="J217" i="12"/>
  <c r="J213" i="12"/>
  <c r="J208" i="12"/>
  <c r="J200" i="12"/>
  <c r="BK197" i="12"/>
  <c r="J191" i="12"/>
  <c r="J188" i="12"/>
  <c r="J186" i="12"/>
  <c r="BK181" i="12"/>
  <c r="BK178" i="12"/>
  <c r="BK175" i="12"/>
  <c r="J173" i="12"/>
  <c r="J171" i="12"/>
  <c r="J169" i="12"/>
  <c r="BK167" i="12"/>
  <c r="J163" i="12"/>
  <c r="J161" i="12"/>
  <c r="BK159" i="12"/>
  <c r="BK157" i="12"/>
  <c r="J155" i="12"/>
  <c r="J153" i="12"/>
  <c r="J151" i="12"/>
  <c r="J149" i="12"/>
  <c r="J146" i="12"/>
  <c r="BK144" i="12"/>
  <c r="BK142" i="12"/>
  <c r="BK139" i="12"/>
  <c r="BK137" i="12"/>
  <c r="J135" i="12"/>
  <c r="J131" i="12"/>
  <c r="J128" i="12"/>
  <c r="J242" i="13"/>
  <c r="BK237" i="13"/>
  <c r="BK235" i="13"/>
  <c r="BK228" i="13"/>
  <c r="J225" i="13"/>
  <c r="J223" i="13"/>
  <c r="J217" i="13"/>
  <c r="BK212" i="13"/>
  <c r="BK208" i="13"/>
  <c r="J205" i="13"/>
  <c r="BK201" i="13"/>
  <c r="J198" i="13"/>
  <c r="BK195" i="13"/>
  <c r="J189" i="13"/>
  <c r="J186" i="13"/>
  <c r="BK183" i="13"/>
  <c r="BK180" i="13"/>
  <c r="BK178" i="13"/>
  <c r="BK175" i="13"/>
  <c r="J173" i="13"/>
  <c r="BK167" i="13"/>
  <c r="BK162" i="13"/>
  <c r="BK157" i="13"/>
  <c r="BK153" i="13"/>
  <c r="BK146" i="13"/>
  <c r="J239" i="13"/>
  <c r="BK234" i="13"/>
  <c r="BK231" i="13"/>
  <c r="BK226" i="13"/>
  <c r="BK222" i="13"/>
  <c r="BK220" i="13"/>
  <c r="J218" i="13"/>
  <c r="J208" i="13"/>
  <c r="BK205" i="13"/>
  <c r="J204" i="13"/>
  <c r="J202" i="13"/>
  <c r="BK192" i="13"/>
  <c r="BK186" i="13"/>
  <c r="J183" i="13"/>
  <c r="BK177" i="13"/>
  <c r="BK171" i="13"/>
  <c r="J167" i="13"/>
  <c r="J160" i="13"/>
  <c r="J153" i="13"/>
  <c r="BK150" i="13"/>
  <c r="J145" i="13"/>
  <c r="J141" i="13"/>
  <c r="BK139" i="13"/>
  <c r="BK134" i="13"/>
  <c r="J131" i="13"/>
  <c r="J128" i="13"/>
  <c r="J238" i="13"/>
  <c r="J235" i="13"/>
  <c r="J233" i="13"/>
  <c r="BK230" i="13"/>
  <c r="BK223" i="13"/>
  <c r="J215" i="13"/>
  <c r="J213" i="13"/>
  <c r="BK211" i="13"/>
  <c r="BK209" i="13"/>
  <c r="J206" i="13"/>
  <c r="BK202" i="13"/>
  <c r="J197" i="13"/>
  <c r="J193" i="13"/>
  <c r="BK190" i="13"/>
  <c r="J188" i="13"/>
  <c r="BK185" i="13"/>
  <c r="BK182" i="13"/>
  <c r="BK176" i="13"/>
  <c r="BK174" i="13"/>
  <c r="BK169" i="13"/>
  <c r="BK161" i="13"/>
  <c r="BK158" i="13"/>
  <c r="J154" i="13"/>
  <c r="BK149" i="13"/>
  <c r="BK144" i="13"/>
  <c r="BK142" i="13"/>
  <c r="BK140" i="13"/>
  <c r="J137" i="13"/>
  <c r="BK135" i="13"/>
  <c r="J130" i="13"/>
  <c r="BK128" i="13"/>
  <c r="BK242" i="13"/>
  <c r="BK239" i="13"/>
  <c r="J226" i="13"/>
  <c r="J222" i="13"/>
  <c r="J220" i="13"/>
  <c r="BK216" i="13"/>
  <c r="BK213" i="13"/>
  <c r="J201" i="13"/>
  <c r="BK198" i="13"/>
  <c r="J192" i="13"/>
  <c r="BK188" i="13"/>
  <c r="J180" i="13"/>
  <c r="J178" i="13"/>
  <c r="J171" i="13"/>
  <c r="J169" i="13"/>
  <c r="BK164" i="13"/>
  <c r="J162" i="13"/>
  <c r="BK160" i="13"/>
  <c r="J158" i="13"/>
  <c r="BK154" i="13"/>
  <c r="J151" i="13"/>
  <c r="J148" i="13"/>
  <c r="J144" i="13"/>
  <c r="BK138" i="13"/>
  <c r="J136" i="13"/>
  <c r="J134" i="13"/>
  <c r="J132" i="13"/>
  <c r="BK130" i="13"/>
  <c r="BK395" i="2"/>
  <c r="J395" i="2"/>
  <c r="BK394" i="2"/>
  <c r="J393" i="2"/>
  <c r="J392" i="2"/>
  <c r="J390" i="2"/>
  <c r="BK389" i="2"/>
  <c r="BK386" i="2"/>
  <c r="J386" i="2"/>
  <c r="J376" i="2"/>
  <c r="BK374" i="2"/>
  <c r="BK372" i="2"/>
  <c r="BK369" i="2"/>
  <c r="BK364" i="2"/>
  <c r="BK363" i="2"/>
  <c r="BK358" i="2"/>
  <c r="BK354" i="2"/>
  <c r="BK351" i="2"/>
  <c r="J338" i="2"/>
  <c r="J336" i="2"/>
  <c r="BK333" i="2"/>
  <c r="BK332" i="2"/>
  <c r="J331" i="2"/>
  <c r="BK323" i="2"/>
  <c r="BK319" i="2"/>
  <c r="J316" i="2"/>
  <c r="J310" i="2"/>
  <c r="J308" i="2"/>
  <c r="J305" i="2"/>
  <c r="BK298" i="2"/>
  <c r="J297" i="2"/>
  <c r="J290" i="2"/>
  <c r="BK288" i="2"/>
  <c r="BK287" i="2"/>
  <c r="J286" i="2"/>
  <c r="BK284" i="2"/>
  <c r="J280" i="2"/>
  <c r="BK274" i="2"/>
  <c r="BK273" i="2"/>
  <c r="J272" i="2"/>
  <c r="BK268" i="2"/>
  <c r="J259" i="2"/>
  <c r="J254" i="2"/>
  <c r="J248" i="2"/>
  <c r="BK243" i="2"/>
  <c r="J238" i="2"/>
  <c r="J236" i="2"/>
  <c r="J232" i="2"/>
  <c r="J229" i="2"/>
  <c r="BK216" i="2"/>
  <c r="BK195" i="2"/>
  <c r="BK189" i="2"/>
  <c r="BK183" i="2"/>
  <c r="J180" i="2"/>
  <c r="BK177" i="2"/>
  <c r="J176" i="2"/>
  <c r="J175" i="2"/>
  <c r="J174" i="2"/>
  <c r="BK170" i="2"/>
  <c r="BK169" i="2"/>
  <c r="BK155" i="2"/>
  <c r="J148" i="2"/>
  <c r="BK145" i="2"/>
  <c r="BK134" i="2"/>
  <c r="J133" i="2"/>
  <c r="BK132" i="2"/>
  <c r="J394" i="2"/>
  <c r="BK393" i="2"/>
  <c r="BK392" i="2"/>
  <c r="J389" i="2"/>
  <c r="BK375" i="2"/>
  <c r="J372" i="2"/>
  <c r="J364" i="2"/>
  <c r="J360" i="2"/>
  <c r="J351" i="2"/>
  <c r="BK331" i="2"/>
  <c r="J323" i="2"/>
  <c r="BK310" i="2"/>
  <c r="BK302" i="2"/>
  <c r="J298" i="2"/>
  <c r="J294" i="2"/>
  <c r="J288" i="2"/>
  <c r="J284" i="2"/>
  <c r="BK280" i="2"/>
  <c r="BK278" i="2"/>
  <c r="BK272" i="2"/>
  <c r="BK269" i="2"/>
  <c r="BK264" i="2"/>
  <c r="J251" i="2"/>
  <c r="J243" i="2"/>
  <c r="BK238" i="2"/>
  <c r="BK235" i="2"/>
  <c r="J233" i="2"/>
  <c r="BK220" i="2"/>
  <c r="BK206" i="2"/>
  <c r="J200" i="2"/>
  <c r="BK192" i="2"/>
  <c r="BK180" i="2"/>
  <c r="BK174" i="2"/>
  <c r="BK172" i="2"/>
  <c r="J166" i="2"/>
  <c r="J156" i="2"/>
  <c r="J142" i="2"/>
  <c r="AS94" i="1"/>
  <c r="J332" i="2"/>
  <c r="BK305" i="2"/>
  <c r="BK299" i="2"/>
  <c r="J287" i="2"/>
  <c r="J285" i="2"/>
  <c r="BK279" i="2"/>
  <c r="J277" i="2"/>
  <c r="J269" i="2"/>
  <c r="J268" i="2"/>
  <c r="BK258" i="2"/>
  <c r="BK248" i="2"/>
  <c r="BK233" i="2"/>
  <c r="J230" i="2"/>
  <c r="J206" i="2"/>
  <c r="BK200" i="2"/>
  <c r="BK186" i="2"/>
  <c r="J179" i="2"/>
  <c r="BK176" i="2"/>
  <c r="J173" i="2"/>
  <c r="J171" i="2"/>
  <c r="J169" i="2"/>
  <c r="BK166" i="2"/>
  <c r="BK156" i="2"/>
  <c r="J145" i="2"/>
  <c r="BK137" i="2"/>
  <c r="BK133" i="2"/>
  <c r="J359" i="3"/>
  <c r="J349" i="3"/>
  <c r="BK348" i="3"/>
  <c r="J343" i="3"/>
  <c r="BK332" i="3"/>
  <c r="J314" i="3"/>
  <c r="BK309" i="3"/>
  <c r="BK290" i="3"/>
  <c r="J274" i="3"/>
  <c r="J270" i="3"/>
  <c r="J265" i="3"/>
  <c r="J251" i="3"/>
  <c r="J241" i="3"/>
  <c r="BK233" i="3"/>
  <c r="J222" i="3"/>
  <c r="BK220" i="3"/>
  <c r="BK201" i="3"/>
  <c r="BK193" i="3"/>
  <c r="BK184" i="3"/>
  <c r="J174" i="3"/>
  <c r="BK169" i="3"/>
  <c r="BK163" i="3"/>
  <c r="BK149" i="3"/>
  <c r="BK139" i="3"/>
  <c r="BK133" i="3"/>
  <c r="J360" i="3"/>
  <c r="BK359" i="3"/>
  <c r="BK357" i="3"/>
  <c r="BK352" i="3"/>
  <c r="J348" i="3"/>
  <c r="BK343" i="3"/>
  <c r="BK337" i="3"/>
  <c r="J332" i="3"/>
  <c r="J328" i="3"/>
  <c r="BK319" i="3"/>
  <c r="BK313" i="3"/>
  <c r="J304" i="3"/>
  <c r="BK297" i="3"/>
  <c r="BK285" i="3"/>
  <c r="BK278" i="3"/>
  <c r="BK276" i="3"/>
  <c r="BK271" i="3"/>
  <c r="BK269" i="3"/>
  <c r="J267" i="3"/>
  <c r="BK265" i="3"/>
  <c r="J262" i="3"/>
  <c r="BK260" i="3"/>
  <c r="BK256" i="3"/>
  <c r="J248" i="3"/>
  <c r="BK241" i="3"/>
  <c r="J233" i="3"/>
  <c r="BK228" i="3"/>
  <c r="J226" i="3"/>
  <c r="BK223" i="3"/>
  <c r="BK222" i="3"/>
  <c r="BK215" i="3"/>
  <c r="BK204" i="3"/>
  <c r="J184" i="3"/>
  <c r="J179" i="3"/>
  <c r="BK176" i="3"/>
  <c r="J175" i="3"/>
  <c r="BK173" i="3"/>
  <c r="J169" i="3"/>
  <c r="J166" i="3"/>
  <c r="BK153" i="3"/>
  <c r="J146" i="3"/>
  <c r="J139" i="3"/>
  <c r="BK360" i="3"/>
  <c r="BK342" i="3"/>
  <c r="J337" i="3"/>
  <c r="BK328" i="3"/>
  <c r="BK317" i="3"/>
  <c r="J313" i="3"/>
  <c r="J297" i="3"/>
  <c r="BK288" i="3"/>
  <c r="J282" i="3"/>
  <c r="BK275" i="3"/>
  <c r="BK274" i="3"/>
  <c r="J272" i="3"/>
  <c r="J268" i="3"/>
  <c r="BK264" i="3"/>
  <c r="J260" i="3"/>
  <c r="J256" i="3"/>
  <c r="BK248" i="3"/>
  <c r="J236" i="3"/>
  <c r="J228" i="3"/>
  <c r="BK221" i="3"/>
  <c r="J219" i="3"/>
  <c r="J204" i="3"/>
  <c r="BK196" i="3"/>
  <c r="J187" i="3"/>
  <c r="BK178" i="3"/>
  <c r="BK166" i="3"/>
  <c r="J153" i="3"/>
  <c r="BK136" i="3"/>
  <c r="J360" i="4"/>
  <c r="J358" i="4"/>
  <c r="J352" i="4"/>
  <c r="J348" i="4"/>
  <c r="J342" i="4"/>
  <c r="BK337" i="4"/>
  <c r="BK331" i="4"/>
  <c r="BK319" i="4"/>
  <c r="J300" i="4"/>
  <c r="BK290" i="4"/>
  <c r="BK274" i="4"/>
  <c r="J271" i="4"/>
  <c r="BK268" i="4"/>
  <c r="J265" i="4"/>
  <c r="J262" i="4"/>
  <c r="J259" i="4"/>
  <c r="J256" i="4"/>
  <c r="J248" i="4"/>
  <c r="BK236" i="4"/>
  <c r="J230" i="4"/>
  <c r="J223" i="4"/>
  <c r="J215" i="4"/>
  <c r="J196" i="4"/>
  <c r="J190" i="4"/>
  <c r="BK179" i="4"/>
  <c r="BK176" i="4"/>
  <c r="J174" i="4"/>
  <c r="BK170" i="4"/>
  <c r="J168" i="4"/>
  <c r="BK166" i="4"/>
  <c r="J162" i="4"/>
  <c r="J149" i="4"/>
  <c r="BK143" i="4"/>
  <c r="J136" i="4"/>
  <c r="BK132" i="4"/>
  <c r="BK358" i="4"/>
  <c r="J355" i="4"/>
  <c r="BK349" i="4"/>
  <c r="BK346" i="4"/>
  <c r="J338" i="4"/>
  <c r="J334" i="4"/>
  <c r="J331" i="4"/>
  <c r="J325" i="4"/>
  <c r="BK317" i="4"/>
  <c r="BK313" i="4"/>
  <c r="BK309" i="4"/>
  <c r="BK297" i="4"/>
  <c r="J288" i="4"/>
  <c r="BK282" i="4"/>
  <c r="BK276" i="4"/>
  <c r="J274" i="4"/>
  <c r="J272" i="4"/>
  <c r="BK270" i="4"/>
  <c r="J268" i="4"/>
  <c r="BK266" i="4"/>
  <c r="BK264" i="4"/>
  <c r="BK355" i="4"/>
  <c r="BK343" i="4"/>
  <c r="BK325" i="4"/>
  <c r="J312" i="4"/>
  <c r="J309" i="4"/>
  <c r="BK300" i="4"/>
  <c r="J282" i="4"/>
  <c r="J275" i="4"/>
  <c r="BK269" i="4"/>
  <c r="BK260" i="4"/>
  <c r="BK259" i="4"/>
  <c r="J241" i="4"/>
  <c r="J236" i="4"/>
  <c r="J226" i="4"/>
  <c r="J224" i="4"/>
  <c r="BK220" i="4"/>
  <c r="J207" i="4"/>
  <c r="J193" i="4"/>
  <c r="BK184" i="4"/>
  <c r="J176" i="4"/>
  <c r="J166" i="4"/>
  <c r="J163" i="4"/>
  <c r="BK146" i="4"/>
  <c r="BK136" i="4"/>
  <c r="BK133" i="4"/>
  <c r="J261" i="4"/>
  <c r="BK256" i="4"/>
  <c r="BK248" i="4"/>
  <c r="BK238" i="4"/>
  <c r="BK228" i="4"/>
  <c r="BK223" i="4"/>
  <c r="J221" i="4"/>
  <c r="J219" i="4"/>
  <c r="BK207" i="4"/>
  <c r="BK196" i="4"/>
  <c r="J184" i="4"/>
  <c r="BK175" i="4"/>
  <c r="BK173" i="4"/>
  <c r="J169" i="4"/>
  <c r="BK149" i="4"/>
  <c r="J132" i="4"/>
  <c r="J176" i="5"/>
  <c r="BK174" i="5"/>
  <c r="BK172" i="5"/>
  <c r="J168" i="5"/>
  <c r="J175" i="5"/>
  <c r="BK171" i="5"/>
  <c r="J167" i="5"/>
  <c r="J165" i="5"/>
  <c r="J162" i="5"/>
  <c r="BK160" i="5"/>
  <c r="J157" i="5"/>
  <c r="J154" i="5"/>
  <c r="BK152" i="5"/>
  <c r="J148" i="5"/>
  <c r="BK147" i="5"/>
  <c r="J125" i="5"/>
  <c r="J158" i="5"/>
  <c r="BK154" i="5"/>
  <c r="J152" i="5"/>
  <c r="BK150" i="5"/>
  <c r="BK148" i="5"/>
  <c r="J146" i="5"/>
  <c r="BK142" i="5"/>
  <c r="BK138" i="5"/>
  <c r="J136" i="5"/>
  <c r="J131" i="5"/>
  <c r="J128" i="5"/>
  <c r="BK124" i="5"/>
  <c r="J173" i="5"/>
  <c r="J171" i="5"/>
  <c r="J169" i="5"/>
  <c r="BK167" i="5"/>
  <c r="BK165" i="5"/>
  <c r="BK162" i="5"/>
  <c r="J160" i="5"/>
  <c r="BK158" i="5"/>
  <c r="BK156" i="5"/>
  <c r="BK153" i="5"/>
  <c r="J145" i="5"/>
  <c r="BK141" i="5"/>
  <c r="J139" i="5"/>
  <c r="J137" i="5"/>
  <c r="BK134" i="5"/>
  <c r="J132" i="5"/>
  <c r="J130" i="5"/>
  <c r="BK128" i="5"/>
  <c r="J126" i="5"/>
  <c r="J123" i="5"/>
  <c r="J193" i="6"/>
  <c r="BK191" i="6"/>
  <c r="BK187" i="6"/>
  <c r="BK181" i="6"/>
  <c r="J179" i="6"/>
  <c r="J176" i="6"/>
  <c r="BK172" i="6"/>
  <c r="J170" i="6"/>
  <c r="BK167" i="6"/>
  <c r="BK163" i="6"/>
  <c r="J157" i="6"/>
  <c r="J154" i="6"/>
  <c r="J147" i="6"/>
  <c r="J141" i="6"/>
  <c r="J138" i="6"/>
  <c r="J135" i="6"/>
  <c r="J133" i="6"/>
  <c r="BK130" i="6"/>
  <c r="J125" i="6"/>
  <c r="J123" i="6"/>
  <c r="J187" i="6"/>
  <c r="J184" i="6"/>
  <c r="BK182" i="6"/>
  <c r="BK177" i="6"/>
  <c r="J171" i="6"/>
  <c r="J167" i="6"/>
  <c r="J164" i="6"/>
  <c r="BK162" i="6"/>
  <c r="J158" i="6"/>
  <c r="BK153" i="6"/>
  <c r="BK147" i="6"/>
  <c r="BK145" i="6"/>
  <c r="BK141" i="6"/>
  <c r="BK139" i="6"/>
  <c r="BK133" i="6"/>
  <c r="BK129" i="6"/>
  <c r="J126" i="6"/>
  <c r="BK192" i="6"/>
  <c r="BK186" i="6"/>
  <c r="BK184" i="6"/>
  <c r="J175" i="6"/>
  <c r="J172" i="6"/>
  <c r="J165" i="6"/>
  <c r="J162" i="6"/>
  <c r="J153" i="6"/>
  <c r="BK149" i="6"/>
  <c r="J144" i="6"/>
  <c r="J137" i="6"/>
  <c r="J134" i="6"/>
  <c r="J131" i="6"/>
  <c r="BK126" i="6"/>
  <c r="BK123" i="6"/>
  <c r="BK194" i="6"/>
  <c r="J188" i="6"/>
  <c r="J183" i="6"/>
  <c r="J181" i="6"/>
  <c r="J174" i="6"/>
  <c r="BK169" i="6"/>
  <c r="J166" i="6"/>
  <c r="BK160" i="6"/>
  <c r="BK157" i="6"/>
  <c r="BK155" i="6"/>
  <c r="J149" i="6"/>
  <c r="J145" i="6"/>
  <c r="BK142" i="6"/>
  <c r="BK138" i="6"/>
  <c r="BK132" i="6"/>
  <c r="J127" i="6"/>
  <c r="BK122" i="6"/>
  <c r="BK131" i="7"/>
  <c r="BK129" i="7"/>
  <c r="BK126" i="7"/>
  <c r="BK133" i="7"/>
  <c r="J131" i="7"/>
  <c r="J127" i="7"/>
  <c r="J125" i="7"/>
  <c r="J122" i="7"/>
  <c r="J132" i="7"/>
  <c r="J128" i="7"/>
  <c r="BK125" i="7"/>
  <c r="BK123" i="7"/>
  <c r="J121" i="7"/>
  <c r="BK168" i="8"/>
  <c r="J163" i="8"/>
  <c r="BK161" i="8"/>
  <c r="BK158" i="8"/>
  <c r="J151" i="8"/>
  <c r="BK149" i="8"/>
  <c r="J146" i="8"/>
  <c r="J144" i="8"/>
  <c r="BK142" i="8"/>
  <c r="BK138" i="8"/>
  <c r="J133" i="8"/>
  <c r="J175" i="8"/>
  <c r="J170" i="8"/>
  <c r="BK167" i="8"/>
  <c r="BK163" i="8"/>
  <c r="BK159" i="8"/>
  <c r="J157" i="8"/>
  <c r="BK153" i="8"/>
  <c r="J149" i="8"/>
  <c r="BK145" i="8"/>
  <c r="BK140" i="8"/>
  <c r="J137" i="8"/>
  <c r="BK135" i="8"/>
  <c r="BK133" i="8"/>
  <c r="BK131" i="8"/>
  <c r="BK175" i="8"/>
  <c r="BK172" i="8"/>
  <c r="BK169" i="8"/>
  <c r="BK166" i="8"/>
  <c r="J161" i="8"/>
  <c r="J155" i="8"/>
  <c r="J153" i="8"/>
  <c r="BK150" i="8"/>
  <c r="BK147" i="8"/>
  <c r="BK144" i="8"/>
  <c r="BK143" i="8"/>
  <c r="J141" i="8"/>
  <c r="J138" i="8"/>
  <c r="J134" i="8"/>
  <c r="J131" i="8"/>
  <c r="J128" i="8"/>
  <c r="J176" i="9"/>
  <c r="BK170" i="9"/>
  <c r="BK165" i="9"/>
  <c r="BK163" i="9"/>
  <c r="J159" i="9"/>
  <c r="J157" i="9"/>
  <c r="J151" i="9"/>
  <c r="BK146" i="9"/>
  <c r="J144" i="9"/>
  <c r="J136" i="9"/>
  <c r="BK132" i="9"/>
  <c r="J129" i="9"/>
  <c r="BK177" i="9"/>
  <c r="J174" i="9"/>
  <c r="BK171" i="9"/>
  <c r="BK158" i="9"/>
  <c r="BK154" i="9"/>
  <c r="BK151" i="9"/>
  <c r="J148" i="9"/>
  <c r="J146" i="9"/>
  <c r="J143" i="9"/>
  <c r="J141" i="9"/>
  <c r="J139" i="9"/>
  <c r="J134" i="9"/>
  <c r="BK129" i="9"/>
  <c r="BK174" i="9"/>
  <c r="BK172" i="9"/>
  <c r="J170" i="9"/>
  <c r="J164" i="9"/>
  <c r="BK161" i="9"/>
  <c r="BK159" i="9"/>
  <c r="BK156" i="9"/>
  <c r="J153" i="9"/>
  <c r="BK150" i="9"/>
  <c r="BK148" i="9"/>
  <c r="BK145" i="9"/>
  <c r="BK142" i="9"/>
  <c r="BK139" i="9"/>
  <c r="BK137" i="9"/>
  <c r="BK134" i="9"/>
  <c r="J132" i="9"/>
  <c r="J130" i="9"/>
  <c r="BK179" i="10"/>
  <c r="BK170" i="10"/>
  <c r="J162" i="10"/>
  <c r="J156" i="10"/>
  <c r="BK151" i="10"/>
  <c r="J137" i="10"/>
  <c r="BK182" i="10"/>
  <c r="J172" i="10"/>
  <c r="J170" i="10"/>
  <c r="BK156" i="10"/>
  <c r="BK150" i="10"/>
  <c r="BK147" i="10"/>
  <c r="J138" i="10"/>
  <c r="J128" i="10"/>
  <c r="J182" i="10"/>
  <c r="BK164" i="10"/>
  <c r="BK160" i="10"/>
  <c r="J150" i="10"/>
  <c r="J147" i="10"/>
  <c r="BK134" i="10"/>
  <c r="J184" i="11"/>
  <c r="BK179" i="11"/>
  <c r="BK170" i="11"/>
  <c r="BK164" i="11"/>
  <c r="BK160" i="11"/>
  <c r="J153" i="11"/>
  <c r="BK150" i="11"/>
  <c r="BK147" i="11"/>
  <c r="J138" i="11"/>
  <c r="BK134" i="11"/>
  <c r="J128" i="11"/>
  <c r="J182" i="11"/>
  <c r="J170" i="11"/>
  <c r="J164" i="11"/>
  <c r="J160" i="11"/>
  <c r="BK153" i="11"/>
  <c r="J150" i="11"/>
  <c r="J147" i="11"/>
  <c r="BK138" i="11"/>
  <c r="J134" i="11"/>
  <c r="BK128" i="11"/>
  <c r="BK215" i="12"/>
  <c r="J210" i="12"/>
  <c r="BK208" i="12"/>
  <c r="J205" i="12"/>
  <c r="BK195" i="12"/>
  <c r="J190" i="12"/>
  <c r="J185" i="12"/>
  <c r="J144" i="12"/>
  <c r="BK140" i="12"/>
  <c r="BK136" i="12"/>
  <c r="BK134" i="12"/>
  <c r="BK131" i="12"/>
  <c r="BK213" i="12"/>
  <c r="BK210" i="12"/>
  <c r="J204" i="12"/>
  <c r="J199" i="12"/>
  <c r="J197" i="12"/>
  <c r="J195" i="12"/>
  <c r="BK192" i="12"/>
  <c r="BK187" i="12"/>
  <c r="BK185" i="12"/>
  <c r="J183" i="12"/>
  <c r="J179" i="12"/>
  <c r="J176" i="12"/>
  <c r="BK174" i="12"/>
  <c r="BK172" i="12"/>
  <c r="BK170" i="12"/>
  <c r="J168" i="12"/>
  <c r="BK166" i="12"/>
  <c r="BK162" i="12"/>
  <c r="J159" i="12"/>
  <c r="J157" i="12"/>
  <c r="BK155" i="12"/>
  <c r="BK153" i="12"/>
  <c r="BK151" i="12"/>
  <c r="BK149" i="12"/>
  <c r="BK146" i="12"/>
  <c r="BK143" i="12"/>
  <c r="BK141" i="12"/>
  <c r="J137" i="12"/>
  <c r="J133" i="12"/>
  <c r="BK130" i="12"/>
  <c r="BK128" i="12"/>
  <c r="BK217" i="12"/>
  <c r="BK211" i="12"/>
  <c r="BK206" i="12"/>
  <c r="BK204" i="12"/>
  <c r="BK201" i="12"/>
  <c r="J196" i="12"/>
  <c r="J192" i="12"/>
  <c r="BK188" i="12"/>
  <c r="J182" i="12"/>
  <c r="BK218" i="12"/>
  <c r="J214" i="12"/>
  <c r="BK209" i="12"/>
  <c r="J201" i="12"/>
  <c r="BK199" i="12"/>
  <c r="BK193" i="12"/>
  <c r="J189" i="12"/>
  <c r="J187" i="12"/>
  <c r="BK184" i="12"/>
  <c r="J180" i="12"/>
  <c r="BK179" i="12"/>
  <c r="BK176" i="12"/>
  <c r="J174" i="12"/>
  <c r="J172" i="12"/>
  <c r="J170" i="12"/>
  <c r="BK168" i="12"/>
  <c r="J166" i="12"/>
  <c r="J162" i="12"/>
  <c r="BK160" i="12"/>
  <c r="BK158" i="12"/>
  <c r="J156" i="12"/>
  <c r="J154" i="12"/>
  <c r="J152" i="12"/>
  <c r="J150" i="12"/>
  <c r="BK147" i="12"/>
  <c r="BK145" i="12"/>
  <c r="J143" i="12"/>
  <c r="J140" i="12"/>
  <c r="J138" i="12"/>
  <c r="J136" i="12"/>
  <c r="BK133" i="12"/>
  <c r="J130" i="12"/>
  <c r="J243" i="13"/>
  <c r="BK238" i="13"/>
  <c r="BK236" i="13"/>
  <c r="J230" i="13"/>
  <c r="BK227" i="13"/>
  <c r="BK224" i="13"/>
  <c r="BK218" i="13"/>
  <c r="BK215" i="13"/>
  <c r="J209" i="13"/>
  <c r="BK206" i="13"/>
  <c r="J203" i="13"/>
  <c r="J199" i="13"/>
  <c r="BK196" i="13"/>
  <c r="BK193" i="13"/>
  <c r="BK187" i="13"/>
  <c r="BK184" i="13"/>
  <c r="J182" i="13"/>
  <c r="J179" i="13"/>
  <c r="J177" i="13"/>
  <c r="J174" i="13"/>
  <c r="J170" i="13"/>
  <c r="BK163" i="13"/>
  <c r="J156" i="13"/>
  <c r="J155" i="13"/>
  <c r="J149" i="13"/>
  <c r="J237" i="13"/>
  <c r="BK233" i="13"/>
  <c r="J227" i="13"/>
  <c r="J224" i="13"/>
  <c r="J221" i="13"/>
  <c r="BK219" i="13"/>
  <c r="BK210" i="13"/>
  <c r="J207" i="13"/>
  <c r="BK203" i="13"/>
  <c r="J200" i="13"/>
  <c r="BK197" i="13"/>
  <c r="J190" i="13"/>
  <c r="J185" i="13"/>
  <c r="BK173" i="13"/>
  <c r="J168" i="13"/>
  <c r="J161" i="13"/>
  <c r="J157" i="13"/>
  <c r="J152" i="13"/>
  <c r="J146" i="13"/>
  <c r="J143" i="13"/>
  <c r="J140" i="13"/>
  <c r="J138" i="13"/>
  <c r="BK133" i="13"/>
  <c r="J129" i="13"/>
  <c r="BK240" i="13"/>
  <c r="J236" i="13"/>
  <c r="J234" i="13"/>
  <c r="J228" i="13"/>
  <c r="BK217" i="13"/>
  <c r="J216" i="13"/>
  <c r="BK214" i="13"/>
  <c r="J212" i="13"/>
  <c r="J210" i="13"/>
  <c r="BK207" i="13"/>
  <c r="BK204" i="13"/>
  <c r="BK200" i="13"/>
  <c r="J195" i="13"/>
  <c r="J191" i="13"/>
  <c r="BK189" i="13"/>
  <c r="J187" i="13"/>
  <c r="J184" i="13"/>
  <c r="J181" i="13"/>
  <c r="J175" i="13"/>
  <c r="J172" i="13"/>
  <c r="J164" i="13"/>
  <c r="J159" i="13"/>
  <c r="BK155" i="13"/>
  <c r="BK151" i="13"/>
  <c r="BK148" i="13"/>
  <c r="BK143" i="13"/>
  <c r="BK141" i="13"/>
  <c r="J139" i="13"/>
  <c r="BK136" i="13"/>
  <c r="BK132" i="13"/>
  <c r="BK129" i="13"/>
  <c r="BK243" i="13"/>
  <c r="J240" i="13"/>
  <c r="J231" i="13"/>
  <c r="BK225" i="13"/>
  <c r="BK221" i="13"/>
  <c r="J219" i="13"/>
  <c r="J214" i="13"/>
  <c r="J211" i="13"/>
  <c r="BK199" i="13"/>
  <c r="J196" i="13"/>
  <c r="BK191" i="13"/>
  <c r="BK181" i="13"/>
  <c r="BK179" i="13"/>
  <c r="J176" i="13"/>
  <c r="BK172" i="13"/>
  <c r="BK170" i="13"/>
  <c r="BK168" i="13"/>
  <c r="J163" i="13"/>
  <c r="BK159" i="13"/>
  <c r="BK156" i="13"/>
  <c r="BK152" i="13"/>
  <c r="J150" i="13"/>
  <c r="BK145" i="13"/>
  <c r="J142" i="13"/>
  <c r="BK137" i="13"/>
  <c r="J135" i="13"/>
  <c r="J133" i="13"/>
  <c r="BK131" i="13"/>
  <c r="BK131" i="2" l="1"/>
  <c r="J131" i="2" s="1"/>
  <c r="J97" i="2" s="1"/>
  <c r="R131" i="2"/>
  <c r="BK154" i="2"/>
  <c r="J154" i="2"/>
  <c r="J98" i="2" s="1"/>
  <c r="R154" i="2"/>
  <c r="BK178" i="2"/>
  <c r="J178" i="2" s="1"/>
  <c r="J99" i="2" s="1"/>
  <c r="R178" i="2"/>
  <c r="BK239" i="2"/>
  <c r="J239" i="2"/>
  <c r="J101" i="2" s="1"/>
  <c r="R239" i="2"/>
  <c r="BK247" i="2"/>
  <c r="J247" i="2" s="1"/>
  <c r="J102" i="2" s="1"/>
  <c r="R247" i="2"/>
  <c r="BK271" i="2"/>
  <c r="J271" i="2"/>
  <c r="J103" i="2" s="1"/>
  <c r="R271" i="2"/>
  <c r="BK293" i="2"/>
  <c r="J293" i="2" s="1"/>
  <c r="J105" i="2" s="1"/>
  <c r="R293" i="2"/>
  <c r="P309" i="2"/>
  <c r="T309" i="2"/>
  <c r="BK337" i="2"/>
  <c r="J337" i="2"/>
  <c r="J107" i="2" s="1"/>
  <c r="R337" i="2"/>
  <c r="BK359" i="2"/>
  <c r="J359" i="2"/>
  <c r="J108" i="2" s="1"/>
  <c r="R359" i="2"/>
  <c r="BK373" i="2"/>
  <c r="J373" i="2"/>
  <c r="J109" i="2" s="1"/>
  <c r="R373" i="2"/>
  <c r="BK391" i="2"/>
  <c r="J391" i="2"/>
  <c r="J110" i="2" s="1"/>
  <c r="R391" i="2"/>
  <c r="P131" i="3"/>
  <c r="T131" i="3"/>
  <c r="P152" i="3"/>
  <c r="T152" i="3"/>
  <c r="P177" i="3"/>
  <c r="R177" i="3"/>
  <c r="BK229" i="3"/>
  <c r="J229" i="3"/>
  <c r="J101" i="3" s="1"/>
  <c r="R229" i="3"/>
  <c r="T229" i="3"/>
  <c r="P237" i="3"/>
  <c r="BK263" i="3"/>
  <c r="J263" i="3"/>
  <c r="J103" i="3" s="1"/>
  <c r="R263" i="3"/>
  <c r="BK281" i="3"/>
  <c r="J281" i="3"/>
  <c r="J105" i="3" s="1"/>
  <c r="R281" i="3"/>
  <c r="BK289" i="3"/>
  <c r="J289" i="3"/>
  <c r="J106" i="3" s="1"/>
  <c r="T289" i="3"/>
  <c r="P318" i="3"/>
  <c r="T318" i="3"/>
  <c r="P333" i="3"/>
  <c r="R333" i="3"/>
  <c r="BK347" i="3"/>
  <c r="J347" i="3"/>
  <c r="J109" i="3" s="1"/>
  <c r="R347" i="3"/>
  <c r="BK356" i="3"/>
  <c r="J356" i="3"/>
  <c r="J110" i="3" s="1"/>
  <c r="R356" i="3"/>
  <c r="BK131" i="4"/>
  <c r="J131" i="4"/>
  <c r="J97" i="4" s="1"/>
  <c r="R131" i="4"/>
  <c r="BK152" i="4"/>
  <c r="J152" i="4" s="1"/>
  <c r="J98" i="4" s="1"/>
  <c r="R152" i="4"/>
  <c r="BK177" i="4"/>
  <c r="J177" i="4"/>
  <c r="J99" i="4" s="1"/>
  <c r="T177" i="4"/>
  <c r="BK229" i="4"/>
  <c r="J229" i="4" s="1"/>
  <c r="J101" i="4" s="1"/>
  <c r="R229" i="4"/>
  <c r="BK237" i="4"/>
  <c r="J237" i="4" s="1"/>
  <c r="J102" i="4" s="1"/>
  <c r="R237" i="4"/>
  <c r="BK263" i="4"/>
  <c r="J263" i="4" s="1"/>
  <c r="J103" i="4" s="1"/>
  <c r="R263" i="4"/>
  <c r="BK281" i="4"/>
  <c r="J281" i="4" s="1"/>
  <c r="J105" i="4" s="1"/>
  <c r="R281" i="4"/>
  <c r="BK289" i="4"/>
  <c r="J289" i="4" s="1"/>
  <c r="J106" i="4" s="1"/>
  <c r="T289" i="4"/>
  <c r="P318" i="4"/>
  <c r="R318" i="4"/>
  <c r="BK333" i="4"/>
  <c r="J333" i="4"/>
  <c r="J108" i="4" s="1"/>
  <c r="R333" i="4"/>
  <c r="BK347" i="4"/>
  <c r="J347" i="4"/>
  <c r="J109" i="4"/>
  <c r="R347" i="4"/>
  <c r="BK356" i="4"/>
  <c r="J356" i="4"/>
  <c r="J110" i="4" s="1"/>
  <c r="R356" i="4"/>
  <c r="BK122" i="5"/>
  <c r="J122" i="5"/>
  <c r="J98" i="5"/>
  <c r="R122" i="5"/>
  <c r="BK135" i="5"/>
  <c r="J135" i="5"/>
  <c r="J99" i="5" s="1"/>
  <c r="R135" i="5"/>
  <c r="BK163" i="5"/>
  <c r="J163" i="5"/>
  <c r="J100" i="5"/>
  <c r="T163" i="5"/>
  <c r="BK121" i="6"/>
  <c r="J121" i="6"/>
  <c r="J97" i="6" s="1"/>
  <c r="P121" i="6"/>
  <c r="R121" i="6"/>
  <c r="T121" i="6"/>
  <c r="BK151" i="6"/>
  <c r="J151" i="6"/>
  <c r="J98" i="6" s="1"/>
  <c r="P151" i="6"/>
  <c r="R151" i="6"/>
  <c r="T151" i="6"/>
  <c r="BK178" i="6"/>
  <c r="J178" i="6" s="1"/>
  <c r="J99" i="6" s="1"/>
  <c r="P178" i="6"/>
  <c r="R178" i="6"/>
  <c r="T178" i="6"/>
  <c r="BK189" i="6"/>
  <c r="J189" i="6" s="1"/>
  <c r="J100" i="6" s="1"/>
  <c r="P189" i="6"/>
  <c r="R189" i="6"/>
  <c r="T189" i="6"/>
  <c r="BK120" i="7"/>
  <c r="J120" i="7"/>
  <c r="J98" i="7" s="1"/>
  <c r="P120" i="7"/>
  <c r="P119" i="7" s="1"/>
  <c r="P118" i="7" s="1"/>
  <c r="AU100" i="1" s="1"/>
  <c r="R120" i="7"/>
  <c r="R119" i="7" s="1"/>
  <c r="R118" i="7" s="1"/>
  <c r="P127" i="8"/>
  <c r="T127" i="8"/>
  <c r="P136" i="8"/>
  <c r="R136" i="8"/>
  <c r="BK156" i="8"/>
  <c r="J156" i="8"/>
  <c r="J100" i="8" s="1"/>
  <c r="R156" i="8"/>
  <c r="R126" i="8" s="1"/>
  <c r="R125" i="8" s="1"/>
  <c r="BK160" i="8"/>
  <c r="J160" i="8"/>
  <c r="J101" i="8" s="1"/>
  <c r="R160" i="8"/>
  <c r="BK165" i="8"/>
  <c r="J165" i="8"/>
  <c r="J103" i="8" s="1"/>
  <c r="R165" i="8"/>
  <c r="BK171" i="8"/>
  <c r="J171" i="8"/>
  <c r="J104" i="8" s="1"/>
  <c r="R171" i="8"/>
  <c r="BK128" i="9"/>
  <c r="J128" i="9"/>
  <c r="J98" i="9" s="1"/>
  <c r="R128" i="9"/>
  <c r="BK135" i="9"/>
  <c r="J135" i="9" s="1"/>
  <c r="J99" i="9" s="1"/>
  <c r="T135" i="9"/>
  <c r="P155" i="9"/>
  <c r="T155" i="9"/>
  <c r="P162" i="9"/>
  <c r="T162" i="9"/>
  <c r="T127" i="9" s="1"/>
  <c r="T126" i="9" s="1"/>
  <c r="P169" i="9"/>
  <c r="T169" i="9"/>
  <c r="P175" i="9"/>
  <c r="T175" i="9"/>
  <c r="BK127" i="10"/>
  <c r="J127" i="10"/>
  <c r="J98" i="10" s="1"/>
  <c r="P127" i="10"/>
  <c r="T127" i="10"/>
  <c r="P136" i="10"/>
  <c r="T136" i="10"/>
  <c r="P155" i="10"/>
  <c r="T155" i="10"/>
  <c r="P163" i="10"/>
  <c r="T163" i="10"/>
  <c r="P178" i="10"/>
  <c r="R178" i="10"/>
  <c r="P127" i="11"/>
  <c r="T127" i="11"/>
  <c r="P136" i="11"/>
  <c r="T136" i="11"/>
  <c r="P155" i="11"/>
  <c r="T155" i="11"/>
  <c r="P163" i="11"/>
  <c r="T163" i="11"/>
  <c r="P178" i="11"/>
  <c r="T178" i="11"/>
  <c r="BK127" i="12"/>
  <c r="J127" i="12" s="1"/>
  <c r="J98" i="12" s="1"/>
  <c r="R127" i="12"/>
  <c r="BK148" i="12"/>
  <c r="BK126" i="12" s="1"/>
  <c r="R148" i="12"/>
  <c r="P165" i="12"/>
  <c r="T165" i="12"/>
  <c r="P177" i="12"/>
  <c r="T177" i="12"/>
  <c r="P203" i="12"/>
  <c r="T203" i="12"/>
  <c r="P212" i="12"/>
  <c r="T212" i="12"/>
  <c r="P216" i="12"/>
  <c r="R216" i="12"/>
  <c r="P127" i="13"/>
  <c r="T127" i="13"/>
  <c r="P147" i="13"/>
  <c r="R147" i="13"/>
  <c r="BK166" i="13"/>
  <c r="BK165" i="13" s="1"/>
  <c r="J165" i="13" s="1"/>
  <c r="J100" i="13" s="1"/>
  <c r="R166" i="13"/>
  <c r="R165" i="13" s="1"/>
  <c r="BK194" i="13"/>
  <c r="J194" i="13" s="1"/>
  <c r="J102" i="13" s="1"/>
  <c r="R194" i="13"/>
  <c r="BK229" i="13"/>
  <c r="J229" i="13" s="1"/>
  <c r="J103" i="13" s="1"/>
  <c r="BK232" i="13"/>
  <c r="J232" i="13"/>
  <c r="J104" i="13" s="1"/>
  <c r="R232" i="13"/>
  <c r="BK131" i="3"/>
  <c r="J131" i="3" s="1"/>
  <c r="J97" i="3" s="1"/>
  <c r="R131" i="3"/>
  <c r="BK152" i="3"/>
  <c r="J152" i="3"/>
  <c r="J98" i="3" s="1"/>
  <c r="R152" i="3"/>
  <c r="BK177" i="3"/>
  <c r="J177" i="3" s="1"/>
  <c r="J99" i="3" s="1"/>
  <c r="T177" i="3"/>
  <c r="P229" i="3"/>
  <c r="BK237" i="3"/>
  <c r="J237" i="3" s="1"/>
  <c r="J102" i="3" s="1"/>
  <c r="R237" i="3"/>
  <c r="T237" i="3"/>
  <c r="P263" i="3"/>
  <c r="T263" i="3"/>
  <c r="P281" i="3"/>
  <c r="T281" i="3"/>
  <c r="P289" i="3"/>
  <c r="R289" i="3"/>
  <c r="BK318" i="3"/>
  <c r="J318" i="3" s="1"/>
  <c r="J107" i="3" s="1"/>
  <c r="R318" i="3"/>
  <c r="BK333" i="3"/>
  <c r="J333" i="3"/>
  <c r="J108" i="3" s="1"/>
  <c r="T333" i="3"/>
  <c r="P347" i="3"/>
  <c r="T347" i="3"/>
  <c r="P356" i="3"/>
  <c r="T356" i="3"/>
  <c r="P131" i="4"/>
  <c r="T131" i="4"/>
  <c r="P152" i="4"/>
  <c r="T152" i="4"/>
  <c r="P177" i="4"/>
  <c r="R177" i="4"/>
  <c r="P229" i="4"/>
  <c r="T229" i="4"/>
  <c r="P237" i="4"/>
  <c r="T237" i="4"/>
  <c r="P263" i="4"/>
  <c r="T263" i="4"/>
  <c r="P281" i="4"/>
  <c r="T281" i="4"/>
  <c r="P289" i="4"/>
  <c r="R289" i="4"/>
  <c r="BK318" i="4"/>
  <c r="J318" i="4"/>
  <c r="J107" i="4" s="1"/>
  <c r="T318" i="4"/>
  <c r="P333" i="4"/>
  <c r="T333" i="4"/>
  <c r="P347" i="4"/>
  <c r="T347" i="4"/>
  <c r="P356" i="4"/>
  <c r="T356" i="4"/>
  <c r="P122" i="5"/>
  <c r="T122" i="5"/>
  <c r="P135" i="5"/>
  <c r="T135" i="5"/>
  <c r="P163" i="5"/>
  <c r="R163" i="5"/>
  <c r="T120" i="7"/>
  <c r="T119" i="7"/>
  <c r="T118" i="7" s="1"/>
  <c r="BK127" i="8"/>
  <c r="J127" i="8"/>
  <c r="J98" i="8" s="1"/>
  <c r="R127" i="8"/>
  <c r="BK136" i="8"/>
  <c r="J136" i="8" s="1"/>
  <c r="J99" i="8" s="1"/>
  <c r="T136" i="8"/>
  <c r="P156" i="8"/>
  <c r="T156" i="8"/>
  <c r="P160" i="8"/>
  <c r="T160" i="8"/>
  <c r="P165" i="8"/>
  <c r="T165" i="8"/>
  <c r="P171" i="8"/>
  <c r="T171" i="8"/>
  <c r="P128" i="9"/>
  <c r="T128" i="9"/>
  <c r="P135" i="9"/>
  <c r="R135" i="9"/>
  <c r="BK155" i="9"/>
  <c r="J155" i="9"/>
  <c r="J100" i="9" s="1"/>
  <c r="R155" i="9"/>
  <c r="BK162" i="9"/>
  <c r="J162" i="9" s="1"/>
  <c r="J101" i="9" s="1"/>
  <c r="R162" i="9"/>
  <c r="BK169" i="9"/>
  <c r="J169" i="9"/>
  <c r="J104" i="9" s="1"/>
  <c r="R169" i="9"/>
  <c r="BK175" i="9"/>
  <c r="J175" i="9" s="1"/>
  <c r="J105" i="9" s="1"/>
  <c r="R175" i="9"/>
  <c r="R127" i="10"/>
  <c r="BK136" i="10"/>
  <c r="J136" i="10" s="1"/>
  <c r="J99" i="10" s="1"/>
  <c r="R136" i="10"/>
  <c r="BK155" i="10"/>
  <c r="J155" i="10"/>
  <c r="J102" i="10" s="1"/>
  <c r="R155" i="10"/>
  <c r="BK163" i="10"/>
  <c r="J163" i="10" s="1"/>
  <c r="J103" i="10" s="1"/>
  <c r="R163" i="10"/>
  <c r="BK178" i="10"/>
  <c r="J178" i="10"/>
  <c r="J105" i="10" s="1"/>
  <c r="T178" i="10"/>
  <c r="BK127" i="11"/>
  <c r="J127" i="11" s="1"/>
  <c r="J98" i="11" s="1"/>
  <c r="R127" i="11"/>
  <c r="BK136" i="11"/>
  <c r="J136" i="11"/>
  <c r="J99" i="11" s="1"/>
  <c r="R136" i="11"/>
  <c r="BK155" i="11"/>
  <c r="J155" i="11" s="1"/>
  <c r="J102" i="11" s="1"/>
  <c r="R155" i="11"/>
  <c r="BK163" i="11"/>
  <c r="J163" i="11"/>
  <c r="J103" i="11" s="1"/>
  <c r="R163" i="11"/>
  <c r="BK178" i="11"/>
  <c r="J178" i="11" s="1"/>
  <c r="J105" i="11" s="1"/>
  <c r="R178" i="11"/>
  <c r="P127" i="12"/>
  <c r="P126" i="12"/>
  <c r="T127" i="12"/>
  <c r="P148" i="12"/>
  <c r="T148" i="12"/>
  <c r="BK165" i="12"/>
  <c r="R165" i="12"/>
  <c r="BK177" i="12"/>
  <c r="J177" i="12" s="1"/>
  <c r="J102" i="12" s="1"/>
  <c r="R177" i="12"/>
  <c r="BK203" i="12"/>
  <c r="J203" i="12"/>
  <c r="J103" i="12" s="1"/>
  <c r="R203" i="12"/>
  <c r="BK212" i="12"/>
  <c r="J212" i="12" s="1"/>
  <c r="J104" i="12" s="1"/>
  <c r="R212" i="12"/>
  <c r="BK216" i="12"/>
  <c r="J216" i="12"/>
  <c r="J105" i="12" s="1"/>
  <c r="T216" i="12"/>
  <c r="BK127" i="13"/>
  <c r="J127" i="13" s="1"/>
  <c r="J98" i="13" s="1"/>
  <c r="R127" i="13"/>
  <c r="R126" i="13"/>
  <c r="BK147" i="13"/>
  <c r="J147" i="13" s="1"/>
  <c r="J99" i="13" s="1"/>
  <c r="T147" i="13"/>
  <c r="P166" i="13"/>
  <c r="P165" i="13"/>
  <c r="T166" i="13"/>
  <c r="T165" i="13"/>
  <c r="P194" i="13"/>
  <c r="T194" i="13"/>
  <c r="P229" i="13"/>
  <c r="R229" i="13"/>
  <c r="T229" i="13"/>
  <c r="P232" i="13"/>
  <c r="T232" i="13"/>
  <c r="BK241" i="13"/>
  <c r="J241" i="13"/>
  <c r="J105" i="13" s="1"/>
  <c r="P241" i="13"/>
  <c r="R241" i="13"/>
  <c r="P131" i="2"/>
  <c r="T131" i="2"/>
  <c r="P154" i="2"/>
  <c r="T154" i="2"/>
  <c r="P178" i="2"/>
  <c r="T178" i="2"/>
  <c r="P239" i="2"/>
  <c r="T239" i="2"/>
  <c r="P247" i="2"/>
  <c r="T247" i="2"/>
  <c r="P271" i="2"/>
  <c r="T271" i="2"/>
  <c r="P293" i="2"/>
  <c r="T293" i="2"/>
  <c r="BK309" i="2"/>
  <c r="J309" i="2"/>
  <c r="J106" i="2" s="1"/>
  <c r="R309" i="2"/>
  <c r="P337" i="2"/>
  <c r="T337" i="2"/>
  <c r="P359" i="2"/>
  <c r="T359" i="2"/>
  <c r="P373" i="2"/>
  <c r="T373" i="2"/>
  <c r="P391" i="2"/>
  <c r="T391" i="2"/>
  <c r="T241" i="13"/>
  <c r="BK289" i="2"/>
  <c r="J289" i="2" s="1"/>
  <c r="J104" i="2" s="1"/>
  <c r="BK277" i="3"/>
  <c r="J277" i="3"/>
  <c r="J104" i="3" s="1"/>
  <c r="BK277" i="4"/>
  <c r="J277" i="4" s="1"/>
  <c r="J104" i="4" s="1"/>
  <c r="BK174" i="8"/>
  <c r="J174" i="8" s="1"/>
  <c r="J105" i="8" s="1"/>
  <c r="BK152" i="11"/>
  <c r="J152" i="11" s="1"/>
  <c r="J100" i="11" s="1"/>
  <c r="BK227" i="3"/>
  <c r="J227" i="3"/>
  <c r="J100" i="3" s="1"/>
  <c r="BK227" i="4"/>
  <c r="J227" i="4" s="1"/>
  <c r="J100" i="4" s="1"/>
  <c r="BK178" i="9"/>
  <c r="J178" i="9"/>
  <c r="J106" i="9" s="1"/>
  <c r="BK152" i="10"/>
  <c r="J152" i="10" s="1"/>
  <c r="J100" i="10" s="1"/>
  <c r="BK171" i="10"/>
  <c r="J171" i="10"/>
  <c r="J104" i="10" s="1"/>
  <c r="BK171" i="11"/>
  <c r="J171" i="11" s="1"/>
  <c r="J104" i="11" s="1"/>
  <c r="BK237" i="2"/>
  <c r="J237" i="2" s="1"/>
  <c r="J100" i="2" s="1"/>
  <c r="J165" i="12"/>
  <c r="J101" i="12"/>
  <c r="E115" i="13"/>
  <c r="F122" i="13"/>
  <c r="BF128" i="13"/>
  <c r="BF138" i="13"/>
  <c r="BF139" i="13"/>
  <c r="BF140" i="13"/>
  <c r="BF142" i="13"/>
  <c r="BF143" i="13"/>
  <c r="BF145" i="13"/>
  <c r="BF146" i="13"/>
  <c r="BF149" i="13"/>
  <c r="BF150" i="13"/>
  <c r="BF157" i="13"/>
  <c r="BF161" i="13"/>
  <c r="BF162" i="13"/>
  <c r="BF179" i="13"/>
  <c r="BF195" i="13"/>
  <c r="BF196" i="13"/>
  <c r="BF197" i="13"/>
  <c r="BF200" i="13"/>
  <c r="BF213" i="13"/>
  <c r="BF217" i="13"/>
  <c r="BF218" i="13"/>
  <c r="BF225" i="13"/>
  <c r="BF243" i="13"/>
  <c r="J119" i="13"/>
  <c r="BF130" i="13"/>
  <c r="BF132" i="13"/>
  <c r="BF133" i="13"/>
  <c r="BF137" i="13"/>
  <c r="BF148" i="13"/>
  <c r="BF160" i="13"/>
  <c r="BF163" i="13"/>
  <c r="BF174" i="13"/>
  <c r="BF175" i="13"/>
  <c r="BF176" i="13"/>
  <c r="BF180" i="13"/>
  <c r="BF187" i="13"/>
  <c r="BF190" i="13"/>
  <c r="BF192" i="13"/>
  <c r="BF193" i="13"/>
  <c r="BF205" i="13"/>
  <c r="BF210" i="13"/>
  <c r="BF212" i="13"/>
  <c r="BF214" i="13"/>
  <c r="BF215" i="13"/>
  <c r="BF224" i="13"/>
  <c r="BF226" i="13"/>
  <c r="BF231" i="13"/>
  <c r="BF234" i="13"/>
  <c r="BF237" i="13"/>
  <c r="BF239" i="13"/>
  <c r="BF129" i="13"/>
  <c r="BF131" i="13"/>
  <c r="BF134" i="13"/>
  <c r="BF135" i="13"/>
  <c r="BF136" i="13"/>
  <c r="BF141" i="13"/>
  <c r="BF144" i="13"/>
  <c r="BF151" i="13"/>
  <c r="BF156" i="13"/>
  <c r="BF159" i="13"/>
  <c r="BF164" i="13"/>
  <c r="BF167" i="13"/>
  <c r="BF170" i="13"/>
  <c r="BF182" i="13"/>
  <c r="BF184" i="13"/>
  <c r="BF189" i="13"/>
  <c r="BF191" i="13"/>
  <c r="BF199" i="13"/>
  <c r="BF201" i="13"/>
  <c r="BF207" i="13"/>
  <c r="BF209" i="13"/>
  <c r="BF220" i="13"/>
  <c r="BF227" i="13"/>
  <c r="BF236" i="13"/>
  <c r="BF238" i="13"/>
  <c r="BF152" i="13"/>
  <c r="BF153" i="13"/>
  <c r="BF154" i="13"/>
  <c r="BF155" i="13"/>
  <c r="BF158" i="13"/>
  <c r="BF168" i="13"/>
  <c r="BF169" i="13"/>
  <c r="BF171" i="13"/>
  <c r="BF172" i="13"/>
  <c r="BF173" i="13"/>
  <c r="BF177" i="13"/>
  <c r="BF178" i="13"/>
  <c r="BF181" i="13"/>
  <c r="BF183" i="13"/>
  <c r="BF185" i="13"/>
  <c r="BF186" i="13"/>
  <c r="BF188" i="13"/>
  <c r="BF198" i="13"/>
  <c r="BF202" i="13"/>
  <c r="BF203" i="13"/>
  <c r="BF204" i="13"/>
  <c r="BF206" i="13"/>
  <c r="BF208" i="13"/>
  <c r="BF211" i="13"/>
  <c r="BF216" i="13"/>
  <c r="BF219" i="13"/>
  <c r="BF221" i="13"/>
  <c r="BF222" i="13"/>
  <c r="BF223" i="13"/>
  <c r="BF228" i="13"/>
  <c r="BF230" i="13"/>
  <c r="BF233" i="13"/>
  <c r="BF235" i="13"/>
  <c r="BF240" i="13"/>
  <c r="BF242" i="13"/>
  <c r="J89" i="12"/>
  <c r="F122" i="12"/>
  <c r="BF129" i="12"/>
  <c r="BF136" i="12"/>
  <c r="BF137" i="12"/>
  <c r="BF138" i="12"/>
  <c r="BF140" i="12"/>
  <c r="BF143" i="12"/>
  <c r="BF145" i="12"/>
  <c r="BF150" i="12"/>
  <c r="BF153" i="12"/>
  <c r="BF154" i="12"/>
  <c r="BF160" i="12"/>
  <c r="BF161" i="12"/>
  <c r="BF162" i="12"/>
  <c r="BF168" i="12"/>
  <c r="BF169" i="12"/>
  <c r="BF170" i="12"/>
  <c r="BF171" i="12"/>
  <c r="BF185" i="12"/>
  <c r="BF187" i="12"/>
  <c r="BF188" i="12"/>
  <c r="BF190" i="12"/>
  <c r="BF193" i="12"/>
  <c r="BF196" i="12"/>
  <c r="BF200" i="12"/>
  <c r="BF213" i="12"/>
  <c r="BF214" i="12"/>
  <c r="BF217" i="12"/>
  <c r="BF191" i="12"/>
  <c r="BF192" i="12"/>
  <c r="BF195" i="12"/>
  <c r="BF197" i="12"/>
  <c r="BF202" i="12"/>
  <c r="BF206" i="12"/>
  <c r="BF207" i="12"/>
  <c r="BF209" i="12"/>
  <c r="BF210" i="12"/>
  <c r="BF130" i="12"/>
  <c r="BF134" i="12"/>
  <c r="BF135" i="12"/>
  <c r="BF139" i="12"/>
  <c r="BF142" i="12"/>
  <c r="BF144" i="12"/>
  <c r="BF146" i="12"/>
  <c r="BF147" i="12"/>
  <c r="BF149" i="12"/>
  <c r="BF151" i="12"/>
  <c r="BF152" i="12"/>
  <c r="BF155" i="12"/>
  <c r="BF156" i="12"/>
  <c r="BF157" i="12"/>
  <c r="BF158" i="12"/>
  <c r="BF159" i="12"/>
  <c r="BF163" i="12"/>
  <c r="BF166" i="12"/>
  <c r="BF167" i="12"/>
  <c r="BF172" i="12"/>
  <c r="BF173" i="12"/>
  <c r="BF174" i="12"/>
  <c r="BF175" i="12"/>
  <c r="BF176" i="12"/>
  <c r="BF178" i="12"/>
  <c r="BF180" i="12"/>
  <c r="BF181" i="12"/>
  <c r="BF183" i="12"/>
  <c r="BF186" i="12"/>
  <c r="BF194" i="12"/>
  <c r="BF199" i="12"/>
  <c r="BF211" i="12"/>
  <c r="E85" i="12"/>
  <c r="BF128" i="12"/>
  <c r="BF131" i="12"/>
  <c r="BF132" i="12"/>
  <c r="BF133" i="12"/>
  <c r="BF141" i="12"/>
  <c r="BF179" i="12"/>
  <c r="BF182" i="12"/>
  <c r="BF184" i="12"/>
  <c r="BF189" i="12"/>
  <c r="BF198" i="12"/>
  <c r="BF201" i="12"/>
  <c r="BF204" i="12"/>
  <c r="BF205" i="12"/>
  <c r="BF208" i="12"/>
  <c r="BF215" i="12"/>
  <c r="BF218" i="12"/>
  <c r="J89" i="11"/>
  <c r="E115" i="11"/>
  <c r="F122" i="11"/>
  <c r="BF128" i="11"/>
  <c r="BF130" i="11"/>
  <c r="BF142" i="11"/>
  <c r="BF147" i="11"/>
  <c r="BF148" i="11"/>
  <c r="BF150" i="11"/>
  <c r="BF151" i="11"/>
  <c r="BF153" i="11"/>
  <c r="BF156" i="11"/>
  <c r="BF160" i="11"/>
  <c r="BF162" i="11"/>
  <c r="BF169" i="11"/>
  <c r="BF170" i="11"/>
  <c r="BF172" i="11"/>
  <c r="BF179" i="11"/>
  <c r="BF184" i="11"/>
  <c r="BF134" i="11"/>
  <c r="BF137" i="11"/>
  <c r="BF138" i="11"/>
  <c r="BF164" i="11"/>
  <c r="BF182" i="11"/>
  <c r="E115" i="10"/>
  <c r="BF134" i="10"/>
  <c r="BF137" i="10"/>
  <c r="BF150" i="10"/>
  <c r="BF151" i="10"/>
  <c r="BF169" i="10"/>
  <c r="BF172" i="10"/>
  <c r="BF130" i="10"/>
  <c r="BF142" i="10"/>
  <c r="BF147" i="10"/>
  <c r="BF156" i="10"/>
  <c r="BF160" i="10"/>
  <c r="BF162" i="10"/>
  <c r="BF170" i="10"/>
  <c r="BF179" i="10"/>
  <c r="BF182" i="10"/>
  <c r="BF184" i="10"/>
  <c r="J89" i="10"/>
  <c r="F92" i="10"/>
  <c r="BF128" i="10"/>
  <c r="BF138" i="10"/>
  <c r="BF148" i="10"/>
  <c r="BF153" i="10"/>
  <c r="BF164" i="10"/>
  <c r="J89" i="9"/>
  <c r="F92" i="9"/>
  <c r="BF134" i="9"/>
  <c r="BF139" i="9"/>
  <c r="BF143" i="9"/>
  <c r="BF150" i="9"/>
  <c r="BF154" i="9"/>
  <c r="BF157" i="9"/>
  <c r="BF165" i="9"/>
  <c r="BF170" i="9"/>
  <c r="BF174" i="9"/>
  <c r="BF176" i="9"/>
  <c r="BF179" i="9"/>
  <c r="BF130" i="9"/>
  <c r="BF131" i="9"/>
  <c r="BF133" i="9"/>
  <c r="BF137" i="9"/>
  <c r="BF140" i="9"/>
  <c r="BF142" i="9"/>
  <c r="BF144" i="9"/>
  <c r="BF145" i="9"/>
  <c r="BF148" i="9"/>
  <c r="BF151" i="9"/>
  <c r="BF158" i="9"/>
  <c r="BF159" i="9"/>
  <c r="BF160" i="9"/>
  <c r="BF161" i="9"/>
  <c r="BF163" i="9"/>
  <c r="BF164" i="9"/>
  <c r="BF166" i="9"/>
  <c r="BF171" i="9"/>
  <c r="BF177" i="9"/>
  <c r="E85" i="9"/>
  <c r="BF129" i="9"/>
  <c r="BF132" i="9"/>
  <c r="BF136" i="9"/>
  <c r="BF138" i="9"/>
  <c r="BF141" i="9"/>
  <c r="BF146" i="9"/>
  <c r="BF147" i="9"/>
  <c r="BF149" i="9"/>
  <c r="BF152" i="9"/>
  <c r="BF153" i="9"/>
  <c r="BF156" i="9"/>
  <c r="BF172" i="9"/>
  <c r="BF173" i="9"/>
  <c r="BK119" i="7"/>
  <c r="J119" i="7" s="1"/>
  <c r="J97" i="7" s="1"/>
  <c r="BF132" i="8"/>
  <c r="BF134" i="8"/>
  <c r="BF135" i="8"/>
  <c r="BF144" i="8"/>
  <c r="BF150" i="8"/>
  <c r="BF151" i="8"/>
  <c r="BF153" i="8"/>
  <c r="BF157" i="8"/>
  <c r="BF158" i="8"/>
  <c r="BF162" i="8"/>
  <c r="BF166" i="8"/>
  <c r="BF175" i="8"/>
  <c r="J89" i="8"/>
  <c r="F92" i="8"/>
  <c r="E115" i="8"/>
  <c r="BF128" i="8"/>
  <c r="BF129" i="8"/>
  <c r="BF133" i="8"/>
  <c r="BF137" i="8"/>
  <c r="BF141" i="8"/>
  <c r="BF142" i="8"/>
  <c r="BF143" i="8"/>
  <c r="BF145" i="8"/>
  <c r="BF146" i="8"/>
  <c r="BF148" i="8"/>
  <c r="BF149" i="8"/>
  <c r="BF161" i="8"/>
  <c r="BF163" i="8"/>
  <c r="BF167" i="8"/>
  <c r="BF130" i="8"/>
  <c r="BF131" i="8"/>
  <c r="BF138" i="8"/>
  <c r="BF139" i="8"/>
  <c r="BF140" i="8"/>
  <c r="BF147" i="8"/>
  <c r="BF152" i="8"/>
  <c r="BF154" i="8"/>
  <c r="BF155" i="8"/>
  <c r="BF159" i="8"/>
  <c r="BF168" i="8"/>
  <c r="BF169" i="8"/>
  <c r="BF170" i="8"/>
  <c r="BF172" i="8"/>
  <c r="BF173" i="8"/>
  <c r="E108" i="7"/>
  <c r="J112" i="7"/>
  <c r="F115" i="7"/>
  <c r="BF123" i="7"/>
  <c r="BF124" i="7"/>
  <c r="BF125" i="7"/>
  <c r="BF129" i="7"/>
  <c r="BF130" i="7"/>
  <c r="BF131" i="7"/>
  <c r="BF132" i="7"/>
  <c r="BK120" i="6"/>
  <c r="J120" i="6"/>
  <c r="J96" i="6" s="1"/>
  <c r="BF127" i="7"/>
  <c r="BF128" i="7"/>
  <c r="BF133" i="7"/>
  <c r="BF121" i="7"/>
  <c r="BF122" i="7"/>
  <c r="BF126" i="7"/>
  <c r="J89" i="6"/>
  <c r="F117" i="6"/>
  <c r="BF137" i="6"/>
  <c r="BF138" i="6"/>
  <c r="BF139" i="6"/>
  <c r="BF144" i="6"/>
  <c r="BF145" i="6"/>
  <c r="BF147" i="6"/>
  <c r="BF156" i="6"/>
  <c r="BF160" i="6"/>
  <c r="BF168" i="6"/>
  <c r="BF180" i="6"/>
  <c r="BF181" i="6"/>
  <c r="BF182" i="6"/>
  <c r="E110" i="6"/>
  <c r="BF123" i="6"/>
  <c r="BF126" i="6"/>
  <c r="BF131" i="6"/>
  <c r="BF133" i="6"/>
  <c r="BF136" i="6"/>
  <c r="BF141" i="6"/>
  <c r="BF143" i="6"/>
  <c r="BF148" i="6"/>
  <c r="BF158" i="6"/>
  <c r="BF162" i="6"/>
  <c r="BF165" i="6"/>
  <c r="BF171" i="6"/>
  <c r="BF172" i="6"/>
  <c r="BF174" i="6"/>
  <c r="BF179" i="6"/>
  <c r="BF188" i="6"/>
  <c r="BF192" i="6"/>
  <c r="BF194" i="6"/>
  <c r="BF127" i="6"/>
  <c r="BF128" i="6"/>
  <c r="BF130" i="6"/>
  <c r="BF149" i="6"/>
  <c r="BF150" i="6"/>
  <c r="BF157" i="6"/>
  <c r="BF161" i="6"/>
  <c r="BF163" i="6"/>
  <c r="BF170" i="6"/>
  <c r="BF177" i="6"/>
  <c r="BF183" i="6"/>
  <c r="BF184" i="6"/>
  <c r="BF186" i="6"/>
  <c r="BF187" i="6"/>
  <c r="BF190" i="6"/>
  <c r="BF191" i="6"/>
  <c r="BF193" i="6"/>
  <c r="BF122" i="6"/>
  <c r="BF124" i="6"/>
  <c r="BF125" i="6"/>
  <c r="BF129" i="6"/>
  <c r="BF132" i="6"/>
  <c r="BF134" i="6"/>
  <c r="BF135" i="6"/>
  <c r="BF140" i="6"/>
  <c r="BF142" i="6"/>
  <c r="BF146" i="6"/>
  <c r="BF152" i="6"/>
  <c r="BF153" i="6"/>
  <c r="BF154" i="6"/>
  <c r="BF155" i="6"/>
  <c r="BF159" i="6"/>
  <c r="BF164" i="6"/>
  <c r="BF166" i="6"/>
  <c r="BF167" i="6"/>
  <c r="BF169" i="6"/>
  <c r="BF173" i="6"/>
  <c r="BF175" i="6"/>
  <c r="BF176" i="6"/>
  <c r="BF185" i="6"/>
  <c r="BF195" i="6"/>
  <c r="F92" i="5"/>
  <c r="BF134" i="5"/>
  <c r="BF141" i="5"/>
  <c r="BF145" i="5"/>
  <c r="BF146" i="5"/>
  <c r="BF147" i="5"/>
  <c r="BF149" i="5"/>
  <c r="BF150" i="5"/>
  <c r="BF151" i="5"/>
  <c r="BF153" i="5"/>
  <c r="BF159" i="5"/>
  <c r="BF160" i="5"/>
  <c r="BF162" i="5"/>
  <c r="BF165" i="5"/>
  <c r="BF166" i="5"/>
  <c r="BF173" i="5"/>
  <c r="BF174" i="5"/>
  <c r="BF175" i="5"/>
  <c r="E85" i="5"/>
  <c r="J114" i="5"/>
  <c r="BF124" i="5"/>
  <c r="BF125" i="5"/>
  <c r="BF129" i="5"/>
  <c r="BF133" i="5"/>
  <c r="BF138" i="5"/>
  <c r="BF139" i="5"/>
  <c r="BF142" i="5"/>
  <c r="BF144" i="5"/>
  <c r="BF152" i="5"/>
  <c r="BF155" i="5"/>
  <c r="BF156" i="5"/>
  <c r="BF158" i="5"/>
  <c r="BF123" i="5"/>
  <c r="BF126" i="5"/>
  <c r="BF127" i="5"/>
  <c r="BF128" i="5"/>
  <c r="BF130" i="5"/>
  <c r="BF131" i="5"/>
  <c r="BF132" i="5"/>
  <c r="BF136" i="5"/>
  <c r="BF137" i="5"/>
  <c r="BF140" i="5"/>
  <c r="BF143" i="5"/>
  <c r="BF148" i="5"/>
  <c r="BF154" i="5"/>
  <c r="BF157" i="5"/>
  <c r="BF161" i="5"/>
  <c r="BF164" i="5"/>
  <c r="BF167" i="5"/>
  <c r="BF168" i="5"/>
  <c r="BF172" i="5"/>
  <c r="BF169" i="5"/>
  <c r="BF170" i="5"/>
  <c r="BF171" i="5"/>
  <c r="BF176" i="5"/>
  <c r="E120" i="4"/>
  <c r="BF143" i="4"/>
  <c r="BF168" i="4"/>
  <c r="BF179" i="4"/>
  <c r="BF201" i="4"/>
  <c r="BF220" i="4"/>
  <c r="BF221" i="4"/>
  <c r="BF223" i="4"/>
  <c r="BF225" i="4"/>
  <c r="BF236" i="4"/>
  <c r="BF261" i="4"/>
  <c r="BF149" i="4"/>
  <c r="BF169" i="4"/>
  <c r="BF175" i="4"/>
  <c r="BF176" i="4"/>
  <c r="BF178" i="4"/>
  <c r="BF196" i="4"/>
  <c r="BF204" i="4"/>
  <c r="BF230" i="4"/>
  <c r="BF238" i="4"/>
  <c r="BF241" i="4"/>
  <c r="BF259" i="4"/>
  <c r="BF262" i="4"/>
  <c r="BF265" i="4"/>
  <c r="BF268" i="4"/>
  <c r="BF272" i="4"/>
  <c r="BF274" i="4"/>
  <c r="BF313" i="4"/>
  <c r="BF314" i="4"/>
  <c r="BF332" i="4"/>
  <c r="BF338" i="4"/>
  <c r="BF343" i="4"/>
  <c r="BF352" i="4"/>
  <c r="BF358" i="4"/>
  <c r="BF266" i="4"/>
  <c r="BF267" i="4"/>
  <c r="BF269" i="4"/>
  <c r="BF271" i="4"/>
  <c r="BF273" i="4"/>
  <c r="BF276" i="4"/>
  <c r="BF278" i="4"/>
  <c r="BF285" i="4"/>
  <c r="BF288" i="4"/>
  <c r="BF300" i="4"/>
  <c r="BF309" i="4"/>
  <c r="BF317" i="4"/>
  <c r="BF319" i="4"/>
  <c r="BF325" i="4"/>
  <c r="BF328" i="4"/>
  <c r="BF331" i="4"/>
  <c r="BF334" i="4"/>
  <c r="BF337" i="4"/>
  <c r="BF348" i="4"/>
  <c r="BF355" i="4"/>
  <c r="BF359" i="4"/>
  <c r="J89" i="4"/>
  <c r="F92" i="4"/>
  <c r="BF132" i="4"/>
  <c r="BF133" i="4"/>
  <c r="BF136" i="4"/>
  <c r="BF139" i="4"/>
  <c r="BF146" i="4"/>
  <c r="BF153" i="4"/>
  <c r="BF162" i="4"/>
  <c r="BF163" i="4"/>
  <c r="BF166" i="4"/>
  <c r="BF167" i="4"/>
  <c r="BF170" i="4"/>
  <c r="BF173" i="4"/>
  <c r="BF174" i="4"/>
  <c r="BF184" i="4"/>
  <c r="BF187" i="4"/>
  <c r="BF190" i="4"/>
  <c r="BF193" i="4"/>
  <c r="BF207" i="4"/>
  <c r="BF215" i="4"/>
  <c r="BF219" i="4"/>
  <c r="BF222" i="4"/>
  <c r="BF224" i="4"/>
  <c r="BF226" i="4"/>
  <c r="BF228" i="4"/>
  <c r="BF233" i="4"/>
  <c r="BF244" i="4"/>
  <c r="BF248" i="4"/>
  <c r="BF251" i="4"/>
  <c r="BF256" i="4"/>
  <c r="BF260" i="4"/>
  <c r="BF264" i="4"/>
  <c r="BF270" i="4"/>
  <c r="BF275" i="4"/>
  <c r="BF282" i="4"/>
  <c r="BF290" i="4"/>
  <c r="BF297" i="4"/>
  <c r="BF304" i="4"/>
  <c r="BF312" i="4"/>
  <c r="BF342" i="4"/>
  <c r="BF346" i="4"/>
  <c r="BF349" i="4"/>
  <c r="BF357" i="4"/>
  <c r="BF360" i="4"/>
  <c r="F92" i="3"/>
  <c r="E120" i="3"/>
  <c r="J124" i="3"/>
  <c r="BF132" i="3"/>
  <c r="BF139" i="3"/>
  <c r="BF146" i="3"/>
  <c r="BF153" i="3"/>
  <c r="BF166" i="3"/>
  <c r="BF167" i="3"/>
  <c r="BF168" i="3"/>
  <c r="BF170" i="3"/>
  <c r="BF175" i="3"/>
  <c r="BF179" i="3"/>
  <c r="BF184" i="3"/>
  <c r="BF187" i="3"/>
  <c r="BF193" i="3"/>
  <c r="BF207" i="3"/>
  <c r="BF222" i="3"/>
  <c r="BF230" i="3"/>
  <c r="BF259" i="3"/>
  <c r="BF267" i="3"/>
  <c r="BF268" i="3"/>
  <c r="BF269" i="3"/>
  <c r="BF270" i="3"/>
  <c r="BF272" i="3"/>
  <c r="BF288" i="3"/>
  <c r="BF309" i="3"/>
  <c r="BF328" i="3"/>
  <c r="BF331" i="3"/>
  <c r="BF334" i="3"/>
  <c r="BF337" i="3"/>
  <c r="BF343" i="3"/>
  <c r="BF352" i="3"/>
  <c r="BF133" i="3"/>
  <c r="BF136" i="3"/>
  <c r="BF143" i="3"/>
  <c r="BF149" i="3"/>
  <c r="BF162" i="3"/>
  <c r="BF163" i="3"/>
  <c r="BF169" i="3"/>
  <c r="BF173" i="3"/>
  <c r="BF174" i="3"/>
  <c r="BF176" i="3"/>
  <c r="BF201" i="3"/>
  <c r="BF204" i="3"/>
  <c r="BF215" i="3"/>
  <c r="BF220" i="3"/>
  <c r="BF224" i="3"/>
  <c r="BF225" i="3"/>
  <c r="BF226" i="3"/>
  <c r="BF228" i="3"/>
  <c r="BF233" i="3"/>
  <c r="BF238" i="3"/>
  <c r="BF241" i="3"/>
  <c r="BF244" i="3"/>
  <c r="BF248" i="3"/>
  <c r="BF251" i="3"/>
  <c r="BF256" i="3"/>
  <c r="BF260" i="3"/>
  <c r="BF261" i="3"/>
  <c r="BF262" i="3"/>
  <c r="BF266" i="3"/>
  <c r="BF271" i="3"/>
  <c r="BF273" i="3"/>
  <c r="BF274" i="3"/>
  <c r="BF276" i="3"/>
  <c r="BF278" i="3"/>
  <c r="BF282" i="3"/>
  <c r="BF285" i="3"/>
  <c r="BF290" i="3"/>
  <c r="BF297" i="3"/>
  <c r="BF300" i="3"/>
  <c r="BF304" i="3"/>
  <c r="BF312" i="3"/>
  <c r="BF317" i="3"/>
  <c r="BF319" i="3"/>
  <c r="BF325" i="3"/>
  <c r="BF332" i="3"/>
  <c r="BF338" i="3"/>
  <c r="BF346" i="3"/>
  <c r="BF348" i="3"/>
  <c r="BF355" i="3"/>
  <c r="BF360" i="3"/>
  <c r="BF178" i="3"/>
  <c r="BF190" i="3"/>
  <c r="BF196" i="3"/>
  <c r="BF219" i="3"/>
  <c r="BF221" i="3"/>
  <c r="BF223" i="3"/>
  <c r="BF236" i="3"/>
  <c r="BF264" i="3"/>
  <c r="BF265" i="3"/>
  <c r="BF275" i="3"/>
  <c r="BF313" i="3"/>
  <c r="BF314" i="3"/>
  <c r="BF342" i="3"/>
  <c r="BF349" i="3"/>
  <c r="BF357" i="3"/>
  <c r="BF358" i="3"/>
  <c r="BF359" i="3"/>
  <c r="F92" i="2"/>
  <c r="BF157" i="2"/>
  <c r="BF173" i="2"/>
  <c r="BF176" i="2"/>
  <c r="BF179" i="2"/>
  <c r="BF189" i="2"/>
  <c r="BF192" i="2"/>
  <c r="BF203" i="2"/>
  <c r="BF216" i="2"/>
  <c r="BF231" i="2"/>
  <c r="BF234" i="2"/>
  <c r="BF235" i="2"/>
  <c r="BF238" i="2"/>
  <c r="BF240" i="2"/>
  <c r="BF243" i="2"/>
  <c r="BF246" i="2"/>
  <c r="BF258" i="2"/>
  <c r="BF259" i="2"/>
  <c r="BF270" i="2"/>
  <c r="BF273" i="2"/>
  <c r="BF278" i="2"/>
  <c r="BF279" i="2"/>
  <c r="BF281" i="2"/>
  <c r="BF287" i="2"/>
  <c r="BF288" i="2"/>
  <c r="BF294" i="2"/>
  <c r="BF297" i="2"/>
  <c r="BF305" i="2"/>
  <c r="BF308" i="2"/>
  <c r="BF310" i="2"/>
  <c r="BF319" i="2"/>
  <c r="BF336" i="2"/>
  <c r="BF338" i="2"/>
  <c r="BF358" i="2"/>
  <c r="BF363" i="2"/>
  <c r="BF369" i="2"/>
  <c r="BF372" i="2"/>
  <c r="BF376" i="2"/>
  <c r="BF395" i="2"/>
  <c r="E120" i="2"/>
  <c r="J124" i="2"/>
  <c r="BF132" i="2"/>
  <c r="BF142" i="2"/>
  <c r="BF148" i="2"/>
  <c r="BF166" i="2"/>
  <c r="BF169" i="2"/>
  <c r="BF174" i="2"/>
  <c r="BF175" i="2"/>
  <c r="BF180" i="2"/>
  <c r="BF183" i="2"/>
  <c r="BF186" i="2"/>
  <c r="BF200" i="2"/>
  <c r="BF220" i="2"/>
  <c r="BF229" i="2"/>
  <c r="BF248" i="2"/>
  <c r="BF251" i="2"/>
  <c r="BF254" i="2"/>
  <c r="BF267" i="2"/>
  <c r="BF269" i="2"/>
  <c r="BF272" i="2"/>
  <c r="BF274" i="2"/>
  <c r="BF285" i="2"/>
  <c r="BF286" i="2"/>
  <c r="BF302" i="2"/>
  <c r="BF331" i="2"/>
  <c r="BF332" i="2"/>
  <c r="BF333" i="2"/>
  <c r="BF351" i="2"/>
  <c r="BF357" i="2"/>
  <c r="BF368" i="2"/>
  <c r="BF392" i="2"/>
  <c r="BF393" i="2"/>
  <c r="BF133" i="2"/>
  <c r="BF134" i="2"/>
  <c r="BF137" i="2"/>
  <c r="BF145" i="2"/>
  <c r="BF155" i="2"/>
  <c r="BF156" i="2"/>
  <c r="BF170" i="2"/>
  <c r="BF171" i="2"/>
  <c r="BF172" i="2"/>
  <c r="BF177" i="2"/>
  <c r="BF195" i="2"/>
  <c r="BF206" i="2"/>
  <c r="BF230" i="2"/>
  <c r="BF232" i="2"/>
  <c r="BF233" i="2"/>
  <c r="BF236" i="2"/>
  <c r="BF264" i="2"/>
  <c r="BF268" i="2"/>
  <c r="BF277" i="2"/>
  <c r="BF280" i="2"/>
  <c r="BF284" i="2"/>
  <c r="BF290" i="2"/>
  <c r="BF298" i="2"/>
  <c r="BF299" i="2"/>
  <c r="BF316" i="2"/>
  <c r="BF323" i="2"/>
  <c r="BF328" i="2"/>
  <c r="BF354" i="2"/>
  <c r="BF360" i="2"/>
  <c r="BF364" i="2"/>
  <c r="BF374" i="2"/>
  <c r="BF375" i="2"/>
  <c r="BF386" i="2"/>
  <c r="BF389" i="2"/>
  <c r="BF390" i="2"/>
  <c r="BF394" i="2"/>
  <c r="F35" i="2"/>
  <c r="BB95" i="1" s="1"/>
  <c r="F36" i="2"/>
  <c r="BC95" i="1" s="1"/>
  <c r="F37" i="3"/>
  <c r="BD96" i="1"/>
  <c r="F37" i="4"/>
  <c r="BD97" i="1" s="1"/>
  <c r="F33" i="5"/>
  <c r="AZ98" i="1"/>
  <c r="F37" i="5"/>
  <c r="BD98" i="1"/>
  <c r="F36" i="6"/>
  <c r="BC99" i="1" s="1"/>
  <c r="F36" i="7"/>
  <c r="BC100" i="1" s="1"/>
  <c r="J33" i="8"/>
  <c r="AV101" i="1"/>
  <c r="J33" i="9"/>
  <c r="AV102" i="1"/>
  <c r="F33" i="10"/>
  <c r="AZ103" i="1" s="1"/>
  <c r="F35" i="10"/>
  <c r="BB103" i="1" s="1"/>
  <c r="F35" i="11"/>
  <c r="BB104" i="1"/>
  <c r="F37" i="12"/>
  <c r="BD105" i="1"/>
  <c r="F35" i="12"/>
  <c r="BB105" i="1" s="1"/>
  <c r="F33" i="13"/>
  <c r="AZ106" i="1" s="1"/>
  <c r="F36" i="13"/>
  <c r="BC106" i="1"/>
  <c r="J33" i="2"/>
  <c r="AV95" i="1" s="1"/>
  <c r="F33" i="3"/>
  <c r="AZ96" i="1" s="1"/>
  <c r="F36" i="3"/>
  <c r="BC96" i="1" s="1"/>
  <c r="F35" i="4"/>
  <c r="BB97" i="1"/>
  <c r="J33" i="5"/>
  <c r="AV98" i="1"/>
  <c r="F33" i="6"/>
  <c r="AZ99" i="1" s="1"/>
  <c r="J33" i="6"/>
  <c r="AV99" i="1" s="1"/>
  <c r="J33" i="7"/>
  <c r="AV100" i="1"/>
  <c r="F33" i="7"/>
  <c r="AZ100" i="1"/>
  <c r="F37" i="8"/>
  <c r="BD101" i="1" s="1"/>
  <c r="F36" i="8"/>
  <c r="BC101" i="1" s="1"/>
  <c r="F35" i="9"/>
  <c r="BB102" i="1"/>
  <c r="J33" i="10"/>
  <c r="AV103" i="1"/>
  <c r="J33" i="11"/>
  <c r="AV104" i="1" s="1"/>
  <c r="F33" i="11"/>
  <c r="AZ104" i="1" s="1"/>
  <c r="J33" i="12"/>
  <c r="AV105" i="1"/>
  <c r="J33" i="13"/>
  <c r="AV106" i="1"/>
  <c r="F37" i="2"/>
  <c r="BD95" i="1" s="1"/>
  <c r="F33" i="2"/>
  <c r="AZ95" i="1" s="1"/>
  <c r="J33" i="3"/>
  <c r="AV96" i="1"/>
  <c r="F35" i="3"/>
  <c r="BB96" i="1"/>
  <c r="J33" i="4"/>
  <c r="AV97" i="1" s="1"/>
  <c r="F33" i="4"/>
  <c r="AZ97" i="1" s="1"/>
  <c r="F36" i="4"/>
  <c r="BC97" i="1"/>
  <c r="F36" i="5"/>
  <c r="BC98" i="1"/>
  <c r="F35" i="5"/>
  <c r="BB98" i="1" s="1"/>
  <c r="F35" i="6"/>
  <c r="BB99" i="1" s="1"/>
  <c r="F37" i="6"/>
  <c r="BD99" i="1"/>
  <c r="F35" i="7"/>
  <c r="BB100" i="1"/>
  <c r="F37" i="7"/>
  <c r="BD100" i="1" s="1"/>
  <c r="F35" i="8"/>
  <c r="BB101" i="1" s="1"/>
  <c r="F33" i="8"/>
  <c r="AZ101" i="1"/>
  <c r="F36" i="9"/>
  <c r="BC102" i="1"/>
  <c r="F33" i="9"/>
  <c r="AZ102" i="1" s="1"/>
  <c r="F37" i="9"/>
  <c r="BD102" i="1" s="1"/>
  <c r="F36" i="10"/>
  <c r="BC103" i="1"/>
  <c r="F37" i="10"/>
  <c r="BD103" i="1"/>
  <c r="F36" i="11"/>
  <c r="BC104" i="1" s="1"/>
  <c r="F37" i="11"/>
  <c r="BD104" i="1" s="1"/>
  <c r="F33" i="12"/>
  <c r="AZ105" i="1"/>
  <c r="F36" i="12"/>
  <c r="BC105" i="1"/>
  <c r="F35" i="13"/>
  <c r="BB106" i="1" s="1"/>
  <c r="F37" i="13"/>
  <c r="BD106" i="1" s="1"/>
  <c r="J148" i="12" l="1"/>
  <c r="J99" i="12" s="1"/>
  <c r="P130" i="2"/>
  <c r="AU95" i="1" s="1"/>
  <c r="R125" i="13"/>
  <c r="R164" i="12"/>
  <c r="T126" i="12"/>
  <c r="R154" i="11"/>
  <c r="R154" i="10"/>
  <c r="R126" i="10"/>
  <c r="R125" i="10"/>
  <c r="P127" i="9"/>
  <c r="P126" i="9" s="1"/>
  <c r="AU102" i="1" s="1"/>
  <c r="P121" i="5"/>
  <c r="P120" i="5" s="1"/>
  <c r="AU98" i="1" s="1"/>
  <c r="P130" i="4"/>
  <c r="AU97" i="1"/>
  <c r="P126" i="13"/>
  <c r="P125" i="13" s="1"/>
  <c r="AU106" i="1" s="1"/>
  <c r="T164" i="12"/>
  <c r="R126" i="12"/>
  <c r="R125" i="12"/>
  <c r="T154" i="11"/>
  <c r="T126" i="11"/>
  <c r="T125" i="11" s="1"/>
  <c r="T154" i="10"/>
  <c r="R127" i="9"/>
  <c r="R126" i="9"/>
  <c r="P126" i="8"/>
  <c r="P125" i="8" s="1"/>
  <c r="AU101" i="1" s="1"/>
  <c r="T120" i="6"/>
  <c r="R120" i="6"/>
  <c r="R121" i="5"/>
  <c r="R120" i="5"/>
  <c r="T130" i="3"/>
  <c r="T130" i="2"/>
  <c r="T126" i="13"/>
  <c r="T125" i="13"/>
  <c r="P126" i="10"/>
  <c r="R130" i="4"/>
  <c r="R130" i="2"/>
  <c r="BK164" i="12"/>
  <c r="J164" i="12"/>
  <c r="J100" i="12" s="1"/>
  <c r="R126" i="11"/>
  <c r="R125" i="11"/>
  <c r="T121" i="5"/>
  <c r="T120" i="5" s="1"/>
  <c r="T130" i="4"/>
  <c r="R130" i="3"/>
  <c r="P164" i="12"/>
  <c r="P125" i="12" s="1"/>
  <c r="AU105" i="1" s="1"/>
  <c r="P154" i="11"/>
  <c r="P126" i="11"/>
  <c r="P125" i="11" s="1"/>
  <c r="AU104" i="1" s="1"/>
  <c r="P154" i="10"/>
  <c r="T126" i="10"/>
  <c r="T125" i="10" s="1"/>
  <c r="T126" i="8"/>
  <c r="T125" i="8"/>
  <c r="P120" i="6"/>
  <c r="AU99" i="1" s="1"/>
  <c r="P130" i="3"/>
  <c r="AU96" i="1" s="1"/>
  <c r="BK130" i="2"/>
  <c r="J130" i="2" s="1"/>
  <c r="J96" i="2" s="1"/>
  <c r="BK130" i="3"/>
  <c r="J130" i="3"/>
  <c r="J96" i="3" s="1"/>
  <c r="BK121" i="5"/>
  <c r="J121" i="5" s="1"/>
  <c r="J97" i="5" s="1"/>
  <c r="BK126" i="8"/>
  <c r="BK125" i="8"/>
  <c r="J125" i="8"/>
  <c r="J96" i="8"/>
  <c r="BK127" i="9"/>
  <c r="J127" i="9"/>
  <c r="J97" i="9" s="1"/>
  <c r="BK154" i="11"/>
  <c r="J154" i="11" s="1"/>
  <c r="J101" i="11" s="1"/>
  <c r="J166" i="13"/>
  <c r="J101" i="13"/>
  <c r="BK130" i="4"/>
  <c r="J130" i="4" s="1"/>
  <c r="J96" i="4" s="1"/>
  <c r="BK126" i="10"/>
  <c r="J126" i="10" s="1"/>
  <c r="J97" i="10" s="1"/>
  <c r="BK154" i="10"/>
  <c r="J154" i="10"/>
  <c r="J101" i="10" s="1"/>
  <c r="BK126" i="11"/>
  <c r="J126" i="11" s="1"/>
  <c r="J97" i="11" s="1"/>
  <c r="BK126" i="13"/>
  <c r="BK125" i="13"/>
  <c r="J125" i="13"/>
  <c r="J96" i="13"/>
  <c r="J126" i="12"/>
  <c r="J97" i="12" s="1"/>
  <c r="BK118" i="7"/>
  <c r="J118" i="7"/>
  <c r="J30" i="7" s="1"/>
  <c r="AG100" i="1" s="1"/>
  <c r="J34" i="3"/>
  <c r="AW96" i="1"/>
  <c r="AT96" i="1"/>
  <c r="J34" i="5"/>
  <c r="AW98" i="1" s="1"/>
  <c r="AT98" i="1" s="1"/>
  <c r="F34" i="5"/>
  <c r="BA98" i="1"/>
  <c r="J34" i="6"/>
  <c r="AW99" i="1"/>
  <c r="AT99" i="1"/>
  <c r="J34" i="9"/>
  <c r="AW102" i="1" s="1"/>
  <c r="AT102" i="1" s="1"/>
  <c r="F34" i="11"/>
  <c r="BA104" i="1"/>
  <c r="F34" i="13"/>
  <c r="BA106" i="1" s="1"/>
  <c r="F34" i="2"/>
  <c r="BA95" i="1" s="1"/>
  <c r="F34" i="4"/>
  <c r="BA97" i="1" s="1"/>
  <c r="J30" i="6"/>
  <c r="AG99" i="1"/>
  <c r="F34" i="7"/>
  <c r="BA100" i="1" s="1"/>
  <c r="J34" i="7"/>
  <c r="AW100" i="1"/>
  <c r="AT100" i="1" s="1"/>
  <c r="J34" i="8"/>
  <c r="AW101" i="1" s="1"/>
  <c r="AT101" i="1" s="1"/>
  <c r="F34" i="10"/>
  <c r="BA103" i="1" s="1"/>
  <c r="F34" i="12"/>
  <c r="BA105" i="1"/>
  <c r="J34" i="13"/>
  <c r="AW106" i="1" s="1"/>
  <c r="AT106" i="1" s="1"/>
  <c r="J34" i="2"/>
  <c r="AW95" i="1" s="1"/>
  <c r="AT95" i="1" s="1"/>
  <c r="F34" i="3"/>
  <c r="BA96" i="1"/>
  <c r="J34" i="4"/>
  <c r="AW97" i="1" s="1"/>
  <c r="AT97" i="1" s="1"/>
  <c r="F34" i="6"/>
  <c r="BA99" i="1" s="1"/>
  <c r="F34" i="8"/>
  <c r="BA101" i="1" s="1"/>
  <c r="F34" i="9"/>
  <c r="BA102" i="1" s="1"/>
  <c r="J34" i="10"/>
  <c r="AW103" i="1" s="1"/>
  <c r="AT103" i="1" s="1"/>
  <c r="J34" i="11"/>
  <c r="AW104" i="1"/>
  <c r="AT104" i="1"/>
  <c r="J34" i="12"/>
  <c r="AW105" i="1" s="1"/>
  <c r="AT105" i="1" s="1"/>
  <c r="AZ94" i="1"/>
  <c r="W29" i="1" s="1"/>
  <c r="BD94" i="1"/>
  <c r="W33" i="1" s="1"/>
  <c r="BB94" i="1"/>
  <c r="W31" i="1" s="1"/>
  <c r="BC94" i="1"/>
  <c r="W32" i="1" s="1"/>
  <c r="P125" i="10" l="1"/>
  <c r="AU103" i="1" s="1"/>
  <c r="AU94" i="1" s="1"/>
  <c r="T125" i="12"/>
  <c r="J126" i="8"/>
  <c r="J97" i="8"/>
  <c r="BK120" i="5"/>
  <c r="J120" i="5" s="1"/>
  <c r="J96" i="5" s="1"/>
  <c r="BK126" i="9"/>
  <c r="J126" i="9"/>
  <c r="J96" i="9" s="1"/>
  <c r="BK125" i="11"/>
  <c r="J125" i="11"/>
  <c r="J126" i="13"/>
  <c r="J97" i="13" s="1"/>
  <c r="BK125" i="10"/>
  <c r="J125" i="10" s="1"/>
  <c r="J30" i="10" s="1"/>
  <c r="AG103" i="1" s="1"/>
  <c r="BK125" i="12"/>
  <c r="J125" i="12" s="1"/>
  <c r="J96" i="12" s="1"/>
  <c r="AN100" i="1"/>
  <c r="J96" i="7"/>
  <c r="AN99" i="1"/>
  <c r="J39" i="7"/>
  <c r="J39" i="6"/>
  <c r="J30" i="4"/>
  <c r="AG97" i="1"/>
  <c r="J30" i="13"/>
  <c r="AG106" i="1" s="1"/>
  <c r="AY94" i="1"/>
  <c r="AX94" i="1"/>
  <c r="J30" i="2"/>
  <c r="AG95" i="1" s="1"/>
  <c r="J30" i="11"/>
  <c r="AG104" i="1"/>
  <c r="J30" i="3"/>
  <c r="AG96" i="1"/>
  <c r="J30" i="8"/>
  <c r="AG101" i="1"/>
  <c r="AV94" i="1"/>
  <c r="AK29" i="1"/>
  <c r="BA94" i="1"/>
  <c r="W30" i="1" s="1"/>
  <c r="J39" i="13" l="1"/>
  <c r="J39" i="10"/>
  <c r="J39" i="3"/>
  <c r="J39" i="2"/>
  <c r="J39" i="11"/>
  <c r="J39" i="8"/>
  <c r="J39" i="4"/>
  <c r="J96" i="10"/>
  <c r="J96" i="11"/>
  <c r="AN96" i="1"/>
  <c r="AN101" i="1"/>
  <c r="AN106" i="1"/>
  <c r="AN95" i="1"/>
  <c r="AN97" i="1"/>
  <c r="AN103" i="1"/>
  <c r="AN104" i="1"/>
  <c r="J30" i="12"/>
  <c r="AG105" i="1"/>
  <c r="AN105" i="1" s="1"/>
  <c r="AW94" i="1"/>
  <c r="AK30" i="1" s="1"/>
  <c r="J30" i="5"/>
  <c r="AG98" i="1" s="1"/>
  <c r="J30" i="9"/>
  <c r="AG102" i="1" s="1"/>
  <c r="J39" i="12" l="1"/>
  <c r="J39" i="9"/>
  <c r="J39" i="5"/>
  <c r="AN98" i="1"/>
  <c r="AN102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<sst xmlns="http://schemas.openxmlformats.org/spreadsheetml/2006/main" count="16969" uniqueCount="1686">
  <si>
    <t>Export Komplet</t>
  </si>
  <si>
    <t/>
  </si>
  <si>
    <t>2.0</t>
  </si>
  <si>
    <t>ZAMOK</t>
  </si>
  <si>
    <t>False</t>
  </si>
  <si>
    <t>{d09fa097-ab45-465a-bb1f-784ab99b2879}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</si>
  <si>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</si>
  <si>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</si>
  <si>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</si>
  <si>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</si>
  <si>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</si>
  <si>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</si>
  <si>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</si>
  <si>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156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</si>
  <si>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</si>
  <si>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</si>
  <si>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UBYTOVACÍCH KAPACIT-ŠDĹŠ, blok B</t>
  </si>
  <si>
    <t>JKSO:</t>
  </si>
  <si>
    <t>KS:</t>
  </si>
  <si>
    <t>Miesto:</t>
  </si>
  <si>
    <t>Zvolen</t>
  </si>
  <si>
    <t>Dátum:</t>
  </si>
  <si>
    <t>13. 10. 2023</t>
  </si>
  <si>
    <t>Objednávateľ:</t>
  </si>
  <si>
    <t>IČO:</t>
  </si>
  <si>
    <t>Technická univerzita vo Zvolene,Masarykova24,Zvole</t>
  </si>
  <si>
    <t>IČ DPH:</t>
  </si>
  <si>
    <t>Zhotoviteľ:</t>
  </si>
  <si>
    <t>Vyplň údaj</t>
  </si>
  <si>
    <t>Projektant:</t>
  </si>
  <si>
    <t>Ing.arch.Ľ.Lendvorský</t>
  </si>
  <si>
    <t>True</t>
  </si>
  <si>
    <t>Spracovateľ:</t>
  </si>
  <si>
    <t xml:space="preserve">Ing.B Placek - aktual.13.10.2023  Z.Lalka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</si>
  <si>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</si>
  <si>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</si>
  <si>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</si>
  <si>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</si>
  <si>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</si>
  <si>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</si>
  <si>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</si>
  <si>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</si>
  <si>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</si>
  <si>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</si>
  <si>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</si>
  <si>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</si>
  <si>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</si>
  <si>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</si>
  <si>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</si>
  <si>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</si>
  <si>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</si>
  <si>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</si>
  <si>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</si>
  <si>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</si>
  <si>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</si>
  <si>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</si>
  <si>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</si>
  <si>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</si>
  <si>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</si>
  <si>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</si>
  <si>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</si>
  <si>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</si>
  <si>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</si>
  <si>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</si>
  <si>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</si>
  <si>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</si>
  <si>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</si>
  <si>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</si>
  <si>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</si>
  <si>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</si>
  <si>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</si>
  <si>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</si>
  <si>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</si>
  <si>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</si>
  <si>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</si>
  <si>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</si>
  <si>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</si>
  <si>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</si>
  <si>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</si>
  <si>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</si>
  <si>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156-A</t>
  </si>
  <si>
    <t xml:space="preserve">Rekonštrukcie ubytovacích kapacit - II.NP </t>
  </si>
  <si>
    <t>STA</t>
  </si>
  <si>
    <t>1</t>
  </si>
  <si>
    <t>{d6934bdc-5462-4ec8-b4c3-dd6198f14d9e}</t>
  </si>
  <si>
    <t>156-B</t>
  </si>
  <si>
    <t xml:space="preserve"> Rekonštrukcie ubytovacích kapacit - III.NP   </t>
  </si>
  <si>
    <t>{ecc2b875-ea26-4e9c-afe8-f2fce6590659}</t>
  </si>
  <si>
    <t>156-C</t>
  </si>
  <si>
    <t xml:space="preserve"> Rekonštrukcie ubytovacích kapacit - IV.NP   </t>
  </si>
  <si>
    <t>{f26a7302-6b00-4ea5-8bb5-cef2c20e7915}</t>
  </si>
  <si>
    <t>156-D</t>
  </si>
  <si>
    <t xml:space="preserve">Zdravotechnika   </t>
  </si>
  <si>
    <t>{b9299fdc-09cc-4eca-90d1-6ec083e669a5}</t>
  </si>
  <si>
    <t>156-E</t>
  </si>
  <si>
    <t>Elektroinštalácia</t>
  </si>
  <si>
    <t>{323fc318-007e-453e-8d68-c90350aa5a8b}</t>
  </si>
  <si>
    <t>156-F</t>
  </si>
  <si>
    <t>VZT</t>
  </si>
  <si>
    <t>{daa26712-1515-4d6a-a467-b75c3f664dab}</t>
  </si>
  <si>
    <t>156-G</t>
  </si>
  <si>
    <t>EPS - Elektrická požiarna signalizácia</t>
  </si>
  <si>
    <t>{cb5aeb81-17b5-40e7-bbfe-39bac841be29}</t>
  </si>
  <si>
    <t>156-H</t>
  </si>
  <si>
    <t xml:space="preserve">HPS - Hlasová signalizácia požiaru  </t>
  </si>
  <si>
    <t>{89678dfc-aa89-41cd-85c1-2454ff1cff72}</t>
  </si>
  <si>
    <t>156-R</t>
  </si>
  <si>
    <t>Rekonštrukcia ubyt.kapacít - Blok F - spojvacia chodba</t>
  </si>
  <si>
    <t>{c36160df-df9a-4e4a-810a-ab743b17a670}</t>
  </si>
  <si>
    <t>156-S</t>
  </si>
  <si>
    <t>Rekonštrukcia ubyt.kapacít - Blok G - spojvacia chodba</t>
  </si>
  <si>
    <t>{a534c705-ca47-4124-9e12-7bad6abb4a5f}</t>
  </si>
  <si>
    <t>156-M1</t>
  </si>
  <si>
    <t>Prístupový systém COMINFO</t>
  </si>
  <si>
    <t>{f7ce14f6-0ee7-4e00-87a6-85bdbd492ba8}</t>
  </si>
  <si>
    <t>156-M</t>
  </si>
  <si>
    <t>Štrukturovaná kabeláž</t>
  </si>
  <si>
    <t>{e1595364-a8cf-4ab8-a743-d10068677b9a}</t>
  </si>
  <si>
    <t>KRYCÍ LIST ROZPOČTU</t>
  </si>
  <si>
    <t>Objekt:</t>
  </si>
  <si>
    <t xml:space="preserve">156-A - Rekonštrukcie ubytovacích kapacit - II.NP </t>
  </si>
  <si>
    <t>REKAPITULÁCIA ROZPOČTU</t>
  </si>
  <si>
    <t>Kód dielu - Popis</t>
  </si>
  <si>
    <t>Cena celkom [EUR]</t>
  </si>
  <si>
    <t>Náklady z rozpočtu</t>
  </si>
  <si>
    <t>-1</t>
  </si>
  <si>
    <t xml:space="preserve">3 - Zvislé a kompletné konštrukcie   </t>
  </si>
  <si>
    <t xml:space="preserve">6 - Úpravy povrchov, podlahy, osadenie   </t>
  </si>
  <si>
    <t xml:space="preserve">9 - Ostatné konštrukcie a práce-búranie   </t>
  </si>
  <si>
    <t xml:space="preserve">99 - Presun hmôt HSV   </t>
  </si>
  <si>
    <t xml:space="preserve">711 - Izolácie proti vode a vlhkosti   </t>
  </si>
  <si>
    <t xml:space="preserve">763 - Konštrukcie - drevostavby   </t>
  </si>
  <si>
    <t xml:space="preserve">766 - Konštrukcie stolárske   </t>
  </si>
  <si>
    <t xml:space="preserve">767 - Konštrukcie doplnkové kovové   </t>
  </si>
  <si>
    <t xml:space="preserve">771 - Podlahy z dlaždíc   </t>
  </si>
  <si>
    <t xml:space="preserve">776 - Podlahy povlakové   </t>
  </si>
  <si>
    <t xml:space="preserve">781 - Obklady   </t>
  </si>
  <si>
    <t xml:space="preserve">783 - Nátery   </t>
  </si>
  <si>
    <t xml:space="preserve">784 - Maľby   </t>
  </si>
  <si>
    <t xml:space="preserve">787 - Zasklievanie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</si>
  <si>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</si>
  <si>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</si>
  <si>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</si>
  <si>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</si>
  <si>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</si>
  <si>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</si>
  <si>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</si>
  <si>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</si>
  <si>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</si>
  <si>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</si>
  <si>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</si>
  <si>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</si>
  <si>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3</t>
  </si>
  <si>
    <t xml:space="preserve">Zvislé a kompletné konštrukcie   </t>
  </si>
  <si>
    <t>ROZPOCET</t>
  </si>
  <si>
    <t>K</t>
  </si>
  <si>
    <t>317160151.S</t>
  </si>
  <si>
    <t>Keramický preklad nenosný šírky 115 mm, výšky 71 mm, dĺžky 1000 mm</t>
  </si>
  <si>
    <t>ks</t>
  </si>
  <si>
    <t>4</t>
  </si>
  <si>
    <t>2</t>
  </si>
  <si>
    <t>317160172.S</t>
  </si>
  <si>
    <t>Keramický preklad nenosný šírky 145 mm, výšky 71 mm, dĺžky 1250 mm</t>
  </si>
  <si>
    <t>342272031.S</t>
  </si>
  <si>
    <t>Priečky z pórobetónových tvárnic hladkých s objemovou hmotnosťou do 600 kg/m3 hrúbky 100 mm - ozn. N4</t>
  </si>
  <si>
    <t>m2</t>
  </si>
  <si>
    <t>6</t>
  </si>
  <si>
    <t>VV</t>
  </si>
  <si>
    <t xml:space="preserve">0,9*2,2*7+1*2,68   </t>
  </si>
  <si>
    <t>Súčet</t>
  </si>
  <si>
    <t>342272041.S</t>
  </si>
  <si>
    <t>Priečky z pórobetónových tvárnic hladkých s objemovou hmotnosťou do 600 kg/m3 hrúbky 125 mm- ozn. N4</t>
  </si>
  <si>
    <t>8</t>
  </si>
  <si>
    <t xml:space="preserve">(3,3+2,115+0,9)*2,68*3-(0,9*2*3+0,7*2*3)   </t>
  </si>
  <si>
    <t xml:space="preserve">(3,45+2,15+0,9)*2,68*2-(0,9*2*2+0,7*2*2)   </t>
  </si>
  <si>
    <t xml:space="preserve">(3,45+2,425+0,9)*2,68*5-(0,9*2*5+0,7*2*5)   </t>
  </si>
  <si>
    <t xml:space="preserve">Súčet   </t>
  </si>
  <si>
    <t>5</t>
  </si>
  <si>
    <t>342272051.S</t>
  </si>
  <si>
    <t>Priečky z pórobetónových tvárnic hladkých s objemovou hmotnosťou do 600 kg/m3 hrúbky 150 mm-ozn. N5</t>
  </si>
  <si>
    <t>10</t>
  </si>
  <si>
    <t xml:space="preserve">1*2*15+1*0,4*15   </t>
  </si>
  <si>
    <t>342948112.S</t>
  </si>
  <si>
    <t>Ukotvenie priečok k murovaným konštrukciám priskrutkovaním</t>
  </si>
  <si>
    <t>m</t>
  </si>
  <si>
    <t>12</t>
  </si>
  <si>
    <t xml:space="preserve">2,68*12   </t>
  </si>
  <si>
    <t>7</t>
  </si>
  <si>
    <t>342948115.S</t>
  </si>
  <si>
    <t>Ukončenie priečok hr. do 100 mm ku konštrukciam polyuretánovou penou</t>
  </si>
  <si>
    <t>14</t>
  </si>
  <si>
    <t xml:space="preserve">(3,3+2,115+0,9)*3+(3,45+2,15+0,9)*2   </t>
  </si>
  <si>
    <t xml:space="preserve">(3,45+2,425+0,9)*5   </t>
  </si>
  <si>
    <t xml:space="preserve">0,9*7+1+2,68   </t>
  </si>
  <si>
    <t xml:space="preserve">0,9*15   </t>
  </si>
  <si>
    <t xml:space="preserve">Úpravy povrchov, podlahy, osadenie   </t>
  </si>
  <si>
    <t>612421331.S</t>
  </si>
  <si>
    <t>Oprava vnútorných vápenných omietok stien, v množstve opravenej plochy nad 10 do 30 % štukových-ostatné miestností bez stavebných úprav</t>
  </si>
  <si>
    <t>16</t>
  </si>
  <si>
    <t>9</t>
  </si>
  <si>
    <t>612467621</t>
  </si>
  <si>
    <t>Vnútorná sadrová omietka stien RIGIPS Rimano TEN hr. 5 mm - ozn. N3</t>
  </si>
  <si>
    <t>18</t>
  </si>
  <si>
    <t>612481119.S</t>
  </si>
  <si>
    <t>Potiahnutie vnútorných stien sklotextílnou mriežkou s celoplošným prilepením - ozn. N3</t>
  </si>
  <si>
    <t xml:space="preserve">(7,55+12,6)*2*2,68-2,25*1,5*2-1,8*3-2,3*2   </t>
  </si>
  <si>
    <t xml:space="preserve">(5,15+3,3)*2*2,68*4-(0,8*2*4+2,25*1,5*4)   </t>
  </si>
  <si>
    <t xml:space="preserve">(2,025+1,975*2+1)*0,48   </t>
  </si>
  <si>
    <t xml:space="preserve">(5,15+3,45)*2*2,68*12-(0,8*2*2*12+2,25*1,5*12)   </t>
  </si>
  <si>
    <t xml:space="preserve">(2,025+2,075)*2*0,48*7   </t>
  </si>
  <si>
    <t xml:space="preserve">(5,15*2,68)+(2+2+0,8+5,15)*0,48   </t>
  </si>
  <si>
    <t xml:space="preserve">40,125*2,68*2-(0,9*2*13)   </t>
  </si>
  <si>
    <t>11</t>
  </si>
  <si>
    <t>632452644.S</t>
  </si>
  <si>
    <t>Cementová samonivelizačná stierka, pevnosti v tlaku 25 MPa, hr. 5 mm</t>
  </si>
  <si>
    <t>22</t>
  </si>
  <si>
    <t xml:space="preserve">91,71+78,28+257,77   </t>
  </si>
  <si>
    <t>632452649.S</t>
  </si>
  <si>
    <t>Cementová samonivelizačná stierka, pevnosti v tlaku 25 MPa, hr. 10 mm - pod dlažbu a vinyl</t>
  </si>
  <si>
    <t>24</t>
  </si>
  <si>
    <t>13</t>
  </si>
  <si>
    <t>642942111.1</t>
  </si>
  <si>
    <t>Osadenie oceľovej dverovej zárubne alebo rámu, plochy otvoru do 2,5 m2-protipožiarne</t>
  </si>
  <si>
    <t>26</t>
  </si>
  <si>
    <t>M</t>
  </si>
  <si>
    <t>553310010302</t>
  </si>
  <si>
    <t>Zárubňa požiarna oceľová, bezpečnostná MRB šxvxhr 800x1970x120 mm, ľavá, šedá, INTERIERDVERE</t>
  </si>
  <si>
    <t>28</t>
  </si>
  <si>
    <t>15</t>
  </si>
  <si>
    <t>553310010304</t>
  </si>
  <si>
    <t>Zárubňa požiarna oceľová, bezpečnostná MRB šxvxhr 800x1970x120 mm, pravá, šedá, INTERIERDVERE</t>
  </si>
  <si>
    <t>30</t>
  </si>
  <si>
    <t>642942111.S</t>
  </si>
  <si>
    <t>Osadenie oceľovej dverovej zárubne alebo rámu, plochy otvoru do 2,5 m2</t>
  </si>
  <si>
    <t>32</t>
  </si>
  <si>
    <t>17</t>
  </si>
  <si>
    <t>553310004900</t>
  </si>
  <si>
    <t>Zárubňa oceľová CgU šxvxhr 700x1970x60 mm L</t>
  </si>
  <si>
    <t>34</t>
  </si>
  <si>
    <t>553310005000</t>
  </si>
  <si>
    <t>Zárubňa oceľová CgU šxvxhr 700x1970x60 mm P</t>
  </si>
  <si>
    <t>36</t>
  </si>
  <si>
    <t>19</t>
  </si>
  <si>
    <t>553310005100</t>
  </si>
  <si>
    <t>Zárubňa oceľová CgU šxvxhr 800x1970x60 mm L</t>
  </si>
  <si>
    <t>38</t>
  </si>
  <si>
    <t>553310005200</t>
  </si>
  <si>
    <t>Zárubňa oceľová CgU šxvxhr 800x1970x60 mm P</t>
  </si>
  <si>
    <t>40</t>
  </si>
  <si>
    <t xml:space="preserve">Ostatné konštrukcie a práce-búranie   </t>
  </si>
  <si>
    <t>21</t>
  </si>
  <si>
    <t>952901111.S</t>
  </si>
  <si>
    <t>Vyčistenie budov pri výške podlaží do 4 m</t>
  </si>
  <si>
    <t>42</t>
  </si>
  <si>
    <t>962031132.S</t>
  </si>
  <si>
    <t>Búranie priečok alebo vybúranie otvorov plochy nad 4 m2 z tehál pálených, plných alebo dutých hr. do 150 mm,  -0,19600t - ozn. B2</t>
  </si>
  <si>
    <t>44</t>
  </si>
  <si>
    <t xml:space="preserve">((5,15+3,15+1,6+1+1,15)+(1*24))*2,68   </t>
  </si>
  <si>
    <t>23</t>
  </si>
  <si>
    <t>965081712.S</t>
  </si>
  <si>
    <t>Búranie dlažieb, bez podklad. lôžka z xylolit., alebo keramických dlaždíc hr. do 10 mm,  -0,02000t- ozn. B6</t>
  </si>
  <si>
    <t>46</t>
  </si>
  <si>
    <t xml:space="preserve">(39,625*0,25*2)+91,82+2,71+11+2,69+2,38+6,28+21,15+6,14+8,45+8,57+6,14   </t>
  </si>
  <si>
    <t>968061115.S</t>
  </si>
  <si>
    <t>Demontáž okien drevených, 1 bm obvodu - 0,008t- dverné nadsvetlíky</t>
  </si>
  <si>
    <t>48</t>
  </si>
  <si>
    <t xml:space="preserve">(0,9+0,4)*2*24   </t>
  </si>
  <si>
    <t>25</t>
  </si>
  <si>
    <t>968061125.S</t>
  </si>
  <si>
    <t>Vyvesenie dreveného dverného krídla do suti plochy do 2 m2, -0,02400t</t>
  </si>
  <si>
    <t>50</t>
  </si>
  <si>
    <t xml:space="preserve">24+3   </t>
  </si>
  <si>
    <t>968071116.S</t>
  </si>
  <si>
    <t>Demontáž dverí kovových vchodových, 1 bm obvodu - 0,005t - vstupné dvere</t>
  </si>
  <si>
    <t>52</t>
  </si>
  <si>
    <t xml:space="preserve">(1,7+2)*2   </t>
  </si>
  <si>
    <t>27</t>
  </si>
  <si>
    <t>968072455.S</t>
  </si>
  <si>
    <t>Vybúranie kovových dverových zárubní plochy do 2 m2,  -0,07600t</t>
  </si>
  <si>
    <t>54</t>
  </si>
  <si>
    <t xml:space="preserve">0,8*2*24   </t>
  </si>
  <si>
    <t xml:space="preserve">0,6*2*3   </t>
  </si>
  <si>
    <t xml:space="preserve">1,7*2   </t>
  </si>
  <si>
    <t>971033631.S</t>
  </si>
  <si>
    <t>Vybúranie otvorov v murive tehl. plochy do 4 m2 hr. do 150 mm,  -0,27000t - ozn. B5</t>
  </si>
  <si>
    <t>56</t>
  </si>
  <si>
    <t xml:space="preserve">1*2*15   </t>
  </si>
  <si>
    <t>29</t>
  </si>
  <si>
    <t>971055011.S</t>
  </si>
  <si>
    <t>Rezanie konštrukcií zo železobetónu hr. panelu 170 mm stenovou pílou -0,02040t - ozn.B7</t>
  </si>
  <si>
    <t>58</t>
  </si>
  <si>
    <t xml:space="preserve">(0,3+1)*2*7   </t>
  </si>
  <si>
    <t>978013191.S</t>
  </si>
  <si>
    <t>Otlčenie omietok stien vnútorných vápenných alebo vápennocementových v rozsahu do 100 %,  -0,04600t - ozn. B8</t>
  </si>
  <si>
    <t>60</t>
  </si>
  <si>
    <t xml:space="preserve">((5,15+3,3)*2*2,68-(0,8*2)-(2,25*1,5))*3   </t>
  </si>
  <si>
    <t xml:space="preserve">(5,15+1,7)*2*2,68-(0,8*2)-(1,05*1,5)   </t>
  </si>
  <si>
    <t xml:space="preserve">(5,15+1,65)*2*2,68-(0,8*2)-(1,05*1,5)   </t>
  </si>
  <si>
    <t xml:space="preserve">((5,15+3,45)*2*2,68-(0,8*2)-(2,25*1,5))*11   </t>
  </si>
  <si>
    <t xml:space="preserve">((5,15+3,675)*2*2,68-(0,8*2)-(2,25*1,5))*2   </t>
  </si>
  <si>
    <t xml:space="preserve">39,675*2,68*2   </t>
  </si>
  <si>
    <t xml:space="preserve">(7,55+10,5)*2*2,68-(2,25*1,5*2)-(1,7*2)-(1,8*2*2)   </t>
  </si>
  <si>
    <t xml:space="preserve">(0,9+0,6)*2*2,68*2   </t>
  </si>
  <si>
    <t>31</t>
  </si>
  <si>
    <t>978059531.S</t>
  </si>
  <si>
    <t>Odsekanie a odobratie obkladov stien z obkladačiek vnútorných vrátane podkladovej omietky nad 2 m2,  -0,06800t-ozn.B4</t>
  </si>
  <si>
    <t>62</t>
  </si>
  <si>
    <t xml:space="preserve">(0,6*2+5,15)*2+(1,35+1,15)*2+(1,35+1)*2*14   </t>
  </si>
  <si>
    <t xml:space="preserve">(5,6+3,15+1,6*2+2*2)*2   </t>
  </si>
  <si>
    <t>64</t>
  </si>
  <si>
    <t xml:space="preserve">(39,675*2+7,65*2+6,75-2,3*2)*0,1   </t>
  </si>
  <si>
    <t xml:space="preserve">((5,15+1,7)*2-0,8)*0,1   </t>
  </si>
  <si>
    <t xml:space="preserve">((5,15+1,65)*2-0,8)*0,1   </t>
  </si>
  <si>
    <t xml:space="preserve">((5,15+3,45)*2*11-(0,8+1,35)*11)*0,1   </t>
  </si>
  <si>
    <t xml:space="preserve">((5,15+3,3)*2*3-(0,8+1,35)*3)*0,1   </t>
  </si>
  <si>
    <t xml:space="preserve">((5,15+3,675)*2*2-(0,8+1,35)*2)*0,1   </t>
  </si>
  <si>
    <t xml:space="preserve">5,15*0,1   </t>
  </si>
  <si>
    <t>33</t>
  </si>
  <si>
    <t>979011111.S</t>
  </si>
  <si>
    <t>Zvislá doprava sutiny a vybúraných hmôt za prvé podlažie nad alebo pod základným podlažím</t>
  </si>
  <si>
    <t>t</t>
  </si>
  <si>
    <t>66</t>
  </si>
  <si>
    <t>979011121.S</t>
  </si>
  <si>
    <t>Zvislá doprava sutiny a vybúraných hmôt za každé ďalšie podlažie</t>
  </si>
  <si>
    <t>68</t>
  </si>
  <si>
    <t>35</t>
  </si>
  <si>
    <t>979081111.S</t>
  </si>
  <si>
    <t>Odvoz sutiny a vybúraných hmôt na skládku do 1 km</t>
  </si>
  <si>
    <t>70</t>
  </si>
  <si>
    <t>979081121.S</t>
  </si>
  <si>
    <t>Odvoz sutiny a vybúraných hmôt na skládku za každý ďalší 1 km</t>
  </si>
  <si>
    <t>72</t>
  </si>
  <si>
    <t>37</t>
  </si>
  <si>
    <t>979082111.S</t>
  </si>
  <si>
    <t>Vnútrostavenisková doprava sutiny a vybúraných hmôt do 10 m</t>
  </si>
  <si>
    <t>74</t>
  </si>
  <si>
    <t>979082121.S</t>
  </si>
  <si>
    <t>Vnútrostavenisková doprava sutiny a vybúraných hmôt za každých ďalších 5 m</t>
  </si>
  <si>
    <t>76</t>
  </si>
  <si>
    <t>39</t>
  </si>
  <si>
    <t>979089012.S</t>
  </si>
  <si>
    <t>Poplatok za skladovanie - betón, tehly, dlaždice (17 01) ostatné</t>
  </si>
  <si>
    <t>78</t>
  </si>
  <si>
    <t>979089713.S</t>
  </si>
  <si>
    <t>Prenájom kontajneru 7 m3</t>
  </si>
  <si>
    <t>80</t>
  </si>
  <si>
    <t>99</t>
  </si>
  <si>
    <t xml:space="preserve">Presun hmôt HSV   </t>
  </si>
  <si>
    <t>41</t>
  </si>
  <si>
    <t>999281111.S</t>
  </si>
  <si>
    <t>Presun hmôt pre opravy a údržbu objektov vrátane vonkajších plášťov výšky do 25 m</t>
  </si>
  <si>
    <t>82</t>
  </si>
  <si>
    <t>711</t>
  </si>
  <si>
    <t xml:space="preserve">Izolácie proti vode a vlhkosti   </t>
  </si>
  <si>
    <t>711211001.S</t>
  </si>
  <si>
    <t>Jednozlož. hydroizolačná hmota disperzná, náter na vnútorne použitie vodorovná</t>
  </si>
  <si>
    <t>84</t>
  </si>
  <si>
    <t xml:space="preserve">3,36+3,74+3,69+2,38+6,38+4,34+4,51+4,34+4,25+4,7+6,14   </t>
  </si>
  <si>
    <t>43</t>
  </si>
  <si>
    <t>711212001.S</t>
  </si>
  <si>
    <t>Jednozlož. hydroizolačná hmota disperzná, náter na vnútorne použitie zvislá</t>
  </si>
  <si>
    <t>86</t>
  </si>
  <si>
    <t xml:space="preserve">0,9*2,2*3*7   </t>
  </si>
  <si>
    <t>998711202.S</t>
  </si>
  <si>
    <t>Presun hmôt pre izoláciu proti vode v objektoch výšky nad 6 do 12 m</t>
  </si>
  <si>
    <t>%</t>
  </si>
  <si>
    <t>88</t>
  </si>
  <si>
    <t>763</t>
  </si>
  <si>
    <t xml:space="preserve">Konštrukcie - drevostavby   </t>
  </si>
  <si>
    <t>45</t>
  </si>
  <si>
    <t>763119120</t>
  </si>
  <si>
    <t>SDK priečka s izoláciou ochrana hran (rohov) voľne stojacich priečok lištou Al šírky 52 mm</t>
  </si>
  <si>
    <t>90</t>
  </si>
  <si>
    <t xml:space="preserve">2,68*2*7   </t>
  </si>
  <si>
    <t>763119210</t>
  </si>
  <si>
    <t>SDK  základný penetračný náter</t>
  </si>
  <si>
    <t>92</t>
  </si>
  <si>
    <t xml:space="preserve">339,835+47,83+58,089   </t>
  </si>
  <si>
    <t>47</t>
  </si>
  <si>
    <t>763120010</t>
  </si>
  <si>
    <t>Sadrokartónová inštalačná predstena pre sanitárne zariadenia, jednoduché opláštenie, doska RBI 12,5 mm</t>
  </si>
  <si>
    <t>94</t>
  </si>
  <si>
    <t xml:space="preserve">(1,125+0,35*2)*2,68*7   </t>
  </si>
  <si>
    <t xml:space="preserve">(1,475*2,68)*4+(1*2,68*3)   </t>
  </si>
  <si>
    <t>763135075</t>
  </si>
  <si>
    <t>Kazetový podhľad Rigips 600 x 600 mm, hrana A, konštrukcia viditeľná, doska Alba biela - spojovacia chodba</t>
  </si>
  <si>
    <t>96</t>
  </si>
  <si>
    <t>49</t>
  </si>
  <si>
    <t>763138210</t>
  </si>
  <si>
    <t>Podhľad SDK Rigips RB 12.5 mm závesný, jednoúrovňová oceľová podkonštrukcia CD - ozn. PP1</t>
  </si>
  <si>
    <t>98</t>
  </si>
  <si>
    <t xml:space="preserve">45,3+19,665+2,5+9,98+17,66+10,35+2,68+10,35+2,38   </t>
  </si>
  <si>
    <t xml:space="preserve">16,94+17+17,66+8,97+3,23+2,92+8,97+17,44+17,83+3,31   </t>
  </si>
  <si>
    <t xml:space="preserve">8,97+18,25+18,75+17,44+8,97+3,11+2,94+8,97+17,3   </t>
  </si>
  <si>
    <t>763138212</t>
  </si>
  <si>
    <t>Podhľad SDK Rigips RBI 12.5 mm závesný, jednoúrovňová oceľová podkonštrukcia CD - ozn. PP2</t>
  </si>
  <si>
    <t>100</t>
  </si>
  <si>
    <t xml:space="preserve">3,36+3,74+3,69++2,38+6,38+4,34+4,51+4,34+4,7+4,25+6,14   </t>
  </si>
  <si>
    <t>51</t>
  </si>
  <si>
    <t>763170030</t>
  </si>
  <si>
    <t>Revízne dvierka s pevnými pántmi 200x200 mm - zdravotechnika</t>
  </si>
  <si>
    <t>102</t>
  </si>
  <si>
    <t>763170053</t>
  </si>
  <si>
    <t>Revízne dvierka 500x500 mm vývesné protipožiarne El90 - instalačné jádra</t>
  </si>
  <si>
    <t>104</t>
  </si>
  <si>
    <t>53</t>
  </si>
  <si>
    <t>763190010</t>
  </si>
  <si>
    <t>Úprava spojov medzi sdk konštrukciou a murivom, betónovou konštrukciou prepáskovaním a pretmelením</t>
  </si>
  <si>
    <t>106</t>
  </si>
  <si>
    <t>998763401</t>
  </si>
  <si>
    <t>Presun hmôt pre sádrokartónové konštrukcie v stavbách(objektoch )výšky do 7 m</t>
  </si>
  <si>
    <t>108</t>
  </si>
  <si>
    <t>766</t>
  </si>
  <si>
    <t xml:space="preserve">Konštrukcie stolárske   </t>
  </si>
  <si>
    <t>55</t>
  </si>
  <si>
    <t>766661422.S</t>
  </si>
  <si>
    <t>Montáž dverí drevených  bezpečnostných do kovovej bezpečnostnej zárubne</t>
  </si>
  <si>
    <t>110</t>
  </si>
  <si>
    <t>611650001001</t>
  </si>
  <si>
    <t>Dvere vnútorné protipožiarne drevené EI EW 30 D3-C šxv 800x1970 mm, požiarna výplň DTD, SK certifikát, - výber investor</t>
  </si>
  <si>
    <t>112</t>
  </si>
  <si>
    <t>57</t>
  </si>
  <si>
    <t>766662112.S</t>
  </si>
  <si>
    <t>Montáž dverového krídla otočného jednokrídlového poldrážkového, do existujúcej zárubne, vrátane kovania</t>
  </si>
  <si>
    <t>114</t>
  </si>
  <si>
    <t xml:space="preserve">14+8   </t>
  </si>
  <si>
    <t>549150000600.S</t>
  </si>
  <si>
    <t>Kľučka dverová a rozeta 2x, nehrdzavejúca oceľ, povrch nerez brúsený</t>
  </si>
  <si>
    <t>116</t>
  </si>
  <si>
    <t>59</t>
  </si>
  <si>
    <t>611610000001</t>
  </si>
  <si>
    <t>Dvere vnútorné jednokrídlové, šírka 800x1970 mm, lamino HPL,farba šedá, plné-výber investor</t>
  </si>
  <si>
    <t>118</t>
  </si>
  <si>
    <t>611610000002</t>
  </si>
  <si>
    <t>Dvere vnútorné jednokrídlové, šírka 700x1970 mm, lamino HPL,farba šedá, plné - výber investor</t>
  </si>
  <si>
    <t>120</t>
  </si>
  <si>
    <t>61</t>
  </si>
  <si>
    <t>766662811.S</t>
  </si>
  <si>
    <t>Demontáž dverného krídla, dokovanie prahu dverí jednokrídlových,  -0,00100t - ozn. B1</t>
  </si>
  <si>
    <t>122</t>
  </si>
  <si>
    <t>766695212.S</t>
  </si>
  <si>
    <t>Montáž prahu dverí, jednokrídlových</t>
  </si>
  <si>
    <t>124</t>
  </si>
  <si>
    <t xml:space="preserve">14+14+8   </t>
  </si>
  <si>
    <t>63</t>
  </si>
  <si>
    <t>611890003500.S</t>
  </si>
  <si>
    <t>Prah dubový, dĺžka 710 mm, šírka 100 mm</t>
  </si>
  <si>
    <t>126</t>
  </si>
  <si>
    <t>611890003900.S</t>
  </si>
  <si>
    <t>Prah dubový, dĺžka 810 mm, šírka 100 mm</t>
  </si>
  <si>
    <t>128</t>
  </si>
  <si>
    <t>65</t>
  </si>
  <si>
    <t>766811000R</t>
  </si>
  <si>
    <t>Montáž kuchynskej linky</t>
  </si>
  <si>
    <t>130</t>
  </si>
  <si>
    <t>615620000001</t>
  </si>
  <si>
    <t>Dodávka kuchynskej linky dl. 3590 mm</t>
  </si>
  <si>
    <t>132</t>
  </si>
  <si>
    <t>67</t>
  </si>
  <si>
    <t>998766202.S</t>
  </si>
  <si>
    <t>Presun hmot pre konštrukcie stolárske v objektoch výšky nad 6 do 12 m</t>
  </si>
  <si>
    <t>134</t>
  </si>
  <si>
    <t>767</t>
  </si>
  <si>
    <t xml:space="preserve">Konštrukcie doplnkové kovové   </t>
  </si>
  <si>
    <t>767132811.S</t>
  </si>
  <si>
    <t>Demontáž stien a priečok z plechu skrutkovaných,  -0,01800t - demontáž WC kabín</t>
  </si>
  <si>
    <t>136</t>
  </si>
  <si>
    <t xml:space="preserve">0,9*2*6+1,5*2*3   </t>
  </si>
  <si>
    <t>771</t>
  </si>
  <si>
    <t xml:space="preserve">Podlahy z dlaždíc   </t>
  </si>
  <si>
    <t>69</t>
  </si>
  <si>
    <t>771411016.S</t>
  </si>
  <si>
    <t>Montáž soklíkov z obkladačiek do malty veľ. 300 x 150 mm</t>
  </si>
  <si>
    <t>138</t>
  </si>
  <si>
    <t xml:space="preserve">(6,75+13,6)*2-3,15-2,3*2-3   </t>
  </si>
  <si>
    <t>597640000001.S</t>
  </si>
  <si>
    <t>Obkladačky keramické glazované jednofarebné hladké lxv 300x150 mm</t>
  </si>
  <si>
    <t>140</t>
  </si>
  <si>
    <t>71</t>
  </si>
  <si>
    <t>771541020.S</t>
  </si>
  <si>
    <t>Montáž podláh z dlaždíc gres kladených do malty veľ. 300 x 600 mm - miestnosť 2.03</t>
  </si>
  <si>
    <t>142</t>
  </si>
  <si>
    <t>597740000011</t>
  </si>
  <si>
    <t>Dlaždice keramické , lxvxhr 298x598x11 mm,  RAKO - výber investor</t>
  </si>
  <si>
    <t>144</t>
  </si>
  <si>
    <t xml:space="preserve">91,71 * 1,08   </t>
  </si>
  <si>
    <t>73</t>
  </si>
  <si>
    <t>771541211.S</t>
  </si>
  <si>
    <t>Montáž podláh z dlaždíc gres kladených do tmelu flexibil. mrazuvzdorného v obmedzenom priestore veľ. 200 x 200 mm - ozn. N11</t>
  </si>
  <si>
    <t>146</t>
  </si>
  <si>
    <t xml:space="preserve">3,74+3,69+4,34+4,51+4,34+3,11+4,25+4,7+6,14+18,86+3,84+1,84+2,38+6,38+2,8+3,36   </t>
  </si>
  <si>
    <t>597740001800.S</t>
  </si>
  <si>
    <t>Dlaždice keramické, lxvxhr 198x198x9 mm, gresové neglazované-výber investor</t>
  </si>
  <si>
    <t>148</t>
  </si>
  <si>
    <t xml:space="preserve">78,28 * 1,08   </t>
  </si>
  <si>
    <t>75</t>
  </si>
  <si>
    <t>998771202.S</t>
  </si>
  <si>
    <t>Presun hmôt pre podlahy z dlaždíc v objektoch výšky nad 6 do 12 m</t>
  </si>
  <si>
    <t>150</t>
  </si>
  <si>
    <t>776</t>
  </si>
  <si>
    <t xml:space="preserve">Podlahy povlakové   </t>
  </si>
  <si>
    <t>776411000.S</t>
  </si>
  <si>
    <t>Lepenie podlahových líšt soklových ozn.N11</t>
  </si>
  <si>
    <t>152</t>
  </si>
  <si>
    <t xml:space="preserve">40,125*2-(2,3*2+3,15)   </t>
  </si>
  <si>
    <t xml:space="preserve">(5,15+3,45)*2*12   </t>
  </si>
  <si>
    <t xml:space="preserve">(5,15+3,3)*2*4   </t>
  </si>
  <si>
    <t xml:space="preserve">(3,675+5,15)*2*2   </t>
  </si>
  <si>
    <t>77</t>
  </si>
  <si>
    <t>283410017800.S</t>
  </si>
  <si>
    <t>Lišta soklová</t>
  </si>
  <si>
    <t>154</t>
  </si>
  <si>
    <t xml:space="preserve">381,8 * 1,01   </t>
  </si>
  <si>
    <t>776511810.S</t>
  </si>
  <si>
    <t>Odstránenie povlakových podláh z nášľapnej plochy lepených bez podložky,  -0,00100t - ozn. B6</t>
  </si>
  <si>
    <t xml:space="preserve">(39,675*1,8)+86,52+17,21+17,34+17,42+17,34+18,69   </t>
  </si>
  <si>
    <t xml:space="preserve">18,69+17,34+17,72+17,34+17,72+17,28+17,56+16,84+17,54+17,41+16,94   </t>
  </si>
  <si>
    <t>79</t>
  </si>
  <si>
    <t>776541200.S</t>
  </si>
  <si>
    <t>Položenie povlakových podláh PVC vinyl heterogénnych LVT spoj click</t>
  </si>
  <si>
    <t>158</t>
  </si>
  <si>
    <t xml:space="preserve">2,5+9,98+17,66+2,68+10,35+2,38+10,25+16,94   </t>
  </si>
  <si>
    <t xml:space="preserve">17,66+8,97+3,23+8,97+2,92+17,44+17,83+8,97+3,31   </t>
  </si>
  <si>
    <t xml:space="preserve">18,25+18,75+17,44+8,97+3,11+8,97+2,94+17,3   </t>
  </si>
  <si>
    <t>284110004200</t>
  </si>
  <si>
    <t>Podlaha PVC heterogénna, LVT vinylové dielce, ID Inspiration click, hrúbka 2,5 mm, trieda záťaže 34/43, TARKETT-výber investor</t>
  </si>
  <si>
    <t>160</t>
  </si>
  <si>
    <t xml:space="preserve">257,77 * 1,03   </t>
  </si>
  <si>
    <t>81</t>
  </si>
  <si>
    <t>776990105.S</t>
  </si>
  <si>
    <t>Vysávanie podkladu pred kladením povlakovýck podláh</t>
  </si>
  <si>
    <t>162</t>
  </si>
  <si>
    <t>776990110.S</t>
  </si>
  <si>
    <t>Penetrovanie podkladu pred kladením povlakových podláh</t>
  </si>
  <si>
    <t>164</t>
  </si>
  <si>
    <t>83</t>
  </si>
  <si>
    <t>776992210.S</t>
  </si>
  <si>
    <t>Príprava podkladu prebrúsením betónu ručným elektrickým náradím</t>
  </si>
  <si>
    <t>166</t>
  </si>
  <si>
    <t>998776202.S</t>
  </si>
  <si>
    <t>Presun hmôt pre podlahy povlakové v objektoch výšky nad 6 do 12 m</t>
  </si>
  <si>
    <t>168</t>
  </si>
  <si>
    <t>781</t>
  </si>
  <si>
    <t xml:space="preserve">Obklady   </t>
  </si>
  <si>
    <t>85</t>
  </si>
  <si>
    <t>781445122.S</t>
  </si>
  <si>
    <t>Montáž obkladov vnútor. stien z obkladačiek kladených do tmelu v obmedzenom priestore veľ. 200x400 mm</t>
  </si>
  <si>
    <t>170</t>
  </si>
  <si>
    <t xml:space="preserve">(0,9*2*2,2)*6+(0,1*2,2)*6   </t>
  </si>
  <si>
    <t xml:space="preserve">(1,975+2)*2*2,2-0,7*2   </t>
  </si>
  <si>
    <t xml:space="preserve">(1,825+2)*2*2,2-0,7*2   </t>
  </si>
  <si>
    <t xml:space="preserve">(2,125+2,025)*2*2,2-0,7*2   </t>
  </si>
  <si>
    <t xml:space="preserve">(1,825+2,425)*2*2,2-0,7*2   </t>
  </si>
  <si>
    <t xml:space="preserve">(2,23+2,425)*2*2,2-0,7*2   </t>
  </si>
  <si>
    <t xml:space="preserve">(2,2+2,375)*2*2,2-0,7*2   </t>
  </si>
  <si>
    <t xml:space="preserve">(1,95+2,375)*2*2,2-0,7*2   </t>
  </si>
  <si>
    <t xml:space="preserve">(5,15+0,8*4)*2   </t>
  </si>
  <si>
    <t xml:space="preserve">3,59*0,9   </t>
  </si>
  <si>
    <t>597640001600.S</t>
  </si>
  <si>
    <t>Obkladačky keramické lxvxhr 200x400x8 mm RAKO -výber investor</t>
  </si>
  <si>
    <t>172</t>
  </si>
  <si>
    <t xml:space="preserve">183,433 * 1,08   </t>
  </si>
  <si>
    <t>87</t>
  </si>
  <si>
    <t>781491111.S</t>
  </si>
  <si>
    <t>Montáž plastových profilov pre obklad do tmelu - roh steny</t>
  </si>
  <si>
    <t>174</t>
  </si>
  <si>
    <t xml:space="preserve">2,2*2*7   </t>
  </si>
  <si>
    <t>59764000001R</t>
  </si>
  <si>
    <t>Rohová lišta obkladu</t>
  </si>
  <si>
    <t>176</t>
  </si>
  <si>
    <t>89</t>
  </si>
  <si>
    <t>998781202.S</t>
  </si>
  <si>
    <t>Presun hmôt pre obklady keramické v objektoch výšky nad 6 do 12 m</t>
  </si>
  <si>
    <t>178</t>
  </si>
  <si>
    <t>783</t>
  </si>
  <si>
    <t xml:space="preserve">Nátery   </t>
  </si>
  <si>
    <t>783201812</t>
  </si>
  <si>
    <t>Odstránenie starých náterov z kovových stavebných doplnkových konštrukcií oceľovou kefou - zábradlie schodiska</t>
  </si>
  <si>
    <t>180</t>
  </si>
  <si>
    <t xml:space="preserve">2,7*1,2*2*2   </t>
  </si>
  <si>
    <t>91</t>
  </si>
  <si>
    <t>783224900</t>
  </si>
  <si>
    <t>Oprava náterov kov.stav.doplnk.konštr. syntetické na vzduchu schnúce jednonásobné s 1x emailovaním - 70µm - zábradlie schodiska</t>
  </si>
  <si>
    <t>182</t>
  </si>
  <si>
    <t>783225100</t>
  </si>
  <si>
    <t>Nátery kov.stav.doplnk.konštr. syntetické na vzduchu schnúce dvojnás. 1x s emailov. - 105µm - oceľové zárubne</t>
  </si>
  <si>
    <t>184</t>
  </si>
  <si>
    <t xml:space="preserve">(2*2+0,8)*0,16*28   </t>
  </si>
  <si>
    <t xml:space="preserve">(2*2+0,7)*0,16*8   </t>
  </si>
  <si>
    <t>93</t>
  </si>
  <si>
    <t>783226100</t>
  </si>
  <si>
    <t>Nátery kov.stav.doplnk.konštr. syntetické na vzduchu schnúce základný - 35µm - oceľové zárubne</t>
  </si>
  <si>
    <t>186</t>
  </si>
  <si>
    <t>783601811R</t>
  </si>
  <si>
    <t>Odstránenie starých náterov zo stolárskych výrobkov oškrabaním s obrúsením - drevené madlo schodiska</t>
  </si>
  <si>
    <t>188</t>
  </si>
  <si>
    <t xml:space="preserve">2,7*2+1,2   </t>
  </si>
  <si>
    <t>95</t>
  </si>
  <si>
    <t>783622900</t>
  </si>
  <si>
    <t>Oprava náterov stolár.výrobkov syntetické dvojnásobné - madlo schodiska</t>
  </si>
  <si>
    <t>190</t>
  </si>
  <si>
    <t>784</t>
  </si>
  <si>
    <t xml:space="preserve">Maľby   </t>
  </si>
  <si>
    <t>784410010</t>
  </si>
  <si>
    <t>Oblepenie vypínačov, zásuviek páskou výšky do 3,80 m</t>
  </si>
  <si>
    <t>192</t>
  </si>
  <si>
    <t>97</t>
  </si>
  <si>
    <t>784410100</t>
  </si>
  <si>
    <t>Penetrovanie jednonásobné jemnozrnných podkladov výšky do 3,80 m</t>
  </si>
  <si>
    <t>194</t>
  </si>
  <si>
    <t>784410102</t>
  </si>
  <si>
    <t>Penetrovanie jednonásobné jemnozrnných podkladov - ostatné miestností výšky do 3,80 m</t>
  </si>
  <si>
    <t>196</t>
  </si>
  <si>
    <t xml:space="preserve">(3,25+6,4)*2*2,68+3,25*6,4-0,8*2*4   </t>
  </si>
  <si>
    <t xml:space="preserve">(2,1+2,05)*2*2,68+2,1*2,05-0,8*2   </t>
  </si>
  <si>
    <t xml:space="preserve">(5,3+3,25)*2*2,68+5,3*3,25-0,8*2   </t>
  </si>
  <si>
    <t xml:space="preserve">(2,05+1,95)*2*2,68+2,05*1,95-0,8*2   </t>
  </si>
  <si>
    <t xml:space="preserve">(1,05+1,95)*2*2,68+1,05*1,95-0,8*2   </t>
  </si>
  <si>
    <t xml:space="preserve">(7,55+11,45)*2*2,68+7,55*11,45-1,8*2*3-2,3*2-2,25*1,5*2   </t>
  </si>
  <si>
    <t xml:space="preserve">(6,75+13,1)*2*2,68+6,75*13,1-2,3   </t>
  </si>
  <si>
    <t>784453471</t>
  </si>
  <si>
    <t>Maľby z maliarskych zmesí Primalex, Farmal, ručne nanášané tónované s bielym stropom dvojnásobné na jemnozrnný podklad na schodisku výšky do 3,80 m</t>
  </si>
  <si>
    <t>198</t>
  </si>
  <si>
    <t xml:space="preserve">967,922+431,545   </t>
  </si>
  <si>
    <t>784453473</t>
  </si>
  <si>
    <t>Maľby z maliarskych zmesí Primalex, Farmal, ručne nanášané tónované s bielym stropom dvojnásobné na hrubozrnný podklad- ostatné miestností  výšky do 3,80 m</t>
  </si>
  <si>
    <t>200</t>
  </si>
  <si>
    <t>101</t>
  </si>
  <si>
    <t>784454010</t>
  </si>
  <si>
    <t>Maľby z maliarských zmesí Caparol, ručne nanášaná, na jemnozrnný podklad výšky do 3,80 m - stropy v kúpelne</t>
  </si>
  <si>
    <t>202</t>
  </si>
  <si>
    <t>787</t>
  </si>
  <si>
    <t xml:space="preserve">Zasklievanie   </t>
  </si>
  <si>
    <t>787100020.S</t>
  </si>
  <si>
    <t>Montáž presklenej steny s dvomi bočným svetlíkmi, rozmer otvoru 1010 - 2500/2020 mm</t>
  </si>
  <si>
    <t>204</t>
  </si>
  <si>
    <t>103</t>
  </si>
  <si>
    <t>611830000001</t>
  </si>
  <si>
    <t>Presklená stena, šírka 2300 mm, výška 2500 mm, s bočným svetlíkom protipožiarné EW30/D3-C,sklo čiré</t>
  </si>
  <si>
    <t>206</t>
  </si>
  <si>
    <t>611830000002</t>
  </si>
  <si>
    <t>Presklená stena, šírka 2300 mm, výška 2050 mm, s bočným svetlíkom protipožiarné EW30/D3-C,sklo čiré</t>
  </si>
  <si>
    <t>208</t>
  </si>
  <si>
    <t>105</t>
  </si>
  <si>
    <t>998787202.S</t>
  </si>
  <si>
    <t>Presun hmôt pre zasklievanie v objektoch výšky nad 6 do 12 m</t>
  </si>
  <si>
    <t>210</t>
  </si>
  <si>
    <t xml:space="preserve">156-B -  Rekonštrukcie ubytovacích kapacit - III.NP   </t>
  </si>
  <si>
    <t xml:space="preserve">16+23   </t>
  </si>
  <si>
    <t xml:space="preserve">0,9*2,68*10   </t>
  </si>
  <si>
    <t xml:space="preserve">(3,45*2,68*9)+(2,45*2,68)+(3,3*2,68)+(3,15*2,68)-(0,8*2*12)-(0,7*2*12)   </t>
  </si>
  <si>
    <t xml:space="preserve">(2,55*5+2,025+1,8+2+2,3+2,05*2+2,45)*2,68+0,9*2,2*12   </t>
  </si>
  <si>
    <t xml:space="preserve">1*2*20+1*0,4*20   </t>
  </si>
  <si>
    <t xml:space="preserve">2,68*14   </t>
  </si>
  <si>
    <t xml:space="preserve">(3,45*9+2,45+3,3+3,15+2,55*5+2,025*2+1,8+2+2,3+2,05)   </t>
  </si>
  <si>
    <t xml:space="preserve">(10,5+3,9)*2*2,68-1,8*2,1*3-2,3*2   </t>
  </si>
  <si>
    <t xml:space="preserve">(10,5+2,3)*2*2,68-2,3*2-2,3*2,4-3,15*2,68-0,8*2*2   </t>
  </si>
  <si>
    <t xml:space="preserve">(39,675+2,3)*2*2,68-2,3*2-0,8*2*16   </t>
  </si>
  <si>
    <t xml:space="preserve">(5,15+3,3)*2*2,68+1,1*2,68*2+2*2,68*2-0,8*2*6-0,7*2*2   </t>
  </si>
  <si>
    <t xml:space="preserve">(5,15+3,3)*2*2,68*19-0,8*2*19   </t>
  </si>
  <si>
    <t xml:space="preserve">(1,8+2+2,4+1,925+1,8+2,05)*2,68*2-0,8*2*2*4-0,7*2*2   </t>
  </si>
  <si>
    <t xml:space="preserve">0,9*2,2*2*12   </t>
  </si>
  <si>
    <t xml:space="preserve">519,97+85,741   </t>
  </si>
  <si>
    <t xml:space="preserve">23+12   </t>
  </si>
  <si>
    <t xml:space="preserve">(0,9+3,45+1,25)*2,68   </t>
  </si>
  <si>
    <t xml:space="preserve">(3,15+5,15)*2,86   </t>
  </si>
  <si>
    <t xml:space="preserve">(1+1)*2,86*22   </t>
  </si>
  <si>
    <t xml:space="preserve">107,92+2,71+2,72+11+2,69+2,37+6,28+8,45+5,42+11,73+8,45+8,57   </t>
  </si>
  <si>
    <t xml:space="preserve">(0,9+0,4)*2*28   </t>
  </si>
  <si>
    <t xml:space="preserve">29+1   </t>
  </si>
  <si>
    <t xml:space="preserve">0,8*2*29   </t>
  </si>
  <si>
    <t xml:space="preserve">0,6*2*1   </t>
  </si>
  <si>
    <t xml:space="preserve">1,7*2*3   </t>
  </si>
  <si>
    <t xml:space="preserve">1*2*12   </t>
  </si>
  <si>
    <t xml:space="preserve">(10,5+3,9)*2*2,68   </t>
  </si>
  <si>
    <t xml:space="preserve">(5,15+3,45)*2*2,68*19-2,25*1,5*18-0,9*2*18   </t>
  </si>
  <si>
    <t xml:space="preserve">(5,15+3,3)*2*2,68*4-2,25*1,5*4-0,9*2*4   </t>
  </si>
  <si>
    <t xml:space="preserve">(5,15+3,225)*2*2,68*2-2,25*1,5*2-0,9*2*2   </t>
  </si>
  <si>
    <t xml:space="preserve">(5,15+3,15)*2*2,68-0,8*2*2   </t>
  </si>
  <si>
    <t xml:space="preserve">(2+5,15)*2*2,68+(1,65+5,15)*2*2,68   </t>
  </si>
  <si>
    <t xml:space="preserve">(1,5*3)*2*21   </t>
  </si>
  <si>
    <t xml:space="preserve">(3,15+3,5)*2*2+3,5*2-0,8*2   </t>
  </si>
  <si>
    <t xml:space="preserve">3,74+3,69+4,34+4,51+4,34+3,11+4,25+4,7+3,71+3,77+2,38+6,38+3,63+3,19+3,19   </t>
  </si>
  <si>
    <t xml:space="preserve">0,9*2,2*3*12   </t>
  </si>
  <si>
    <t>SDK strop základný penetračný náter</t>
  </si>
  <si>
    <t xml:space="preserve">431,545+47,83   </t>
  </si>
  <si>
    <t xml:space="preserve">(1,115*2,68*12)   </t>
  </si>
  <si>
    <t>Kazetový podhľad Rigips 600 x 600 mm, hrana A, konštrukcia viditeľná, doska Alba biela</t>
  </si>
  <si>
    <t xml:space="preserve">91,71+24,12   </t>
  </si>
  <si>
    <t xml:space="preserve">40,62+16,94+11,13+3,17+17,66+10,35+2,68+10,35+2,38+16,94+17,66+8,97+3,23+2,92   </t>
  </si>
  <si>
    <t xml:space="preserve">8,97+17,44+17,83+8,97+15,25+18,36+17,44+8,97+3,11+8,97+2,94+17,3   </t>
  </si>
  <si>
    <t xml:space="preserve">17,36+10,07+2,53+2,45+9,98+17,66+9,65+2,8+17,66+3,17+10,3+16,94   </t>
  </si>
  <si>
    <t xml:space="preserve">3,19+3,74+3,69+4,34+4,51+4,34+4,25+4,7+3,71+3,77+8,45+6,38+2,38+3,63+3,19   </t>
  </si>
  <si>
    <t>Revízne dvierka 500x500 mm vývesné protipožiarne El90 pre sdk steny - instalačné jádra</t>
  </si>
  <si>
    <t>998763303</t>
  </si>
  <si>
    <t>Presun hmôt pre sádrokartónové konštrukcie v objektoch výšky od 7 do 24 m</t>
  </si>
  <si>
    <t>Dvere vnútorné jednokrídlové, šírka 800x1970 mm,lamino HPL,farba šedá, plné - výber investor</t>
  </si>
  <si>
    <t>Dvere vnútorné jednokrídlové, šírka 700x1970, lamino HPL,farba šedá, plné - výber investor</t>
  </si>
  <si>
    <t xml:space="preserve">3,74+3,69+4,34+4,51+4,34+18,36+3,111+4,25+4,7+3,71+3,77+8,45+2,38+6,38+3,63+3,19+3,19   </t>
  </si>
  <si>
    <t>Dlaždice keramické, lxvxhr 198x198x9 mm, gresové neglazované,výber investor</t>
  </si>
  <si>
    <t xml:space="preserve">85,741 * 1,08   </t>
  </si>
  <si>
    <t xml:space="preserve">(39,675+2,3)*2-0,9*16-2,3*2   </t>
  </si>
  <si>
    <t xml:space="preserve">(3,3+5,15)*2*4-0,8*23-0,7*12   </t>
  </si>
  <si>
    <t xml:space="preserve">(3,45+5,15)*2*18+1,2*24   </t>
  </si>
  <si>
    <t xml:space="preserve">(3,15+5,15)*2*3   </t>
  </si>
  <si>
    <t xml:space="preserve">(3,325+5,15)*2*2   </t>
  </si>
  <si>
    <t xml:space="preserve">527,85 * 1,01   </t>
  </si>
  <si>
    <t xml:space="preserve">91,71+24,12+2,68+10,35+17,66+2,38+10,35+16,94+3,23+8,97+17,66   </t>
  </si>
  <si>
    <t xml:space="preserve">2,92+8,97+17,44+3,31+8,97+17,83+18,25+8,97+17,44+2,94+8,97+17,3+2,53   </t>
  </si>
  <si>
    <t xml:space="preserve">8,97+17,3+2,53+10,07+17,36+2,45+9,98+17,66+2,8+9,65+17,66+3,17+10,3+16,94+3,17+11,13+16,94   </t>
  </si>
  <si>
    <t xml:space="preserve">519,97 * 1,03   </t>
  </si>
  <si>
    <t xml:space="preserve">(2,025+2,125)*2*2,2*7-0,7*2*7   </t>
  </si>
  <si>
    <t xml:space="preserve">(2,425+1,95)*2*2,2*5-0,7*2*5   </t>
  </si>
  <si>
    <t xml:space="preserve">(3,2+2,1)*0,9   </t>
  </si>
  <si>
    <t xml:space="preserve">0,9*2*2,2*12   </t>
  </si>
  <si>
    <t>Obkladačky keramické lxvxhr 200x400x8 mm RAKO - výber investor</t>
  </si>
  <si>
    <t xml:space="preserve">259,56 * 1,08   </t>
  </si>
  <si>
    <t xml:space="preserve">2,2*2*12   </t>
  </si>
  <si>
    <t xml:space="preserve">(2*2+0,8)*0,16*39   </t>
  </si>
  <si>
    <t xml:space="preserve">(2*2+0,7)*0,16*12   </t>
  </si>
  <si>
    <t xml:space="preserve">2,7*2*1,2   </t>
  </si>
  <si>
    <t>783622900R</t>
  </si>
  <si>
    <t xml:space="preserve">1709,58+64,27   </t>
  </si>
  <si>
    <t xml:space="preserve">1278,638+431,12   </t>
  </si>
  <si>
    <t>Presklená stena, šírka 2300 mm, výška 2400 mm, s bočným svetlíkom protipožiarné EW30/D3-C,sklo čiré</t>
  </si>
  <si>
    <t xml:space="preserve">156-C -  Rekonštrukcie ubytovacích kapacit - IV.NP   </t>
  </si>
  <si>
    <t>998763403</t>
  </si>
  <si>
    <t>Presun hmôt pre sádrokartónové konštrukcie v stavbách(objektoch )výšky od 7 do 24 m</t>
  </si>
  <si>
    <t>Dvere vnútorné jednokrídlové, šírka 800x1970 mm, lamino HPL farba šedá,plné - výber investor</t>
  </si>
  <si>
    <t>Dvere vnútorné jednokrídlové, šírka 700x1970 mm, lamino HPL,farba šedá, plné-výber investor</t>
  </si>
  <si>
    <t>Podlaha PVC heterogénna, LVT vinylové dielce, ID Inspiration click, hrúbka 2,5 mm, trieda záťaže 34/43, TARKETT - výber investor</t>
  </si>
  <si>
    <t xml:space="preserve">156-D - Zdravotechnika   </t>
  </si>
  <si>
    <t>PSV - Práce a dodávky PSV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</si>
  <si>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</si>
  <si>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</si>
  <si>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</si>
  <si>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PSV</t>
  </si>
  <si>
    <t>Práce a dodávky PSV</t>
  </si>
  <si>
    <t>721</t>
  </si>
  <si>
    <t>Zdravotechnika - vnútorná kanalizácia</t>
  </si>
  <si>
    <t>Pol1</t>
  </si>
  <si>
    <t>Potrubie kanalizačné z PVC hrdlové vnútorné  DN 50</t>
  </si>
  <si>
    <t>-1465823649</t>
  </si>
  <si>
    <t>Pol2</t>
  </si>
  <si>
    <t>Potrubie kanalizačné z PVC hrdlové vnútorné  DN 110</t>
  </si>
  <si>
    <t>1611307055</t>
  </si>
  <si>
    <t>Pol3</t>
  </si>
  <si>
    <t>Potrubie kanalizačné z PVC hrdlové vnútorné  DN 125</t>
  </si>
  <si>
    <t>507998850</t>
  </si>
  <si>
    <t>Pol4</t>
  </si>
  <si>
    <t>Ventilačné hlavice  DN 110</t>
  </si>
  <si>
    <t>2003713282</t>
  </si>
  <si>
    <t>Pol5</t>
  </si>
  <si>
    <t>Vyvedenie a upevnenie kanalizačných výpustiek DN50</t>
  </si>
  <si>
    <t>-1896230461</t>
  </si>
  <si>
    <t>Pol6</t>
  </si>
  <si>
    <t>Vyvedenie a upevnenie kanalizačných výpustiek DN110</t>
  </si>
  <si>
    <t>352400483</t>
  </si>
  <si>
    <t>Pol7</t>
  </si>
  <si>
    <t>Zápachová uzávierka pre umývadlo DN 40</t>
  </si>
  <si>
    <t>1358254465</t>
  </si>
  <si>
    <t>Pol8</t>
  </si>
  <si>
    <t>Zápachová uzávierka drezová, výlevková DN 50</t>
  </si>
  <si>
    <t>-1400320744</t>
  </si>
  <si>
    <t>Pol9</t>
  </si>
  <si>
    <t>Zápachová uzávierka pre sprchové vaničky DN 50</t>
  </si>
  <si>
    <t>-1209188045</t>
  </si>
  <si>
    <t>Pol10</t>
  </si>
  <si>
    <t>Ostatné - skúška tesnosti kanalizácie v objektoch vodou do DN 125</t>
  </si>
  <si>
    <t>481801632</t>
  </si>
  <si>
    <t>Pol11</t>
  </si>
  <si>
    <t>Vnútorná kanalizácia , vodovod a ZP HZS T6 demontáže</t>
  </si>
  <si>
    <t>hod</t>
  </si>
  <si>
    <t>275635989</t>
  </si>
  <si>
    <t>Pol12</t>
  </si>
  <si>
    <t>Presun hmôt pre vnútornú kanalizáciu v objektoch</t>
  </si>
  <si>
    <t>-27133480</t>
  </si>
  <si>
    <t>722</t>
  </si>
  <si>
    <t>Zdravotechnika - vnútorný vodovod</t>
  </si>
  <si>
    <t>Pol13</t>
  </si>
  <si>
    <t>Potrubie vod. z ocel. rúrok závit. pozink. 11353 DN 50</t>
  </si>
  <si>
    <t>1968086807</t>
  </si>
  <si>
    <t>Pol14</t>
  </si>
  <si>
    <t>Kohút guľový priamy DN50, PN 25</t>
  </si>
  <si>
    <t>-1200955067</t>
  </si>
  <si>
    <t>Pol15</t>
  </si>
  <si>
    <t>Požiarne príslušenstvo, hadicový navijak NOHA typ A25/30 na stenu 700x700x285mm alebo ekvivalent</t>
  </si>
  <si>
    <t>súbor</t>
  </si>
  <si>
    <t>-1770559694</t>
  </si>
  <si>
    <t>Pol16</t>
  </si>
  <si>
    <t>Montáž potrubia</t>
  </si>
  <si>
    <t>204965588</t>
  </si>
  <si>
    <t>Pol17</t>
  </si>
  <si>
    <t>Montáž hadicových navijakov</t>
  </si>
  <si>
    <t>-2133977642</t>
  </si>
  <si>
    <t>Pol18</t>
  </si>
  <si>
    <t>Oceľové potrubie nerez AISI 316L IVAR.INOX 15x1 alebo ekvivalent</t>
  </si>
  <si>
    <t>624645261</t>
  </si>
  <si>
    <t>Pol19</t>
  </si>
  <si>
    <t>Oceľové potrubie nerez AISI 316L IVAR.INOX 18x1,2 alebo ekvivalent</t>
  </si>
  <si>
    <t>1546005843</t>
  </si>
  <si>
    <t>Pol20</t>
  </si>
  <si>
    <t>Oceľové potrubie nerez AISI 316L IVAR.INOX 22x1,2 alebo ekvivalent</t>
  </si>
  <si>
    <t>1901947162</t>
  </si>
  <si>
    <t>Pol21</t>
  </si>
  <si>
    <t>Oceľové potrubie nerez AISI 316L IVAR.INOX 28x1,2 alebo ekvivalent</t>
  </si>
  <si>
    <t>-115694880</t>
  </si>
  <si>
    <t>Pol22</t>
  </si>
  <si>
    <t>Oceľové potrubie nerez AISI 316L IVAR.INOX 35x1,5 alebo ekvivalent</t>
  </si>
  <si>
    <t>-1282944486</t>
  </si>
  <si>
    <t>Pol23</t>
  </si>
  <si>
    <t>Oceľové potrubie nerez AISI 316L IVAR.INOX 42x1,5 alebo ekvivalent</t>
  </si>
  <si>
    <t>-1446686775</t>
  </si>
  <si>
    <t>Pol24</t>
  </si>
  <si>
    <t>Oceľové potrubie nerez AISI 316L IVAR.INOX 54x1,5 alebo ekvivalent</t>
  </si>
  <si>
    <t>-1084945913</t>
  </si>
  <si>
    <t>Pol25</t>
  </si>
  <si>
    <t>Tubolit DG 15 x 20 izolácia-trubica AZ FLEX Armacell alebo ekvivalent</t>
  </si>
  <si>
    <t>256987730</t>
  </si>
  <si>
    <t>Pol26</t>
  </si>
  <si>
    <t>Tubolit DG 18 x 20 izolácia-trubica AZ FLEX Armacell alebo ekvivalent</t>
  </si>
  <si>
    <t>91039808</t>
  </si>
  <si>
    <t>Pol27</t>
  </si>
  <si>
    <t>Tubolit DG 22 x 20 izolácia-trubica AZ FLEX Armacell alebo ekvivalent</t>
  </si>
  <si>
    <t>-1806173163</t>
  </si>
  <si>
    <t>Pol28</t>
  </si>
  <si>
    <t>Tubolit DG 28 x 20 izolácia-trubica AZ FLEX Armacell alebo ekvivalent</t>
  </si>
  <si>
    <t>61248101</t>
  </si>
  <si>
    <t>Pol29</t>
  </si>
  <si>
    <t>Tubolit DG 35 x 20 izolácia-trubica AZ FLEX Armacell alebo ekvivalent</t>
  </si>
  <si>
    <t>-155088301</t>
  </si>
  <si>
    <t>Pol30</t>
  </si>
  <si>
    <t>Tubolit DG 42 x 20 izolácia-trubica AZ FLEX Armacell alebo ekvivalent</t>
  </si>
  <si>
    <t>1329025959</t>
  </si>
  <si>
    <t>Pol31</t>
  </si>
  <si>
    <t>Tubolit DG 54 x 20 izolácia-trubica AZ FLEX Armacell alebo ekvivalent</t>
  </si>
  <si>
    <t>1707095070</t>
  </si>
  <si>
    <t>Pol32</t>
  </si>
  <si>
    <t>Kohút guľový priamy DN15, PN 10 so šróbením</t>
  </si>
  <si>
    <t>-913420690</t>
  </si>
  <si>
    <t>Pol33</t>
  </si>
  <si>
    <t>Kohút guľový priamy DN25, PN 10 so šróbením</t>
  </si>
  <si>
    <t>-74936987</t>
  </si>
  <si>
    <t>Pol34</t>
  </si>
  <si>
    <t>Kohút guľový priamy DN32, PN 10 so šróbením</t>
  </si>
  <si>
    <t>1822635993</t>
  </si>
  <si>
    <t>Pol35</t>
  </si>
  <si>
    <t>Kohút guľový vypúšťací DN15, PN 10</t>
  </si>
  <si>
    <t>1146114510</t>
  </si>
  <si>
    <t>Pol36</t>
  </si>
  <si>
    <t>-1259588781</t>
  </si>
  <si>
    <t>Pol37</t>
  </si>
  <si>
    <t>Ostatné práce na rúrovom vedení, tlakové skúšky vodovodného potrubia DN do 80</t>
  </si>
  <si>
    <t>92398424</t>
  </si>
  <si>
    <t>Pol38</t>
  </si>
  <si>
    <t>Prepláchnutie a dezinfekcia vodovodného potrubia do DN 80</t>
  </si>
  <si>
    <t>-1692686953</t>
  </si>
  <si>
    <t>Pol39</t>
  </si>
  <si>
    <t>Presun hmôt pre vnútorný vodovod</t>
  </si>
  <si>
    <t>-1139384730</t>
  </si>
  <si>
    <t>725</t>
  </si>
  <si>
    <t>Zdravotechnika - zariaďovacie predmety</t>
  </si>
  <si>
    <t>Pol40</t>
  </si>
  <si>
    <t>Drez antikórový Blanco LEMIS XL 6S-IF nerez kartáčkvaný 523034 alebo ekvivalent</t>
  </si>
  <si>
    <t>-1562588803</t>
  </si>
  <si>
    <t>Pol41</t>
  </si>
  <si>
    <t>Umývadlo DEEP BY JIKA H812613 60x45x19 glazovaná spodná hrana alebo ekvivalent</t>
  </si>
  <si>
    <t>442962456</t>
  </si>
  <si>
    <t>Pol42</t>
  </si>
  <si>
    <t>Sprchová vanička akrylátová DEEP BY JIKA 900x900x80 alebo ekvivalent</t>
  </si>
  <si>
    <t>-1361027939</t>
  </si>
  <si>
    <t>Pol43</t>
  </si>
  <si>
    <t>Sprchové dvere 90 x 195 cm, strieborný profil, ľavo/pravé, Cubito pure H254242 alebo ekvivalent</t>
  </si>
  <si>
    <t>524399036</t>
  </si>
  <si>
    <t>Pol44</t>
  </si>
  <si>
    <t>WC závesné bez oplachového kruhu DEEP BY JIKA H820614 alebo ekvivalent</t>
  </si>
  <si>
    <t>18402432</t>
  </si>
  <si>
    <t>Pol45</t>
  </si>
  <si>
    <t>Doska na sedenie s poklopom DEEP BY JIKA H893611 alebo ekvivalent</t>
  </si>
  <si>
    <t>423330291</t>
  </si>
  <si>
    <t>Pol46</t>
  </si>
  <si>
    <t>Podomietkový modul H895652 pre WC systém alebo ekvivalent</t>
  </si>
  <si>
    <t>617277381</t>
  </si>
  <si>
    <t>Pol47</t>
  </si>
  <si>
    <t>Závesná výlevka vrátane mriežky, MIRA H851049 alebo ekvivalent</t>
  </si>
  <si>
    <t>922978978</t>
  </si>
  <si>
    <t>Pol48</t>
  </si>
  <si>
    <t>Podomietkový modul H893607 pre závesnú výlevku Mira alebo ekvivalent</t>
  </si>
  <si>
    <t>-1639415360</t>
  </si>
  <si>
    <t>Pol49</t>
  </si>
  <si>
    <t>Umývadlová nástenná páková batéria, ramienko 210mm, TALAS H3111N70042301 alebo ekvivalent</t>
  </si>
  <si>
    <t>-826781709</t>
  </si>
  <si>
    <t>Pol50</t>
  </si>
  <si>
    <t>Sprchová páková batéria TALAS H3311N70044001 alebo ekvivalent</t>
  </si>
  <si>
    <t>-918858571</t>
  </si>
  <si>
    <t>Pol51</t>
  </si>
  <si>
    <t>Sprchová sada RIO H3651R00043711 alebo ekvivalent</t>
  </si>
  <si>
    <t>-982431991</t>
  </si>
  <si>
    <t>Pol52</t>
  </si>
  <si>
    <t>Montáž</t>
  </si>
  <si>
    <t>-1578055353</t>
  </si>
  <si>
    <t>156-E - Elektroinštalácia</t>
  </si>
  <si>
    <t>D1 - hrubá montáž silnoprúd</t>
  </si>
  <si>
    <t>D2 - kompletáž silnoprúd</t>
  </si>
  <si>
    <t>D3 - hrubá montáž CBS núdzového osvetlenia</t>
  </si>
  <si>
    <t>D4 - kompletáž CBS núdzového osvetlenia</t>
  </si>
  <si>
    <t>D1</t>
  </si>
  <si>
    <t>hrubá montáž silnoprúd</t>
  </si>
  <si>
    <t>Pol66</t>
  </si>
  <si>
    <t>D+M kábel N2XH-J 3x1,5 B2ca s1d1a1 pod omietku</t>
  </si>
  <si>
    <t>Pol67</t>
  </si>
  <si>
    <t>D+M kábel N2XH-O 3x1,5 B2ca s1d1a1 pod omietku</t>
  </si>
  <si>
    <t>Pol68</t>
  </si>
  <si>
    <t>D+M kábel N2XH-J 3x2,5 B2ca s1d1a1 pod omietku</t>
  </si>
  <si>
    <t>Pol69</t>
  </si>
  <si>
    <t>D+M kábel N2XH-J 5x1,5 B2ca s1d1a1 pod omietku</t>
  </si>
  <si>
    <t>Pol70</t>
  </si>
  <si>
    <t>D+M kábel N2XH-J 5x2,5 B2ca s1d1a1 pod omietku</t>
  </si>
  <si>
    <t>Pol71</t>
  </si>
  <si>
    <t>D+M kábel N2XH-J 5x25 B2ca s1d1a1 pod omietku</t>
  </si>
  <si>
    <t>Pol72</t>
  </si>
  <si>
    <t>D+M trubka FXP 20</t>
  </si>
  <si>
    <t>Pol73</t>
  </si>
  <si>
    <t>D+M trubka FXP 25</t>
  </si>
  <si>
    <t>Pol74</t>
  </si>
  <si>
    <t>D+M trubka FXP 32</t>
  </si>
  <si>
    <t>Pol75</t>
  </si>
  <si>
    <t>D+M Kr.univ.ASD70, alebo sadrokarton. Krab</t>
  </si>
  <si>
    <t>Pol76</t>
  </si>
  <si>
    <t>D+M sádra</t>
  </si>
  <si>
    <t>kg</t>
  </si>
  <si>
    <t>Pol77</t>
  </si>
  <si>
    <t>D+M vodič N2XH-J 1x16 B2ca s1d1a1</t>
  </si>
  <si>
    <t>Pol78</t>
  </si>
  <si>
    <t>D+M vodič N2XH-J 1x6 B2ca s1d1a1</t>
  </si>
  <si>
    <t>Pol79</t>
  </si>
  <si>
    <t>D+M skrinka pospojovania s HUD</t>
  </si>
  <si>
    <t>Pol80</t>
  </si>
  <si>
    <t>D+M manipulácie v sieti: vypnutie, zaistenie a odpojenie prívodu el. energie</t>
  </si>
  <si>
    <t>Pol81</t>
  </si>
  <si>
    <t>D+M doprava osôb a materiálu na stavbu</t>
  </si>
  <si>
    <t>kpl</t>
  </si>
  <si>
    <t>Pol82</t>
  </si>
  <si>
    <t>D+M drobný, spojovací, kotevný materiál a neočakávané práce</t>
  </si>
  <si>
    <t>Pol83</t>
  </si>
  <si>
    <t>D+M vyznačenie rozvodov po stenách pre sekacie práce</t>
  </si>
  <si>
    <t>nH</t>
  </si>
  <si>
    <t>Pol84</t>
  </si>
  <si>
    <t>D+M demontáž pôvodných elektrických rozvodov</t>
  </si>
  <si>
    <t>Pol85</t>
  </si>
  <si>
    <t>D+M vysekanie kruhového otvoru 70mm do muriva s pálenej tehly pre krabice</t>
  </si>
  <si>
    <t>Pol86</t>
  </si>
  <si>
    <t>D+M vyfrézovanie drážky 20x20mm do muriva s pálenej tehly</t>
  </si>
  <si>
    <t>Pol87</t>
  </si>
  <si>
    <t>D+M vyfrézovanie drážky 20x20mm do betónu</t>
  </si>
  <si>
    <t>Pol88</t>
  </si>
  <si>
    <t>D+M vyfrézovanie drážky 40x20mm do muriva s pálenej tehly</t>
  </si>
  <si>
    <t>Pol89</t>
  </si>
  <si>
    <t>D+M vyfrézovanie drážky 50x30mm do muriva s pálenej tehly</t>
  </si>
  <si>
    <t>Pol90</t>
  </si>
  <si>
    <t>D+M vysekanie otvoru pre rozvádzač do muriva s pálenej tehly</t>
  </si>
  <si>
    <t>Pol91</t>
  </si>
  <si>
    <t>D+M vysekanie prierazu priemer 20mm x 200 dĺžka do muriva s pálenej tehly</t>
  </si>
  <si>
    <t>Pol92</t>
  </si>
  <si>
    <t>D - zmetenie sute do vedier po sekacích prácach</t>
  </si>
  <si>
    <t>Pol93</t>
  </si>
  <si>
    <t>M - znesenie zdemontovaného materiálu na určené miesto na stavbe</t>
  </si>
  <si>
    <t>Pol94</t>
  </si>
  <si>
    <t>D -znesenie sute na určené miesto na stavbe</t>
  </si>
  <si>
    <t>D2</t>
  </si>
  <si>
    <t>kompletáž silnoprúd</t>
  </si>
  <si>
    <t>Pol95</t>
  </si>
  <si>
    <t>D+M 1 zásuvka komplet biela</t>
  </si>
  <si>
    <t>Pol96</t>
  </si>
  <si>
    <t>D+m 2 zásuvka komplet biela</t>
  </si>
  <si>
    <t>Pol97</t>
  </si>
  <si>
    <t>D+M vypinač biely 1 komplet</t>
  </si>
  <si>
    <t>Pol98</t>
  </si>
  <si>
    <t>D+M vypinač biely 5 komplet</t>
  </si>
  <si>
    <t>Pol99</t>
  </si>
  <si>
    <t>D+M vypinač biely 6 komplet</t>
  </si>
  <si>
    <t>Pol100</t>
  </si>
  <si>
    <t>D+M vypinač biely 3fáz/16A komplet šporáková prípojka</t>
  </si>
  <si>
    <t>Pol101</t>
  </si>
  <si>
    <t>D+M svietidlo A Ledvance DL SLIM DN Round 155 12W 3000K WT</t>
  </si>
  <si>
    <t>Pol102</t>
  </si>
  <si>
    <t>D+M svietidlo B Ledvance PANEL 600 36W 3000 K WT UGR&lt;19</t>
  </si>
  <si>
    <t>Pol103</t>
  </si>
  <si>
    <t>D+M svietidlo C led Ledvance circular 400 senzor 24W 3000 K IP44 WT</t>
  </si>
  <si>
    <t>Pol104</t>
  </si>
  <si>
    <t>D+M svietidlo D led Ledvance SF Circular 350 18W 3000K IP44 WT</t>
  </si>
  <si>
    <t>Pol105</t>
  </si>
  <si>
    <t>D+M Príslušenstvo pre montáž na povrch pre PANEL 600, alebo vyzeranie otvoru 60x60 do SDK podhľadu</t>
  </si>
  <si>
    <t>Pol106</t>
  </si>
  <si>
    <t>D+M rebríkový radiátor biely 450x940 RP1003A</t>
  </si>
  <si>
    <t>Pol107</t>
  </si>
  <si>
    <t>D+M elektricá výhrevná tyč do radiatora 300w s termostatom GT300</t>
  </si>
  <si>
    <t>Pol108</t>
  </si>
  <si>
    <t>D+M ventilátor axiálny s dobehom a spätnou klapkou</t>
  </si>
  <si>
    <t>Pol109</t>
  </si>
  <si>
    <t>D+M rozvádzač R-2 I.NP - úprava</t>
  </si>
  <si>
    <t>Pol110</t>
  </si>
  <si>
    <t>D+M rozvádzač R-B-2 II.NP - výzbroj</t>
  </si>
  <si>
    <t>Pol111</t>
  </si>
  <si>
    <t>D+M rozvádzač R-B-3,4 III,IV NP- výzbroj</t>
  </si>
  <si>
    <t>Pol112</t>
  </si>
  <si>
    <t>D+M zapojenie vodiča 0 - 2,5mm2</t>
  </si>
  <si>
    <t>Pol113</t>
  </si>
  <si>
    <t>D+M zapojenie vodiča 16-25mm2</t>
  </si>
  <si>
    <t>Pol114</t>
  </si>
  <si>
    <t>D+M svorka Bernard ZSA 16+ cu pásik</t>
  </si>
  <si>
    <t>Pol115</t>
  </si>
  <si>
    <t>D+M Svorka wago 2-5x1,5</t>
  </si>
  <si>
    <t>Pol116</t>
  </si>
  <si>
    <t>D+M Drobný, spojovací, kotevný materiál</t>
  </si>
  <si>
    <t>Pol117</t>
  </si>
  <si>
    <t>D+M Doprava materiálu a pracovníkov</t>
  </si>
  <si>
    <t>Pol118</t>
  </si>
  <si>
    <t>D+M Oživenie, spustenie a skontrolovanie rozvodov</t>
  </si>
  <si>
    <t>Pol119</t>
  </si>
  <si>
    <t>D+M Realizačný projekt / projekt skutočného vyhotovenia</t>
  </si>
  <si>
    <t>Pol120</t>
  </si>
  <si>
    <t>D+M Revízia elektro</t>
  </si>
  <si>
    <t>D3</t>
  </si>
  <si>
    <t>hrubá montáž CBS núdzového osvetlenia</t>
  </si>
  <si>
    <t>Pol121</t>
  </si>
  <si>
    <t>D+M kábel N2XH-J-V 2x2,5 B2ca s1d1a1 FE180/PS60</t>
  </si>
  <si>
    <t>Pol122</t>
  </si>
  <si>
    <t>Pol123</t>
  </si>
  <si>
    <t>Pol124</t>
  </si>
  <si>
    <t>D+M nastrelovanie požiarne odolnej príchytky</t>
  </si>
  <si>
    <t>D4</t>
  </si>
  <si>
    <t>kompletáž CBS núdzového osvetlenia</t>
  </si>
  <si>
    <t>Pol125</t>
  </si>
  <si>
    <t>D+M svietidlo núdzové pre CBS 2W LED 265lm IP65 FZLV2 48V adresovateľné SMART biele</t>
  </si>
  <si>
    <t>Pol126</t>
  </si>
  <si>
    <t>D+M piktogram pre svietidlo</t>
  </si>
  <si>
    <t>Pol127</t>
  </si>
  <si>
    <t>D+M Krabica inštalačná so zachovaním funkčnosti pri požiari s keramickou svorkovnicou min. 60 min.</t>
  </si>
  <si>
    <t>Pol128</t>
  </si>
  <si>
    <t>D+M ústredňa CBS: 4 okruhová, batéria 12Ah, max.280W/hod</t>
  </si>
  <si>
    <t>Pol129</t>
  </si>
  <si>
    <t>D+M 3-fázový sledovač PH3F LON</t>
  </si>
  <si>
    <t>Pol130</t>
  </si>
  <si>
    <t>D+M programovanie, oživenie, nastavenie, zaškolenie obsluhy</t>
  </si>
  <si>
    <t>156-F - VZT</t>
  </si>
  <si>
    <t xml:space="preserve">    D1 - VZT</t>
  </si>
  <si>
    <t>Pol53</t>
  </si>
  <si>
    <t>D+M Ventilačné potrubie Spiro Click SR 100 alebo ekvivalent</t>
  </si>
  <si>
    <t>-1963001293</t>
  </si>
  <si>
    <t>Pol54</t>
  </si>
  <si>
    <t>D+M Ventilačná odbočka jednostranná TCPU 100/100 alebo ekvivalent</t>
  </si>
  <si>
    <t>Pol55</t>
  </si>
  <si>
    <t>D+M Ventilačná odbočka obojstranná XCPU 100/100 alebo ekvivalent</t>
  </si>
  <si>
    <t>Pol56</t>
  </si>
  <si>
    <t>D+M Výpusť kondenzátu 100</t>
  </si>
  <si>
    <t>Pol57</t>
  </si>
  <si>
    <t>D+M Koncový kryt ESU 100 alebo ekvivalent</t>
  </si>
  <si>
    <t>Pol58</t>
  </si>
  <si>
    <t>D+M Protidažďová strieška HU 100 alebo ekvivalent</t>
  </si>
  <si>
    <t>Pol59</t>
  </si>
  <si>
    <t>D+M Ochranná mriežka LG 100 alebo ekvivalent</t>
  </si>
  <si>
    <t>Pol60</t>
  </si>
  <si>
    <t>D+M Spátná klapka do potrubia RSKW 100 alebo ekvivalent</t>
  </si>
  <si>
    <t>Pol61</t>
  </si>
  <si>
    <t>D+M Tepelná izolácia samolepiaca K-Flex H Duct Metal 10mx1.5m - 20 mm alebo ekvivalent balík</t>
  </si>
  <si>
    <t>Pol62</t>
  </si>
  <si>
    <t>D+M Samolepiaca páska 301 ALU 50mm</t>
  </si>
  <si>
    <t>Pol63</t>
  </si>
  <si>
    <t>D+M Uchytávacie objímky s gumou 100</t>
  </si>
  <si>
    <t>Pol64</t>
  </si>
  <si>
    <t>D+M Kombi skrutka M8/140</t>
  </si>
  <si>
    <t>Pol65</t>
  </si>
  <si>
    <t>D+M Hmoždimka ø10</t>
  </si>
  <si>
    <t>156-G - EPS - Elektrická požiarna signalizácia</t>
  </si>
  <si>
    <t>D1 - 1. ELEKTRO POŽIARNA SIGNALIZÁCIA - EPS</t>
  </si>
  <si>
    <t xml:space="preserve">    DĽA ponuky  LITES  P - ČASŤ "A"- DODÁVKA</t>
  </si>
  <si>
    <t xml:space="preserve">    PC 2023 - ČASŤ "B"- MONTÁŽ   DlˇA CEN. 921,  922M</t>
  </si>
  <si>
    <t xml:space="preserve">    r.2023 - ČASŤ "C"- NOSNÝ MATERIAL K CEN 921, 922M</t>
  </si>
  <si>
    <t xml:space="preserve">    OST - Ostatné</t>
  </si>
  <si>
    <t xml:space="preserve">    D2 -  - montážna organizácia zváži rozsah použitia lešenia v rámci montáže- nutná obhliadka !</t>
  </si>
  <si>
    <t xml:space="preserve">    N00 - Nepomenované práce</t>
  </si>
  <si>
    <t xml:space="preserve">    HSV-801-1 - 3.MURÁRSKE VÝPOMOCI - STANOVENÉ DĽA POL. STAVEB. CEN. HSV- 801-1</t>
  </si>
  <si>
    <t xml:space="preserve">    D3 - 4.SKÚŠKY VYKONÁVANÉ V RÁMCI STAVEBNO MONT. PRÁC - OCENENÉ HZS </t>
  </si>
  <si>
    <t>1. ELEKTRO POŽIARNA SIGNALIZÁCIA - EPS</t>
  </si>
  <si>
    <t>DĽA ponuky  LITES  P</t>
  </si>
  <si>
    <t>ČASŤ "A"- DODÁVKA</t>
  </si>
  <si>
    <t>DLI-1</t>
  </si>
  <si>
    <t>LINKOVÁ DOSKA,  2 KRUHOVÉ LINKY , max.256 adries</t>
  </si>
  <si>
    <t>MHY 925/4</t>
  </si>
  <si>
    <t>VSTUPNO VÝSTUPNÝ PRVOK ,  4  PROGRAMOVATEĽNÉ V/V</t>
  </si>
  <si>
    <t>MHA142</t>
  </si>
  <si>
    <t>HLÁSIČ TLAČIDLOVÝ</t>
  </si>
  <si>
    <t>MHG 262</t>
  </si>
  <si>
    <t>INTERAKTÍVNY DYMOVÝ HLÁSIČ</t>
  </si>
  <si>
    <t>MHG 862</t>
  </si>
  <si>
    <t>HLÁSIČ MULTISENZOROVÝ</t>
  </si>
  <si>
    <t>MHY734</t>
  </si>
  <si>
    <t>ZÁSUVKA, PATICA PRE AUTOMATICKÉ HLÁSIČE</t>
  </si>
  <si>
    <t>MHY924 M</t>
  </si>
  <si>
    <t>MAJÁK SOL-LX-W/WF/R1/D SO ZABUDOVANÝM MODULOM 924</t>
  </si>
  <si>
    <t>4346.111220084</t>
  </si>
  <si>
    <t>AKUMULÁTOR 8,4V, 200mAh  ( MHY 909, 910, 924)</t>
  </si>
  <si>
    <t>PC 2023</t>
  </si>
  <si>
    <t>ČASŤ "B"- MONTÁŽ   DlˇA CEN. 921,  922M</t>
  </si>
  <si>
    <t>ODHAD</t>
  </si>
  <si>
    <t>OŽIVENIE A UVEDENIE EPS DO PREVÁDZKY, UŽÍVATEĽSKÉ SPRACOVANIE SW, ZAŠKOLENIE OBSLUHY A VYPRACOVANIE VÝCH. SPRÁVY o OP a OS v EUR bez DPH</t>
  </si>
  <si>
    <t>220....PC</t>
  </si>
  <si>
    <t>MONT.- LINKOVÁ DOSKA,  2 KRUHOVÉ LINKY , max.256 adries,  DLI-1</t>
  </si>
  <si>
    <t>220....PC.1</t>
  </si>
  <si>
    <t>MONT.- VSTUPNO VÝSTUPNÝ PRVOK ,  4  PROGRAMOVATEĽNÉ V/V, MHY 925/4</t>
  </si>
  <si>
    <t>220330101</t>
  </si>
  <si>
    <t>MONT.- HLÁSIČ TLAČIDLOVÝ,  MHA142</t>
  </si>
  <si>
    <t>220330133/Z</t>
  </si>
  <si>
    <t>MONT.- INTERAKTÍVNY DYMOVÝ HLÁSIČ,  MHG 262</t>
  </si>
  <si>
    <t>220330133/Z.1</t>
  </si>
  <si>
    <t>MONT.- HLÁSIČ MULTISENZOROVÝ,  MHG 862</t>
  </si>
  <si>
    <t>220330111</t>
  </si>
  <si>
    <t>MONT.- ZÁSUVKA, PATICA PRE AUTOMATICKÉ HLÁSIČE,  MHY734</t>
  </si>
  <si>
    <t>220....PC.2</t>
  </si>
  <si>
    <t>MONT.- MAJÁK SOL-LX-W/WF/R1/D SO ZABUDOVANÝM MODULOM 924,  MHY924 M</t>
  </si>
  <si>
    <t>220....PC.3</t>
  </si>
  <si>
    <t>MONT.- AKUMULÁTOR 8,4V, 200mAh  ( MHY 909, 910, 924),   4346.111220084</t>
  </si>
  <si>
    <t>220061701</t>
  </si>
  <si>
    <t>MONT.- ZATIAHNUTIE KÁBLA DO OBJEKTU</t>
  </si>
  <si>
    <t>220261661</t>
  </si>
  <si>
    <t>VYZNAČENIE TRASY V OBJEKTE</t>
  </si>
  <si>
    <t>220301021</t>
  </si>
  <si>
    <t>LIŠTA L20 vč. montáže  komplet bez krabíc v lišt. rozvode a murárskzch perc</t>
  </si>
  <si>
    <t>220300621</t>
  </si>
  <si>
    <t>UKONČ. KÁBLA       cca</t>
  </si>
  <si>
    <t>220280021/Z</t>
  </si>
  <si>
    <t>MONT.- KÁBEL JE-H(St)H-V 1x2x0,8 Bd, FE180/PS30min , cca, pevne na príchytkách ,  komplet. manipulácia s vodičom, do prierezu 2,5mm a počtu žíl 4</t>
  </si>
  <si>
    <t>220280101/Z</t>
  </si>
  <si>
    <t>MONT.- KÁBEL JE-H(St)H -V 1x2x0,8 Bd, FE180/PS30min , cca,  pod omietkou,  komplet. manipulácia s vodičom, do prierezu 2,5mm a počtu žíl 4</t>
  </si>
  <si>
    <t>220280221/z</t>
  </si>
  <si>
    <t>MONT.- KÁBEL JE-H(St)H -V 1x2x0,8 Bd, FE180/PS30min , cca,  v lište ,  komplet. manipulácia s vodičom, do prierezu 2,5mm a počtu žíl 4</t>
  </si>
  <si>
    <t>220261623/Z</t>
  </si>
  <si>
    <t>PRÍCHYTKA vč. OSADENIE do otvoru,   do D 10 mm    cca DĽA 921M</t>
  </si>
  <si>
    <t>210020902</t>
  </si>
  <si>
    <t>MONT.- PROTIPOŽIARNA PREPÁŽKA - UTESNENIE PRESTUPU KÁBLOV MEDZI POŽIARNYMI ÚSEKMI</t>
  </si>
  <si>
    <t>210192721</t>
  </si>
  <si>
    <t>MONT.- ŠTÍTKY PRE OZNAČENIE KÁBLOV "  "EPS-ZÓNA...",      /GRAVIROVANÝ /</t>
  </si>
  <si>
    <t>r.2023</t>
  </si>
  <si>
    <t>ČASŤ "C"- NOSNÝ MATERIAL K CEN 921, 922M</t>
  </si>
  <si>
    <t>PC, STR.5</t>
  </si>
  <si>
    <t>KÁBEL JE-H(St)H -V 1x2x0,8,  FE180/PS30min , min cca MATERIÁL K CEN 921M</t>
  </si>
  <si>
    <t>PROTIPOŽIARNA PREPÁŽKA - UTESNENIE PRESTUPU KÁBLOV MEDZI POŽIARNYMI ÚSEKMI</t>
  </si>
  <si>
    <t>ODHAD.1</t>
  </si>
  <si>
    <t>ŠTÍTKY PRE OZNAČENIE KÁBLOV "  "EPS-ZÓNA...",      /GRAVIROVANÝ /</t>
  </si>
  <si>
    <t>OST</t>
  </si>
  <si>
    <t>Ostatné</t>
  </si>
  <si>
    <t>Pol228</t>
  </si>
  <si>
    <t>MIMOSTAVENIŠTNÁ DOPRAVA</t>
  </si>
  <si>
    <t>Pol229</t>
  </si>
  <si>
    <t>PODRUŽNÝ MATERIÁL K POL. Č.5 (SÁDRA.PRÍCHYTKY,KLINCE,ŠRÓBY,MATICE,DĽA ÚVODU CEN 921M)</t>
  </si>
  <si>
    <t>Pol230</t>
  </si>
  <si>
    <t>PRESUN DOD. ZPOLČ.1</t>
  </si>
  <si>
    <t xml:space="preserve"> - montážna organizácia zváži rozsah použitia lešenia v rámci montáže- nutná obhliadka !</t>
  </si>
  <si>
    <t>N00</t>
  </si>
  <si>
    <t>Nepomenované práce</t>
  </si>
  <si>
    <t>17r</t>
  </si>
  <si>
    <t>MONTÁŽ LEŠENIA ĽAHKĚHO PRAC. S PODLAHAMI ŠÍRKY NAD 1,0 DO 1,2 m A VÝŠKY DO 30 m</t>
  </si>
  <si>
    <t>512</t>
  </si>
  <si>
    <t>-418603498</t>
  </si>
  <si>
    <t>18r</t>
  </si>
  <si>
    <t>PRÍPLATOK ZA PRVÝ A ĎALŠÍ I ZAPOČATÝ MESIAC POUŽITIA LEŠENIA</t>
  </si>
  <si>
    <t>-1752039307</t>
  </si>
  <si>
    <t>19r</t>
  </si>
  <si>
    <t>-1173257701</t>
  </si>
  <si>
    <t>20r</t>
  </si>
  <si>
    <t>PRESUN LEŠENIA BEZ OHĽADU NA VÝŠKU</t>
  </si>
  <si>
    <t>-492003551</t>
  </si>
  <si>
    <t>21r</t>
  </si>
  <si>
    <t>PRÍPLATOK ZA ZVAČŠENÝ PRESUN NAD 500 DO 1000 m</t>
  </si>
  <si>
    <t>-481732596</t>
  </si>
  <si>
    <t>HSV-801-1</t>
  </si>
  <si>
    <t>3.MURÁRSKE VÝPOMOCI - STANOVENÉ DĽA POL. STAVEB. CEN. HSV- 801-1</t>
  </si>
  <si>
    <t>974082112</t>
  </si>
  <si>
    <t>VYSEKANIE RÝH PRE VODIČE V OMIETKE DO š.3cm                                              cca</t>
  </si>
  <si>
    <t>971101020</t>
  </si>
  <si>
    <t>VYVŔTANIE OTVORU JADRO KORUNKOVÉ DO D 102-122mm</t>
  </si>
  <si>
    <t>dm3</t>
  </si>
  <si>
    <t xml:space="preserve">4.SKÚŠKY VYKONÁVANÉ V RÁMCI STAVEBNO MONT. PRÁC - OCENENÉ HZS </t>
  </si>
  <si>
    <t>PC</t>
  </si>
  <si>
    <t>PRÁCE NUTNÉ NA KOMPLEXNÉ A PREDKOMPLEXNÉ  SKÚŠKY,PREDPÍSANÉ MERANIA,VYPRACOVANIE REVÍZNEJ SPRÁVY A UVEDENIE DO PREVÁDZKY</t>
  </si>
  <si>
    <t xml:space="preserve">156-H - HPS - Hlasová signalizácia požiaru  </t>
  </si>
  <si>
    <t>D1 - 1. HLASOVÁ SIGNALIZÁCIA POŽIARU  - HSP</t>
  </si>
  <si>
    <t xml:space="preserve">    DĽA ponuky  SECTRO P - ČASŤ "A"- DODÁVKA</t>
  </si>
  <si>
    <t xml:space="preserve">    DĽA CEN.921, 922M - ČASŤ "B"- MONTÁŽ  DlˇA CEN.921, 922M</t>
  </si>
  <si>
    <t xml:space="preserve">    PC 2023 - ČASŤ "C"- NOSNÝ MATERIAL K CEN 921,  922M</t>
  </si>
  <si>
    <t xml:space="preserve">    ODHAD - 1a. LEŠENIE </t>
  </si>
  <si>
    <t>1. HLASOVÁ SIGNALIZÁCIA POŽIARU  - HSP</t>
  </si>
  <si>
    <t>DĽA ponuky  SECTRO P</t>
  </si>
  <si>
    <t>VX-3008F</t>
  </si>
  <si>
    <t>SYSTÉM VX3000, 8 LINIEK, 3 SLOTY PRE ZOSILOVAČE</t>
  </si>
  <si>
    <t>VX-050DA</t>
  </si>
  <si>
    <t>MODUL ZOSILOVAČA PRE VX -3000, 500W</t>
  </si>
  <si>
    <t>VX-3150DS</t>
  </si>
  <si>
    <t>ZDROJ 1150W ( max.1390w), 8x25a+3x5A + DOBÍJANIE</t>
  </si>
  <si>
    <t>ST380</t>
  </si>
  <si>
    <t>AKUMULÁTOR ACEDIS 12V/43Ah, životnosť 9 rokov</t>
  </si>
  <si>
    <t>WA 06-165/T-EN54</t>
  </si>
  <si>
    <t>BIELA REPRODUKTOROVÁ SKRINKA , IP54, 6W,EN54</t>
  </si>
  <si>
    <t>LDACH42TNS02</t>
  </si>
  <si>
    <t>STROPNÝ ZAPUSTENÝ HUDOBNÝ REPRODUKTOR, 6W, EN54</t>
  </si>
  <si>
    <t>DĽA CEN.921, 922M</t>
  </si>
  <si>
    <t>ČASŤ "B"- MONTÁŽ  DlˇA CEN.921, 922M</t>
  </si>
  <si>
    <t>ODHAD 2023</t>
  </si>
  <si>
    <t>OŽIVENIE A UVEDENIE HSP DO PREVÁDZKY, UŽÍVATEĽSKÉ SPRACOVANIE SW, ZAŠKOLENIE OBSLUHY A VYPRACOVANIE VÝCH. SPRÁVY o OP a OS v EUR bez DPH</t>
  </si>
  <si>
    <t>220370427/Z</t>
  </si>
  <si>
    <t>MONT.- SYSTÉM VX3000, 8 LINIEK, 3 SLOTY PRE ZOSILOVAČE</t>
  </si>
  <si>
    <t>220370421/Z</t>
  </si>
  <si>
    <t>MONT.- MODUL ZOSILOVAČA PRE VX -3000, 500W, VX-050DA</t>
  </si>
  <si>
    <t>220...</t>
  </si>
  <si>
    <t>MONT.- AKUMULÁTOR ACEDIS 12V/43Ah, životnosť 9 rokov</t>
  </si>
  <si>
    <t>220370536</t>
  </si>
  <si>
    <t>MONT.- BIELA REPRODUKTOROVÁ SKRINKA , IP54, 6W,EN54</t>
  </si>
  <si>
    <t>220370453/Z</t>
  </si>
  <si>
    <t>MONT.- STROPNÝ ZAPUSTENÝ HUDOBNÝ REPRODUKTOR, 6W, EN54</t>
  </si>
  <si>
    <t>MONT.- REPRODUTORA STROP DO PODHĽADU - SPEVNENIE MIESTA MONTÁŽE</t>
  </si>
  <si>
    <t>220....</t>
  </si>
  <si>
    <t>OSADENIE PRÍCHYTKY do otvoru,  do D 10 mm, cca</t>
  </si>
  <si>
    <t>LIŠTA L20 vč. montáže  komplet bez krabíc v lišt. rozvode a murárskych prác</t>
  </si>
  <si>
    <t>220330191/Z</t>
  </si>
  <si>
    <t>MERANIE CELISTVOSTI ÚSEKOV KÁBLOV / ŽILU - MERACIE PROTOKOLY     cca</t>
  </si>
  <si>
    <t>MONT.- KÁBEL N2XH EFK 2x1,5, FE180/PS60min,  B2ca-s1, d0, a1,  pevne na príchytkách OBO 822  komplet. manipulácia s vodičom, do prierezu 2,5mm a počtu žíl 4</t>
  </si>
  <si>
    <t>MONT.- KÁBEL N2XH EFK-O 2x1,5, FE180/PS60min, pod omietkou  komplet. manipulácia s vodičom, do prierezu 2,5mm a počtu žíl 4</t>
  </si>
  <si>
    <t>MONT.- KÁBEL N2XH EFK-O 2x1,5, FE180/PS60min, cca,  v lište ,  komplet. manipulácia s vodičom, do prierezu 2,5mm a počtu žíl 4 DĽA 921M</t>
  </si>
  <si>
    <t>210010352</t>
  </si>
  <si>
    <t>MONT.- KRABICOVÁ ROZVODKA S POŽIAR. ODOLNOSŤOU , vč. zapojenia</t>
  </si>
  <si>
    <t>MONT.- PROTIPOOŽIARNA PREPÁŽKA - UTESNENIE PRESTUPU KÁBLOV MEDZI POŽIARNYMI ÚSEKMI</t>
  </si>
  <si>
    <t>MONT.- ŠTÍTKY PRE OZNAČENIE KÁBLOV "  "HSP-ZÓNA...",      /GRAVIROVANÝ /</t>
  </si>
  <si>
    <t>ČASŤ "C"- NOSNÝ MATERIAL K CEN 921,  922M</t>
  </si>
  <si>
    <t>PC- ELKOND</t>
  </si>
  <si>
    <t>KÁBEL N2XH EFK 2x1,5, FE180/PS60min,  B2ca-s1, d0, a1 MATERIÁL K CEN 921M</t>
  </si>
  <si>
    <t>OBO</t>
  </si>
  <si>
    <t>PRÍCHYTKY OBO 822</t>
  </si>
  <si>
    <t>- príslušenstvo k príchytkám  upevňov. materiál  / HM+ klince,šroby.../</t>
  </si>
  <si>
    <t>PC OBO-r.2023</t>
  </si>
  <si>
    <t>KRABICOVÁ ROZVODKA S POŽIARNOU ODOLNOSŤOU  T100 E 4-5</t>
  </si>
  <si>
    <t>PROTIPOOŽIARNA PREPÁŽKA - UTESNENIE PRESTUPU KÁBLOV MEDZI POŽIARNYMI ÚSEKMI</t>
  </si>
  <si>
    <t>ODHAD.2</t>
  </si>
  <si>
    <t>ŠTÍTKY PRE OZNAČENIE KÁBLOV "  "HSP-ZÓNA...",      /GRAVIROVANÝ /</t>
  </si>
  <si>
    <t>Pol231</t>
  </si>
  <si>
    <t>Pol232</t>
  </si>
  <si>
    <t>PODRUŽNÝ MATERIÁL K POL. Č.5/9 (SÁDRA.PRÍCHYTKY,KLINCE,ŠRÓBY,MATICE,DĽA ÚVODU CEN 921M)</t>
  </si>
  <si>
    <t>290216602</t>
  </si>
  <si>
    <t>Pol233</t>
  </si>
  <si>
    <t>PPV Z pol.4-6/9</t>
  </si>
  <si>
    <t>-154689254</t>
  </si>
  <si>
    <t>Pol234</t>
  </si>
  <si>
    <t>PRESUN DOD. ZPOLČ.1/8</t>
  </si>
  <si>
    <t xml:space="preserve">1a. LEŠENIE </t>
  </si>
  <si>
    <t>833993292</t>
  </si>
  <si>
    <t>264836608</t>
  </si>
  <si>
    <t>-1188056158</t>
  </si>
  <si>
    <t>-25517431</t>
  </si>
  <si>
    <t>-1581598253</t>
  </si>
  <si>
    <t>PC.1</t>
  </si>
  <si>
    <t>156-R - Rekonštrukcia ubyt.kapacít - Blok F - spojvacia chodba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</si>
  <si>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</si>
  <si>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</si>
  <si>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</si>
  <si>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</si>
  <si>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 xml:space="preserve">    771 - Podlahy z dlaždíc</t>
  </si>
  <si>
    <t xml:space="preserve">    772 - Podlahy z prírodného a konglomerovaného kameňa</t>
  </si>
  <si>
    <t xml:space="preserve">    783 - Nátery</t>
  </si>
  <si>
    <t xml:space="preserve">    784 - Maľby</t>
  </si>
  <si>
    <t>HSV</t>
  </si>
  <si>
    <t>Práce a dodávky HSV</t>
  </si>
  <si>
    <t>Úpravy povrchov, podlahy, osadenie</t>
  </si>
  <si>
    <t>612460231.S</t>
  </si>
  <si>
    <t>Vnútorná omietka stien cementová hrubá, hr. 10 mm</t>
  </si>
  <si>
    <t>930646741</t>
  </si>
  <si>
    <t>39,474*0,2 " vyrov. po sokloch</t>
  </si>
  <si>
    <t>612902r112</t>
  </si>
  <si>
    <t>VYČISTENIE SCHODU ZMENY ÚROVNE Z PRÍRODNÉHO KAMEŇA - TRAVERTÍNU</t>
  </si>
  <si>
    <t>-969424080</t>
  </si>
  <si>
    <t>22*0,5</t>
  </si>
  <si>
    <t>40*0,2</t>
  </si>
  <si>
    <t>378282512</t>
  </si>
  <si>
    <t>114,83</t>
  </si>
  <si>
    <t>Ostatné konštrukcie a práce-búranie</t>
  </si>
  <si>
    <t>776992200.S</t>
  </si>
  <si>
    <t>Príprava podkladu prebrúsením strojne brúskou na betón</t>
  </si>
  <si>
    <t>-1589502539</t>
  </si>
  <si>
    <t>Búranie dlažieb, bez podklad. lôžka z xylolit., alebo keramických dlaždíc hr. do 10 mm,  -0,02000t</t>
  </si>
  <si>
    <t>1711286172</t>
  </si>
  <si>
    <t>95,73</t>
  </si>
  <si>
    <t>19,1</t>
  </si>
  <si>
    <t>978059511.S</t>
  </si>
  <si>
    <t>Odsekanie a odobratie obkladov stien z obkladačiek vnútorných vrátane podkladovej omietky do 2 m2,  -0,06800t</t>
  </si>
  <si>
    <t>-1682108618</t>
  </si>
  <si>
    <t>(0,58+0,26+0,26+2,2+2,285+2,7+2,8+2,8+2,95+2,6+1,9+0,25+0,25+0,58)*0,15</t>
  </si>
  <si>
    <t>(4,465+0,7+4,6+0,7)*0,15</t>
  </si>
  <si>
    <t>3,14*0,35*6*0,15</t>
  </si>
  <si>
    <t>-2130924713</t>
  </si>
  <si>
    <t>1119476590</t>
  </si>
  <si>
    <t>2,699*5 'Prepočítané koeficientom množstva</t>
  </si>
  <si>
    <t>-2082612145</t>
  </si>
  <si>
    <t>Poplatok za skládku - betón, tehly, dlaždice (17 01) ostatné</t>
  </si>
  <si>
    <t>1427204608</t>
  </si>
  <si>
    <t>Presun hmôt HSV</t>
  </si>
  <si>
    <t>-2057696511</t>
  </si>
  <si>
    <t>Podlahy z dlaždíc</t>
  </si>
  <si>
    <t>771580050.S</t>
  </si>
  <si>
    <t>Montáž podláh z mozaiky s rovnými hranami do flexibilného tmelu</t>
  </si>
  <si>
    <t>1809978462</t>
  </si>
  <si>
    <t>84,2+19,1</t>
  </si>
  <si>
    <t>11,54 " obvod. dlažba</t>
  </si>
  <si>
    <t>59762000097r</t>
  </si>
  <si>
    <t>Mozaika keramická, lxvxhr10*20-10-15mm, set 300x300 mm gress</t>
  </si>
  <si>
    <t>-737678277</t>
  </si>
  <si>
    <t>114,84*1,06 'Prepočítané koeficientom množstva</t>
  </si>
  <si>
    <t>998771101.S</t>
  </si>
  <si>
    <t>Presun hmôt pre podlahy z dlaždíc v objektoch výšky do 6m</t>
  </si>
  <si>
    <t>1492046248</t>
  </si>
  <si>
    <t>772</t>
  </si>
  <si>
    <t>Podlahy z prírodného a konglomerovaného kameňa</t>
  </si>
  <si>
    <t>772401123.S</t>
  </si>
  <si>
    <t>Montáž obkladu soklov doskami z kameňa zvislých alebo šikmých stien s lícom rovným</t>
  </si>
  <si>
    <t>-1466197413</t>
  </si>
  <si>
    <t>0,58+0,26+0,26+2,2+2,285+2,7+2,8+2,8+2,95+2,6+1,9+0,25+0,25+0,58</t>
  </si>
  <si>
    <t>4,465+0,7+4,6+0,7</t>
  </si>
  <si>
    <t>3,14*0,35*6</t>
  </si>
  <si>
    <t>583840013500.S</t>
  </si>
  <si>
    <t>Doska soklová kamenná rovná leštená, výška 150-200 mm, hrúbka 30 mm, travertín</t>
  </si>
  <si>
    <t>186361659</t>
  </si>
  <si>
    <t>998772101.S</t>
  </si>
  <si>
    <t>Presun hmôt pre kamennú dlažbu v objektoch výšky do 6 m</t>
  </si>
  <si>
    <t>814382407</t>
  </si>
  <si>
    <t>Nátery</t>
  </si>
  <si>
    <t>783812930.S</t>
  </si>
  <si>
    <t>Oprava náterov olejových farby bielej omietok stien dvojnásobné 1x s emailovaním a 1x plným tmelením</t>
  </si>
  <si>
    <t>1775500238</t>
  </si>
  <si>
    <t>Medzisúčet</t>
  </si>
  <si>
    <t>39,474* 1,5" oprava olej náteru po výmene soklov</t>
  </si>
  <si>
    <t>Maľby</t>
  </si>
  <si>
    <t>784410100.S</t>
  </si>
  <si>
    <t>-625964942</t>
  </si>
  <si>
    <t>39,474* 1,5</t>
  </si>
  <si>
    <t>114,84</t>
  </si>
  <si>
    <t>784452273.S</t>
  </si>
  <si>
    <t>Maľby z maliarskych zmesí na vodnej báze, ručne nanášané dvojnásobné základné na podklad hrubozrnný výšky do 3,80 m</t>
  </si>
  <si>
    <t>-1308597918</t>
  </si>
  <si>
    <t>174,051</t>
  </si>
  <si>
    <t>784492100.S</t>
  </si>
  <si>
    <t>Ostatné maliarske práce výšky do 5, 00 m linkovanie</t>
  </si>
  <si>
    <t>-1121561707</t>
  </si>
  <si>
    <t>156-S - Rekonštrukcia ubyt.kapacít - Blok G - spojvacia chodba</t>
  </si>
  <si>
    <t>(3,14*0,35*6)*0,15</t>
  </si>
  <si>
    <t>145794515</t>
  </si>
  <si>
    <t>-2057665924</t>
  </si>
  <si>
    <t>-1725926909</t>
  </si>
  <si>
    <t>-1054582076</t>
  </si>
  <si>
    <t>156-M1 - Prístupový systém COMINFO</t>
  </si>
  <si>
    <t xml:space="preserve"> </t>
  </si>
  <si>
    <t>Ing.Tornos</t>
  </si>
  <si>
    <t>Ing.Tornoš</t>
  </si>
  <si>
    <t>D1 - Prístupový systém COMINFO</t>
  </si>
  <si>
    <t xml:space="preserve">    D2 - Materiál nosný</t>
  </si>
  <si>
    <t xml:space="preserve">    D3 - Montáž </t>
  </si>
  <si>
    <t>D4 - PRÍSTUPOVÝ SYSTÉM (COMINFO)</t>
  </si>
  <si>
    <t xml:space="preserve">    D5 - Montáž základná C-210 M</t>
  </si>
  <si>
    <t xml:space="preserve">    D6 - Nosný materiál pre zákl.montáž</t>
  </si>
  <si>
    <t>D7 - Ostatné náklady</t>
  </si>
  <si>
    <t>D8 - Stavebné úpravy C 801-3</t>
  </si>
  <si>
    <t>D9 - HZS</t>
  </si>
  <si>
    <t>Materiál nosný</t>
  </si>
  <si>
    <t>Pol131</t>
  </si>
  <si>
    <t>vodič N2XH 4 zž</t>
  </si>
  <si>
    <t>Pol132</t>
  </si>
  <si>
    <t>vodič N2XH 16 zž</t>
  </si>
  <si>
    <t>Pol133</t>
  </si>
  <si>
    <t>kabel CHKE-R-J 3x2,5</t>
  </si>
  <si>
    <t>Pol134</t>
  </si>
  <si>
    <t>krabica prístrojová KP67/1 ks 720,00 7,30 5 256</t>
  </si>
  <si>
    <t>Pol135</t>
  </si>
  <si>
    <t>trubka ohybná FXP 16</t>
  </si>
  <si>
    <t>Pol136</t>
  </si>
  <si>
    <t>trubka ohybná FXP 20</t>
  </si>
  <si>
    <t>Pol137</t>
  </si>
  <si>
    <t>Sádra 30 kg</t>
  </si>
  <si>
    <t>Pol138</t>
  </si>
  <si>
    <t>bezpečnostná tabulka plast</t>
  </si>
  <si>
    <t>Pol139</t>
  </si>
  <si>
    <t>protipožiarna hmota nástreková</t>
  </si>
  <si>
    <t>Pol140</t>
  </si>
  <si>
    <t>ohnuvzdorná prepážka s výplnou</t>
  </si>
  <si>
    <t>Pol141</t>
  </si>
  <si>
    <t>hmoždinka plastová HM8/8x40mm</t>
  </si>
  <si>
    <t>Pol142</t>
  </si>
  <si>
    <t>hmoždinka plastová HM10/10x40mm</t>
  </si>
  <si>
    <t>Pol143</t>
  </si>
  <si>
    <t>zásuvka dátová RJ 45/s, Cat6, 774243 - rámik</t>
  </si>
  <si>
    <t>Pol144</t>
  </si>
  <si>
    <t>VCCJE-R 75-4,8</t>
  </si>
  <si>
    <t>Pol145</t>
  </si>
  <si>
    <t>kábel S(STP), Cat 6 LSOH, cievka 500 m</t>
  </si>
  <si>
    <t>Pol146</t>
  </si>
  <si>
    <t>kábel J-Y (ST)Y 2x1</t>
  </si>
  <si>
    <t>Pol147</t>
  </si>
  <si>
    <t>LiYYM 4x0,34</t>
  </si>
  <si>
    <t>Pol148</t>
  </si>
  <si>
    <t>SOLARIX Cat6 STP LSOH - 500 m</t>
  </si>
  <si>
    <t>Pol149</t>
  </si>
  <si>
    <t>zásuvka 230V/16A, IP 20</t>
  </si>
  <si>
    <t>pol150</t>
  </si>
  <si>
    <t>PPV 6.00 %</t>
  </si>
  <si>
    <t>847114585</t>
  </si>
  <si>
    <t xml:space="preserve">Montáž </t>
  </si>
  <si>
    <t>Pol151</t>
  </si>
  <si>
    <t>kabel(-CYKY) pevne uložený do 3x6/4x4/7x2,5</t>
  </si>
  <si>
    <t>Pol152</t>
  </si>
  <si>
    <t>Pol153</t>
  </si>
  <si>
    <t>Pol154</t>
  </si>
  <si>
    <t>bezpečnostná tabulka plastová</t>
  </si>
  <si>
    <t>Pol155</t>
  </si>
  <si>
    <t>ohnuvzdorná úprava kablu do 0,75m2</t>
  </si>
  <si>
    <t>Pol156</t>
  </si>
  <si>
    <t>ohnuvzdorná prepážka s výplnou v strope tl.50cm</t>
  </si>
  <si>
    <t>Pol157</t>
  </si>
  <si>
    <t>osadenie do betonu hmoždinky HM8</t>
  </si>
  <si>
    <t>Pol158</t>
  </si>
  <si>
    <t>osadenie do betonu hmoždinky HM10</t>
  </si>
  <si>
    <t>Pol159</t>
  </si>
  <si>
    <t>zásuvka 230V/16A, IP20</t>
  </si>
  <si>
    <t>Pol160</t>
  </si>
  <si>
    <t>zásuvka dátová RJ 45/s, Cat6, 774243</t>
  </si>
  <si>
    <t>Pol161</t>
  </si>
  <si>
    <t>Pol162</t>
  </si>
  <si>
    <t>Pol163</t>
  </si>
  <si>
    <t>Pol164</t>
  </si>
  <si>
    <t>SOLARIX Cat6 STP LSOH</t>
  </si>
  <si>
    <t>pol165</t>
  </si>
  <si>
    <t>1605588862</t>
  </si>
  <si>
    <t>PRÍSTUPOVÝ SYSTÉM (COMINFO)</t>
  </si>
  <si>
    <t>D5</t>
  </si>
  <si>
    <t>Montáž základná C-210 M</t>
  </si>
  <si>
    <t>20207000011</t>
  </si>
  <si>
    <t>Dokumentácia pre prístupový systém</t>
  </si>
  <si>
    <t>Pol235</t>
  </si>
  <si>
    <t>Inštalačný materiál</t>
  </si>
  <si>
    <t>1005000</t>
  </si>
  <si>
    <t>Konzultácie</t>
  </si>
  <si>
    <t>Pol236</t>
  </si>
  <si>
    <t>Montážne a inštalačné práce vrátane dopravy</t>
  </si>
  <si>
    <t>Pol237</t>
  </si>
  <si>
    <t>Nastavenie konfigurácie SW/HW</t>
  </si>
  <si>
    <t>20203100011</t>
  </si>
  <si>
    <t>Oživenie systému</t>
  </si>
  <si>
    <t>Pol238</t>
  </si>
  <si>
    <t>Prípravné práce</t>
  </si>
  <si>
    <t>1001002</t>
  </si>
  <si>
    <t>Vedenie projektu</t>
  </si>
  <si>
    <t>1001003</t>
  </si>
  <si>
    <t>PRÍPRAVA KABELÁŽE, lan, 230V</t>
  </si>
  <si>
    <t>1001004</t>
  </si>
  <si>
    <t>PRÍPRAVA DVERNYCH KRÍDIEL</t>
  </si>
  <si>
    <t>pol239</t>
  </si>
  <si>
    <t>PPV 2.00 %</t>
  </si>
  <si>
    <t>2089356200</t>
  </si>
  <si>
    <t>D6</t>
  </si>
  <si>
    <t>Nosný materiál pre zákl.montáž</t>
  </si>
  <si>
    <t>Pol239</t>
  </si>
  <si>
    <t>REA: MP, plastový box, IP 55, 4 vstupy, č výstupy, 10 V DC 30 V DC</t>
  </si>
  <si>
    <t>50101101</t>
  </si>
  <si>
    <t>REA::MP, licencia rozhrania ethernet</t>
  </si>
  <si>
    <t>Pol240</t>
  </si>
  <si>
    <t>DUAL LINE čierna</t>
  </si>
  <si>
    <t>50400021</t>
  </si>
  <si>
    <t>Zdroj KPN-18/7</t>
  </si>
  <si>
    <t>71002000</t>
  </si>
  <si>
    <t>SW ACCESS Licenia prístupového systému na + ks čítačky</t>
  </si>
  <si>
    <t>Pol241</t>
  </si>
  <si>
    <t>Elektrický otvárač 118 FRR A71 10-24V</t>
  </si>
  <si>
    <t>Pol242</t>
  </si>
  <si>
    <t>REA: riadiaca jednotka prístupového systému</t>
  </si>
  <si>
    <t>50101101.1</t>
  </si>
  <si>
    <t>REA-ET licencia rozhrania ethernet</t>
  </si>
  <si>
    <t>Pol243</t>
  </si>
  <si>
    <t>UAL LINE čierna, duálna čítačka, viacfarebná, rozhranie 125 kHz a 13.56 M Hz</t>
  </si>
  <si>
    <t>Pol244</t>
  </si>
  <si>
    <t>SW ACCESS Licencia</t>
  </si>
  <si>
    <t>Pol245</t>
  </si>
  <si>
    <t>Elektrický otvárač 118 FRR A71 10-24V, pre požiarne dvere</t>
  </si>
  <si>
    <t>15730002</t>
  </si>
  <si>
    <t>EasyGate SPT/G-M-2W</t>
  </si>
  <si>
    <t>15730001</t>
  </si>
  <si>
    <t>EasyGate SPT/G-S-1W</t>
  </si>
  <si>
    <t>19999986</t>
  </si>
  <si>
    <t>EasyGate MDD/230</t>
  </si>
  <si>
    <t>19999970</t>
  </si>
  <si>
    <t>Supercap - MDD</t>
  </si>
  <si>
    <t>50601020</t>
  </si>
  <si>
    <t>EasyTouch</t>
  </si>
  <si>
    <t>50600032</t>
  </si>
  <si>
    <t>Access Light - Top</t>
  </si>
  <si>
    <t>Pol246</t>
  </si>
  <si>
    <t>Výška krídla 1201-1800mm EG Elite (M-2W)</t>
  </si>
  <si>
    <t>Pol247</t>
  </si>
  <si>
    <t>Výška krídla 1201-1800mm EG Elite (S-1W/M-1W)</t>
  </si>
  <si>
    <t>Pol248</t>
  </si>
  <si>
    <t>REA: MP</t>
  </si>
  <si>
    <t>50100211.2</t>
  </si>
  <si>
    <t>REA-ET licencia turnikety</t>
  </si>
  <si>
    <t>Pol249</t>
  </si>
  <si>
    <t>DUAL LINE/slim interné</t>
  </si>
  <si>
    <t>Pol250</t>
  </si>
  <si>
    <t>SW ACCESS Licencia SW Licencia prístupového systému na 1ks čítačky</t>
  </si>
  <si>
    <t>pol251-1</t>
  </si>
  <si>
    <t>podružný materiál 3.00 %</t>
  </si>
  <si>
    <t>-1183865687</t>
  </si>
  <si>
    <t>D7</t>
  </si>
  <si>
    <t>Ostatné náklady</t>
  </si>
  <si>
    <t>Pol167</t>
  </si>
  <si>
    <t>koordinacia profesií</t>
  </si>
  <si>
    <t>Pol168</t>
  </si>
  <si>
    <t>práce na el. zariadení</t>
  </si>
  <si>
    <t>Pol169</t>
  </si>
  <si>
    <t>drobné murárske výpomoci</t>
  </si>
  <si>
    <t>Pol170</t>
  </si>
  <si>
    <t>upratovacie práce</t>
  </si>
  <si>
    <t>Pol171</t>
  </si>
  <si>
    <t>utesnenie prestupov</t>
  </si>
  <si>
    <t>Pol172</t>
  </si>
  <si>
    <t>dodzor  VZT na zapojenie kabeláže</t>
  </si>
  <si>
    <t>Pol173</t>
  </si>
  <si>
    <t>súčinnosť s architektom</t>
  </si>
  <si>
    <t>Pol174</t>
  </si>
  <si>
    <t>rozmeranie krabíc, svietidiel, rístrojov, trubiek</t>
  </si>
  <si>
    <t>D8</t>
  </si>
  <si>
    <t>Stavebné úpravy C 801-3</t>
  </si>
  <si>
    <t>Pol251</t>
  </si>
  <si>
    <t>RYHY PRE VODIČE V OMIETKE ryha do š.50mm</t>
  </si>
  <si>
    <t>Pol252</t>
  </si>
  <si>
    <t>RYHY PRE VODIČE V BETÓNE ryha do š.50mm</t>
  </si>
  <si>
    <t>Pol253</t>
  </si>
  <si>
    <t>VYSEKANIE KAPIES PRE KRABICE 100x100x50mm   tehla</t>
  </si>
  <si>
    <t>D9</t>
  </si>
  <si>
    <t>HZS</t>
  </si>
  <si>
    <t>Pol178</t>
  </si>
  <si>
    <t>Pomocné práce</t>
  </si>
  <si>
    <t>Pol179</t>
  </si>
  <si>
    <t>Nepredvídané práce pri montáži</t>
  </si>
  <si>
    <t>156-M - Štrukturovaná kabeláž</t>
  </si>
  <si>
    <t>D1 - Štrukturovaná kabeláž</t>
  </si>
  <si>
    <t xml:space="preserve">    D3 - Montáž základná</t>
  </si>
  <si>
    <t>D4 - ŠTRUKTUROVANÁ KABELÁŽ  (ŠK)</t>
  </si>
  <si>
    <t>D7 - Dodávka</t>
  </si>
  <si>
    <t>D9 - Ostatné náklady</t>
  </si>
  <si>
    <t>D10 - HZS</t>
  </si>
  <si>
    <t>Pol181</t>
  </si>
  <si>
    <t>zásuvka dátová RJ 45/s, Cat5, 774243 - rámik</t>
  </si>
  <si>
    <t>Pol182</t>
  </si>
  <si>
    <t>kábel J-Y (ST)Y 2x2x0,8</t>
  </si>
  <si>
    <t>pol149</t>
  </si>
  <si>
    <t>-1984409935</t>
  </si>
  <si>
    <t>Montáž základná</t>
  </si>
  <si>
    <t>Pol183</t>
  </si>
  <si>
    <t>zásuvka dátová RJ 45/s, Cat5, 774243</t>
  </si>
  <si>
    <t>Pol184</t>
  </si>
  <si>
    <t>hrobečkovanie kablov</t>
  </si>
  <si>
    <t>Pol185</t>
  </si>
  <si>
    <t>Pol186</t>
  </si>
  <si>
    <t>Pol187</t>
  </si>
  <si>
    <t>1771993545</t>
  </si>
  <si>
    <t>ŠTRUKTUROVANÁ KABELÁŽ  (ŠK)</t>
  </si>
  <si>
    <t>Pol188</t>
  </si>
  <si>
    <t>montáž stojanového/nástenného 19" rozvádzača do 22U</t>
  </si>
  <si>
    <t>Pol189</t>
  </si>
  <si>
    <t>montáž podstavca s filtrom</t>
  </si>
  <si>
    <t>Pol190</t>
  </si>
  <si>
    <t>usporiadanie káblov v rozvádzači</t>
  </si>
  <si>
    <t>Pol191</t>
  </si>
  <si>
    <t>montáž ventilačnej jednotky 4 ventilátory</t>
  </si>
  <si>
    <t>Pol192</t>
  </si>
  <si>
    <t>montáž rozvodného panelu s prepäťovou ochranou</t>
  </si>
  <si>
    <t>Pol193</t>
  </si>
  <si>
    <t>montáž držiaka prepojovacích káblov</t>
  </si>
  <si>
    <t>Pol194</t>
  </si>
  <si>
    <t>montáž prepojovacieho panelu 24xRJ45, tienený</t>
  </si>
  <si>
    <t>Pol195</t>
  </si>
  <si>
    <t>zapojenie konektora patch panela 1xRJ45</t>
  </si>
  <si>
    <t>Pol196</t>
  </si>
  <si>
    <t>zapojenie konektora 1xRJ45</t>
  </si>
  <si>
    <t>Pol197</t>
  </si>
  <si>
    <t>štítok prepojovacieho panelu</t>
  </si>
  <si>
    <t>Pol198</t>
  </si>
  <si>
    <t>montáž prepojovacieho panelu optického</t>
  </si>
  <si>
    <t>Pol199</t>
  </si>
  <si>
    <t>montáž optického adaptéru</t>
  </si>
  <si>
    <t>Pol200</t>
  </si>
  <si>
    <t>montáž optického zvaru, meranie, protokol</t>
  </si>
  <si>
    <t>Pol201</t>
  </si>
  <si>
    <t>montáž prepojovacieho kábla FTP do 3m</t>
  </si>
  <si>
    <t>Pol202</t>
  </si>
  <si>
    <t>meranie Permanent Link Class EA, protokol pre Cat.6A</t>
  </si>
  <si>
    <t>Pol203</t>
  </si>
  <si>
    <t>nešpecifikované pomocné práce</t>
  </si>
  <si>
    <t>Pol204</t>
  </si>
  <si>
    <t>Pol205</t>
  </si>
  <si>
    <t>montáž/zafúkanie 1x optického kábla, miestna sieť</t>
  </si>
  <si>
    <t>Pol206</t>
  </si>
  <si>
    <t>montáž mikrotrubičky</t>
  </si>
  <si>
    <t>Pol207</t>
  </si>
  <si>
    <t>montáž káblovej príchytky / úchytu / klipu</t>
  </si>
  <si>
    <t>Pol208</t>
  </si>
  <si>
    <t>montáž kotvy / vrutu / strmeňa M6</t>
  </si>
  <si>
    <t>Pol209</t>
  </si>
  <si>
    <t>uloženie rúrky do D36mm (PO, NO, pevne)</t>
  </si>
  <si>
    <t>Pol210</t>
  </si>
  <si>
    <t>osadenie KO/KU-68 pod omietku včítane lôžka</t>
  </si>
  <si>
    <t>Pol211</t>
  </si>
  <si>
    <t>prieraz múr betón 5 cm</t>
  </si>
  <si>
    <t>Pol212</t>
  </si>
  <si>
    <t>prieraz strop betón do 45 cm</t>
  </si>
  <si>
    <t>Pol213</t>
  </si>
  <si>
    <t>montáž kamery</t>
  </si>
  <si>
    <t>pol214</t>
  </si>
  <si>
    <t>1438225791</t>
  </si>
  <si>
    <t>Dodávka</t>
  </si>
  <si>
    <t>Pol214</t>
  </si>
  <si>
    <t>Rozvádzač stojanový 19" 44U 800x800, 1000kg ESTAP</t>
  </si>
  <si>
    <t>Pol215</t>
  </si>
  <si>
    <t>Jednotka Ventilačná 4x ventilátor + termostat ESTAP</t>
  </si>
  <si>
    <t>Pol216</t>
  </si>
  <si>
    <t>Podstavec 800x800 ESTAP</t>
  </si>
  <si>
    <t>Pol217</t>
  </si>
  <si>
    <t>Panel Vyväzovací 19" 1U oceľové oká ESTAP</t>
  </si>
  <si>
    <t>Pol218</t>
  </si>
  <si>
    <t>Panel Napájací 19" 8x230V 2U s prep. ochranou E-BOX</t>
  </si>
  <si>
    <t>Pol219</t>
  </si>
  <si>
    <t>Patchpanel Optický Výsuvný 1U 24xSC-SC, Duplex</t>
  </si>
  <si>
    <t>Pol220</t>
  </si>
  <si>
    <t>Pigtail SM E9 G657A SC/PC 1m LSZH Lan-Class</t>
  </si>
  <si>
    <t>Pol221</t>
  </si>
  <si>
    <t>Patchpanel neosadený 24port 1U pre UTP i STP keystone, kovová vyväz. Lišta</t>
  </si>
  <si>
    <t>Pol222</t>
  </si>
  <si>
    <t>Keystone Cat.6A STP samorezný</t>
  </si>
  <si>
    <t>Pol223</t>
  </si>
  <si>
    <t>Keystone Cat.5e STP samorezný</t>
  </si>
  <si>
    <t>Pol224</t>
  </si>
  <si>
    <t>UPS 19" 2U DAKER DK+ 3000VA RT Legrand</t>
  </si>
  <si>
    <t>Pol225</t>
  </si>
  <si>
    <t>Montážne lyžiny na inštaláciu do 19" racku</t>
  </si>
  <si>
    <t>Pol226</t>
  </si>
  <si>
    <t>Patch kábel CAt6A, SFTP-LSOH, RJ 45 1 m</t>
  </si>
  <si>
    <t>Pol227</t>
  </si>
  <si>
    <t>Pol254</t>
  </si>
  <si>
    <t>Patchpanel Optický Výsuvný 1U 24xSC SM</t>
  </si>
  <si>
    <t>Pol255</t>
  </si>
  <si>
    <t>UPS NIKY 1000VA FR USB</t>
  </si>
  <si>
    <t>Pol256</t>
  </si>
  <si>
    <t>Patch kábel CAt6A, SFTP-LSOH, RJ 45 2 m</t>
  </si>
  <si>
    <t>Pol257</t>
  </si>
  <si>
    <t>Optický kábel 24-vláknový, SM9 125, LSOH, 50Zn</t>
  </si>
  <si>
    <t>Pol258</t>
  </si>
  <si>
    <t>Montážne príslušenstvo</t>
  </si>
  <si>
    <t>Pol259</t>
  </si>
  <si>
    <t>Drobý inštalačný materiál</t>
  </si>
  <si>
    <t>Pol260</t>
  </si>
  <si>
    <t>IP kamera DS-2CD2114WD 1280x720px, IP 66, IK 10, nočné videnie-detekcia pohybu</t>
  </si>
  <si>
    <t>Pol261</t>
  </si>
  <si>
    <t>Ubiquiti UniFi U6 LR</t>
  </si>
  <si>
    <t>Pol262</t>
  </si>
  <si>
    <t>Switche 48 portové poe, Cisco switch CBS350-48P-4X, 48xGbE RJ45 with PoE, 4x10GbE SFP+, p.n</t>
  </si>
  <si>
    <t>Pol263</t>
  </si>
  <si>
    <t>Switche 48 portové NO Poe, Cisco CBS350-48T-4X</t>
  </si>
  <si>
    <t>Pol264</t>
  </si>
  <si>
    <t>FIBRAIN SCM-A-24H (30-PACK) Optická kazeta (24) s držiakom</t>
  </si>
  <si>
    <t>Pol265</t>
  </si>
  <si>
    <t>Zirkoniové adaptéry duplex SC/SC</t>
  </si>
  <si>
    <t>Pol266</t>
  </si>
  <si>
    <t>Kazeta optická na zvary</t>
  </si>
  <si>
    <t>Pol267</t>
  </si>
  <si>
    <t>FIBRAIN FB7443 (100-PACK), Ochrana zvarov, 61mm, 2.0mm</t>
  </si>
  <si>
    <t>pol269</t>
  </si>
  <si>
    <t>1608584239</t>
  </si>
  <si>
    <t>pol270</t>
  </si>
  <si>
    <t>-1497125872</t>
  </si>
  <si>
    <t>pol271</t>
  </si>
  <si>
    <t>-1734815054</t>
  </si>
  <si>
    <t>D10</t>
  </si>
  <si>
    <t>Pol268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</si>
</sst>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167" fontId="37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4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0" fontId="24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4" borderId="8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109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05" t="s">
        <v>13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19"/>
      <c r="BE5" s="202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07" t="s">
        <v>16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19"/>
      <c r="BE6" s="203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3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03"/>
      <c r="BS8" s="16" t="s">
        <v>6</v>
      </c>
    </row>
    <row r="9" spans="1:74" ht="14.45" customHeight="1">
      <c r="B9" s="19"/>
      <c r="AR9" s="19"/>
      <c r="BE9" s="203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03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03"/>
      <c r="BS11" s="16" t="s">
        <v>6</v>
      </c>
    </row>
    <row r="12" spans="1:74" ht="6.95" customHeight="1">
      <c r="B12" s="19"/>
      <c r="AR12" s="19"/>
      <c r="BE12" s="203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03"/>
      <c r="BS13" s="16" t="s">
        <v>6</v>
      </c>
    </row>
    <row r="14" spans="1:74" ht="12.75">
      <c r="B14" s="19"/>
      <c r="E14" s="208" t="s">
        <v>28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6" t="s">
        <v>26</v>
      </c>
      <c r="AN14" s="28" t="s">
        <v>28</v>
      </c>
      <c r="AR14" s="19"/>
      <c r="BE14" s="203"/>
      <c r="BS14" s="16" t="s">
        <v>6</v>
      </c>
    </row>
    <row r="15" spans="1:74" ht="6.95" customHeight="1">
      <c r="B15" s="19"/>
      <c r="AR15" s="19"/>
      <c r="BE15" s="203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03"/>
      <c r="BS16" s="16" t="s">
        <v>4</v>
      </c>
    </row>
    <row r="17" spans="2:7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203"/>
      <c r="BS17" s="16" t="s">
        <v>31</v>
      </c>
    </row>
    <row r="18" spans="2:71" ht="6.95" customHeight="1">
      <c r="B18" s="19"/>
      <c r="AR18" s="19"/>
      <c r="BE18" s="203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03"/>
      <c r="BS19" s="16" t="s">
        <v>6</v>
      </c>
    </row>
    <row r="20" spans="2:7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203"/>
      <c r="BS20" s="16" t="s">
        <v>31</v>
      </c>
    </row>
    <row r="21" spans="2:71" ht="6.95" customHeight="1">
      <c r="B21" s="19"/>
      <c r="AR21" s="19"/>
      <c r="BE21" s="203"/>
    </row>
    <row r="22" spans="2:71" ht="12" customHeight="1">
      <c r="B22" s="19"/>
      <c r="D22" s="26" t="s">
        <v>34</v>
      </c>
      <c r="AR22" s="19"/>
      <c r="BE22" s="203"/>
    </row>
    <row r="23" spans="2:71" ht="16.5" customHeight="1">
      <c r="B23" s="19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R23" s="19"/>
      <c r="BE23" s="203"/>
    </row>
    <row r="24" spans="2:71" ht="6.95" customHeight="1">
      <c r="B24" s="19"/>
      <c r="AR24" s="19"/>
      <c r="BE24" s="20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3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1">
        <f>ROUND(AG94,2)</f>
        <v>0</v>
      </c>
      <c r="AL26" s="212"/>
      <c r="AM26" s="212"/>
      <c r="AN26" s="212"/>
      <c r="AO26" s="212"/>
      <c r="AR26" s="31"/>
      <c r="BE26" s="203"/>
    </row>
    <row r="27" spans="2:71" s="1" customFormat="1" ht="6.95" customHeight="1">
      <c r="B27" s="31"/>
      <c r="AR27" s="31"/>
      <c r="BE27" s="203"/>
    </row>
    <row r="28" spans="2:71" s="1" customFormat="1" ht="12.75">
      <c r="B28" s="31"/>
      <c r="L28" s="213" t="s">
        <v>36</v>
      </c>
      <c r="M28" s="213"/>
      <c r="N28" s="213"/>
      <c r="O28" s="213"/>
      <c r="P28" s="213"/>
      <c r="W28" s="213" t="s">
        <v>37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38</v>
      </c>
      <c r="AL28" s="213"/>
      <c r="AM28" s="213"/>
      <c r="AN28" s="213"/>
      <c r="AO28" s="213"/>
      <c r="AR28" s="31"/>
      <c r="BE28" s="203"/>
    </row>
    <row r="29" spans="2:71" s="2" customFormat="1" ht="14.45" customHeight="1">
      <c r="B29" s="35"/>
      <c r="D29" s="26" t="s">
        <v>39</v>
      </c>
      <c r="F29" s="36" t="s">
        <v>40</v>
      </c>
      <c r="L29" s="216">
        <v>0.2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14">
        <f>ROUND(AV94, 2)</f>
        <v>0</v>
      </c>
      <c r="AL29" s="215"/>
      <c r="AM29" s="215"/>
      <c r="AN29" s="215"/>
      <c r="AO29" s="215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04"/>
    </row>
    <row r="30" spans="2:71" s="2" customFormat="1" ht="14.45" customHeight="1">
      <c r="B30" s="35"/>
      <c r="F30" s="36" t="s">
        <v>41</v>
      </c>
      <c r="L30" s="216">
        <v>0.2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14">
        <f>ROUND(AW94, 2)</f>
        <v>0</v>
      </c>
      <c r="AL30" s="215"/>
      <c r="AM30" s="215"/>
      <c r="AN30" s="215"/>
      <c r="AO30" s="215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04"/>
    </row>
    <row r="31" spans="2:71" s="2" customFormat="1" ht="14.45" hidden="1" customHeight="1">
      <c r="B31" s="35"/>
      <c r="F31" s="26" t="s">
        <v>42</v>
      </c>
      <c r="L31" s="217">
        <v>0.2</v>
      </c>
      <c r="M31" s="218"/>
      <c r="N31" s="218"/>
      <c r="O31" s="218"/>
      <c r="P31" s="218"/>
      <c r="W31" s="219">
        <f>ROUND(BB94,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9">
        <v>0</v>
      </c>
      <c r="AL31" s="218"/>
      <c r="AM31" s="218"/>
      <c r="AN31" s="218"/>
      <c r="AO31" s="218"/>
      <c r="AR31" s="35"/>
      <c r="BE31" s="204"/>
    </row>
    <row r="32" spans="2:71" s="2" customFormat="1" ht="14.45" hidden="1" customHeight="1">
      <c r="B32" s="35"/>
      <c r="F32" s="26" t="s">
        <v>43</v>
      </c>
      <c r="L32" s="217">
        <v>0.2</v>
      </c>
      <c r="M32" s="218"/>
      <c r="N32" s="218"/>
      <c r="O32" s="218"/>
      <c r="P32" s="218"/>
      <c r="W32" s="219">
        <f>ROUND(BC94,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9">
        <v>0</v>
      </c>
      <c r="AL32" s="218"/>
      <c r="AM32" s="218"/>
      <c r="AN32" s="218"/>
      <c r="AO32" s="218"/>
      <c r="AR32" s="35"/>
      <c r="BE32" s="204"/>
    </row>
    <row r="33" spans="2:57" s="2" customFormat="1" ht="14.45" hidden="1" customHeight="1">
      <c r="B33" s="35"/>
      <c r="F33" s="36" t="s">
        <v>44</v>
      </c>
      <c r="L33" s="216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14">
        <v>0</v>
      </c>
      <c r="AL33" s="215"/>
      <c r="AM33" s="215"/>
      <c r="AN33" s="215"/>
      <c r="AO33" s="215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04"/>
    </row>
    <row r="34" spans="2:57" s="1" customFormat="1" ht="6.95" customHeight="1">
      <c r="B34" s="31"/>
      <c r="AR34" s="31"/>
      <c r="BE34" s="203"/>
    </row>
    <row r="35" spans="2:57" s="1" customFormat="1" ht="25.9" customHeight="1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23" t="s">
        <v>47</v>
      </c>
      <c r="Y35" s="221"/>
      <c r="Z35" s="221"/>
      <c r="AA35" s="221"/>
      <c r="AB35" s="221"/>
      <c r="AC35" s="41"/>
      <c r="AD35" s="41"/>
      <c r="AE35" s="41"/>
      <c r="AF35" s="41"/>
      <c r="AG35" s="41"/>
      <c r="AH35" s="41"/>
      <c r="AI35" s="41"/>
      <c r="AJ35" s="41"/>
      <c r="AK35" s="220">
        <f>SUM(AK26:AK33)</f>
        <v>0</v>
      </c>
      <c r="AL35" s="221"/>
      <c r="AM35" s="221"/>
      <c r="AN35" s="221"/>
      <c r="AO35" s="222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5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50</v>
      </c>
      <c r="AI60" s="33"/>
      <c r="AJ60" s="33"/>
      <c r="AK60" s="33"/>
      <c r="AL60" s="33"/>
      <c r="AM60" s="45" t="s">
        <v>51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5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50</v>
      </c>
      <c r="AI75" s="33"/>
      <c r="AJ75" s="33"/>
      <c r="AK75" s="33"/>
      <c r="AL75" s="33"/>
      <c r="AM75" s="45" t="s">
        <v>51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156</v>
      </c>
      <c r="AR84" s="50"/>
    </row>
    <row r="85" spans="1:91" s="4" customFormat="1" ht="36.950000000000003" customHeight="1">
      <c r="B85" s="51"/>
      <c r="C85" s="52" t="s">
        <v>15</v>
      </c>
      <c r="L85" s="199" t="str">
        <f>K6</f>
        <v>REKONŠTRUKCIA UBYTOVACÍCH KAPACIT-ŠDĹŠ, blok B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Zvolen</v>
      </c>
      <c r="AI87" s="26" t="s">
        <v>21</v>
      </c>
      <c r="AM87" s="227" t="str">
        <f>IF(AN8= "","",AN8)</f>
        <v>13. 10. 2023</v>
      </c>
      <c r="AN87" s="22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23</v>
      </c>
      <c r="L89" s="3" t="str">
        <f>IF(E11= "","",E11)</f>
        <v>Technická univerzita vo Zvolene,Masarykova24,Zvole</v>
      </c>
      <c r="AI89" s="26" t="s">
        <v>29</v>
      </c>
      <c r="AM89" s="228" t="str">
        <f>IF(E17="","",E17)</f>
        <v>Ing.arch.Ľ.Lendvorský</v>
      </c>
      <c r="AN89" s="229"/>
      <c r="AO89" s="229"/>
      <c r="AP89" s="229"/>
      <c r="AR89" s="31"/>
      <c r="AS89" s="231" t="s">
        <v>55</v>
      </c>
      <c r="AT89" s="232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25.7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28" t="str">
        <f>IF(E20="","",E20)</f>
        <v xml:space="preserve">Ing.B Placek - aktual.13.10.2023  Z.Lalka </v>
      </c>
      <c r="AN90" s="229"/>
      <c r="AO90" s="229"/>
      <c r="AP90" s="229"/>
      <c r="AR90" s="31"/>
      <c r="AS90" s="233"/>
      <c r="AT90" s="234"/>
      <c r="BD90" s="58"/>
    </row>
    <row r="91" spans="1:91" s="1" customFormat="1" ht="10.9" customHeight="1">
      <c r="B91" s="31"/>
      <c r="AR91" s="31"/>
      <c r="AS91" s="233"/>
      <c r="AT91" s="234"/>
      <c r="BD91" s="58"/>
    </row>
    <row r="92" spans="1:91" s="1" customFormat="1" ht="29.25" customHeight="1">
      <c r="B92" s="31"/>
      <c r="C92" s="195" t="s">
        <v>56</v>
      </c>
      <c r="D92" s="196"/>
      <c r="E92" s="196"/>
      <c r="F92" s="196"/>
      <c r="G92" s="196"/>
      <c r="H92" s="59"/>
      <c r="I92" s="198" t="s">
        <v>57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226" t="s">
        <v>58</v>
      </c>
      <c r="AH92" s="196"/>
      <c r="AI92" s="196"/>
      <c r="AJ92" s="196"/>
      <c r="AK92" s="196"/>
      <c r="AL92" s="196"/>
      <c r="AM92" s="196"/>
      <c r="AN92" s="198" t="s">
        <v>59</v>
      </c>
      <c r="AO92" s="196"/>
      <c r="AP92" s="230"/>
      <c r="AQ92" s="60" t="s">
        <v>60</v>
      </c>
      <c r="AR92" s="31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1">
        <f>ROUND(SUM(AG95:AG106),2)</f>
        <v>0</v>
      </c>
      <c r="AH94" s="201"/>
      <c r="AI94" s="201"/>
      <c r="AJ94" s="201"/>
      <c r="AK94" s="201"/>
      <c r="AL94" s="201"/>
      <c r="AM94" s="201"/>
      <c r="AN94" s="235">
        <f t="shared" ref="AN94:AN106" si="0">SUM(AG94,AT94)</f>
        <v>0</v>
      </c>
      <c r="AO94" s="235"/>
      <c r="AP94" s="235"/>
      <c r="AQ94" s="69" t="s">
        <v>1</v>
      </c>
      <c r="AR94" s="65"/>
      <c r="AS94" s="70">
        <f>ROUND(SUM(AS95:AS106),2)</f>
        <v>0</v>
      </c>
      <c r="AT94" s="71">
        <f t="shared" ref="AT94:AT106" si="1">ROUND(SUM(AV94:AW94),2)</f>
        <v>0</v>
      </c>
      <c r="AU94" s="72">
        <f>ROUND(SUM(AU95:AU106),5)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ROUND(SUM(AZ95:AZ106),2)</f>
        <v>0</v>
      </c>
      <c r="BA94" s="71">
        <f>ROUND(SUM(BA95:BA106),2)</f>
        <v>0</v>
      </c>
      <c r="BB94" s="71">
        <f>ROUND(SUM(BB95:BB106),2)</f>
        <v>0</v>
      </c>
      <c r="BC94" s="71">
        <f>ROUND(SUM(BC95:BC106),2)</f>
        <v>0</v>
      </c>
      <c r="BD94" s="73">
        <f>ROUND(SUM(BD95:BD106),2)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5</v>
      </c>
      <c r="BX94" s="74" t="s">
        <v>78</v>
      </c>
      <c r="CL94" s="74" t="s">
        <v>1</v>
      </c>
    </row>
    <row r="95" spans="1:91" s="6" customFormat="1" ht="24.75" customHeight="1">
      <c r="A95" s="76" t="s">
        <v>79</v>
      </c>
      <c r="B95" s="77"/>
      <c r="C95" s="78"/>
      <c r="D95" s="197" t="s">
        <v>80</v>
      </c>
      <c r="E95" s="197"/>
      <c r="F95" s="197"/>
      <c r="G95" s="197"/>
      <c r="H95" s="197"/>
      <c r="I95" s="79"/>
      <c r="J95" s="197" t="s">
        <v>81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224">
        <f>'156-A - Rekonštrukcie uby...'!J30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80" t="s">
        <v>82</v>
      </c>
      <c r="AR95" s="77"/>
      <c r="AS95" s="81">
        <v>0</v>
      </c>
      <c r="AT95" s="82">
        <f t="shared" si="1"/>
        <v>0</v>
      </c>
      <c r="AU95" s="83">
        <f>'156-A - Rekonštrukcie uby...'!P130</f>
        <v>0</v>
      </c>
      <c r="AV95" s="82">
        <f>'156-A - Rekonštrukcie uby...'!J33</f>
        <v>0</v>
      </c>
      <c r="AW95" s="82">
        <f>'156-A - Rekonštrukcie uby...'!J34</f>
        <v>0</v>
      </c>
      <c r="AX95" s="82">
        <f>'156-A - Rekonštrukcie uby...'!J35</f>
        <v>0</v>
      </c>
      <c r="AY95" s="82">
        <f>'156-A - Rekonštrukcie uby...'!J36</f>
        <v>0</v>
      </c>
      <c r="AZ95" s="82">
        <f>'156-A - Rekonštrukcie uby...'!F33</f>
        <v>0</v>
      </c>
      <c r="BA95" s="82">
        <f>'156-A - Rekonštrukcie uby...'!F34</f>
        <v>0</v>
      </c>
      <c r="BB95" s="82">
        <f>'156-A - Rekonštrukcie uby...'!F35</f>
        <v>0</v>
      </c>
      <c r="BC95" s="82">
        <f>'156-A - Rekonštrukcie uby...'!F36</f>
        <v>0</v>
      </c>
      <c r="BD95" s="84">
        <f>'156-A - Rekonštrukcie uby...'!F37</f>
        <v>0</v>
      </c>
      <c r="BT95" s="85" t="s">
        <v>83</v>
      </c>
      <c r="BV95" s="85" t="s">
        <v>77</v>
      </c>
      <c r="BW95" s="85" t="s">
        <v>84</v>
      </c>
      <c r="BX95" s="85" t="s">
        <v>5</v>
      </c>
      <c r="CL95" s="85" t="s">
        <v>1</v>
      </c>
      <c r="CM95" s="85" t="s">
        <v>75</v>
      </c>
    </row>
    <row r="96" spans="1:91" s="6" customFormat="1" ht="24.75" customHeight="1">
      <c r="A96" s="76" t="s">
        <v>79</v>
      </c>
      <c r="B96" s="77"/>
      <c r="C96" s="78"/>
      <c r="D96" s="197" t="s">
        <v>85</v>
      </c>
      <c r="E96" s="197"/>
      <c r="F96" s="197"/>
      <c r="G96" s="197"/>
      <c r="H96" s="197"/>
      <c r="I96" s="79"/>
      <c r="J96" s="197" t="s">
        <v>86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224">
        <f>'156-B -  Rekonštrukcie ub...'!J30</f>
        <v>0</v>
      </c>
      <c r="AH96" s="225"/>
      <c r="AI96" s="225"/>
      <c r="AJ96" s="225"/>
      <c r="AK96" s="225"/>
      <c r="AL96" s="225"/>
      <c r="AM96" s="225"/>
      <c r="AN96" s="224">
        <f t="shared" si="0"/>
        <v>0</v>
      </c>
      <c r="AO96" s="225"/>
      <c r="AP96" s="225"/>
      <c r="AQ96" s="80" t="s">
        <v>82</v>
      </c>
      <c r="AR96" s="77"/>
      <c r="AS96" s="81">
        <v>0</v>
      </c>
      <c r="AT96" s="82">
        <f t="shared" si="1"/>
        <v>0</v>
      </c>
      <c r="AU96" s="83">
        <f>'156-B -  Rekonštrukcie ub...'!P130</f>
        <v>0</v>
      </c>
      <c r="AV96" s="82">
        <f>'156-B -  Rekonštrukcie ub...'!J33</f>
        <v>0</v>
      </c>
      <c r="AW96" s="82">
        <f>'156-B -  Rekonštrukcie ub...'!J34</f>
        <v>0</v>
      </c>
      <c r="AX96" s="82">
        <f>'156-B -  Rekonštrukcie ub...'!J35</f>
        <v>0</v>
      </c>
      <c r="AY96" s="82">
        <f>'156-B -  Rekonštrukcie ub...'!J36</f>
        <v>0</v>
      </c>
      <c r="AZ96" s="82">
        <f>'156-B -  Rekonštrukcie ub...'!F33</f>
        <v>0</v>
      </c>
      <c r="BA96" s="82">
        <f>'156-B -  Rekonštrukcie ub...'!F34</f>
        <v>0</v>
      </c>
      <c r="BB96" s="82">
        <f>'156-B -  Rekonštrukcie ub...'!F35</f>
        <v>0</v>
      </c>
      <c r="BC96" s="82">
        <f>'156-B -  Rekonštrukcie ub...'!F36</f>
        <v>0</v>
      </c>
      <c r="BD96" s="84">
        <f>'156-B -  Rekonštrukcie ub...'!F37</f>
        <v>0</v>
      </c>
      <c r="BT96" s="85" t="s">
        <v>83</v>
      </c>
      <c r="BV96" s="85" t="s">
        <v>77</v>
      </c>
      <c r="BW96" s="85" t="s">
        <v>87</v>
      </c>
      <c r="BX96" s="85" t="s">
        <v>5</v>
      </c>
      <c r="CL96" s="85" t="s">
        <v>1</v>
      </c>
      <c r="CM96" s="85" t="s">
        <v>75</v>
      </c>
    </row>
    <row r="97" spans="1:91" s="6" customFormat="1" ht="24.75" customHeight="1">
      <c r="A97" s="76" t="s">
        <v>79</v>
      </c>
      <c r="B97" s="77"/>
      <c r="C97" s="78"/>
      <c r="D97" s="197" t="s">
        <v>88</v>
      </c>
      <c r="E97" s="197"/>
      <c r="F97" s="197"/>
      <c r="G97" s="197"/>
      <c r="H97" s="197"/>
      <c r="I97" s="79"/>
      <c r="J97" s="197" t="s">
        <v>89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224">
        <f>'156-C -  Rekonštrukcie ub...'!J30</f>
        <v>0</v>
      </c>
      <c r="AH97" s="225"/>
      <c r="AI97" s="225"/>
      <c r="AJ97" s="225"/>
      <c r="AK97" s="225"/>
      <c r="AL97" s="225"/>
      <c r="AM97" s="225"/>
      <c r="AN97" s="224">
        <f t="shared" si="0"/>
        <v>0</v>
      </c>
      <c r="AO97" s="225"/>
      <c r="AP97" s="225"/>
      <c r="AQ97" s="80" t="s">
        <v>82</v>
      </c>
      <c r="AR97" s="77"/>
      <c r="AS97" s="81">
        <v>0</v>
      </c>
      <c r="AT97" s="82">
        <f t="shared" si="1"/>
        <v>0</v>
      </c>
      <c r="AU97" s="83">
        <f>'156-C -  Rekonštrukcie ub...'!P130</f>
        <v>0</v>
      </c>
      <c r="AV97" s="82">
        <f>'156-C -  Rekonštrukcie ub...'!J33</f>
        <v>0</v>
      </c>
      <c r="AW97" s="82">
        <f>'156-C -  Rekonštrukcie ub...'!J34</f>
        <v>0</v>
      </c>
      <c r="AX97" s="82">
        <f>'156-C -  Rekonštrukcie ub...'!J35</f>
        <v>0</v>
      </c>
      <c r="AY97" s="82">
        <f>'156-C -  Rekonštrukcie ub...'!J36</f>
        <v>0</v>
      </c>
      <c r="AZ97" s="82">
        <f>'156-C -  Rekonštrukcie ub...'!F33</f>
        <v>0</v>
      </c>
      <c r="BA97" s="82">
        <f>'156-C -  Rekonštrukcie ub...'!F34</f>
        <v>0</v>
      </c>
      <c r="BB97" s="82">
        <f>'156-C -  Rekonštrukcie ub...'!F35</f>
        <v>0</v>
      </c>
      <c r="BC97" s="82">
        <f>'156-C -  Rekonštrukcie ub...'!F36</f>
        <v>0</v>
      </c>
      <c r="BD97" s="84">
        <f>'156-C -  Rekonštrukcie ub...'!F37</f>
        <v>0</v>
      </c>
      <c r="BT97" s="85" t="s">
        <v>83</v>
      </c>
      <c r="BV97" s="85" t="s">
        <v>77</v>
      </c>
      <c r="BW97" s="85" t="s">
        <v>90</v>
      </c>
      <c r="BX97" s="85" t="s">
        <v>5</v>
      </c>
      <c r="CL97" s="85" t="s">
        <v>1</v>
      </c>
      <c r="CM97" s="85" t="s">
        <v>75</v>
      </c>
    </row>
    <row r="98" spans="1:91" s="6" customFormat="1" ht="16.5" customHeight="1">
      <c r="A98" s="76" t="s">
        <v>79</v>
      </c>
      <c r="B98" s="77"/>
      <c r="C98" s="78"/>
      <c r="D98" s="197" t="s">
        <v>91</v>
      </c>
      <c r="E98" s="197"/>
      <c r="F98" s="197"/>
      <c r="G98" s="197"/>
      <c r="H98" s="197"/>
      <c r="I98" s="79"/>
      <c r="J98" s="197" t="s">
        <v>92</v>
      </c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224">
        <f>'156-D - Zdravotechnika   '!J30</f>
        <v>0</v>
      </c>
      <c r="AH98" s="225"/>
      <c r="AI98" s="225"/>
      <c r="AJ98" s="225"/>
      <c r="AK98" s="225"/>
      <c r="AL98" s="225"/>
      <c r="AM98" s="225"/>
      <c r="AN98" s="224">
        <f t="shared" si="0"/>
        <v>0</v>
      </c>
      <c r="AO98" s="225"/>
      <c r="AP98" s="225"/>
      <c r="AQ98" s="80" t="s">
        <v>82</v>
      </c>
      <c r="AR98" s="77"/>
      <c r="AS98" s="81">
        <v>0</v>
      </c>
      <c r="AT98" s="82">
        <f t="shared" si="1"/>
        <v>0</v>
      </c>
      <c r="AU98" s="83">
        <f>'156-D - Zdravotechnika   '!P120</f>
        <v>0</v>
      </c>
      <c r="AV98" s="82">
        <f>'156-D - Zdravotechnika   '!J33</f>
        <v>0</v>
      </c>
      <c r="AW98" s="82">
        <f>'156-D - Zdravotechnika   '!J34</f>
        <v>0</v>
      </c>
      <c r="AX98" s="82">
        <f>'156-D - Zdravotechnika   '!J35</f>
        <v>0</v>
      </c>
      <c r="AY98" s="82">
        <f>'156-D - Zdravotechnika   '!J36</f>
        <v>0</v>
      </c>
      <c r="AZ98" s="82">
        <f>'156-D - Zdravotechnika   '!F33</f>
        <v>0</v>
      </c>
      <c r="BA98" s="82">
        <f>'156-D - Zdravotechnika   '!F34</f>
        <v>0</v>
      </c>
      <c r="BB98" s="82">
        <f>'156-D - Zdravotechnika   '!F35</f>
        <v>0</v>
      </c>
      <c r="BC98" s="82">
        <f>'156-D - Zdravotechnika   '!F36</f>
        <v>0</v>
      </c>
      <c r="BD98" s="84">
        <f>'156-D - Zdravotechnika   '!F37</f>
        <v>0</v>
      </c>
      <c r="BT98" s="85" t="s">
        <v>83</v>
      </c>
      <c r="BV98" s="85" t="s">
        <v>77</v>
      </c>
      <c r="BW98" s="85" t="s">
        <v>93</v>
      </c>
      <c r="BX98" s="85" t="s">
        <v>5</v>
      </c>
      <c r="CL98" s="85" t="s">
        <v>1</v>
      </c>
      <c r="CM98" s="85" t="s">
        <v>75</v>
      </c>
    </row>
    <row r="99" spans="1:91" s="6" customFormat="1" ht="16.5" customHeight="1">
      <c r="A99" s="76" t="s">
        <v>79</v>
      </c>
      <c r="B99" s="77"/>
      <c r="C99" s="78"/>
      <c r="D99" s="197" t="s">
        <v>94</v>
      </c>
      <c r="E99" s="197"/>
      <c r="F99" s="197"/>
      <c r="G99" s="197"/>
      <c r="H99" s="197"/>
      <c r="I99" s="79"/>
      <c r="J99" s="197" t="s">
        <v>95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224">
        <f>'156-E - Elektroinštalácia'!J30</f>
        <v>0</v>
      </c>
      <c r="AH99" s="225"/>
      <c r="AI99" s="225"/>
      <c r="AJ99" s="225"/>
      <c r="AK99" s="225"/>
      <c r="AL99" s="225"/>
      <c r="AM99" s="225"/>
      <c r="AN99" s="224">
        <f t="shared" si="0"/>
        <v>0</v>
      </c>
      <c r="AO99" s="225"/>
      <c r="AP99" s="225"/>
      <c r="AQ99" s="80" t="s">
        <v>82</v>
      </c>
      <c r="AR99" s="77"/>
      <c r="AS99" s="81">
        <v>0</v>
      </c>
      <c r="AT99" s="82">
        <f t="shared" si="1"/>
        <v>0</v>
      </c>
      <c r="AU99" s="83">
        <f>'156-E - Elektroinštalácia'!P120</f>
        <v>0</v>
      </c>
      <c r="AV99" s="82">
        <f>'156-E - Elektroinštalácia'!J33</f>
        <v>0</v>
      </c>
      <c r="AW99" s="82">
        <f>'156-E - Elektroinštalácia'!J34</f>
        <v>0</v>
      </c>
      <c r="AX99" s="82">
        <f>'156-E - Elektroinštalácia'!J35</f>
        <v>0</v>
      </c>
      <c r="AY99" s="82">
        <f>'156-E - Elektroinštalácia'!J36</f>
        <v>0</v>
      </c>
      <c r="AZ99" s="82">
        <f>'156-E - Elektroinštalácia'!F33</f>
        <v>0</v>
      </c>
      <c r="BA99" s="82">
        <f>'156-E - Elektroinštalácia'!F34</f>
        <v>0</v>
      </c>
      <c r="BB99" s="82">
        <f>'156-E - Elektroinštalácia'!F35</f>
        <v>0</v>
      </c>
      <c r="BC99" s="82">
        <f>'156-E - Elektroinštalácia'!F36</f>
        <v>0</v>
      </c>
      <c r="BD99" s="84">
        <f>'156-E - Elektroinštalácia'!F37</f>
        <v>0</v>
      </c>
      <c r="BT99" s="85" t="s">
        <v>83</v>
      </c>
      <c r="BV99" s="85" t="s">
        <v>77</v>
      </c>
      <c r="BW99" s="85" t="s">
        <v>96</v>
      </c>
      <c r="BX99" s="85" t="s">
        <v>5</v>
      </c>
      <c r="CL99" s="85" t="s">
        <v>1</v>
      </c>
      <c r="CM99" s="85" t="s">
        <v>75</v>
      </c>
    </row>
    <row r="100" spans="1:91" s="6" customFormat="1" ht="16.5" customHeight="1">
      <c r="A100" s="76" t="s">
        <v>79</v>
      </c>
      <c r="B100" s="77"/>
      <c r="C100" s="78"/>
      <c r="D100" s="197" t="s">
        <v>97</v>
      </c>
      <c r="E100" s="197"/>
      <c r="F100" s="197"/>
      <c r="G100" s="197"/>
      <c r="H100" s="197"/>
      <c r="I100" s="79"/>
      <c r="J100" s="197" t="s">
        <v>98</v>
      </c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224">
        <f>'156-F - VZT'!J30</f>
        <v>0</v>
      </c>
      <c r="AH100" s="225"/>
      <c r="AI100" s="225"/>
      <c r="AJ100" s="225"/>
      <c r="AK100" s="225"/>
      <c r="AL100" s="225"/>
      <c r="AM100" s="225"/>
      <c r="AN100" s="224">
        <f t="shared" si="0"/>
        <v>0</v>
      </c>
      <c r="AO100" s="225"/>
      <c r="AP100" s="225"/>
      <c r="AQ100" s="80" t="s">
        <v>82</v>
      </c>
      <c r="AR100" s="77"/>
      <c r="AS100" s="81">
        <v>0</v>
      </c>
      <c r="AT100" s="82">
        <f t="shared" si="1"/>
        <v>0</v>
      </c>
      <c r="AU100" s="83">
        <f>'156-F - VZT'!P118</f>
        <v>0</v>
      </c>
      <c r="AV100" s="82">
        <f>'156-F - VZT'!J33</f>
        <v>0</v>
      </c>
      <c r="AW100" s="82">
        <f>'156-F - VZT'!J34</f>
        <v>0</v>
      </c>
      <c r="AX100" s="82">
        <f>'156-F - VZT'!J35</f>
        <v>0</v>
      </c>
      <c r="AY100" s="82">
        <f>'156-F - VZT'!J36</f>
        <v>0</v>
      </c>
      <c r="AZ100" s="82">
        <f>'156-F - VZT'!F33</f>
        <v>0</v>
      </c>
      <c r="BA100" s="82">
        <f>'156-F - VZT'!F34</f>
        <v>0</v>
      </c>
      <c r="BB100" s="82">
        <f>'156-F - VZT'!F35</f>
        <v>0</v>
      </c>
      <c r="BC100" s="82">
        <f>'156-F - VZT'!F36</f>
        <v>0</v>
      </c>
      <c r="BD100" s="84">
        <f>'156-F - VZT'!F37</f>
        <v>0</v>
      </c>
      <c r="BT100" s="85" t="s">
        <v>83</v>
      </c>
      <c r="BV100" s="85" t="s">
        <v>77</v>
      </c>
      <c r="BW100" s="85" t="s">
        <v>99</v>
      </c>
      <c r="BX100" s="85" t="s">
        <v>5</v>
      </c>
      <c r="CL100" s="85" t="s">
        <v>1</v>
      </c>
      <c r="CM100" s="85" t="s">
        <v>75</v>
      </c>
    </row>
    <row r="101" spans="1:91" s="6" customFormat="1" ht="16.5" customHeight="1">
      <c r="A101" s="76" t="s">
        <v>79</v>
      </c>
      <c r="B101" s="77"/>
      <c r="C101" s="78"/>
      <c r="D101" s="197" t="s">
        <v>100</v>
      </c>
      <c r="E101" s="197"/>
      <c r="F101" s="197"/>
      <c r="G101" s="197"/>
      <c r="H101" s="197"/>
      <c r="I101" s="79"/>
      <c r="J101" s="197" t="s">
        <v>101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224">
        <f>'156-G - EPS - Elektrická ...'!J30</f>
        <v>0</v>
      </c>
      <c r="AH101" s="225"/>
      <c r="AI101" s="225"/>
      <c r="AJ101" s="225"/>
      <c r="AK101" s="225"/>
      <c r="AL101" s="225"/>
      <c r="AM101" s="225"/>
      <c r="AN101" s="224">
        <f t="shared" si="0"/>
        <v>0</v>
      </c>
      <c r="AO101" s="225"/>
      <c r="AP101" s="225"/>
      <c r="AQ101" s="80" t="s">
        <v>82</v>
      </c>
      <c r="AR101" s="77"/>
      <c r="AS101" s="81">
        <v>0</v>
      </c>
      <c r="AT101" s="82">
        <f t="shared" si="1"/>
        <v>0</v>
      </c>
      <c r="AU101" s="83">
        <f>'156-G - EPS - Elektrická ...'!P125</f>
        <v>0</v>
      </c>
      <c r="AV101" s="82">
        <f>'156-G - EPS - Elektrická ...'!J33</f>
        <v>0</v>
      </c>
      <c r="AW101" s="82">
        <f>'156-G - EPS - Elektrická ...'!J34</f>
        <v>0</v>
      </c>
      <c r="AX101" s="82">
        <f>'156-G - EPS - Elektrická ...'!J35</f>
        <v>0</v>
      </c>
      <c r="AY101" s="82">
        <f>'156-G - EPS - Elektrická ...'!J36</f>
        <v>0</v>
      </c>
      <c r="AZ101" s="82">
        <f>'156-G - EPS - Elektrická ...'!F33</f>
        <v>0</v>
      </c>
      <c r="BA101" s="82">
        <f>'156-G - EPS - Elektrická ...'!F34</f>
        <v>0</v>
      </c>
      <c r="BB101" s="82">
        <f>'156-G - EPS - Elektrická ...'!F35</f>
        <v>0</v>
      </c>
      <c r="BC101" s="82">
        <f>'156-G - EPS - Elektrická ...'!F36</f>
        <v>0</v>
      </c>
      <c r="BD101" s="84">
        <f>'156-G - EPS - Elektrická ...'!F37</f>
        <v>0</v>
      </c>
      <c r="BT101" s="85" t="s">
        <v>83</v>
      </c>
      <c r="BV101" s="85" t="s">
        <v>77</v>
      </c>
      <c r="BW101" s="85" t="s">
        <v>102</v>
      </c>
      <c r="BX101" s="85" t="s">
        <v>5</v>
      </c>
      <c r="CL101" s="85" t="s">
        <v>1</v>
      </c>
      <c r="CM101" s="85" t="s">
        <v>75</v>
      </c>
    </row>
    <row r="102" spans="1:91" s="6" customFormat="1" ht="16.5" customHeight="1">
      <c r="A102" s="76" t="s">
        <v>79</v>
      </c>
      <c r="B102" s="77"/>
      <c r="C102" s="78"/>
      <c r="D102" s="197" t="s">
        <v>103</v>
      </c>
      <c r="E102" s="197"/>
      <c r="F102" s="197"/>
      <c r="G102" s="197"/>
      <c r="H102" s="197"/>
      <c r="I102" s="79"/>
      <c r="J102" s="197" t="s">
        <v>104</v>
      </c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224">
        <f>'156-H - HPS - Hlasová sig...'!J30</f>
        <v>0</v>
      </c>
      <c r="AH102" s="225"/>
      <c r="AI102" s="225"/>
      <c r="AJ102" s="225"/>
      <c r="AK102" s="225"/>
      <c r="AL102" s="225"/>
      <c r="AM102" s="225"/>
      <c r="AN102" s="224">
        <f t="shared" si="0"/>
        <v>0</v>
      </c>
      <c r="AO102" s="225"/>
      <c r="AP102" s="225"/>
      <c r="AQ102" s="80" t="s">
        <v>82</v>
      </c>
      <c r="AR102" s="77"/>
      <c r="AS102" s="81">
        <v>0</v>
      </c>
      <c r="AT102" s="82">
        <f t="shared" si="1"/>
        <v>0</v>
      </c>
      <c r="AU102" s="83">
        <f>'156-H - HPS - Hlasová sig...'!P126</f>
        <v>0</v>
      </c>
      <c r="AV102" s="82">
        <f>'156-H - HPS - Hlasová sig...'!J33</f>
        <v>0</v>
      </c>
      <c r="AW102" s="82">
        <f>'156-H - HPS - Hlasová sig...'!J34</f>
        <v>0</v>
      </c>
      <c r="AX102" s="82">
        <f>'156-H - HPS - Hlasová sig...'!J35</f>
        <v>0</v>
      </c>
      <c r="AY102" s="82">
        <f>'156-H - HPS - Hlasová sig...'!J36</f>
        <v>0</v>
      </c>
      <c r="AZ102" s="82">
        <f>'156-H - HPS - Hlasová sig...'!F33</f>
        <v>0</v>
      </c>
      <c r="BA102" s="82">
        <f>'156-H - HPS - Hlasová sig...'!F34</f>
        <v>0</v>
      </c>
      <c r="BB102" s="82">
        <f>'156-H - HPS - Hlasová sig...'!F35</f>
        <v>0</v>
      </c>
      <c r="BC102" s="82">
        <f>'156-H - HPS - Hlasová sig...'!F36</f>
        <v>0</v>
      </c>
      <c r="BD102" s="84">
        <f>'156-H - HPS - Hlasová sig...'!F37</f>
        <v>0</v>
      </c>
      <c r="BT102" s="85" t="s">
        <v>83</v>
      </c>
      <c r="BV102" s="85" t="s">
        <v>77</v>
      </c>
      <c r="BW102" s="85" t="s">
        <v>105</v>
      </c>
      <c r="BX102" s="85" t="s">
        <v>5</v>
      </c>
      <c r="CL102" s="85" t="s">
        <v>1</v>
      </c>
      <c r="CM102" s="85" t="s">
        <v>75</v>
      </c>
    </row>
    <row r="103" spans="1:91" s="6" customFormat="1" ht="24.75" customHeight="1">
      <c r="A103" s="76" t="s">
        <v>79</v>
      </c>
      <c r="B103" s="77"/>
      <c r="C103" s="78"/>
      <c r="D103" s="197" t="s">
        <v>106</v>
      </c>
      <c r="E103" s="197"/>
      <c r="F103" s="197"/>
      <c r="G103" s="197"/>
      <c r="H103" s="197"/>
      <c r="I103" s="79"/>
      <c r="J103" s="197" t="s">
        <v>107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224">
        <f>'156-R - Rekonštrukcia uby...'!J30</f>
        <v>0</v>
      </c>
      <c r="AH103" s="225"/>
      <c r="AI103" s="225"/>
      <c r="AJ103" s="225"/>
      <c r="AK103" s="225"/>
      <c r="AL103" s="225"/>
      <c r="AM103" s="225"/>
      <c r="AN103" s="224">
        <f t="shared" si="0"/>
        <v>0</v>
      </c>
      <c r="AO103" s="225"/>
      <c r="AP103" s="225"/>
      <c r="AQ103" s="80" t="s">
        <v>82</v>
      </c>
      <c r="AR103" s="77"/>
      <c r="AS103" s="81">
        <v>0</v>
      </c>
      <c r="AT103" s="82">
        <f t="shared" si="1"/>
        <v>0</v>
      </c>
      <c r="AU103" s="83">
        <f>'156-R - Rekonštrukcia uby...'!P125</f>
        <v>0</v>
      </c>
      <c r="AV103" s="82">
        <f>'156-R - Rekonštrukcia uby...'!J33</f>
        <v>0</v>
      </c>
      <c r="AW103" s="82">
        <f>'156-R - Rekonštrukcia uby...'!J34</f>
        <v>0</v>
      </c>
      <c r="AX103" s="82">
        <f>'156-R - Rekonštrukcia uby...'!J35</f>
        <v>0</v>
      </c>
      <c r="AY103" s="82">
        <f>'156-R - Rekonštrukcia uby...'!J36</f>
        <v>0</v>
      </c>
      <c r="AZ103" s="82">
        <f>'156-R - Rekonštrukcia uby...'!F33</f>
        <v>0</v>
      </c>
      <c r="BA103" s="82">
        <f>'156-R - Rekonštrukcia uby...'!F34</f>
        <v>0</v>
      </c>
      <c r="BB103" s="82">
        <f>'156-R - Rekonštrukcia uby...'!F35</f>
        <v>0</v>
      </c>
      <c r="BC103" s="82">
        <f>'156-R - Rekonštrukcia uby...'!F36</f>
        <v>0</v>
      </c>
      <c r="BD103" s="84">
        <f>'156-R - Rekonštrukcia uby...'!F37</f>
        <v>0</v>
      </c>
      <c r="BT103" s="85" t="s">
        <v>83</v>
      </c>
      <c r="BV103" s="85" t="s">
        <v>77</v>
      </c>
      <c r="BW103" s="85" t="s">
        <v>108</v>
      </c>
      <c r="BX103" s="85" t="s">
        <v>5</v>
      </c>
      <c r="CL103" s="85" t="s">
        <v>1</v>
      </c>
      <c r="CM103" s="85" t="s">
        <v>75</v>
      </c>
    </row>
    <row r="104" spans="1:91" s="6" customFormat="1" ht="24.75" customHeight="1">
      <c r="A104" s="76" t="s">
        <v>79</v>
      </c>
      <c r="B104" s="77"/>
      <c r="C104" s="78"/>
      <c r="D104" s="197" t="s">
        <v>109</v>
      </c>
      <c r="E104" s="197"/>
      <c r="F104" s="197"/>
      <c r="G104" s="197"/>
      <c r="H104" s="197"/>
      <c r="I104" s="79"/>
      <c r="J104" s="197" t="s">
        <v>110</v>
      </c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224">
        <f>'156-S - Rekonštrukcia uby...'!J30</f>
        <v>0</v>
      </c>
      <c r="AH104" s="225"/>
      <c r="AI104" s="225"/>
      <c r="AJ104" s="225"/>
      <c r="AK104" s="225"/>
      <c r="AL104" s="225"/>
      <c r="AM104" s="225"/>
      <c r="AN104" s="224">
        <f t="shared" si="0"/>
        <v>0</v>
      </c>
      <c r="AO104" s="225"/>
      <c r="AP104" s="225"/>
      <c r="AQ104" s="80" t="s">
        <v>82</v>
      </c>
      <c r="AR104" s="77"/>
      <c r="AS104" s="81">
        <v>0</v>
      </c>
      <c r="AT104" s="82">
        <f t="shared" si="1"/>
        <v>0</v>
      </c>
      <c r="AU104" s="83">
        <f>'156-S - Rekonštrukcia uby...'!P125</f>
        <v>0</v>
      </c>
      <c r="AV104" s="82">
        <f>'156-S - Rekonštrukcia uby...'!J33</f>
        <v>0</v>
      </c>
      <c r="AW104" s="82">
        <f>'156-S - Rekonštrukcia uby...'!J34</f>
        <v>0</v>
      </c>
      <c r="AX104" s="82">
        <f>'156-S - Rekonštrukcia uby...'!J35</f>
        <v>0</v>
      </c>
      <c r="AY104" s="82">
        <f>'156-S - Rekonštrukcia uby...'!J36</f>
        <v>0</v>
      </c>
      <c r="AZ104" s="82">
        <f>'156-S - Rekonštrukcia uby...'!F33</f>
        <v>0</v>
      </c>
      <c r="BA104" s="82">
        <f>'156-S - Rekonštrukcia uby...'!F34</f>
        <v>0</v>
      </c>
      <c r="BB104" s="82">
        <f>'156-S - Rekonštrukcia uby...'!F35</f>
        <v>0</v>
      </c>
      <c r="BC104" s="82">
        <f>'156-S - Rekonštrukcia uby...'!F36</f>
        <v>0</v>
      </c>
      <c r="BD104" s="84">
        <f>'156-S - Rekonštrukcia uby...'!F37</f>
        <v>0</v>
      </c>
      <c r="BT104" s="85" t="s">
        <v>83</v>
      </c>
      <c r="BV104" s="85" t="s">
        <v>77</v>
      </c>
      <c r="BW104" s="85" t="s">
        <v>111</v>
      </c>
      <c r="BX104" s="85" t="s">
        <v>5</v>
      </c>
      <c r="CL104" s="85" t="s">
        <v>1</v>
      </c>
      <c r="CM104" s="85" t="s">
        <v>75</v>
      </c>
    </row>
    <row r="105" spans="1:91" s="6" customFormat="1" ht="16.5" customHeight="1">
      <c r="A105" s="76" t="s">
        <v>79</v>
      </c>
      <c r="B105" s="77"/>
      <c r="C105" s="78"/>
      <c r="D105" s="197" t="s">
        <v>112</v>
      </c>
      <c r="E105" s="197"/>
      <c r="F105" s="197"/>
      <c r="G105" s="197"/>
      <c r="H105" s="197"/>
      <c r="I105" s="79"/>
      <c r="J105" s="197" t="s">
        <v>113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7"/>
      <c r="AG105" s="224">
        <f>'156-M1 - Prístupový systé...'!J30</f>
        <v>0</v>
      </c>
      <c r="AH105" s="225"/>
      <c r="AI105" s="225"/>
      <c r="AJ105" s="225"/>
      <c r="AK105" s="225"/>
      <c r="AL105" s="225"/>
      <c r="AM105" s="225"/>
      <c r="AN105" s="224">
        <f t="shared" si="0"/>
        <v>0</v>
      </c>
      <c r="AO105" s="225"/>
      <c r="AP105" s="225"/>
      <c r="AQ105" s="80" t="s">
        <v>82</v>
      </c>
      <c r="AR105" s="77"/>
      <c r="AS105" s="81">
        <v>0</v>
      </c>
      <c r="AT105" s="82">
        <f t="shared" si="1"/>
        <v>0</v>
      </c>
      <c r="AU105" s="83">
        <f>'156-M1 - Prístupový systé...'!P125</f>
        <v>0</v>
      </c>
      <c r="AV105" s="82">
        <f>'156-M1 - Prístupový systé...'!J33</f>
        <v>0</v>
      </c>
      <c r="AW105" s="82">
        <f>'156-M1 - Prístupový systé...'!J34</f>
        <v>0</v>
      </c>
      <c r="AX105" s="82">
        <f>'156-M1 - Prístupový systé...'!J35</f>
        <v>0</v>
      </c>
      <c r="AY105" s="82">
        <f>'156-M1 - Prístupový systé...'!J36</f>
        <v>0</v>
      </c>
      <c r="AZ105" s="82">
        <f>'156-M1 - Prístupový systé...'!F33</f>
        <v>0</v>
      </c>
      <c r="BA105" s="82">
        <f>'156-M1 - Prístupový systé...'!F34</f>
        <v>0</v>
      </c>
      <c r="BB105" s="82">
        <f>'156-M1 - Prístupový systé...'!F35</f>
        <v>0</v>
      </c>
      <c r="BC105" s="82">
        <f>'156-M1 - Prístupový systé...'!F36</f>
        <v>0</v>
      </c>
      <c r="BD105" s="84">
        <f>'156-M1 - Prístupový systé...'!F37</f>
        <v>0</v>
      </c>
      <c r="BT105" s="85" t="s">
        <v>83</v>
      </c>
      <c r="BV105" s="85" t="s">
        <v>77</v>
      </c>
      <c r="BW105" s="85" t="s">
        <v>114</v>
      </c>
      <c r="BX105" s="85" t="s">
        <v>5</v>
      </c>
      <c r="CL105" s="85" t="s">
        <v>1</v>
      </c>
      <c r="CM105" s="85" t="s">
        <v>75</v>
      </c>
    </row>
    <row r="106" spans="1:91" s="6" customFormat="1" ht="16.5" customHeight="1">
      <c r="A106" s="76" t="s">
        <v>79</v>
      </c>
      <c r="B106" s="77"/>
      <c r="C106" s="78"/>
      <c r="D106" s="197" t="s">
        <v>115</v>
      </c>
      <c r="E106" s="197"/>
      <c r="F106" s="197"/>
      <c r="G106" s="197"/>
      <c r="H106" s="197"/>
      <c r="I106" s="79"/>
      <c r="J106" s="197" t="s">
        <v>116</v>
      </c>
      <c r="K106" s="197"/>
      <c r="L106" s="197"/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  <c r="AA106" s="197"/>
      <c r="AB106" s="197"/>
      <c r="AC106" s="197"/>
      <c r="AD106" s="197"/>
      <c r="AE106" s="197"/>
      <c r="AF106" s="197"/>
      <c r="AG106" s="224">
        <f>'156-M - Štrukturovaná kab...'!J30</f>
        <v>0</v>
      </c>
      <c r="AH106" s="225"/>
      <c r="AI106" s="225"/>
      <c r="AJ106" s="225"/>
      <c r="AK106" s="225"/>
      <c r="AL106" s="225"/>
      <c r="AM106" s="225"/>
      <c r="AN106" s="224">
        <f t="shared" si="0"/>
        <v>0</v>
      </c>
      <c r="AO106" s="225"/>
      <c r="AP106" s="225"/>
      <c r="AQ106" s="80" t="s">
        <v>82</v>
      </c>
      <c r="AR106" s="77"/>
      <c r="AS106" s="86">
        <v>0</v>
      </c>
      <c r="AT106" s="87">
        <f t="shared" si="1"/>
        <v>0</v>
      </c>
      <c r="AU106" s="88">
        <f>'156-M - Štrukturovaná kab...'!P125</f>
        <v>0</v>
      </c>
      <c r="AV106" s="87">
        <f>'156-M - Štrukturovaná kab...'!J33</f>
        <v>0</v>
      </c>
      <c r="AW106" s="87">
        <f>'156-M - Štrukturovaná kab...'!J34</f>
        <v>0</v>
      </c>
      <c r="AX106" s="87">
        <f>'156-M - Štrukturovaná kab...'!J35</f>
        <v>0</v>
      </c>
      <c r="AY106" s="87">
        <f>'156-M - Štrukturovaná kab...'!J36</f>
        <v>0</v>
      </c>
      <c r="AZ106" s="87">
        <f>'156-M - Štrukturovaná kab...'!F33</f>
        <v>0</v>
      </c>
      <c r="BA106" s="87">
        <f>'156-M - Štrukturovaná kab...'!F34</f>
        <v>0</v>
      </c>
      <c r="BB106" s="87">
        <f>'156-M - Štrukturovaná kab...'!F35</f>
        <v>0</v>
      </c>
      <c r="BC106" s="87">
        <f>'156-M - Štrukturovaná kab...'!F36</f>
        <v>0</v>
      </c>
      <c r="BD106" s="89">
        <f>'156-M - Štrukturovaná kab...'!F37</f>
        <v>0</v>
      </c>
      <c r="BT106" s="85" t="s">
        <v>83</v>
      </c>
      <c r="BV106" s="85" t="s">
        <v>77</v>
      </c>
      <c r="BW106" s="85" t="s">
        <v>117</v>
      </c>
      <c r="BX106" s="85" t="s">
        <v>5</v>
      </c>
      <c r="CL106" s="85" t="s">
        <v>1</v>
      </c>
      <c r="CM106" s="85" t="s">
        <v>75</v>
      </c>
    </row>
    <row r="107" spans="1:91" s="1" customFormat="1" ht="30" customHeight="1">
      <c r="B107" s="31"/>
      <c r="AR107" s="31"/>
    </row>
    <row r="108" spans="1:91" s="1" customFormat="1" ht="6.95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31"/>
    </row>
  </sheetData>
  <sheetProtection algorithmName="SHA-512" hashValue="qFUdSlSozitMNFu4ZugFhnwDeCN7g9SFMF+rTQblS2E1whoAB0QHkCRMLNnuT7b1kHV8iopy5ztYi4if0eoU+Q==" saltValue="TsF6VRS+L8+xik2tA8RPB2XEPLnXxyE0oxbVR49JILtqFd0IGhYhXp0UeZh5zuBquXPYnMtM6AT8/PonS3YspQ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156-A - Rekonštrukcie uby...'!C2" display="/" xr:uid="{00000000-0004-0000-0000-000000000000}"/>
    <hyperlink ref="A96" location="'156-B -  Rekonštrukcie ub...'!C2" display="/" xr:uid="{00000000-0004-0000-0000-000001000000}"/>
    <hyperlink ref="A97" location="'156-C -  Rekonštrukcie ub...'!C2" display="/" xr:uid="{00000000-0004-0000-0000-000002000000}"/>
    <hyperlink ref="A98" location="'156-D - Zdravotechnika   '!C2" display="/" xr:uid="{00000000-0004-0000-0000-000003000000}"/>
    <hyperlink ref="A99" location="'156-E - Elektroinštalácia'!C2" display="/" xr:uid="{00000000-0004-0000-0000-000004000000}"/>
    <hyperlink ref="A100" location="'156-F - VZT'!C2" display="/" xr:uid="{00000000-0004-0000-0000-000005000000}"/>
    <hyperlink ref="A101" location="'156-G - EPS - Elektrická ...'!C2" display="/" xr:uid="{00000000-0004-0000-0000-000006000000}"/>
    <hyperlink ref="A102" location="'156-H - HPS - Hlasová sig...'!C2" display="/" xr:uid="{00000000-0004-0000-0000-000007000000}"/>
    <hyperlink ref="A103" location="'156-R - Rekonštrukcia uby...'!C2" display="/" xr:uid="{00000000-0004-0000-0000-000008000000}"/>
    <hyperlink ref="A104" location="'156-S - Rekonštrukcia uby...'!C2" display="/" xr:uid="{00000000-0004-0000-0000-000009000000}"/>
    <hyperlink ref="A105" location="'156-M1 - Prístupový systé...'!C2" display="/" xr:uid="{00000000-0004-0000-0000-00000A000000}"/>
    <hyperlink ref="A106" location="'156-M - Štrukturovaná kab...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30" customHeight="1">
      <c r="B9" s="31"/>
      <c r="E9" s="199" t="s">
        <v>1260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ROUND((SUM(BE125:BE188)),  2)</f>
        <v>0</v>
      </c>
      <c r="G33" s="94"/>
      <c r="H33" s="94"/>
      <c r="I33" s="95">
        <v>0.2</v>
      </c>
      <c r="J33" s="93">
        <f>ROUND(((SUM(BE125:BE188))*I33),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ROUND((SUM(BF125:BF188)),  2)</f>
        <v>0</v>
      </c>
      <c r="G34" s="94"/>
      <c r="H34" s="94"/>
      <c r="I34" s="95">
        <v>0.2</v>
      </c>
      <c r="J34" s="93">
        <f>ROUND(((SUM(BF125:BF188))*I34),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ROUND((SUM(BG125:BG188)),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ROUND((SUM(BH125:BH188)),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ROUND((SUM(BI125:BI188)),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30" hidden="1" customHeight="1">
      <c r="B87" s="31"/>
      <c r="E87" s="199" t="str">
        <f>E9</f>
        <v>156-R - Rekonštrukcia ubyt.kapacít - Blok F - spojvacia chodba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J125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1261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13" customFormat="1" ht="19.899999999999999" hidden="1" customHeight="1">
      <c r="B98" s="178"/>
      <c r="D98" s="179" t="s">
        <v>1262</v>
      </c>
      <c r="E98" s="180"/>
      <c r="F98" s="180"/>
      <c r="G98" s="180"/>
      <c r="H98" s="180"/>
      <c r="I98" s="180"/>
      <c r="J98" s="181">
        <f>J127</f>
        <v>0</v>
      </c>
      <c r="L98" s="178"/>
    </row>
    <row r="99" spans="2:12" s="13" customFormat="1" ht="19.899999999999999" hidden="1" customHeight="1">
      <c r="B99" s="178"/>
      <c r="D99" s="179" t="s">
        <v>1263</v>
      </c>
      <c r="E99" s="180"/>
      <c r="F99" s="180"/>
      <c r="G99" s="180"/>
      <c r="H99" s="180"/>
      <c r="I99" s="180"/>
      <c r="J99" s="181">
        <f>J136</f>
        <v>0</v>
      </c>
      <c r="L99" s="178"/>
    </row>
    <row r="100" spans="2:12" s="13" customFormat="1" ht="19.899999999999999" hidden="1" customHeight="1">
      <c r="B100" s="178"/>
      <c r="D100" s="179" t="s">
        <v>1264</v>
      </c>
      <c r="E100" s="180"/>
      <c r="F100" s="180"/>
      <c r="G100" s="180"/>
      <c r="H100" s="180"/>
      <c r="I100" s="180"/>
      <c r="J100" s="181">
        <f>J152</f>
        <v>0</v>
      </c>
      <c r="L100" s="178"/>
    </row>
    <row r="101" spans="2:12" s="8" customFormat="1" ht="24.95" hidden="1" customHeight="1">
      <c r="B101" s="109"/>
      <c r="D101" s="110" t="s">
        <v>732</v>
      </c>
      <c r="E101" s="111"/>
      <c r="F101" s="111"/>
      <c r="G101" s="111"/>
      <c r="H101" s="111"/>
      <c r="I101" s="111"/>
      <c r="J101" s="112">
        <f>J154</f>
        <v>0</v>
      </c>
      <c r="L101" s="109"/>
    </row>
    <row r="102" spans="2:12" s="13" customFormat="1" ht="19.899999999999999" hidden="1" customHeight="1">
      <c r="B102" s="178"/>
      <c r="D102" s="179" t="s">
        <v>1265</v>
      </c>
      <c r="E102" s="180"/>
      <c r="F102" s="180"/>
      <c r="G102" s="180"/>
      <c r="H102" s="180"/>
      <c r="I102" s="180"/>
      <c r="J102" s="181">
        <f>J155</f>
        <v>0</v>
      </c>
      <c r="L102" s="178"/>
    </row>
    <row r="103" spans="2:12" s="13" customFormat="1" ht="19.899999999999999" hidden="1" customHeight="1">
      <c r="B103" s="178"/>
      <c r="D103" s="179" t="s">
        <v>1266</v>
      </c>
      <c r="E103" s="180"/>
      <c r="F103" s="180"/>
      <c r="G103" s="180"/>
      <c r="H103" s="180"/>
      <c r="I103" s="180"/>
      <c r="J103" s="181">
        <f>J163</f>
        <v>0</v>
      </c>
      <c r="L103" s="178"/>
    </row>
    <row r="104" spans="2:12" s="13" customFormat="1" ht="19.899999999999999" hidden="1" customHeight="1">
      <c r="B104" s="178"/>
      <c r="D104" s="179" t="s">
        <v>1267</v>
      </c>
      <c r="E104" s="180"/>
      <c r="F104" s="180"/>
      <c r="G104" s="180"/>
      <c r="H104" s="180"/>
      <c r="I104" s="180"/>
      <c r="J104" s="181">
        <f>J171</f>
        <v>0</v>
      </c>
      <c r="L104" s="178"/>
    </row>
    <row r="105" spans="2:12" s="13" customFormat="1" ht="19.899999999999999" hidden="1" customHeight="1">
      <c r="B105" s="178"/>
      <c r="D105" s="179" t="s">
        <v>1268</v>
      </c>
      <c r="E105" s="180"/>
      <c r="F105" s="180"/>
      <c r="G105" s="180"/>
      <c r="H105" s="180"/>
      <c r="I105" s="180"/>
      <c r="J105" s="181">
        <f>J178</f>
        <v>0</v>
      </c>
      <c r="L105" s="178"/>
    </row>
    <row r="106" spans="2:12" s="1" customFormat="1" ht="21.75" hidden="1" customHeight="1">
      <c r="B106" s="31"/>
      <c r="L106" s="31"/>
    </row>
    <row r="107" spans="2:12" s="1" customFormat="1" ht="6.95" hidden="1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140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6" t="str">
        <f>E7</f>
        <v>REKONŠTRUKCIA UBYTOVACÍCH KAPACIT-ŠDĹŠ, blok B</v>
      </c>
      <c r="F115" s="237"/>
      <c r="G115" s="237"/>
      <c r="H115" s="237"/>
      <c r="L115" s="31"/>
    </row>
    <row r="116" spans="2:65" s="1" customFormat="1" ht="12" customHeight="1">
      <c r="B116" s="31"/>
      <c r="C116" s="26" t="s">
        <v>119</v>
      </c>
      <c r="L116" s="31"/>
    </row>
    <row r="117" spans="2:65" s="1" customFormat="1" ht="30" customHeight="1">
      <c r="B117" s="31"/>
      <c r="E117" s="199" t="str">
        <f>E9</f>
        <v>156-R - Rekonštrukcia ubyt.kapacít - Blok F - spojvacia chodba</v>
      </c>
      <c r="F117" s="238"/>
      <c r="G117" s="238"/>
      <c r="H117" s="23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>Zvolen</v>
      </c>
      <c r="I119" s="26" t="s">
        <v>21</v>
      </c>
      <c r="J119" s="54" t="str">
        <f>IF(J12="","",J12)</f>
        <v>13. 10. 2023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Technická univerzita vo Zvolene,Masarykova24,Zvole</v>
      </c>
      <c r="I121" s="26" t="s">
        <v>29</v>
      </c>
      <c r="J121" s="29" t="str">
        <f>E21</f>
        <v>Ing.arch.Ľ.Lendvorský</v>
      </c>
      <c r="L121" s="31"/>
    </row>
    <row r="122" spans="2:65" s="1" customFormat="1" ht="40.15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 xml:space="preserve">Ing.B Placek - aktual.13.10.2023  Z.Lalka 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13"/>
      <c r="C124" s="114" t="s">
        <v>141</v>
      </c>
      <c r="D124" s="115" t="s">
        <v>60</v>
      </c>
      <c r="E124" s="115" t="s">
        <v>56</v>
      </c>
      <c r="F124" s="115" t="s">
        <v>57</v>
      </c>
      <c r="G124" s="115" t="s">
        <v>142</v>
      </c>
      <c r="H124" s="115" t="s">
        <v>143</v>
      </c>
      <c r="I124" s="115" t="s">
        <v>144</v>
      </c>
      <c r="J124" s="116" t="s">
        <v>123</v>
      </c>
      <c r="K124" s="117" t="s">
        <v>145</v>
      </c>
      <c r="L124" s="113"/>
      <c r="M124" s="61" t="s">
        <v>1</v>
      </c>
      <c r="N124" s="62" t="s">
        <v>39</v>
      </c>
      <c r="O124" s="62" t="s">
        <v>146</v>
      </c>
      <c r="P124" s="62" t="s">
        <v>147</v>
      </c>
      <c r="Q124" s="62" t="s">
        <v>148</v>
      </c>
      <c r="R124" s="62" t="s">
        <v>149</v>
      </c>
      <c r="S124" s="62" t="s">
        <v>150</v>
      </c>
      <c r="T124" s="63" t="s">
        <v>151</v>
      </c>
    </row>
    <row r="125" spans="2:65" s="1" customFormat="1" ht="22.9" customHeight="1">
      <c r="B125" s="31"/>
      <c r="C125" s="66" t="s">
        <v>124</v>
      </c>
      <c r="J125" s="118">
        <f>BK125</f>
        <v>0</v>
      </c>
      <c r="L125" s="31"/>
      <c r="M125" s="64"/>
      <c r="N125" s="55"/>
      <c r="O125" s="55"/>
      <c r="P125" s="119">
        <f>P126+P154</f>
        <v>0</v>
      </c>
      <c r="Q125" s="55"/>
      <c r="R125" s="119">
        <f>R126+R154</f>
        <v>5.17715227356</v>
      </c>
      <c r="S125" s="55"/>
      <c r="T125" s="120">
        <f>T126+T154</f>
        <v>2.6992280000000002</v>
      </c>
      <c r="AT125" s="16" t="s">
        <v>74</v>
      </c>
      <c r="AU125" s="16" t="s">
        <v>125</v>
      </c>
      <c r="BK125" s="121">
        <f>BK126+BK154</f>
        <v>0</v>
      </c>
    </row>
    <row r="126" spans="2:65" s="10" customFormat="1" ht="25.9" customHeight="1">
      <c r="B126" s="122"/>
      <c r="D126" s="123" t="s">
        <v>74</v>
      </c>
      <c r="E126" s="124" t="s">
        <v>1269</v>
      </c>
      <c r="F126" s="124" t="s">
        <v>1270</v>
      </c>
      <c r="I126" s="125"/>
      <c r="J126" s="126">
        <f>BK126</f>
        <v>0</v>
      </c>
      <c r="L126" s="122"/>
      <c r="M126" s="127"/>
      <c r="P126" s="128">
        <f>P127+P136+P152</f>
        <v>0</v>
      </c>
      <c r="R126" s="128">
        <f>R127+R136+R152</f>
        <v>1.10334285</v>
      </c>
      <c r="T126" s="129">
        <f>T127+T136+T152</f>
        <v>2.6992280000000002</v>
      </c>
      <c r="AR126" s="123" t="s">
        <v>83</v>
      </c>
      <c r="AT126" s="130" t="s">
        <v>74</v>
      </c>
      <c r="AU126" s="130" t="s">
        <v>75</v>
      </c>
      <c r="AY126" s="123" t="s">
        <v>154</v>
      </c>
      <c r="BK126" s="131">
        <f>BK127+BK136+BK152</f>
        <v>0</v>
      </c>
    </row>
    <row r="127" spans="2:65" s="10" customFormat="1" ht="22.9" customHeight="1">
      <c r="B127" s="122"/>
      <c r="D127" s="123" t="s">
        <v>74</v>
      </c>
      <c r="E127" s="182" t="s">
        <v>166</v>
      </c>
      <c r="F127" s="182" t="s">
        <v>1271</v>
      </c>
      <c r="I127" s="125"/>
      <c r="J127" s="183">
        <f>BK127</f>
        <v>0</v>
      </c>
      <c r="L127" s="122"/>
      <c r="M127" s="127"/>
      <c r="P127" s="128">
        <f>SUM(P128:P135)</f>
        <v>0</v>
      </c>
      <c r="R127" s="128">
        <f>SUM(R128:R135)</f>
        <v>1.10334285</v>
      </c>
      <c r="T127" s="129">
        <f>SUM(T128:T135)</f>
        <v>0</v>
      </c>
      <c r="AR127" s="123" t="s">
        <v>83</v>
      </c>
      <c r="AT127" s="130" t="s">
        <v>74</v>
      </c>
      <c r="AU127" s="130" t="s">
        <v>83</v>
      </c>
      <c r="AY127" s="123" t="s">
        <v>154</v>
      </c>
      <c r="BK127" s="131">
        <f>SUM(BK128:BK135)</f>
        <v>0</v>
      </c>
    </row>
    <row r="128" spans="2:65" s="1" customFormat="1" ht="21.75" customHeight="1">
      <c r="B128" s="31"/>
      <c r="C128" s="132" t="s">
        <v>242</v>
      </c>
      <c r="D128" s="132" t="s">
        <v>155</v>
      </c>
      <c r="E128" s="133" t="s">
        <v>1272</v>
      </c>
      <c r="F128" s="134" t="s">
        <v>1273</v>
      </c>
      <c r="G128" s="135" t="s">
        <v>165</v>
      </c>
      <c r="H128" s="136">
        <v>7.8949999999999996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41</v>
      </c>
      <c r="P128" s="142">
        <f>O128*H128</f>
        <v>0</v>
      </c>
      <c r="Q128" s="142">
        <v>1.3650000000000001E-2</v>
      </c>
      <c r="R128" s="142">
        <f>Q128*H128</f>
        <v>0.10776674999999999</v>
      </c>
      <c r="S128" s="142">
        <v>0</v>
      </c>
      <c r="T128" s="143">
        <f>S128*H128</f>
        <v>0</v>
      </c>
      <c r="AR128" s="144" t="s">
        <v>159</v>
      </c>
      <c r="AT128" s="144" t="s">
        <v>155</v>
      </c>
      <c r="AU128" s="144" t="s">
        <v>160</v>
      </c>
      <c r="AY128" s="16" t="s">
        <v>154</v>
      </c>
      <c r="BE128" s="145">
        <f>IF(N128="základná",J128,0)</f>
        <v>0</v>
      </c>
      <c r="BF128" s="145">
        <f>IF(N128="znížená",J128,0)</f>
        <v>0</v>
      </c>
      <c r="BG128" s="145">
        <f>IF(N128="zákl. prenesená",J128,0)</f>
        <v>0</v>
      </c>
      <c r="BH128" s="145">
        <f>IF(N128="zníž. prenesená",J128,0)</f>
        <v>0</v>
      </c>
      <c r="BI128" s="145">
        <f>IF(N128="nulová",J128,0)</f>
        <v>0</v>
      </c>
      <c r="BJ128" s="16" t="s">
        <v>160</v>
      </c>
      <c r="BK128" s="145">
        <f>ROUND(I128*H128,2)</f>
        <v>0</v>
      </c>
      <c r="BL128" s="16" t="s">
        <v>159</v>
      </c>
      <c r="BM128" s="144" t="s">
        <v>1274</v>
      </c>
    </row>
    <row r="129" spans="2:65" s="11" customFormat="1" ht="11.25">
      <c r="B129" s="146"/>
      <c r="D129" s="147" t="s">
        <v>167</v>
      </c>
      <c r="E129" s="148" t="s">
        <v>1</v>
      </c>
      <c r="F129" s="149" t="s">
        <v>1275</v>
      </c>
      <c r="H129" s="150">
        <v>7.8949999999999996</v>
      </c>
      <c r="I129" s="151"/>
      <c r="L129" s="146"/>
      <c r="M129" s="152"/>
      <c r="T129" s="153"/>
      <c r="AT129" s="148" t="s">
        <v>167</v>
      </c>
      <c r="AU129" s="148" t="s">
        <v>160</v>
      </c>
      <c r="AV129" s="11" t="s">
        <v>160</v>
      </c>
      <c r="AW129" s="11" t="s">
        <v>31</v>
      </c>
      <c r="AX129" s="11" t="s">
        <v>83</v>
      </c>
      <c r="AY129" s="148" t="s">
        <v>154</v>
      </c>
    </row>
    <row r="130" spans="2:65" s="1" customFormat="1" ht="24.2" customHeight="1">
      <c r="B130" s="31"/>
      <c r="C130" s="132" t="s">
        <v>187</v>
      </c>
      <c r="D130" s="132" t="s">
        <v>155</v>
      </c>
      <c r="E130" s="133" t="s">
        <v>1276</v>
      </c>
      <c r="F130" s="134" t="s">
        <v>1277</v>
      </c>
      <c r="G130" s="135" t="s">
        <v>165</v>
      </c>
      <c r="H130" s="136">
        <v>19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159</v>
      </c>
      <c r="AT130" s="144" t="s">
        <v>155</v>
      </c>
      <c r="AU130" s="144" t="s">
        <v>160</v>
      </c>
      <c r="AY130" s="16" t="s">
        <v>154</v>
      </c>
      <c r="BE130" s="145">
        <f>IF(N130="základná",J130,0)</f>
        <v>0</v>
      </c>
      <c r="BF130" s="145">
        <f>IF(N130="znížená",J130,0)</f>
        <v>0</v>
      </c>
      <c r="BG130" s="145">
        <f>IF(N130="zákl. prenesená",J130,0)</f>
        <v>0</v>
      </c>
      <c r="BH130" s="145">
        <f>IF(N130="zníž. prenesená",J130,0)</f>
        <v>0</v>
      </c>
      <c r="BI130" s="145">
        <f>IF(N130="nulová",J130,0)</f>
        <v>0</v>
      </c>
      <c r="BJ130" s="16" t="s">
        <v>160</v>
      </c>
      <c r="BK130" s="145">
        <f>ROUND(I130*H130,2)</f>
        <v>0</v>
      </c>
      <c r="BL130" s="16" t="s">
        <v>159</v>
      </c>
      <c r="BM130" s="144" t="s">
        <v>1278</v>
      </c>
    </row>
    <row r="131" spans="2:65" s="11" customFormat="1" ht="11.25">
      <c r="B131" s="146"/>
      <c r="D131" s="147" t="s">
        <v>167</v>
      </c>
      <c r="E131" s="148" t="s">
        <v>1</v>
      </c>
      <c r="F131" s="149" t="s">
        <v>1279</v>
      </c>
      <c r="H131" s="150">
        <v>11</v>
      </c>
      <c r="I131" s="151"/>
      <c r="L131" s="146"/>
      <c r="M131" s="152"/>
      <c r="T131" s="153"/>
      <c r="AT131" s="148" t="s">
        <v>167</v>
      </c>
      <c r="AU131" s="148" t="s">
        <v>160</v>
      </c>
      <c r="AV131" s="11" t="s">
        <v>160</v>
      </c>
      <c r="AW131" s="11" t="s">
        <v>31</v>
      </c>
      <c r="AX131" s="11" t="s">
        <v>75</v>
      </c>
      <c r="AY131" s="148" t="s">
        <v>154</v>
      </c>
    </row>
    <row r="132" spans="2:65" s="11" customFormat="1" ht="11.25">
      <c r="B132" s="146"/>
      <c r="D132" s="147" t="s">
        <v>167</v>
      </c>
      <c r="E132" s="148" t="s">
        <v>1</v>
      </c>
      <c r="F132" s="149" t="s">
        <v>1280</v>
      </c>
      <c r="H132" s="150">
        <v>8</v>
      </c>
      <c r="I132" s="151"/>
      <c r="L132" s="146"/>
      <c r="M132" s="152"/>
      <c r="T132" s="153"/>
      <c r="AT132" s="148" t="s">
        <v>167</v>
      </c>
      <c r="AU132" s="148" t="s">
        <v>160</v>
      </c>
      <c r="AV132" s="11" t="s">
        <v>160</v>
      </c>
      <c r="AW132" s="11" t="s">
        <v>31</v>
      </c>
      <c r="AX132" s="11" t="s">
        <v>75</v>
      </c>
      <c r="AY132" s="148" t="s">
        <v>154</v>
      </c>
    </row>
    <row r="133" spans="2:65" s="12" customFormat="1" ht="11.25">
      <c r="B133" s="154"/>
      <c r="D133" s="147" t="s">
        <v>167</v>
      </c>
      <c r="E133" s="155" t="s">
        <v>1</v>
      </c>
      <c r="F133" s="156" t="s">
        <v>169</v>
      </c>
      <c r="H133" s="157">
        <v>19</v>
      </c>
      <c r="I133" s="158"/>
      <c r="L133" s="154"/>
      <c r="M133" s="159"/>
      <c r="T133" s="160"/>
      <c r="AT133" s="155" t="s">
        <v>167</v>
      </c>
      <c r="AU133" s="155" t="s">
        <v>160</v>
      </c>
      <c r="AV133" s="12" t="s">
        <v>159</v>
      </c>
      <c r="AW133" s="12" t="s">
        <v>31</v>
      </c>
      <c r="AX133" s="12" t="s">
        <v>83</v>
      </c>
      <c r="AY133" s="155" t="s">
        <v>154</v>
      </c>
    </row>
    <row r="134" spans="2:65" s="1" customFormat="1" ht="24.2" customHeight="1">
      <c r="B134" s="31"/>
      <c r="C134" s="132" t="s">
        <v>235</v>
      </c>
      <c r="D134" s="132" t="s">
        <v>155</v>
      </c>
      <c r="E134" s="133" t="s">
        <v>213</v>
      </c>
      <c r="F134" s="134" t="s">
        <v>214</v>
      </c>
      <c r="G134" s="135" t="s">
        <v>165</v>
      </c>
      <c r="H134" s="136">
        <v>114.83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41</v>
      </c>
      <c r="P134" s="142">
        <f>O134*H134</f>
        <v>0</v>
      </c>
      <c r="Q134" s="142">
        <v>8.6700000000000006E-3</v>
      </c>
      <c r="R134" s="142">
        <f>Q134*H134</f>
        <v>0.99557610000000007</v>
      </c>
      <c r="S134" s="142">
        <v>0</v>
      </c>
      <c r="T134" s="143">
        <f>S134*H134</f>
        <v>0</v>
      </c>
      <c r="AR134" s="144" t="s">
        <v>159</v>
      </c>
      <c r="AT134" s="144" t="s">
        <v>155</v>
      </c>
      <c r="AU134" s="144" t="s">
        <v>160</v>
      </c>
      <c r="AY134" s="16" t="s">
        <v>154</v>
      </c>
      <c r="BE134" s="145">
        <f>IF(N134="základná",J134,0)</f>
        <v>0</v>
      </c>
      <c r="BF134" s="145">
        <f>IF(N134="znížená",J134,0)</f>
        <v>0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6" t="s">
        <v>160</v>
      </c>
      <c r="BK134" s="145">
        <f>ROUND(I134*H134,2)</f>
        <v>0</v>
      </c>
      <c r="BL134" s="16" t="s">
        <v>159</v>
      </c>
      <c r="BM134" s="144" t="s">
        <v>1281</v>
      </c>
    </row>
    <row r="135" spans="2:65" s="11" customFormat="1" ht="11.25">
      <c r="B135" s="146"/>
      <c r="D135" s="147" t="s">
        <v>167</v>
      </c>
      <c r="E135" s="148" t="s">
        <v>1</v>
      </c>
      <c r="F135" s="149" t="s">
        <v>1282</v>
      </c>
      <c r="H135" s="150">
        <v>114.83</v>
      </c>
      <c r="I135" s="151"/>
      <c r="L135" s="146"/>
      <c r="M135" s="152"/>
      <c r="T135" s="153"/>
      <c r="AT135" s="148" t="s">
        <v>167</v>
      </c>
      <c r="AU135" s="148" t="s">
        <v>160</v>
      </c>
      <c r="AV135" s="11" t="s">
        <v>160</v>
      </c>
      <c r="AW135" s="11" t="s">
        <v>31</v>
      </c>
      <c r="AX135" s="11" t="s">
        <v>83</v>
      </c>
      <c r="AY135" s="148" t="s">
        <v>154</v>
      </c>
    </row>
    <row r="136" spans="2:65" s="10" customFormat="1" ht="22.9" customHeight="1">
      <c r="B136" s="122"/>
      <c r="D136" s="123" t="s">
        <v>74</v>
      </c>
      <c r="E136" s="182" t="s">
        <v>199</v>
      </c>
      <c r="F136" s="182" t="s">
        <v>1283</v>
      </c>
      <c r="I136" s="125"/>
      <c r="J136" s="183">
        <f>BK136</f>
        <v>0</v>
      </c>
      <c r="L136" s="122"/>
      <c r="M136" s="127"/>
      <c r="P136" s="128">
        <f>SUM(P137:P151)</f>
        <v>0</v>
      </c>
      <c r="R136" s="128">
        <f>SUM(R137:R151)</f>
        <v>0</v>
      </c>
      <c r="T136" s="129">
        <f>SUM(T137:T151)</f>
        <v>2.6992280000000002</v>
      </c>
      <c r="AR136" s="123" t="s">
        <v>83</v>
      </c>
      <c r="AT136" s="130" t="s">
        <v>74</v>
      </c>
      <c r="AU136" s="130" t="s">
        <v>83</v>
      </c>
      <c r="AY136" s="123" t="s">
        <v>154</v>
      </c>
      <c r="BK136" s="131">
        <f>SUM(BK137:BK151)</f>
        <v>0</v>
      </c>
    </row>
    <row r="137" spans="2:65" s="1" customFormat="1" ht="24.2" customHeight="1">
      <c r="B137" s="31"/>
      <c r="C137" s="132" t="s">
        <v>160</v>
      </c>
      <c r="D137" s="132" t="s">
        <v>155</v>
      </c>
      <c r="E137" s="133" t="s">
        <v>1284</v>
      </c>
      <c r="F137" s="134" t="s">
        <v>1285</v>
      </c>
      <c r="G137" s="135" t="s">
        <v>165</v>
      </c>
      <c r="H137" s="136">
        <v>114.83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41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159</v>
      </c>
      <c r="AT137" s="144" t="s">
        <v>155</v>
      </c>
      <c r="AU137" s="144" t="s">
        <v>160</v>
      </c>
      <c r="AY137" s="16" t="s">
        <v>154</v>
      </c>
      <c r="BE137" s="145">
        <f>IF(N137="základná",J137,0)</f>
        <v>0</v>
      </c>
      <c r="BF137" s="145">
        <f>IF(N137="znížená",J137,0)</f>
        <v>0</v>
      </c>
      <c r="BG137" s="145">
        <f>IF(N137="zákl. prenesená",J137,0)</f>
        <v>0</v>
      </c>
      <c r="BH137" s="145">
        <f>IF(N137="zníž. prenesená",J137,0)</f>
        <v>0</v>
      </c>
      <c r="BI137" s="145">
        <f>IF(N137="nulová",J137,0)</f>
        <v>0</v>
      </c>
      <c r="BJ137" s="16" t="s">
        <v>160</v>
      </c>
      <c r="BK137" s="145">
        <f>ROUND(I137*H137,2)</f>
        <v>0</v>
      </c>
      <c r="BL137" s="16" t="s">
        <v>159</v>
      </c>
      <c r="BM137" s="144" t="s">
        <v>1286</v>
      </c>
    </row>
    <row r="138" spans="2:65" s="1" customFormat="1" ht="33" customHeight="1">
      <c r="B138" s="31"/>
      <c r="C138" s="132" t="s">
        <v>83</v>
      </c>
      <c r="D138" s="132" t="s">
        <v>155</v>
      </c>
      <c r="E138" s="133" t="s">
        <v>259</v>
      </c>
      <c r="F138" s="134" t="s">
        <v>1287</v>
      </c>
      <c r="G138" s="135" t="s">
        <v>165</v>
      </c>
      <c r="H138" s="136">
        <v>114.83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41</v>
      </c>
      <c r="P138" s="142">
        <f>O138*H138</f>
        <v>0</v>
      </c>
      <c r="Q138" s="142">
        <v>0</v>
      </c>
      <c r="R138" s="142">
        <f>Q138*H138</f>
        <v>0</v>
      </c>
      <c r="S138" s="142">
        <v>0.02</v>
      </c>
      <c r="T138" s="143">
        <f>S138*H138</f>
        <v>2.2966000000000002</v>
      </c>
      <c r="AR138" s="144" t="s">
        <v>159</v>
      </c>
      <c r="AT138" s="144" t="s">
        <v>155</v>
      </c>
      <c r="AU138" s="144" t="s">
        <v>160</v>
      </c>
      <c r="AY138" s="16" t="s">
        <v>154</v>
      </c>
      <c r="BE138" s="145">
        <f>IF(N138="základná",J138,0)</f>
        <v>0</v>
      </c>
      <c r="BF138" s="145">
        <f>IF(N138="znížená",J138,0)</f>
        <v>0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6" t="s">
        <v>160</v>
      </c>
      <c r="BK138" s="145">
        <f>ROUND(I138*H138,2)</f>
        <v>0</v>
      </c>
      <c r="BL138" s="16" t="s">
        <v>159</v>
      </c>
      <c r="BM138" s="144" t="s">
        <v>1288</v>
      </c>
    </row>
    <row r="139" spans="2:65" s="11" customFormat="1" ht="11.25">
      <c r="B139" s="146"/>
      <c r="D139" s="147" t="s">
        <v>167</v>
      </c>
      <c r="E139" s="148" t="s">
        <v>1</v>
      </c>
      <c r="F139" s="149" t="s">
        <v>1289</v>
      </c>
      <c r="H139" s="150">
        <v>95.73</v>
      </c>
      <c r="I139" s="151"/>
      <c r="L139" s="146"/>
      <c r="M139" s="152"/>
      <c r="T139" s="153"/>
      <c r="AT139" s="148" t="s">
        <v>167</v>
      </c>
      <c r="AU139" s="148" t="s">
        <v>160</v>
      </c>
      <c r="AV139" s="11" t="s">
        <v>160</v>
      </c>
      <c r="AW139" s="11" t="s">
        <v>31</v>
      </c>
      <c r="AX139" s="11" t="s">
        <v>75</v>
      </c>
      <c r="AY139" s="148" t="s">
        <v>154</v>
      </c>
    </row>
    <row r="140" spans="2:65" s="11" customFormat="1" ht="11.25">
      <c r="B140" s="146"/>
      <c r="D140" s="147" t="s">
        <v>167</v>
      </c>
      <c r="E140" s="148" t="s">
        <v>1</v>
      </c>
      <c r="F140" s="149" t="s">
        <v>1290</v>
      </c>
      <c r="H140" s="150">
        <v>19.100000000000001</v>
      </c>
      <c r="I140" s="151"/>
      <c r="L140" s="146"/>
      <c r="M140" s="152"/>
      <c r="T140" s="153"/>
      <c r="AT140" s="148" t="s">
        <v>167</v>
      </c>
      <c r="AU140" s="148" t="s">
        <v>160</v>
      </c>
      <c r="AV140" s="11" t="s">
        <v>160</v>
      </c>
      <c r="AW140" s="11" t="s">
        <v>31</v>
      </c>
      <c r="AX140" s="11" t="s">
        <v>75</v>
      </c>
      <c r="AY140" s="148" t="s">
        <v>154</v>
      </c>
    </row>
    <row r="141" spans="2:65" s="12" customFormat="1" ht="11.25">
      <c r="B141" s="154"/>
      <c r="D141" s="147" t="s">
        <v>167</v>
      </c>
      <c r="E141" s="155" t="s">
        <v>1</v>
      </c>
      <c r="F141" s="156" t="s">
        <v>169</v>
      </c>
      <c r="H141" s="157">
        <v>114.83</v>
      </c>
      <c r="I141" s="158"/>
      <c r="L141" s="154"/>
      <c r="M141" s="159"/>
      <c r="T141" s="160"/>
      <c r="AT141" s="155" t="s">
        <v>167</v>
      </c>
      <c r="AU141" s="155" t="s">
        <v>160</v>
      </c>
      <c r="AV141" s="12" t="s">
        <v>159</v>
      </c>
      <c r="AW141" s="12" t="s">
        <v>31</v>
      </c>
      <c r="AX141" s="12" t="s">
        <v>83</v>
      </c>
      <c r="AY141" s="155" t="s">
        <v>154</v>
      </c>
    </row>
    <row r="142" spans="2:65" s="1" customFormat="1" ht="37.9" customHeight="1">
      <c r="B142" s="31"/>
      <c r="C142" s="132" t="s">
        <v>172</v>
      </c>
      <c r="D142" s="132" t="s">
        <v>155</v>
      </c>
      <c r="E142" s="133" t="s">
        <v>1291</v>
      </c>
      <c r="F142" s="134" t="s">
        <v>1292</v>
      </c>
      <c r="G142" s="135" t="s">
        <v>165</v>
      </c>
      <c r="H142" s="136">
        <v>5.9210000000000003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41</v>
      </c>
      <c r="P142" s="142">
        <f>O142*H142</f>
        <v>0</v>
      </c>
      <c r="Q142" s="142">
        <v>0</v>
      </c>
      <c r="R142" s="142">
        <f>Q142*H142</f>
        <v>0</v>
      </c>
      <c r="S142" s="142">
        <v>6.8000000000000005E-2</v>
      </c>
      <c r="T142" s="143">
        <f>S142*H142</f>
        <v>0.40262800000000004</v>
      </c>
      <c r="AR142" s="144" t="s">
        <v>159</v>
      </c>
      <c r="AT142" s="144" t="s">
        <v>155</v>
      </c>
      <c r="AU142" s="144" t="s">
        <v>160</v>
      </c>
      <c r="AY142" s="16" t="s">
        <v>154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6" t="s">
        <v>160</v>
      </c>
      <c r="BK142" s="145">
        <f>ROUND(I142*H142,2)</f>
        <v>0</v>
      </c>
      <c r="BL142" s="16" t="s">
        <v>159</v>
      </c>
      <c r="BM142" s="144" t="s">
        <v>1293</v>
      </c>
    </row>
    <row r="143" spans="2:65" s="11" customFormat="1" ht="22.5">
      <c r="B143" s="146"/>
      <c r="D143" s="147" t="s">
        <v>167</v>
      </c>
      <c r="E143" s="148" t="s">
        <v>1</v>
      </c>
      <c r="F143" s="149" t="s">
        <v>1294</v>
      </c>
      <c r="H143" s="150">
        <v>3.3620000000000001</v>
      </c>
      <c r="I143" s="151"/>
      <c r="L143" s="146"/>
      <c r="M143" s="152"/>
      <c r="T143" s="153"/>
      <c r="AT143" s="148" t="s">
        <v>167</v>
      </c>
      <c r="AU143" s="148" t="s">
        <v>160</v>
      </c>
      <c r="AV143" s="11" t="s">
        <v>160</v>
      </c>
      <c r="AW143" s="11" t="s">
        <v>31</v>
      </c>
      <c r="AX143" s="11" t="s">
        <v>75</v>
      </c>
      <c r="AY143" s="148" t="s">
        <v>154</v>
      </c>
    </row>
    <row r="144" spans="2:65" s="11" customFormat="1" ht="11.25">
      <c r="B144" s="146"/>
      <c r="D144" s="147" t="s">
        <v>167</v>
      </c>
      <c r="E144" s="148" t="s">
        <v>1</v>
      </c>
      <c r="F144" s="149" t="s">
        <v>1295</v>
      </c>
      <c r="H144" s="150">
        <v>1.57</v>
      </c>
      <c r="I144" s="151"/>
      <c r="L144" s="146"/>
      <c r="M144" s="152"/>
      <c r="T144" s="153"/>
      <c r="AT144" s="148" t="s">
        <v>167</v>
      </c>
      <c r="AU144" s="148" t="s">
        <v>160</v>
      </c>
      <c r="AV144" s="11" t="s">
        <v>160</v>
      </c>
      <c r="AW144" s="11" t="s">
        <v>31</v>
      </c>
      <c r="AX144" s="11" t="s">
        <v>75</v>
      </c>
      <c r="AY144" s="148" t="s">
        <v>154</v>
      </c>
    </row>
    <row r="145" spans="2:65" s="11" customFormat="1" ht="11.25">
      <c r="B145" s="146"/>
      <c r="D145" s="147" t="s">
        <v>167</v>
      </c>
      <c r="E145" s="148" t="s">
        <v>1</v>
      </c>
      <c r="F145" s="149" t="s">
        <v>1296</v>
      </c>
      <c r="H145" s="150">
        <v>0.98899999999999999</v>
      </c>
      <c r="I145" s="151"/>
      <c r="L145" s="146"/>
      <c r="M145" s="152"/>
      <c r="T145" s="153"/>
      <c r="AT145" s="148" t="s">
        <v>167</v>
      </c>
      <c r="AU145" s="148" t="s">
        <v>160</v>
      </c>
      <c r="AV145" s="11" t="s">
        <v>160</v>
      </c>
      <c r="AW145" s="11" t="s">
        <v>31</v>
      </c>
      <c r="AX145" s="11" t="s">
        <v>75</v>
      </c>
      <c r="AY145" s="148" t="s">
        <v>154</v>
      </c>
    </row>
    <row r="146" spans="2:65" s="12" customFormat="1" ht="11.25">
      <c r="B146" s="154"/>
      <c r="D146" s="147" t="s">
        <v>167</v>
      </c>
      <c r="E146" s="155" t="s">
        <v>1</v>
      </c>
      <c r="F146" s="156" t="s">
        <v>169</v>
      </c>
      <c r="H146" s="157">
        <v>5.9210000000000003</v>
      </c>
      <c r="I146" s="158"/>
      <c r="L146" s="154"/>
      <c r="M146" s="159"/>
      <c r="T146" s="160"/>
      <c r="AT146" s="155" t="s">
        <v>167</v>
      </c>
      <c r="AU146" s="155" t="s">
        <v>160</v>
      </c>
      <c r="AV146" s="12" t="s">
        <v>159</v>
      </c>
      <c r="AW146" s="12" t="s">
        <v>31</v>
      </c>
      <c r="AX146" s="12" t="s">
        <v>83</v>
      </c>
      <c r="AY146" s="155" t="s">
        <v>154</v>
      </c>
    </row>
    <row r="147" spans="2:65" s="1" customFormat="1" ht="21.75" customHeight="1">
      <c r="B147" s="31"/>
      <c r="C147" s="132" t="s">
        <v>220</v>
      </c>
      <c r="D147" s="132" t="s">
        <v>155</v>
      </c>
      <c r="E147" s="133" t="s">
        <v>326</v>
      </c>
      <c r="F147" s="134" t="s">
        <v>327</v>
      </c>
      <c r="G147" s="135" t="s">
        <v>320</v>
      </c>
      <c r="H147" s="136">
        <v>2.6989999999999998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41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159</v>
      </c>
      <c r="AT147" s="144" t="s">
        <v>155</v>
      </c>
      <c r="AU147" s="144" t="s">
        <v>160</v>
      </c>
      <c r="AY147" s="16" t="s">
        <v>154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6" t="s">
        <v>160</v>
      </c>
      <c r="BK147" s="145">
        <f>ROUND(I147*H147,2)</f>
        <v>0</v>
      </c>
      <c r="BL147" s="16" t="s">
        <v>159</v>
      </c>
      <c r="BM147" s="144" t="s">
        <v>1297</v>
      </c>
    </row>
    <row r="148" spans="2:65" s="1" customFormat="1" ht="24.2" customHeight="1">
      <c r="B148" s="31"/>
      <c r="C148" s="132" t="s">
        <v>228</v>
      </c>
      <c r="D148" s="132" t="s">
        <v>155</v>
      </c>
      <c r="E148" s="133" t="s">
        <v>329</v>
      </c>
      <c r="F148" s="134" t="s">
        <v>330</v>
      </c>
      <c r="G148" s="135" t="s">
        <v>320</v>
      </c>
      <c r="H148" s="136">
        <v>13.494999999999999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159</v>
      </c>
      <c r="AT148" s="144" t="s">
        <v>155</v>
      </c>
      <c r="AU148" s="144" t="s">
        <v>160</v>
      </c>
      <c r="AY148" s="16" t="s">
        <v>154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6" t="s">
        <v>160</v>
      </c>
      <c r="BK148" s="145">
        <f>ROUND(I148*H148,2)</f>
        <v>0</v>
      </c>
      <c r="BL148" s="16" t="s">
        <v>159</v>
      </c>
      <c r="BM148" s="144" t="s">
        <v>1298</v>
      </c>
    </row>
    <row r="149" spans="2:65" s="11" customFormat="1" ht="11.25">
      <c r="B149" s="146"/>
      <c r="D149" s="147" t="s">
        <v>167</v>
      </c>
      <c r="F149" s="149" t="s">
        <v>1299</v>
      </c>
      <c r="H149" s="150">
        <v>13.494999999999999</v>
      </c>
      <c r="I149" s="151"/>
      <c r="L149" s="146"/>
      <c r="M149" s="152"/>
      <c r="T149" s="153"/>
      <c r="AT149" s="148" t="s">
        <v>167</v>
      </c>
      <c r="AU149" s="148" t="s">
        <v>160</v>
      </c>
      <c r="AV149" s="11" t="s">
        <v>160</v>
      </c>
      <c r="AW149" s="11" t="s">
        <v>4</v>
      </c>
      <c r="AX149" s="11" t="s">
        <v>83</v>
      </c>
      <c r="AY149" s="148" t="s">
        <v>154</v>
      </c>
    </row>
    <row r="150" spans="2:65" s="1" customFormat="1" ht="24.2" customHeight="1">
      <c r="B150" s="31"/>
      <c r="C150" s="132" t="s">
        <v>190</v>
      </c>
      <c r="D150" s="132" t="s">
        <v>155</v>
      </c>
      <c r="E150" s="133" t="s">
        <v>333</v>
      </c>
      <c r="F150" s="134" t="s">
        <v>334</v>
      </c>
      <c r="G150" s="135" t="s">
        <v>320</v>
      </c>
      <c r="H150" s="136">
        <v>2.6989999999999998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41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6" t="s">
        <v>160</v>
      </c>
      <c r="BK150" s="145">
        <f>ROUND(I150*H150,2)</f>
        <v>0</v>
      </c>
      <c r="BL150" s="16" t="s">
        <v>159</v>
      </c>
      <c r="BM150" s="144" t="s">
        <v>1300</v>
      </c>
    </row>
    <row r="151" spans="2:65" s="1" customFormat="1" ht="24.2" customHeight="1">
      <c r="B151" s="31"/>
      <c r="C151" s="132" t="s">
        <v>198</v>
      </c>
      <c r="D151" s="132" t="s">
        <v>155</v>
      </c>
      <c r="E151" s="133" t="s">
        <v>340</v>
      </c>
      <c r="F151" s="134" t="s">
        <v>1301</v>
      </c>
      <c r="G151" s="135" t="s">
        <v>320</v>
      </c>
      <c r="H151" s="136">
        <v>2.6989999999999998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41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6" t="s">
        <v>160</v>
      </c>
      <c r="BK151" s="145">
        <f>ROUND(I151*H151,2)</f>
        <v>0</v>
      </c>
      <c r="BL151" s="16" t="s">
        <v>159</v>
      </c>
      <c r="BM151" s="144" t="s">
        <v>1302</v>
      </c>
    </row>
    <row r="152" spans="2:65" s="10" customFormat="1" ht="22.9" customHeight="1">
      <c r="B152" s="122"/>
      <c r="D152" s="123" t="s">
        <v>74</v>
      </c>
      <c r="E152" s="182" t="s">
        <v>346</v>
      </c>
      <c r="F152" s="182" t="s">
        <v>1303</v>
      </c>
      <c r="I152" s="125"/>
      <c r="J152" s="183">
        <f>BK152</f>
        <v>0</v>
      </c>
      <c r="L152" s="122"/>
      <c r="M152" s="127"/>
      <c r="P152" s="128">
        <f>P153</f>
        <v>0</v>
      </c>
      <c r="R152" s="128">
        <f>R153</f>
        <v>0</v>
      </c>
      <c r="T152" s="129">
        <f>T153</f>
        <v>0</v>
      </c>
      <c r="AR152" s="123" t="s">
        <v>83</v>
      </c>
      <c r="AT152" s="130" t="s">
        <v>74</v>
      </c>
      <c r="AU152" s="130" t="s">
        <v>83</v>
      </c>
      <c r="AY152" s="123" t="s">
        <v>154</v>
      </c>
      <c r="BK152" s="131">
        <f>BK153</f>
        <v>0</v>
      </c>
    </row>
    <row r="153" spans="2:65" s="1" customFormat="1" ht="24.2" customHeight="1">
      <c r="B153" s="31"/>
      <c r="C153" s="132" t="s">
        <v>202</v>
      </c>
      <c r="D153" s="132" t="s">
        <v>155</v>
      </c>
      <c r="E153" s="133" t="s">
        <v>349</v>
      </c>
      <c r="F153" s="134" t="s">
        <v>350</v>
      </c>
      <c r="G153" s="135" t="s">
        <v>320</v>
      </c>
      <c r="H153" s="136">
        <v>1.103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6" t="s">
        <v>160</v>
      </c>
      <c r="BK153" s="145">
        <f>ROUND(I153*H153,2)</f>
        <v>0</v>
      </c>
      <c r="BL153" s="16" t="s">
        <v>159</v>
      </c>
      <c r="BM153" s="144" t="s">
        <v>1304</v>
      </c>
    </row>
    <row r="154" spans="2:65" s="10" customFormat="1" ht="25.9" customHeight="1">
      <c r="B154" s="122"/>
      <c r="D154" s="123" t="s">
        <v>74</v>
      </c>
      <c r="E154" s="124" t="s">
        <v>736</v>
      </c>
      <c r="F154" s="124" t="s">
        <v>737</v>
      </c>
      <c r="I154" s="125"/>
      <c r="J154" s="126">
        <f>BK154</f>
        <v>0</v>
      </c>
      <c r="L154" s="122"/>
      <c r="M154" s="127"/>
      <c r="P154" s="128">
        <f>P155+P163+P171+P178</f>
        <v>0</v>
      </c>
      <c r="R154" s="128">
        <f>R155+R163+R171+R178</f>
        <v>4.0738094235600002</v>
      </c>
      <c r="T154" s="129">
        <f>T155+T163+T171+T178</f>
        <v>0</v>
      </c>
      <c r="AR154" s="123" t="s">
        <v>160</v>
      </c>
      <c r="AT154" s="130" t="s">
        <v>74</v>
      </c>
      <c r="AU154" s="130" t="s">
        <v>75</v>
      </c>
      <c r="AY154" s="123" t="s">
        <v>154</v>
      </c>
      <c r="BK154" s="131">
        <f>BK155+BK163+BK171+BK178</f>
        <v>0</v>
      </c>
    </row>
    <row r="155" spans="2:65" s="10" customFormat="1" ht="22.9" customHeight="1">
      <c r="B155" s="122"/>
      <c r="D155" s="123" t="s">
        <v>74</v>
      </c>
      <c r="E155" s="182" t="s">
        <v>468</v>
      </c>
      <c r="F155" s="182" t="s">
        <v>1305</v>
      </c>
      <c r="I155" s="125"/>
      <c r="J155" s="183">
        <f>BK155</f>
        <v>0</v>
      </c>
      <c r="L155" s="122"/>
      <c r="M155" s="127"/>
      <c r="P155" s="128">
        <f>SUM(P156:P162)</f>
        <v>0</v>
      </c>
      <c r="R155" s="128">
        <f>SUM(R156:R162)</f>
        <v>2.7575303999999998</v>
      </c>
      <c r="T155" s="129">
        <f>SUM(T156:T162)</f>
        <v>0</v>
      </c>
      <c r="AR155" s="123" t="s">
        <v>160</v>
      </c>
      <c r="AT155" s="130" t="s">
        <v>74</v>
      </c>
      <c r="AU155" s="130" t="s">
        <v>83</v>
      </c>
      <c r="AY155" s="123" t="s">
        <v>154</v>
      </c>
      <c r="BK155" s="131">
        <f>SUM(BK156:BK162)</f>
        <v>0</v>
      </c>
    </row>
    <row r="156" spans="2:65" s="1" customFormat="1" ht="24.2" customHeight="1">
      <c r="B156" s="31"/>
      <c r="C156" s="132" t="s">
        <v>212</v>
      </c>
      <c r="D156" s="132" t="s">
        <v>155</v>
      </c>
      <c r="E156" s="133" t="s">
        <v>1306</v>
      </c>
      <c r="F156" s="134" t="s">
        <v>1307</v>
      </c>
      <c r="G156" s="135" t="s">
        <v>165</v>
      </c>
      <c r="H156" s="136">
        <v>114.84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41</v>
      </c>
      <c r="P156" s="142">
        <f>O156*H156</f>
        <v>0</v>
      </c>
      <c r="Q156" s="142">
        <v>3.6600000000000001E-3</v>
      </c>
      <c r="R156" s="142">
        <f>Q156*H156</f>
        <v>0.42031440000000003</v>
      </c>
      <c r="S156" s="142">
        <v>0</v>
      </c>
      <c r="T156" s="143">
        <f>S156*H156</f>
        <v>0</v>
      </c>
      <c r="AR156" s="144" t="s">
        <v>198</v>
      </c>
      <c r="AT156" s="144" t="s">
        <v>155</v>
      </c>
      <c r="AU156" s="144" t="s">
        <v>160</v>
      </c>
      <c r="AY156" s="16" t="s">
        <v>154</v>
      </c>
      <c r="BE156" s="145">
        <f>IF(N156="základná",J156,0)</f>
        <v>0</v>
      </c>
      <c r="BF156" s="145">
        <f>IF(N156="znížená",J156,0)</f>
        <v>0</v>
      </c>
      <c r="BG156" s="145">
        <f>IF(N156="zákl. prenesená",J156,0)</f>
        <v>0</v>
      </c>
      <c r="BH156" s="145">
        <f>IF(N156="zníž. prenesená",J156,0)</f>
        <v>0</v>
      </c>
      <c r="BI156" s="145">
        <f>IF(N156="nulová",J156,0)</f>
        <v>0</v>
      </c>
      <c r="BJ156" s="16" t="s">
        <v>160</v>
      </c>
      <c r="BK156" s="145">
        <f>ROUND(I156*H156,2)</f>
        <v>0</v>
      </c>
      <c r="BL156" s="16" t="s">
        <v>198</v>
      </c>
      <c r="BM156" s="144" t="s">
        <v>1308</v>
      </c>
    </row>
    <row r="157" spans="2:65" s="11" customFormat="1" ht="11.25">
      <c r="B157" s="146"/>
      <c r="D157" s="147" t="s">
        <v>167</v>
      </c>
      <c r="E157" s="148" t="s">
        <v>1</v>
      </c>
      <c r="F157" s="149" t="s">
        <v>1309</v>
      </c>
      <c r="H157" s="150">
        <v>103.3</v>
      </c>
      <c r="I157" s="151"/>
      <c r="L157" s="146"/>
      <c r="M157" s="152"/>
      <c r="T157" s="153"/>
      <c r="AT157" s="148" t="s">
        <v>167</v>
      </c>
      <c r="AU157" s="148" t="s">
        <v>160</v>
      </c>
      <c r="AV157" s="11" t="s">
        <v>160</v>
      </c>
      <c r="AW157" s="11" t="s">
        <v>31</v>
      </c>
      <c r="AX157" s="11" t="s">
        <v>75</v>
      </c>
      <c r="AY157" s="148" t="s">
        <v>154</v>
      </c>
    </row>
    <row r="158" spans="2:65" s="11" customFormat="1" ht="11.25">
      <c r="B158" s="146"/>
      <c r="D158" s="147" t="s">
        <v>167</v>
      </c>
      <c r="E158" s="148" t="s">
        <v>1</v>
      </c>
      <c r="F158" s="149" t="s">
        <v>1310</v>
      </c>
      <c r="H158" s="150">
        <v>11.54</v>
      </c>
      <c r="I158" s="151"/>
      <c r="L158" s="146"/>
      <c r="M158" s="152"/>
      <c r="T158" s="153"/>
      <c r="AT158" s="148" t="s">
        <v>167</v>
      </c>
      <c r="AU158" s="148" t="s">
        <v>160</v>
      </c>
      <c r="AV158" s="11" t="s">
        <v>160</v>
      </c>
      <c r="AW158" s="11" t="s">
        <v>31</v>
      </c>
      <c r="AX158" s="11" t="s">
        <v>75</v>
      </c>
      <c r="AY158" s="148" t="s">
        <v>154</v>
      </c>
    </row>
    <row r="159" spans="2:65" s="12" customFormat="1" ht="11.25">
      <c r="B159" s="154"/>
      <c r="D159" s="147" t="s">
        <v>167</v>
      </c>
      <c r="E159" s="155" t="s">
        <v>1</v>
      </c>
      <c r="F159" s="156" t="s">
        <v>169</v>
      </c>
      <c r="H159" s="157">
        <v>114.84</v>
      </c>
      <c r="I159" s="158"/>
      <c r="L159" s="154"/>
      <c r="M159" s="159"/>
      <c r="T159" s="160"/>
      <c r="AT159" s="155" t="s">
        <v>167</v>
      </c>
      <c r="AU159" s="155" t="s">
        <v>160</v>
      </c>
      <c r="AV159" s="12" t="s">
        <v>159</v>
      </c>
      <c r="AW159" s="12" t="s">
        <v>31</v>
      </c>
      <c r="AX159" s="12" t="s">
        <v>83</v>
      </c>
      <c r="AY159" s="155" t="s">
        <v>154</v>
      </c>
    </row>
    <row r="160" spans="2:65" s="1" customFormat="1" ht="24.2" customHeight="1">
      <c r="B160" s="31"/>
      <c r="C160" s="161" t="s">
        <v>185</v>
      </c>
      <c r="D160" s="161" t="s">
        <v>224</v>
      </c>
      <c r="E160" s="162" t="s">
        <v>1311</v>
      </c>
      <c r="F160" s="163" t="s">
        <v>1312</v>
      </c>
      <c r="G160" s="164" t="s">
        <v>165</v>
      </c>
      <c r="H160" s="165">
        <v>121.73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41</v>
      </c>
      <c r="P160" s="142">
        <f>O160*H160</f>
        <v>0</v>
      </c>
      <c r="Q160" s="142">
        <v>1.9199999999999998E-2</v>
      </c>
      <c r="R160" s="142">
        <f>Q160*H160</f>
        <v>2.3372159999999997</v>
      </c>
      <c r="S160" s="142">
        <v>0</v>
      </c>
      <c r="T160" s="143">
        <f>S160*H160</f>
        <v>0</v>
      </c>
      <c r="AR160" s="144" t="s">
        <v>234</v>
      </c>
      <c r="AT160" s="144" t="s">
        <v>224</v>
      </c>
      <c r="AU160" s="144" t="s">
        <v>160</v>
      </c>
      <c r="AY160" s="16" t="s">
        <v>154</v>
      </c>
      <c r="BE160" s="145">
        <f>IF(N160="základná",J160,0)</f>
        <v>0</v>
      </c>
      <c r="BF160" s="145">
        <f>IF(N160="znížená",J160,0)</f>
        <v>0</v>
      </c>
      <c r="BG160" s="145">
        <f>IF(N160="zákl. prenesená",J160,0)</f>
        <v>0</v>
      </c>
      <c r="BH160" s="145">
        <f>IF(N160="zníž. prenesená",J160,0)</f>
        <v>0</v>
      </c>
      <c r="BI160" s="145">
        <f>IF(N160="nulová",J160,0)</f>
        <v>0</v>
      </c>
      <c r="BJ160" s="16" t="s">
        <v>160</v>
      </c>
      <c r="BK160" s="145">
        <f>ROUND(I160*H160,2)</f>
        <v>0</v>
      </c>
      <c r="BL160" s="16" t="s">
        <v>198</v>
      </c>
      <c r="BM160" s="144" t="s">
        <v>1313</v>
      </c>
    </row>
    <row r="161" spans="2:65" s="11" customFormat="1" ht="11.25">
      <c r="B161" s="146"/>
      <c r="D161" s="147" t="s">
        <v>167</v>
      </c>
      <c r="F161" s="149" t="s">
        <v>1314</v>
      </c>
      <c r="H161" s="150">
        <v>121.73</v>
      </c>
      <c r="I161" s="151"/>
      <c r="L161" s="146"/>
      <c r="M161" s="152"/>
      <c r="T161" s="153"/>
      <c r="AT161" s="148" t="s">
        <v>167</v>
      </c>
      <c r="AU161" s="148" t="s">
        <v>160</v>
      </c>
      <c r="AV161" s="11" t="s">
        <v>160</v>
      </c>
      <c r="AW161" s="11" t="s">
        <v>4</v>
      </c>
      <c r="AX161" s="11" t="s">
        <v>83</v>
      </c>
      <c r="AY161" s="148" t="s">
        <v>154</v>
      </c>
    </row>
    <row r="162" spans="2:65" s="1" customFormat="1" ht="24.2" customHeight="1">
      <c r="B162" s="31"/>
      <c r="C162" s="132" t="s">
        <v>7</v>
      </c>
      <c r="D162" s="132" t="s">
        <v>155</v>
      </c>
      <c r="E162" s="133" t="s">
        <v>1315</v>
      </c>
      <c r="F162" s="134" t="s">
        <v>1316</v>
      </c>
      <c r="G162" s="135" t="s">
        <v>320</v>
      </c>
      <c r="H162" s="136">
        <v>2.758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198</v>
      </c>
      <c r="AT162" s="144" t="s">
        <v>155</v>
      </c>
      <c r="AU162" s="144" t="s">
        <v>160</v>
      </c>
      <c r="AY162" s="16" t="s">
        <v>154</v>
      </c>
      <c r="BE162" s="145">
        <f>IF(N162="základná",J162,0)</f>
        <v>0</v>
      </c>
      <c r="BF162" s="145">
        <f>IF(N162="znížená",J162,0)</f>
        <v>0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6" t="s">
        <v>160</v>
      </c>
      <c r="BK162" s="145">
        <f>ROUND(I162*H162,2)</f>
        <v>0</v>
      </c>
      <c r="BL162" s="16" t="s">
        <v>198</v>
      </c>
      <c r="BM162" s="144" t="s">
        <v>1317</v>
      </c>
    </row>
    <row r="163" spans="2:65" s="10" customFormat="1" ht="22.9" customHeight="1">
      <c r="B163" s="122"/>
      <c r="D163" s="123" t="s">
        <v>74</v>
      </c>
      <c r="E163" s="182" t="s">
        <v>1318</v>
      </c>
      <c r="F163" s="182" t="s">
        <v>1319</v>
      </c>
      <c r="I163" s="125"/>
      <c r="J163" s="183">
        <f>BK163</f>
        <v>0</v>
      </c>
      <c r="L163" s="122"/>
      <c r="M163" s="127"/>
      <c r="P163" s="128">
        <f>SUM(P164:P170)</f>
        <v>0</v>
      </c>
      <c r="R163" s="128">
        <f>SUM(R164:R170)</f>
        <v>1.1814185302199998</v>
      </c>
      <c r="T163" s="129">
        <f>SUM(T164:T170)</f>
        <v>0</v>
      </c>
      <c r="AR163" s="123" t="s">
        <v>160</v>
      </c>
      <c r="AT163" s="130" t="s">
        <v>74</v>
      </c>
      <c r="AU163" s="130" t="s">
        <v>83</v>
      </c>
      <c r="AY163" s="123" t="s">
        <v>154</v>
      </c>
      <c r="BK163" s="131">
        <f>SUM(BK164:BK170)</f>
        <v>0</v>
      </c>
    </row>
    <row r="164" spans="2:65" s="1" customFormat="1" ht="24.2" customHeight="1">
      <c r="B164" s="31"/>
      <c r="C164" s="132" t="s">
        <v>159</v>
      </c>
      <c r="D164" s="132" t="s">
        <v>155</v>
      </c>
      <c r="E164" s="133" t="s">
        <v>1320</v>
      </c>
      <c r="F164" s="134" t="s">
        <v>1321</v>
      </c>
      <c r="G164" s="135" t="s">
        <v>184</v>
      </c>
      <c r="H164" s="136">
        <v>39.473999999999997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41</v>
      </c>
      <c r="P164" s="142">
        <f>O164*H164</f>
        <v>0</v>
      </c>
      <c r="Q164" s="142">
        <v>1.392903E-2</v>
      </c>
      <c r="R164" s="142">
        <f>Q164*H164</f>
        <v>0.54983453021999995</v>
      </c>
      <c r="S164" s="142">
        <v>0</v>
      </c>
      <c r="T164" s="143">
        <f>S164*H164</f>
        <v>0</v>
      </c>
      <c r="AR164" s="144" t="s">
        <v>198</v>
      </c>
      <c r="AT164" s="144" t="s">
        <v>155</v>
      </c>
      <c r="AU164" s="144" t="s">
        <v>160</v>
      </c>
      <c r="AY164" s="16" t="s">
        <v>154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6" t="s">
        <v>160</v>
      </c>
      <c r="BK164" s="145">
        <f>ROUND(I164*H164,2)</f>
        <v>0</v>
      </c>
      <c r="BL164" s="16" t="s">
        <v>198</v>
      </c>
      <c r="BM164" s="144" t="s">
        <v>1322</v>
      </c>
    </row>
    <row r="165" spans="2:65" s="11" customFormat="1" ht="22.5">
      <c r="B165" s="146"/>
      <c r="D165" s="147" t="s">
        <v>167</v>
      </c>
      <c r="E165" s="148" t="s">
        <v>1</v>
      </c>
      <c r="F165" s="149" t="s">
        <v>1323</v>
      </c>
      <c r="H165" s="150">
        <v>22.414999999999999</v>
      </c>
      <c r="I165" s="151"/>
      <c r="L165" s="146"/>
      <c r="M165" s="152"/>
      <c r="T165" s="153"/>
      <c r="AT165" s="148" t="s">
        <v>167</v>
      </c>
      <c r="AU165" s="148" t="s">
        <v>160</v>
      </c>
      <c r="AV165" s="11" t="s">
        <v>160</v>
      </c>
      <c r="AW165" s="11" t="s">
        <v>31</v>
      </c>
      <c r="AX165" s="11" t="s">
        <v>75</v>
      </c>
      <c r="AY165" s="148" t="s">
        <v>154</v>
      </c>
    </row>
    <row r="166" spans="2:65" s="11" customFormat="1" ht="11.25">
      <c r="B166" s="146"/>
      <c r="D166" s="147" t="s">
        <v>167</v>
      </c>
      <c r="E166" s="148" t="s">
        <v>1</v>
      </c>
      <c r="F166" s="149" t="s">
        <v>1324</v>
      </c>
      <c r="H166" s="150">
        <v>10.465</v>
      </c>
      <c r="I166" s="151"/>
      <c r="L166" s="146"/>
      <c r="M166" s="152"/>
      <c r="T166" s="153"/>
      <c r="AT166" s="148" t="s">
        <v>167</v>
      </c>
      <c r="AU166" s="148" t="s">
        <v>160</v>
      </c>
      <c r="AV166" s="11" t="s">
        <v>160</v>
      </c>
      <c r="AW166" s="11" t="s">
        <v>31</v>
      </c>
      <c r="AX166" s="11" t="s">
        <v>75</v>
      </c>
      <c r="AY166" s="148" t="s">
        <v>154</v>
      </c>
    </row>
    <row r="167" spans="2:65" s="11" customFormat="1" ht="11.25">
      <c r="B167" s="146"/>
      <c r="D167" s="147" t="s">
        <v>167</v>
      </c>
      <c r="E167" s="148" t="s">
        <v>1</v>
      </c>
      <c r="F167" s="149" t="s">
        <v>1325</v>
      </c>
      <c r="H167" s="150">
        <v>6.5940000000000003</v>
      </c>
      <c r="I167" s="151"/>
      <c r="L167" s="146"/>
      <c r="M167" s="152"/>
      <c r="T167" s="153"/>
      <c r="AT167" s="148" t="s">
        <v>167</v>
      </c>
      <c r="AU167" s="148" t="s">
        <v>160</v>
      </c>
      <c r="AV167" s="11" t="s">
        <v>160</v>
      </c>
      <c r="AW167" s="11" t="s">
        <v>31</v>
      </c>
      <c r="AX167" s="11" t="s">
        <v>75</v>
      </c>
      <c r="AY167" s="148" t="s">
        <v>154</v>
      </c>
    </row>
    <row r="168" spans="2:65" s="12" customFormat="1" ht="11.25">
      <c r="B168" s="154"/>
      <c r="D168" s="147" t="s">
        <v>167</v>
      </c>
      <c r="E168" s="155" t="s">
        <v>1</v>
      </c>
      <c r="F168" s="156" t="s">
        <v>169</v>
      </c>
      <c r="H168" s="157">
        <v>39.473999999999997</v>
      </c>
      <c r="I168" s="158"/>
      <c r="L168" s="154"/>
      <c r="M168" s="159"/>
      <c r="T168" s="160"/>
      <c r="AT168" s="155" t="s">
        <v>167</v>
      </c>
      <c r="AU168" s="155" t="s">
        <v>160</v>
      </c>
      <c r="AV168" s="12" t="s">
        <v>159</v>
      </c>
      <c r="AW168" s="12" t="s">
        <v>31</v>
      </c>
      <c r="AX168" s="12" t="s">
        <v>83</v>
      </c>
      <c r="AY168" s="155" t="s">
        <v>154</v>
      </c>
    </row>
    <row r="169" spans="2:65" s="1" customFormat="1" ht="24.2" customHeight="1">
      <c r="B169" s="31"/>
      <c r="C169" s="161" t="s">
        <v>177</v>
      </c>
      <c r="D169" s="161" t="s">
        <v>224</v>
      </c>
      <c r="E169" s="162" t="s">
        <v>1326</v>
      </c>
      <c r="F169" s="163" t="s">
        <v>1327</v>
      </c>
      <c r="G169" s="164" t="s">
        <v>184</v>
      </c>
      <c r="H169" s="165">
        <v>39.473999999999997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41</v>
      </c>
      <c r="P169" s="142">
        <f>O169*H169</f>
        <v>0</v>
      </c>
      <c r="Q169" s="142">
        <v>1.6E-2</v>
      </c>
      <c r="R169" s="142">
        <f>Q169*H169</f>
        <v>0.63158399999999992</v>
      </c>
      <c r="S169" s="142">
        <v>0</v>
      </c>
      <c r="T169" s="143">
        <f>S169*H169</f>
        <v>0</v>
      </c>
      <c r="AR169" s="144" t="s">
        <v>234</v>
      </c>
      <c r="AT169" s="144" t="s">
        <v>224</v>
      </c>
      <c r="AU169" s="144" t="s">
        <v>160</v>
      </c>
      <c r="AY169" s="16" t="s">
        <v>154</v>
      </c>
      <c r="BE169" s="145">
        <f>IF(N169="základná",J169,0)</f>
        <v>0</v>
      </c>
      <c r="BF169" s="145">
        <f>IF(N169="znížená",J169,0)</f>
        <v>0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6" t="s">
        <v>160</v>
      </c>
      <c r="BK169" s="145">
        <f>ROUND(I169*H169,2)</f>
        <v>0</v>
      </c>
      <c r="BL169" s="16" t="s">
        <v>198</v>
      </c>
      <c r="BM169" s="144" t="s">
        <v>1328</v>
      </c>
    </row>
    <row r="170" spans="2:65" s="1" customFormat="1" ht="24.2" customHeight="1">
      <c r="B170" s="31"/>
      <c r="C170" s="132" t="s">
        <v>166</v>
      </c>
      <c r="D170" s="132" t="s">
        <v>155</v>
      </c>
      <c r="E170" s="133" t="s">
        <v>1329</v>
      </c>
      <c r="F170" s="134" t="s">
        <v>1330</v>
      </c>
      <c r="G170" s="135" t="s">
        <v>320</v>
      </c>
      <c r="H170" s="136">
        <v>1.181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198</v>
      </c>
      <c r="AT170" s="144" t="s">
        <v>155</v>
      </c>
      <c r="AU170" s="144" t="s">
        <v>160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198</v>
      </c>
      <c r="BM170" s="144" t="s">
        <v>1331</v>
      </c>
    </row>
    <row r="171" spans="2:65" s="10" customFormat="1" ht="22.9" customHeight="1">
      <c r="B171" s="122"/>
      <c r="D171" s="123" t="s">
        <v>74</v>
      </c>
      <c r="E171" s="182" t="s">
        <v>574</v>
      </c>
      <c r="F171" s="182" t="s">
        <v>1332</v>
      </c>
      <c r="I171" s="125"/>
      <c r="J171" s="183">
        <f>BK171</f>
        <v>0</v>
      </c>
      <c r="L171" s="122"/>
      <c r="M171" s="127"/>
      <c r="P171" s="128">
        <f>SUM(P172:P177)</f>
        <v>0</v>
      </c>
      <c r="R171" s="128">
        <f>SUM(R172:R177)</f>
        <v>6.4433410199999999E-2</v>
      </c>
      <c r="T171" s="129">
        <f>SUM(T172:T177)</f>
        <v>0</v>
      </c>
      <c r="AR171" s="123" t="s">
        <v>160</v>
      </c>
      <c r="AT171" s="130" t="s">
        <v>74</v>
      </c>
      <c r="AU171" s="130" t="s">
        <v>83</v>
      </c>
      <c r="AY171" s="123" t="s">
        <v>154</v>
      </c>
      <c r="BK171" s="131">
        <f>SUM(BK172:BK177)</f>
        <v>0</v>
      </c>
    </row>
    <row r="172" spans="2:65" s="1" customFormat="1" ht="33" customHeight="1">
      <c r="B172" s="31"/>
      <c r="C172" s="132" t="s">
        <v>250</v>
      </c>
      <c r="D172" s="132" t="s">
        <v>155</v>
      </c>
      <c r="E172" s="133" t="s">
        <v>1333</v>
      </c>
      <c r="F172" s="134" t="s">
        <v>1334</v>
      </c>
      <c r="G172" s="135" t="s">
        <v>165</v>
      </c>
      <c r="H172" s="136">
        <v>59.210999999999999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41</v>
      </c>
      <c r="P172" s="142">
        <f>O172*H172</f>
        <v>0</v>
      </c>
      <c r="Q172" s="142">
        <v>1.0882000000000001E-3</v>
      </c>
      <c r="R172" s="142">
        <f>Q172*H172</f>
        <v>6.4433410199999999E-2</v>
      </c>
      <c r="S172" s="142">
        <v>0</v>
      </c>
      <c r="T172" s="143">
        <f>S172*H172</f>
        <v>0</v>
      </c>
      <c r="AR172" s="144" t="s">
        <v>198</v>
      </c>
      <c r="AT172" s="144" t="s">
        <v>155</v>
      </c>
      <c r="AU172" s="144" t="s">
        <v>160</v>
      </c>
      <c r="AY172" s="16" t="s">
        <v>154</v>
      </c>
      <c r="BE172" s="145">
        <f>IF(N172="základná",J172,0)</f>
        <v>0</v>
      </c>
      <c r="BF172" s="145">
        <f>IF(N172="znížená",J172,0)</f>
        <v>0</v>
      </c>
      <c r="BG172" s="145">
        <f>IF(N172="zákl. prenesená",J172,0)</f>
        <v>0</v>
      </c>
      <c r="BH172" s="145">
        <f>IF(N172="zníž. prenesená",J172,0)</f>
        <v>0</v>
      </c>
      <c r="BI172" s="145">
        <f>IF(N172="nulová",J172,0)</f>
        <v>0</v>
      </c>
      <c r="BJ172" s="16" t="s">
        <v>160</v>
      </c>
      <c r="BK172" s="145">
        <f>ROUND(I172*H172,2)</f>
        <v>0</v>
      </c>
      <c r="BL172" s="16" t="s">
        <v>198</v>
      </c>
      <c r="BM172" s="144" t="s">
        <v>1335</v>
      </c>
    </row>
    <row r="173" spans="2:65" s="11" customFormat="1" ht="22.5">
      <c r="B173" s="146"/>
      <c r="D173" s="147" t="s">
        <v>167</v>
      </c>
      <c r="E173" s="148" t="s">
        <v>1</v>
      </c>
      <c r="F173" s="149" t="s">
        <v>1323</v>
      </c>
      <c r="H173" s="150">
        <v>22.414999999999999</v>
      </c>
      <c r="I173" s="151"/>
      <c r="L173" s="146"/>
      <c r="M173" s="152"/>
      <c r="T173" s="153"/>
      <c r="AT173" s="148" t="s">
        <v>167</v>
      </c>
      <c r="AU173" s="148" t="s">
        <v>160</v>
      </c>
      <c r="AV173" s="11" t="s">
        <v>160</v>
      </c>
      <c r="AW173" s="11" t="s">
        <v>31</v>
      </c>
      <c r="AX173" s="11" t="s">
        <v>75</v>
      </c>
      <c r="AY173" s="148" t="s">
        <v>154</v>
      </c>
    </row>
    <row r="174" spans="2:65" s="11" customFormat="1" ht="11.25">
      <c r="B174" s="146"/>
      <c r="D174" s="147" t="s">
        <v>167</v>
      </c>
      <c r="E174" s="148" t="s">
        <v>1</v>
      </c>
      <c r="F174" s="149" t="s">
        <v>1324</v>
      </c>
      <c r="H174" s="150">
        <v>10.465</v>
      </c>
      <c r="I174" s="151"/>
      <c r="L174" s="146"/>
      <c r="M174" s="152"/>
      <c r="T174" s="153"/>
      <c r="AT174" s="148" t="s">
        <v>167</v>
      </c>
      <c r="AU174" s="148" t="s">
        <v>160</v>
      </c>
      <c r="AV174" s="11" t="s">
        <v>160</v>
      </c>
      <c r="AW174" s="11" t="s">
        <v>31</v>
      </c>
      <c r="AX174" s="11" t="s">
        <v>75</v>
      </c>
      <c r="AY174" s="148" t="s">
        <v>154</v>
      </c>
    </row>
    <row r="175" spans="2:65" s="11" customFormat="1" ht="11.25">
      <c r="B175" s="146"/>
      <c r="D175" s="147" t="s">
        <v>167</v>
      </c>
      <c r="E175" s="148" t="s">
        <v>1</v>
      </c>
      <c r="F175" s="149" t="s">
        <v>1325</v>
      </c>
      <c r="H175" s="150">
        <v>6.5940000000000003</v>
      </c>
      <c r="I175" s="151"/>
      <c r="L175" s="146"/>
      <c r="M175" s="152"/>
      <c r="T175" s="153"/>
      <c r="AT175" s="148" t="s">
        <v>167</v>
      </c>
      <c r="AU175" s="148" t="s">
        <v>160</v>
      </c>
      <c r="AV175" s="11" t="s">
        <v>160</v>
      </c>
      <c r="AW175" s="11" t="s">
        <v>31</v>
      </c>
      <c r="AX175" s="11" t="s">
        <v>75</v>
      </c>
      <c r="AY175" s="148" t="s">
        <v>154</v>
      </c>
    </row>
    <row r="176" spans="2:65" s="14" customFormat="1" ht="11.25">
      <c r="B176" s="185"/>
      <c r="D176" s="147" t="s">
        <v>167</v>
      </c>
      <c r="E176" s="186" t="s">
        <v>1</v>
      </c>
      <c r="F176" s="187" t="s">
        <v>1336</v>
      </c>
      <c r="H176" s="188">
        <v>39.473999999999997</v>
      </c>
      <c r="I176" s="189"/>
      <c r="L176" s="185"/>
      <c r="M176" s="190"/>
      <c r="T176" s="191"/>
      <c r="AT176" s="186" t="s">
        <v>167</v>
      </c>
      <c r="AU176" s="186" t="s">
        <v>160</v>
      </c>
      <c r="AV176" s="14" t="s">
        <v>152</v>
      </c>
      <c r="AW176" s="14" t="s">
        <v>31</v>
      </c>
      <c r="AX176" s="14" t="s">
        <v>75</v>
      </c>
      <c r="AY176" s="186" t="s">
        <v>154</v>
      </c>
    </row>
    <row r="177" spans="2:65" s="11" customFormat="1" ht="11.25">
      <c r="B177" s="146"/>
      <c r="D177" s="147" t="s">
        <v>167</v>
      </c>
      <c r="E177" s="148" t="s">
        <v>1</v>
      </c>
      <c r="F177" s="149" t="s">
        <v>1337</v>
      </c>
      <c r="H177" s="150">
        <v>59.210999999999999</v>
      </c>
      <c r="I177" s="151"/>
      <c r="L177" s="146"/>
      <c r="M177" s="152"/>
      <c r="T177" s="153"/>
      <c r="AT177" s="148" t="s">
        <v>167</v>
      </c>
      <c r="AU177" s="148" t="s">
        <v>160</v>
      </c>
      <c r="AV177" s="11" t="s">
        <v>160</v>
      </c>
      <c r="AW177" s="11" t="s">
        <v>31</v>
      </c>
      <c r="AX177" s="11" t="s">
        <v>83</v>
      </c>
      <c r="AY177" s="148" t="s">
        <v>154</v>
      </c>
    </row>
    <row r="178" spans="2:65" s="10" customFormat="1" ht="22.9" customHeight="1">
      <c r="B178" s="122"/>
      <c r="D178" s="123" t="s">
        <v>74</v>
      </c>
      <c r="E178" s="182" t="s">
        <v>601</v>
      </c>
      <c r="F178" s="182" t="s">
        <v>1338</v>
      </c>
      <c r="I178" s="125"/>
      <c r="J178" s="183">
        <f>BK178</f>
        <v>0</v>
      </c>
      <c r="L178" s="122"/>
      <c r="M178" s="127"/>
      <c r="P178" s="128">
        <f>SUM(P179:P188)</f>
        <v>0</v>
      </c>
      <c r="R178" s="128">
        <f>SUM(R179:R188)</f>
        <v>7.0427083139999999E-2</v>
      </c>
      <c r="T178" s="129">
        <f>SUM(T179:T188)</f>
        <v>0</v>
      </c>
      <c r="AR178" s="123" t="s">
        <v>160</v>
      </c>
      <c r="AT178" s="130" t="s">
        <v>74</v>
      </c>
      <c r="AU178" s="130" t="s">
        <v>83</v>
      </c>
      <c r="AY178" s="123" t="s">
        <v>154</v>
      </c>
      <c r="BK178" s="131">
        <f>SUM(BK179:BK188)</f>
        <v>0</v>
      </c>
    </row>
    <row r="179" spans="2:65" s="1" customFormat="1" ht="24.2" customHeight="1">
      <c r="B179" s="31"/>
      <c r="C179" s="132" t="s">
        <v>215</v>
      </c>
      <c r="D179" s="132" t="s">
        <v>155</v>
      </c>
      <c r="E179" s="133" t="s">
        <v>1339</v>
      </c>
      <c r="F179" s="134" t="s">
        <v>608</v>
      </c>
      <c r="G179" s="135" t="s">
        <v>165</v>
      </c>
      <c r="H179" s="136">
        <v>174.05099999999999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41</v>
      </c>
      <c r="P179" s="142">
        <f>O179*H179</f>
        <v>0</v>
      </c>
      <c r="Q179" s="142">
        <v>1.2750000000000001E-4</v>
      </c>
      <c r="R179" s="142">
        <f>Q179*H179</f>
        <v>2.2191502500000002E-2</v>
      </c>
      <c r="S179" s="142">
        <v>0</v>
      </c>
      <c r="T179" s="143">
        <f>S179*H179</f>
        <v>0</v>
      </c>
      <c r="AR179" s="144" t="s">
        <v>198</v>
      </c>
      <c r="AT179" s="144" t="s">
        <v>155</v>
      </c>
      <c r="AU179" s="144" t="s">
        <v>160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198</v>
      </c>
      <c r="BM179" s="144" t="s">
        <v>1340</v>
      </c>
    </row>
    <row r="180" spans="2:65" s="11" customFormat="1" ht="11.25">
      <c r="B180" s="146"/>
      <c r="D180" s="147" t="s">
        <v>167</v>
      </c>
      <c r="E180" s="148" t="s">
        <v>1</v>
      </c>
      <c r="F180" s="149" t="s">
        <v>1341</v>
      </c>
      <c r="H180" s="150">
        <v>59.210999999999999</v>
      </c>
      <c r="I180" s="151"/>
      <c r="L180" s="146"/>
      <c r="M180" s="152"/>
      <c r="T180" s="153"/>
      <c r="AT180" s="148" t="s">
        <v>167</v>
      </c>
      <c r="AU180" s="148" t="s">
        <v>160</v>
      </c>
      <c r="AV180" s="11" t="s">
        <v>160</v>
      </c>
      <c r="AW180" s="11" t="s">
        <v>31</v>
      </c>
      <c r="AX180" s="11" t="s">
        <v>75</v>
      </c>
      <c r="AY180" s="148" t="s">
        <v>154</v>
      </c>
    </row>
    <row r="181" spans="2:65" s="11" customFormat="1" ht="11.25">
      <c r="B181" s="146"/>
      <c r="D181" s="147" t="s">
        <v>167</v>
      </c>
      <c r="E181" s="148" t="s">
        <v>1</v>
      </c>
      <c r="F181" s="149" t="s">
        <v>1342</v>
      </c>
      <c r="H181" s="150">
        <v>114.84</v>
      </c>
      <c r="I181" s="151"/>
      <c r="L181" s="146"/>
      <c r="M181" s="152"/>
      <c r="T181" s="153"/>
      <c r="AT181" s="148" t="s">
        <v>167</v>
      </c>
      <c r="AU181" s="148" t="s">
        <v>160</v>
      </c>
      <c r="AV181" s="11" t="s">
        <v>160</v>
      </c>
      <c r="AW181" s="11" t="s">
        <v>31</v>
      </c>
      <c r="AX181" s="11" t="s">
        <v>75</v>
      </c>
      <c r="AY181" s="148" t="s">
        <v>154</v>
      </c>
    </row>
    <row r="182" spans="2:65" s="1" customFormat="1" ht="37.9" customHeight="1">
      <c r="B182" s="31"/>
      <c r="C182" s="132" t="s">
        <v>258</v>
      </c>
      <c r="D182" s="132" t="s">
        <v>155</v>
      </c>
      <c r="E182" s="133" t="s">
        <v>1343</v>
      </c>
      <c r="F182" s="134" t="s">
        <v>1344</v>
      </c>
      <c r="G182" s="135" t="s">
        <v>165</v>
      </c>
      <c r="H182" s="136">
        <v>174.05099999999999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41</v>
      </c>
      <c r="P182" s="142">
        <f>O182*H182</f>
        <v>0</v>
      </c>
      <c r="Q182" s="142">
        <v>2.7463999999999999E-4</v>
      </c>
      <c r="R182" s="142">
        <f>Q182*H182</f>
        <v>4.7801366639999995E-2</v>
      </c>
      <c r="S182" s="142">
        <v>0</v>
      </c>
      <c r="T182" s="143">
        <f>S182*H182</f>
        <v>0</v>
      </c>
      <c r="AR182" s="144" t="s">
        <v>198</v>
      </c>
      <c r="AT182" s="144" t="s">
        <v>155</v>
      </c>
      <c r="AU182" s="144" t="s">
        <v>160</v>
      </c>
      <c r="AY182" s="16" t="s">
        <v>154</v>
      </c>
      <c r="BE182" s="145">
        <f>IF(N182="základná",J182,0)</f>
        <v>0</v>
      </c>
      <c r="BF182" s="145">
        <f>IF(N182="znížená",J182,0)</f>
        <v>0</v>
      </c>
      <c r="BG182" s="145">
        <f>IF(N182="zákl. prenesená",J182,0)</f>
        <v>0</v>
      </c>
      <c r="BH182" s="145">
        <f>IF(N182="zníž. prenesená",J182,0)</f>
        <v>0</v>
      </c>
      <c r="BI182" s="145">
        <f>IF(N182="nulová",J182,0)</f>
        <v>0</v>
      </c>
      <c r="BJ182" s="16" t="s">
        <v>160</v>
      </c>
      <c r="BK182" s="145">
        <f>ROUND(I182*H182,2)</f>
        <v>0</v>
      </c>
      <c r="BL182" s="16" t="s">
        <v>198</v>
      </c>
      <c r="BM182" s="144" t="s">
        <v>1345</v>
      </c>
    </row>
    <row r="183" spans="2:65" s="11" customFormat="1" ht="11.25">
      <c r="B183" s="146"/>
      <c r="D183" s="147" t="s">
        <v>167</v>
      </c>
      <c r="E183" s="148" t="s">
        <v>1</v>
      </c>
      <c r="F183" s="149" t="s">
        <v>1346</v>
      </c>
      <c r="H183" s="150">
        <v>174.05099999999999</v>
      </c>
      <c r="I183" s="151"/>
      <c r="L183" s="146"/>
      <c r="M183" s="152"/>
      <c r="T183" s="153"/>
      <c r="AT183" s="148" t="s">
        <v>167</v>
      </c>
      <c r="AU183" s="148" t="s">
        <v>160</v>
      </c>
      <c r="AV183" s="11" t="s">
        <v>160</v>
      </c>
      <c r="AW183" s="11" t="s">
        <v>31</v>
      </c>
      <c r="AX183" s="11" t="s">
        <v>83</v>
      </c>
      <c r="AY183" s="148" t="s">
        <v>154</v>
      </c>
    </row>
    <row r="184" spans="2:65" s="1" customFormat="1" ht="21.75" customHeight="1">
      <c r="B184" s="31"/>
      <c r="C184" s="132" t="s">
        <v>219</v>
      </c>
      <c r="D184" s="132" t="s">
        <v>155</v>
      </c>
      <c r="E184" s="133" t="s">
        <v>1347</v>
      </c>
      <c r="F184" s="134" t="s">
        <v>1348</v>
      </c>
      <c r="G184" s="135" t="s">
        <v>184</v>
      </c>
      <c r="H184" s="136">
        <v>39.473999999999997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41</v>
      </c>
      <c r="P184" s="142">
        <f>O184*H184</f>
        <v>0</v>
      </c>
      <c r="Q184" s="142">
        <v>1.1E-5</v>
      </c>
      <c r="R184" s="142">
        <f>Q184*H184</f>
        <v>4.3421399999999993E-4</v>
      </c>
      <c r="S184" s="142">
        <v>0</v>
      </c>
      <c r="T184" s="143">
        <f>S184*H184</f>
        <v>0</v>
      </c>
      <c r="AR184" s="144" t="s">
        <v>198</v>
      </c>
      <c r="AT184" s="144" t="s">
        <v>155</v>
      </c>
      <c r="AU184" s="144" t="s">
        <v>160</v>
      </c>
      <c r="AY184" s="16" t="s">
        <v>154</v>
      </c>
      <c r="BE184" s="145">
        <f>IF(N184="základná",J184,0)</f>
        <v>0</v>
      </c>
      <c r="BF184" s="145">
        <f>IF(N184="znížená",J184,0)</f>
        <v>0</v>
      </c>
      <c r="BG184" s="145">
        <f>IF(N184="zákl. prenesená",J184,0)</f>
        <v>0</v>
      </c>
      <c r="BH184" s="145">
        <f>IF(N184="zníž. prenesená",J184,0)</f>
        <v>0</v>
      </c>
      <c r="BI184" s="145">
        <f>IF(N184="nulová",J184,0)</f>
        <v>0</v>
      </c>
      <c r="BJ184" s="16" t="s">
        <v>160</v>
      </c>
      <c r="BK184" s="145">
        <f>ROUND(I184*H184,2)</f>
        <v>0</v>
      </c>
      <c r="BL184" s="16" t="s">
        <v>198</v>
      </c>
      <c r="BM184" s="144" t="s">
        <v>1349</v>
      </c>
    </row>
    <row r="185" spans="2:65" s="11" customFormat="1" ht="22.5">
      <c r="B185" s="146"/>
      <c r="D185" s="147" t="s">
        <v>167</v>
      </c>
      <c r="E185" s="148" t="s">
        <v>1</v>
      </c>
      <c r="F185" s="149" t="s">
        <v>1323</v>
      </c>
      <c r="H185" s="150">
        <v>22.414999999999999</v>
      </c>
      <c r="I185" s="151"/>
      <c r="L185" s="146"/>
      <c r="M185" s="152"/>
      <c r="T185" s="153"/>
      <c r="AT185" s="148" t="s">
        <v>167</v>
      </c>
      <c r="AU185" s="148" t="s">
        <v>160</v>
      </c>
      <c r="AV185" s="11" t="s">
        <v>160</v>
      </c>
      <c r="AW185" s="11" t="s">
        <v>31</v>
      </c>
      <c r="AX185" s="11" t="s">
        <v>75</v>
      </c>
      <c r="AY185" s="148" t="s">
        <v>154</v>
      </c>
    </row>
    <row r="186" spans="2:65" s="11" customFormat="1" ht="11.25">
      <c r="B186" s="146"/>
      <c r="D186" s="147" t="s">
        <v>167</v>
      </c>
      <c r="E186" s="148" t="s">
        <v>1</v>
      </c>
      <c r="F186" s="149" t="s">
        <v>1324</v>
      </c>
      <c r="H186" s="150">
        <v>10.465</v>
      </c>
      <c r="I186" s="151"/>
      <c r="L186" s="146"/>
      <c r="M186" s="152"/>
      <c r="T186" s="153"/>
      <c r="AT186" s="148" t="s">
        <v>167</v>
      </c>
      <c r="AU186" s="148" t="s">
        <v>160</v>
      </c>
      <c r="AV186" s="11" t="s">
        <v>160</v>
      </c>
      <c r="AW186" s="11" t="s">
        <v>31</v>
      </c>
      <c r="AX186" s="11" t="s">
        <v>75</v>
      </c>
      <c r="AY186" s="148" t="s">
        <v>154</v>
      </c>
    </row>
    <row r="187" spans="2:65" s="11" customFormat="1" ht="11.25">
      <c r="B187" s="146"/>
      <c r="D187" s="147" t="s">
        <v>167</v>
      </c>
      <c r="E187" s="148" t="s">
        <v>1</v>
      </c>
      <c r="F187" s="149" t="s">
        <v>1325</v>
      </c>
      <c r="H187" s="150">
        <v>6.5940000000000003</v>
      </c>
      <c r="I187" s="151"/>
      <c r="L187" s="146"/>
      <c r="M187" s="152"/>
      <c r="T187" s="153"/>
      <c r="AT187" s="148" t="s">
        <v>167</v>
      </c>
      <c r="AU187" s="148" t="s">
        <v>160</v>
      </c>
      <c r="AV187" s="11" t="s">
        <v>160</v>
      </c>
      <c r="AW187" s="11" t="s">
        <v>31</v>
      </c>
      <c r="AX187" s="11" t="s">
        <v>75</v>
      </c>
      <c r="AY187" s="148" t="s">
        <v>154</v>
      </c>
    </row>
    <row r="188" spans="2:65" s="12" customFormat="1" ht="11.25">
      <c r="B188" s="154"/>
      <c r="D188" s="147" t="s">
        <v>167</v>
      </c>
      <c r="E188" s="155" t="s">
        <v>1</v>
      </c>
      <c r="F188" s="156" t="s">
        <v>169</v>
      </c>
      <c r="H188" s="157">
        <v>39.473999999999997</v>
      </c>
      <c r="I188" s="158"/>
      <c r="L188" s="154"/>
      <c r="M188" s="192"/>
      <c r="N188" s="193"/>
      <c r="O188" s="193"/>
      <c r="P188" s="193"/>
      <c r="Q188" s="193"/>
      <c r="R188" s="193"/>
      <c r="S188" s="193"/>
      <c r="T188" s="194"/>
      <c r="AT188" s="155" t="s">
        <v>167</v>
      </c>
      <c r="AU188" s="155" t="s">
        <v>160</v>
      </c>
      <c r="AV188" s="12" t="s">
        <v>159</v>
      </c>
      <c r="AW188" s="12" t="s">
        <v>31</v>
      </c>
      <c r="AX188" s="12" t="s">
        <v>83</v>
      </c>
      <c r="AY188" s="155" t="s">
        <v>154</v>
      </c>
    </row>
    <row r="189" spans="2:65" s="1" customFormat="1" ht="6.95" customHeight="1"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31"/>
    </row>
  </sheetData>
  <sheetProtection algorithmName="SHA-512" hashValue="Ld95ESBFsWNugqOU9PjzyEYrGlejk1fVCP6uBMIpRndZxN8LnSEcUtt8A/Qn9p2dSkzl01DqwSDLKj8twq40mQ==" saltValue="HQjR10MmZXYLMynuxkmHrfH6niTR0TERF4FJ1bGEF8alWo/3T/K6r2dnSb10KgS+TMUwXMft76XN4TU/QWQTlQ==" spinCount="100000" sheet="1" objects="1" scenarios="1" formatColumns="0" formatRows="0" autoFilter="0"/>
  <autoFilter ref="C124:K188" xr:uid="{00000000-0009-0000-0000-000009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30" customHeight="1">
      <c r="B9" s="31"/>
      <c r="E9" s="199" t="s">
        <v>1350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ROUND((SUM(BE125:BE188)),  2)</f>
        <v>0</v>
      </c>
      <c r="G33" s="94"/>
      <c r="H33" s="94"/>
      <c r="I33" s="95">
        <v>0.2</v>
      </c>
      <c r="J33" s="93">
        <f>ROUND(((SUM(BE125:BE188))*I33),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ROUND((SUM(BF125:BF188)),  2)</f>
        <v>0</v>
      </c>
      <c r="G34" s="94"/>
      <c r="H34" s="94"/>
      <c r="I34" s="95">
        <v>0.2</v>
      </c>
      <c r="J34" s="93">
        <f>ROUND(((SUM(BF125:BF188))*I34),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ROUND((SUM(BG125:BG188)),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ROUND((SUM(BH125:BH188)),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ROUND((SUM(BI125:BI188)),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30" hidden="1" customHeight="1">
      <c r="B87" s="31"/>
      <c r="E87" s="199" t="str">
        <f>E9</f>
        <v>156-S - Rekonštrukcia ubyt.kapacít - Blok G - spojvacia chodba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J125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1261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13" customFormat="1" ht="19.899999999999999" hidden="1" customHeight="1">
      <c r="B98" s="178"/>
      <c r="D98" s="179" t="s">
        <v>1262</v>
      </c>
      <c r="E98" s="180"/>
      <c r="F98" s="180"/>
      <c r="G98" s="180"/>
      <c r="H98" s="180"/>
      <c r="I98" s="180"/>
      <c r="J98" s="181">
        <f>J127</f>
        <v>0</v>
      </c>
      <c r="L98" s="178"/>
    </row>
    <row r="99" spans="2:12" s="13" customFormat="1" ht="19.899999999999999" hidden="1" customHeight="1">
      <c r="B99" s="178"/>
      <c r="D99" s="179" t="s">
        <v>1263</v>
      </c>
      <c r="E99" s="180"/>
      <c r="F99" s="180"/>
      <c r="G99" s="180"/>
      <c r="H99" s="180"/>
      <c r="I99" s="180"/>
      <c r="J99" s="181">
        <f>J136</f>
        <v>0</v>
      </c>
      <c r="L99" s="178"/>
    </row>
    <row r="100" spans="2:12" s="13" customFormat="1" ht="19.899999999999999" hidden="1" customHeight="1">
      <c r="B100" s="178"/>
      <c r="D100" s="179" t="s">
        <v>1264</v>
      </c>
      <c r="E100" s="180"/>
      <c r="F100" s="180"/>
      <c r="G100" s="180"/>
      <c r="H100" s="180"/>
      <c r="I100" s="180"/>
      <c r="J100" s="181">
        <f>J152</f>
        <v>0</v>
      </c>
      <c r="L100" s="178"/>
    </row>
    <row r="101" spans="2:12" s="8" customFormat="1" ht="24.95" hidden="1" customHeight="1">
      <c r="B101" s="109"/>
      <c r="D101" s="110" t="s">
        <v>732</v>
      </c>
      <c r="E101" s="111"/>
      <c r="F101" s="111"/>
      <c r="G101" s="111"/>
      <c r="H101" s="111"/>
      <c r="I101" s="111"/>
      <c r="J101" s="112">
        <f>J154</f>
        <v>0</v>
      </c>
      <c r="L101" s="109"/>
    </row>
    <row r="102" spans="2:12" s="13" customFormat="1" ht="19.899999999999999" hidden="1" customHeight="1">
      <c r="B102" s="178"/>
      <c r="D102" s="179" t="s">
        <v>1265</v>
      </c>
      <c r="E102" s="180"/>
      <c r="F102" s="180"/>
      <c r="G102" s="180"/>
      <c r="H102" s="180"/>
      <c r="I102" s="180"/>
      <c r="J102" s="181">
        <f>J155</f>
        <v>0</v>
      </c>
      <c r="L102" s="178"/>
    </row>
    <row r="103" spans="2:12" s="13" customFormat="1" ht="19.899999999999999" hidden="1" customHeight="1">
      <c r="B103" s="178"/>
      <c r="D103" s="179" t="s">
        <v>1266</v>
      </c>
      <c r="E103" s="180"/>
      <c r="F103" s="180"/>
      <c r="G103" s="180"/>
      <c r="H103" s="180"/>
      <c r="I103" s="180"/>
      <c r="J103" s="181">
        <f>J163</f>
        <v>0</v>
      </c>
      <c r="L103" s="178"/>
    </row>
    <row r="104" spans="2:12" s="13" customFormat="1" ht="19.899999999999999" hidden="1" customHeight="1">
      <c r="B104" s="178"/>
      <c r="D104" s="179" t="s">
        <v>1267</v>
      </c>
      <c r="E104" s="180"/>
      <c r="F104" s="180"/>
      <c r="G104" s="180"/>
      <c r="H104" s="180"/>
      <c r="I104" s="180"/>
      <c r="J104" s="181">
        <f>J171</f>
        <v>0</v>
      </c>
      <c r="L104" s="178"/>
    </row>
    <row r="105" spans="2:12" s="13" customFormat="1" ht="19.899999999999999" hidden="1" customHeight="1">
      <c r="B105" s="178"/>
      <c r="D105" s="179" t="s">
        <v>1268</v>
      </c>
      <c r="E105" s="180"/>
      <c r="F105" s="180"/>
      <c r="G105" s="180"/>
      <c r="H105" s="180"/>
      <c r="I105" s="180"/>
      <c r="J105" s="181">
        <f>J178</f>
        <v>0</v>
      </c>
      <c r="L105" s="178"/>
    </row>
    <row r="106" spans="2:12" s="1" customFormat="1" ht="21.75" hidden="1" customHeight="1">
      <c r="B106" s="31"/>
      <c r="L106" s="31"/>
    </row>
    <row r="107" spans="2:12" s="1" customFormat="1" ht="6.95" hidden="1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140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6" t="str">
        <f>E7</f>
        <v>REKONŠTRUKCIA UBYTOVACÍCH KAPACIT-ŠDĹŠ, blok B</v>
      </c>
      <c r="F115" s="237"/>
      <c r="G115" s="237"/>
      <c r="H115" s="237"/>
      <c r="L115" s="31"/>
    </row>
    <row r="116" spans="2:65" s="1" customFormat="1" ht="12" customHeight="1">
      <c r="B116" s="31"/>
      <c r="C116" s="26" t="s">
        <v>119</v>
      </c>
      <c r="L116" s="31"/>
    </row>
    <row r="117" spans="2:65" s="1" customFormat="1" ht="30" customHeight="1">
      <c r="B117" s="31"/>
      <c r="E117" s="199" t="str">
        <f>E9</f>
        <v>156-S - Rekonštrukcia ubyt.kapacít - Blok G - spojvacia chodba</v>
      </c>
      <c r="F117" s="238"/>
      <c r="G117" s="238"/>
      <c r="H117" s="23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>Zvolen</v>
      </c>
      <c r="I119" s="26" t="s">
        <v>21</v>
      </c>
      <c r="J119" s="54" t="str">
        <f>IF(J12="","",J12)</f>
        <v>13. 10. 2023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Technická univerzita vo Zvolene,Masarykova24,Zvole</v>
      </c>
      <c r="I121" s="26" t="s">
        <v>29</v>
      </c>
      <c r="J121" s="29" t="str">
        <f>E21</f>
        <v>Ing.arch.Ľ.Lendvorský</v>
      </c>
      <c r="L121" s="31"/>
    </row>
    <row r="122" spans="2:65" s="1" customFormat="1" ht="40.15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 xml:space="preserve">Ing.B Placek - aktual.13.10.2023  Z.Lalka 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13"/>
      <c r="C124" s="114" t="s">
        <v>141</v>
      </c>
      <c r="D124" s="115" t="s">
        <v>60</v>
      </c>
      <c r="E124" s="115" t="s">
        <v>56</v>
      </c>
      <c r="F124" s="115" t="s">
        <v>57</v>
      </c>
      <c r="G124" s="115" t="s">
        <v>142</v>
      </c>
      <c r="H124" s="115" t="s">
        <v>143</v>
      </c>
      <c r="I124" s="115" t="s">
        <v>144</v>
      </c>
      <c r="J124" s="116" t="s">
        <v>123</v>
      </c>
      <c r="K124" s="117" t="s">
        <v>145</v>
      </c>
      <c r="L124" s="113"/>
      <c r="M124" s="61" t="s">
        <v>1</v>
      </c>
      <c r="N124" s="62" t="s">
        <v>39</v>
      </c>
      <c r="O124" s="62" t="s">
        <v>146</v>
      </c>
      <c r="P124" s="62" t="s">
        <v>147</v>
      </c>
      <c r="Q124" s="62" t="s">
        <v>148</v>
      </c>
      <c r="R124" s="62" t="s">
        <v>149</v>
      </c>
      <c r="S124" s="62" t="s">
        <v>150</v>
      </c>
      <c r="T124" s="63" t="s">
        <v>151</v>
      </c>
    </row>
    <row r="125" spans="2:65" s="1" customFormat="1" ht="22.9" customHeight="1">
      <c r="B125" s="31"/>
      <c r="C125" s="66" t="s">
        <v>124</v>
      </c>
      <c r="J125" s="118">
        <f>BK125</f>
        <v>0</v>
      </c>
      <c r="L125" s="31"/>
      <c r="M125" s="64"/>
      <c r="N125" s="55"/>
      <c r="O125" s="55"/>
      <c r="P125" s="119">
        <f>P126+P154</f>
        <v>0</v>
      </c>
      <c r="Q125" s="55"/>
      <c r="R125" s="119">
        <f>R126+R154</f>
        <v>5.17715227356</v>
      </c>
      <c r="S125" s="55"/>
      <c r="T125" s="120">
        <f>T126+T154</f>
        <v>2.6992280000000002</v>
      </c>
      <c r="AT125" s="16" t="s">
        <v>74</v>
      </c>
      <c r="AU125" s="16" t="s">
        <v>125</v>
      </c>
      <c r="BK125" s="121">
        <f>BK126+BK154</f>
        <v>0</v>
      </c>
    </row>
    <row r="126" spans="2:65" s="10" customFormat="1" ht="25.9" customHeight="1">
      <c r="B126" s="122"/>
      <c r="D126" s="123" t="s">
        <v>74</v>
      </c>
      <c r="E126" s="124" t="s">
        <v>1269</v>
      </c>
      <c r="F126" s="124" t="s">
        <v>1270</v>
      </c>
      <c r="I126" s="125"/>
      <c r="J126" s="126">
        <f>BK126</f>
        <v>0</v>
      </c>
      <c r="L126" s="122"/>
      <c r="M126" s="127"/>
      <c r="P126" s="128">
        <f>P127+P136+P152</f>
        <v>0</v>
      </c>
      <c r="R126" s="128">
        <f>R127+R136+R152</f>
        <v>1.10334285</v>
      </c>
      <c r="T126" s="129">
        <f>T127+T136+T152</f>
        <v>2.6992280000000002</v>
      </c>
      <c r="AR126" s="123" t="s">
        <v>83</v>
      </c>
      <c r="AT126" s="130" t="s">
        <v>74</v>
      </c>
      <c r="AU126" s="130" t="s">
        <v>75</v>
      </c>
      <c r="AY126" s="123" t="s">
        <v>154</v>
      </c>
      <c r="BK126" s="131">
        <f>BK127+BK136+BK152</f>
        <v>0</v>
      </c>
    </row>
    <row r="127" spans="2:65" s="10" customFormat="1" ht="22.9" customHeight="1">
      <c r="B127" s="122"/>
      <c r="D127" s="123" t="s">
        <v>74</v>
      </c>
      <c r="E127" s="182" t="s">
        <v>166</v>
      </c>
      <c r="F127" s="182" t="s">
        <v>1271</v>
      </c>
      <c r="I127" s="125"/>
      <c r="J127" s="183">
        <f>BK127</f>
        <v>0</v>
      </c>
      <c r="L127" s="122"/>
      <c r="M127" s="127"/>
      <c r="P127" s="128">
        <f>SUM(P128:P135)</f>
        <v>0</v>
      </c>
      <c r="R127" s="128">
        <f>SUM(R128:R135)</f>
        <v>1.10334285</v>
      </c>
      <c r="T127" s="129">
        <f>SUM(T128:T135)</f>
        <v>0</v>
      </c>
      <c r="AR127" s="123" t="s">
        <v>83</v>
      </c>
      <c r="AT127" s="130" t="s">
        <v>74</v>
      </c>
      <c r="AU127" s="130" t="s">
        <v>83</v>
      </c>
      <c r="AY127" s="123" t="s">
        <v>154</v>
      </c>
      <c r="BK127" s="131">
        <f>SUM(BK128:BK135)</f>
        <v>0</v>
      </c>
    </row>
    <row r="128" spans="2:65" s="1" customFormat="1" ht="21.75" customHeight="1">
      <c r="B128" s="31"/>
      <c r="C128" s="132" t="s">
        <v>242</v>
      </c>
      <c r="D128" s="132" t="s">
        <v>155</v>
      </c>
      <c r="E128" s="133" t="s">
        <v>1272</v>
      </c>
      <c r="F128" s="134" t="s">
        <v>1273</v>
      </c>
      <c r="G128" s="135" t="s">
        <v>165</v>
      </c>
      <c r="H128" s="136">
        <v>7.8949999999999996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41</v>
      </c>
      <c r="P128" s="142">
        <f>O128*H128</f>
        <v>0</v>
      </c>
      <c r="Q128" s="142">
        <v>1.3650000000000001E-2</v>
      </c>
      <c r="R128" s="142">
        <f>Q128*H128</f>
        <v>0.10776674999999999</v>
      </c>
      <c r="S128" s="142">
        <v>0</v>
      </c>
      <c r="T128" s="143">
        <f>S128*H128</f>
        <v>0</v>
      </c>
      <c r="AR128" s="144" t="s">
        <v>159</v>
      </c>
      <c r="AT128" s="144" t="s">
        <v>155</v>
      </c>
      <c r="AU128" s="144" t="s">
        <v>160</v>
      </c>
      <c r="AY128" s="16" t="s">
        <v>154</v>
      </c>
      <c r="BE128" s="145">
        <f>IF(N128="základná",J128,0)</f>
        <v>0</v>
      </c>
      <c r="BF128" s="145">
        <f>IF(N128="znížená",J128,0)</f>
        <v>0</v>
      </c>
      <c r="BG128" s="145">
        <f>IF(N128="zákl. prenesená",J128,0)</f>
        <v>0</v>
      </c>
      <c r="BH128" s="145">
        <f>IF(N128="zníž. prenesená",J128,0)</f>
        <v>0</v>
      </c>
      <c r="BI128" s="145">
        <f>IF(N128="nulová",J128,0)</f>
        <v>0</v>
      </c>
      <c r="BJ128" s="16" t="s">
        <v>160</v>
      </c>
      <c r="BK128" s="145">
        <f>ROUND(I128*H128,2)</f>
        <v>0</v>
      </c>
      <c r="BL128" s="16" t="s">
        <v>159</v>
      </c>
      <c r="BM128" s="144" t="s">
        <v>1274</v>
      </c>
    </row>
    <row r="129" spans="2:65" s="11" customFormat="1" ht="11.25">
      <c r="B129" s="146"/>
      <c r="D129" s="147" t="s">
        <v>167</v>
      </c>
      <c r="E129" s="148" t="s">
        <v>1</v>
      </c>
      <c r="F129" s="149" t="s">
        <v>1275</v>
      </c>
      <c r="H129" s="150">
        <v>7.8949999999999996</v>
      </c>
      <c r="I129" s="151"/>
      <c r="L129" s="146"/>
      <c r="M129" s="152"/>
      <c r="T129" s="153"/>
      <c r="AT129" s="148" t="s">
        <v>167</v>
      </c>
      <c r="AU129" s="148" t="s">
        <v>160</v>
      </c>
      <c r="AV129" s="11" t="s">
        <v>160</v>
      </c>
      <c r="AW129" s="11" t="s">
        <v>31</v>
      </c>
      <c r="AX129" s="11" t="s">
        <v>83</v>
      </c>
      <c r="AY129" s="148" t="s">
        <v>154</v>
      </c>
    </row>
    <row r="130" spans="2:65" s="1" customFormat="1" ht="24.2" customHeight="1">
      <c r="B130" s="31"/>
      <c r="C130" s="132" t="s">
        <v>187</v>
      </c>
      <c r="D130" s="132" t="s">
        <v>155</v>
      </c>
      <c r="E130" s="133" t="s">
        <v>1276</v>
      </c>
      <c r="F130" s="134" t="s">
        <v>1277</v>
      </c>
      <c r="G130" s="135" t="s">
        <v>165</v>
      </c>
      <c r="H130" s="136">
        <v>19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41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159</v>
      </c>
      <c r="AT130" s="144" t="s">
        <v>155</v>
      </c>
      <c r="AU130" s="144" t="s">
        <v>160</v>
      </c>
      <c r="AY130" s="16" t="s">
        <v>154</v>
      </c>
      <c r="BE130" s="145">
        <f>IF(N130="základná",J130,0)</f>
        <v>0</v>
      </c>
      <c r="BF130" s="145">
        <f>IF(N130="znížená",J130,0)</f>
        <v>0</v>
      </c>
      <c r="BG130" s="145">
        <f>IF(N130="zákl. prenesená",J130,0)</f>
        <v>0</v>
      </c>
      <c r="BH130" s="145">
        <f>IF(N130="zníž. prenesená",J130,0)</f>
        <v>0</v>
      </c>
      <c r="BI130" s="145">
        <f>IF(N130="nulová",J130,0)</f>
        <v>0</v>
      </c>
      <c r="BJ130" s="16" t="s">
        <v>160</v>
      </c>
      <c r="BK130" s="145">
        <f>ROUND(I130*H130,2)</f>
        <v>0</v>
      </c>
      <c r="BL130" s="16" t="s">
        <v>159</v>
      </c>
      <c r="BM130" s="144" t="s">
        <v>1278</v>
      </c>
    </row>
    <row r="131" spans="2:65" s="11" customFormat="1" ht="11.25">
      <c r="B131" s="146"/>
      <c r="D131" s="147" t="s">
        <v>167</v>
      </c>
      <c r="E131" s="148" t="s">
        <v>1</v>
      </c>
      <c r="F131" s="149" t="s">
        <v>1279</v>
      </c>
      <c r="H131" s="150">
        <v>11</v>
      </c>
      <c r="I131" s="151"/>
      <c r="L131" s="146"/>
      <c r="M131" s="152"/>
      <c r="T131" s="153"/>
      <c r="AT131" s="148" t="s">
        <v>167</v>
      </c>
      <c r="AU131" s="148" t="s">
        <v>160</v>
      </c>
      <c r="AV131" s="11" t="s">
        <v>160</v>
      </c>
      <c r="AW131" s="11" t="s">
        <v>31</v>
      </c>
      <c r="AX131" s="11" t="s">
        <v>75</v>
      </c>
      <c r="AY131" s="148" t="s">
        <v>154</v>
      </c>
    </row>
    <row r="132" spans="2:65" s="11" customFormat="1" ht="11.25">
      <c r="B132" s="146"/>
      <c r="D132" s="147" t="s">
        <v>167</v>
      </c>
      <c r="E132" s="148" t="s">
        <v>1</v>
      </c>
      <c r="F132" s="149" t="s">
        <v>1280</v>
      </c>
      <c r="H132" s="150">
        <v>8</v>
      </c>
      <c r="I132" s="151"/>
      <c r="L132" s="146"/>
      <c r="M132" s="152"/>
      <c r="T132" s="153"/>
      <c r="AT132" s="148" t="s">
        <v>167</v>
      </c>
      <c r="AU132" s="148" t="s">
        <v>160</v>
      </c>
      <c r="AV132" s="11" t="s">
        <v>160</v>
      </c>
      <c r="AW132" s="11" t="s">
        <v>31</v>
      </c>
      <c r="AX132" s="11" t="s">
        <v>75</v>
      </c>
      <c r="AY132" s="148" t="s">
        <v>154</v>
      </c>
    </row>
    <row r="133" spans="2:65" s="12" customFormat="1" ht="11.25">
      <c r="B133" s="154"/>
      <c r="D133" s="147" t="s">
        <v>167</v>
      </c>
      <c r="E133" s="155" t="s">
        <v>1</v>
      </c>
      <c r="F133" s="156" t="s">
        <v>169</v>
      </c>
      <c r="H133" s="157">
        <v>19</v>
      </c>
      <c r="I133" s="158"/>
      <c r="L133" s="154"/>
      <c r="M133" s="159"/>
      <c r="T133" s="160"/>
      <c r="AT133" s="155" t="s">
        <v>167</v>
      </c>
      <c r="AU133" s="155" t="s">
        <v>160</v>
      </c>
      <c r="AV133" s="12" t="s">
        <v>159</v>
      </c>
      <c r="AW133" s="12" t="s">
        <v>31</v>
      </c>
      <c r="AX133" s="12" t="s">
        <v>83</v>
      </c>
      <c r="AY133" s="155" t="s">
        <v>154</v>
      </c>
    </row>
    <row r="134" spans="2:65" s="1" customFormat="1" ht="24.2" customHeight="1">
      <c r="B134" s="31"/>
      <c r="C134" s="132" t="s">
        <v>235</v>
      </c>
      <c r="D134" s="132" t="s">
        <v>155</v>
      </c>
      <c r="E134" s="133" t="s">
        <v>213</v>
      </c>
      <c r="F134" s="134" t="s">
        <v>214</v>
      </c>
      <c r="G134" s="135" t="s">
        <v>165</v>
      </c>
      <c r="H134" s="136">
        <v>114.83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41</v>
      </c>
      <c r="P134" s="142">
        <f>O134*H134</f>
        <v>0</v>
      </c>
      <c r="Q134" s="142">
        <v>8.6700000000000006E-3</v>
      </c>
      <c r="R134" s="142">
        <f>Q134*H134</f>
        <v>0.99557610000000007</v>
      </c>
      <c r="S134" s="142">
        <v>0</v>
      </c>
      <c r="T134" s="143">
        <f>S134*H134</f>
        <v>0</v>
      </c>
      <c r="AR134" s="144" t="s">
        <v>159</v>
      </c>
      <c r="AT134" s="144" t="s">
        <v>155</v>
      </c>
      <c r="AU134" s="144" t="s">
        <v>160</v>
      </c>
      <c r="AY134" s="16" t="s">
        <v>154</v>
      </c>
      <c r="BE134" s="145">
        <f>IF(N134="základná",J134,0)</f>
        <v>0</v>
      </c>
      <c r="BF134" s="145">
        <f>IF(N134="znížená",J134,0)</f>
        <v>0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6" t="s">
        <v>160</v>
      </c>
      <c r="BK134" s="145">
        <f>ROUND(I134*H134,2)</f>
        <v>0</v>
      </c>
      <c r="BL134" s="16" t="s">
        <v>159</v>
      </c>
      <c r="BM134" s="144" t="s">
        <v>1281</v>
      </c>
    </row>
    <row r="135" spans="2:65" s="11" customFormat="1" ht="11.25">
      <c r="B135" s="146"/>
      <c r="D135" s="147" t="s">
        <v>167</v>
      </c>
      <c r="E135" s="148" t="s">
        <v>1</v>
      </c>
      <c r="F135" s="149" t="s">
        <v>1282</v>
      </c>
      <c r="H135" s="150">
        <v>114.83</v>
      </c>
      <c r="I135" s="151"/>
      <c r="L135" s="146"/>
      <c r="M135" s="152"/>
      <c r="T135" s="153"/>
      <c r="AT135" s="148" t="s">
        <v>167</v>
      </c>
      <c r="AU135" s="148" t="s">
        <v>160</v>
      </c>
      <c r="AV135" s="11" t="s">
        <v>160</v>
      </c>
      <c r="AW135" s="11" t="s">
        <v>31</v>
      </c>
      <c r="AX135" s="11" t="s">
        <v>83</v>
      </c>
      <c r="AY135" s="148" t="s">
        <v>154</v>
      </c>
    </row>
    <row r="136" spans="2:65" s="10" customFormat="1" ht="22.9" customHeight="1">
      <c r="B136" s="122"/>
      <c r="D136" s="123" t="s">
        <v>74</v>
      </c>
      <c r="E136" s="182" t="s">
        <v>199</v>
      </c>
      <c r="F136" s="182" t="s">
        <v>1283</v>
      </c>
      <c r="I136" s="125"/>
      <c r="J136" s="183">
        <f>BK136</f>
        <v>0</v>
      </c>
      <c r="L136" s="122"/>
      <c r="M136" s="127"/>
      <c r="P136" s="128">
        <f>SUM(P137:P151)</f>
        <v>0</v>
      </c>
      <c r="R136" s="128">
        <f>SUM(R137:R151)</f>
        <v>0</v>
      </c>
      <c r="T136" s="129">
        <f>SUM(T137:T151)</f>
        <v>2.6992280000000002</v>
      </c>
      <c r="AR136" s="123" t="s">
        <v>83</v>
      </c>
      <c r="AT136" s="130" t="s">
        <v>74</v>
      </c>
      <c r="AU136" s="130" t="s">
        <v>83</v>
      </c>
      <c r="AY136" s="123" t="s">
        <v>154</v>
      </c>
      <c r="BK136" s="131">
        <f>SUM(BK137:BK151)</f>
        <v>0</v>
      </c>
    </row>
    <row r="137" spans="2:65" s="1" customFormat="1" ht="24.2" customHeight="1">
      <c r="B137" s="31"/>
      <c r="C137" s="132" t="s">
        <v>160</v>
      </c>
      <c r="D137" s="132" t="s">
        <v>155</v>
      </c>
      <c r="E137" s="133" t="s">
        <v>1284</v>
      </c>
      <c r="F137" s="134" t="s">
        <v>1285</v>
      </c>
      <c r="G137" s="135" t="s">
        <v>165</v>
      </c>
      <c r="H137" s="136">
        <v>114.83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41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159</v>
      </c>
      <c r="AT137" s="144" t="s">
        <v>155</v>
      </c>
      <c r="AU137" s="144" t="s">
        <v>160</v>
      </c>
      <c r="AY137" s="16" t="s">
        <v>154</v>
      </c>
      <c r="BE137" s="145">
        <f>IF(N137="základná",J137,0)</f>
        <v>0</v>
      </c>
      <c r="BF137" s="145">
        <f>IF(N137="znížená",J137,0)</f>
        <v>0</v>
      </c>
      <c r="BG137" s="145">
        <f>IF(N137="zákl. prenesená",J137,0)</f>
        <v>0</v>
      </c>
      <c r="BH137" s="145">
        <f>IF(N137="zníž. prenesená",J137,0)</f>
        <v>0</v>
      </c>
      <c r="BI137" s="145">
        <f>IF(N137="nulová",J137,0)</f>
        <v>0</v>
      </c>
      <c r="BJ137" s="16" t="s">
        <v>160</v>
      </c>
      <c r="BK137" s="145">
        <f>ROUND(I137*H137,2)</f>
        <v>0</v>
      </c>
      <c r="BL137" s="16" t="s">
        <v>159</v>
      </c>
      <c r="BM137" s="144" t="s">
        <v>1286</v>
      </c>
    </row>
    <row r="138" spans="2:65" s="1" customFormat="1" ht="33" customHeight="1">
      <c r="B138" s="31"/>
      <c r="C138" s="132" t="s">
        <v>83</v>
      </c>
      <c r="D138" s="132" t="s">
        <v>155</v>
      </c>
      <c r="E138" s="133" t="s">
        <v>259</v>
      </c>
      <c r="F138" s="134" t="s">
        <v>1287</v>
      </c>
      <c r="G138" s="135" t="s">
        <v>165</v>
      </c>
      <c r="H138" s="136">
        <v>114.83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41</v>
      </c>
      <c r="P138" s="142">
        <f>O138*H138</f>
        <v>0</v>
      </c>
      <c r="Q138" s="142">
        <v>0</v>
      </c>
      <c r="R138" s="142">
        <f>Q138*H138</f>
        <v>0</v>
      </c>
      <c r="S138" s="142">
        <v>0.02</v>
      </c>
      <c r="T138" s="143">
        <f>S138*H138</f>
        <v>2.2966000000000002</v>
      </c>
      <c r="AR138" s="144" t="s">
        <v>159</v>
      </c>
      <c r="AT138" s="144" t="s">
        <v>155</v>
      </c>
      <c r="AU138" s="144" t="s">
        <v>160</v>
      </c>
      <c r="AY138" s="16" t="s">
        <v>154</v>
      </c>
      <c r="BE138" s="145">
        <f>IF(N138="základná",J138,0)</f>
        <v>0</v>
      </c>
      <c r="BF138" s="145">
        <f>IF(N138="znížená",J138,0)</f>
        <v>0</v>
      </c>
      <c r="BG138" s="145">
        <f>IF(N138="zákl. prenesená",J138,0)</f>
        <v>0</v>
      </c>
      <c r="BH138" s="145">
        <f>IF(N138="zníž. prenesená",J138,0)</f>
        <v>0</v>
      </c>
      <c r="BI138" s="145">
        <f>IF(N138="nulová",J138,0)</f>
        <v>0</v>
      </c>
      <c r="BJ138" s="16" t="s">
        <v>160</v>
      </c>
      <c r="BK138" s="145">
        <f>ROUND(I138*H138,2)</f>
        <v>0</v>
      </c>
      <c r="BL138" s="16" t="s">
        <v>159</v>
      </c>
      <c r="BM138" s="144" t="s">
        <v>1288</v>
      </c>
    </row>
    <row r="139" spans="2:65" s="11" customFormat="1" ht="11.25">
      <c r="B139" s="146"/>
      <c r="D139" s="147" t="s">
        <v>167</v>
      </c>
      <c r="E139" s="148" t="s">
        <v>1</v>
      </c>
      <c r="F139" s="149" t="s">
        <v>1289</v>
      </c>
      <c r="H139" s="150">
        <v>95.73</v>
      </c>
      <c r="I139" s="151"/>
      <c r="L139" s="146"/>
      <c r="M139" s="152"/>
      <c r="T139" s="153"/>
      <c r="AT139" s="148" t="s">
        <v>167</v>
      </c>
      <c r="AU139" s="148" t="s">
        <v>160</v>
      </c>
      <c r="AV139" s="11" t="s">
        <v>160</v>
      </c>
      <c r="AW139" s="11" t="s">
        <v>31</v>
      </c>
      <c r="AX139" s="11" t="s">
        <v>75</v>
      </c>
      <c r="AY139" s="148" t="s">
        <v>154</v>
      </c>
    </row>
    <row r="140" spans="2:65" s="11" customFormat="1" ht="11.25">
      <c r="B140" s="146"/>
      <c r="D140" s="147" t="s">
        <v>167</v>
      </c>
      <c r="E140" s="148" t="s">
        <v>1</v>
      </c>
      <c r="F140" s="149" t="s">
        <v>1290</v>
      </c>
      <c r="H140" s="150">
        <v>19.100000000000001</v>
      </c>
      <c r="I140" s="151"/>
      <c r="L140" s="146"/>
      <c r="M140" s="152"/>
      <c r="T140" s="153"/>
      <c r="AT140" s="148" t="s">
        <v>167</v>
      </c>
      <c r="AU140" s="148" t="s">
        <v>160</v>
      </c>
      <c r="AV140" s="11" t="s">
        <v>160</v>
      </c>
      <c r="AW140" s="11" t="s">
        <v>31</v>
      </c>
      <c r="AX140" s="11" t="s">
        <v>75</v>
      </c>
      <c r="AY140" s="148" t="s">
        <v>154</v>
      </c>
    </row>
    <row r="141" spans="2:65" s="12" customFormat="1" ht="11.25">
      <c r="B141" s="154"/>
      <c r="D141" s="147" t="s">
        <v>167</v>
      </c>
      <c r="E141" s="155" t="s">
        <v>1</v>
      </c>
      <c r="F141" s="156" t="s">
        <v>169</v>
      </c>
      <c r="H141" s="157">
        <v>114.83</v>
      </c>
      <c r="I141" s="158"/>
      <c r="L141" s="154"/>
      <c r="M141" s="159"/>
      <c r="T141" s="160"/>
      <c r="AT141" s="155" t="s">
        <v>167</v>
      </c>
      <c r="AU141" s="155" t="s">
        <v>160</v>
      </c>
      <c r="AV141" s="12" t="s">
        <v>159</v>
      </c>
      <c r="AW141" s="12" t="s">
        <v>31</v>
      </c>
      <c r="AX141" s="12" t="s">
        <v>83</v>
      </c>
      <c r="AY141" s="155" t="s">
        <v>154</v>
      </c>
    </row>
    <row r="142" spans="2:65" s="1" customFormat="1" ht="37.9" customHeight="1">
      <c r="B142" s="31"/>
      <c r="C142" s="132" t="s">
        <v>172</v>
      </c>
      <c r="D142" s="132" t="s">
        <v>155</v>
      </c>
      <c r="E142" s="133" t="s">
        <v>1291</v>
      </c>
      <c r="F142" s="134" t="s">
        <v>1292</v>
      </c>
      <c r="G142" s="135" t="s">
        <v>165</v>
      </c>
      <c r="H142" s="136">
        <v>5.9210000000000003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41</v>
      </c>
      <c r="P142" s="142">
        <f>O142*H142</f>
        <v>0</v>
      </c>
      <c r="Q142" s="142">
        <v>0</v>
      </c>
      <c r="R142" s="142">
        <f>Q142*H142</f>
        <v>0</v>
      </c>
      <c r="S142" s="142">
        <v>6.8000000000000005E-2</v>
      </c>
      <c r="T142" s="143">
        <f>S142*H142</f>
        <v>0.40262800000000004</v>
      </c>
      <c r="AR142" s="144" t="s">
        <v>159</v>
      </c>
      <c r="AT142" s="144" t="s">
        <v>155</v>
      </c>
      <c r="AU142" s="144" t="s">
        <v>160</v>
      </c>
      <c r="AY142" s="16" t="s">
        <v>154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6" t="s">
        <v>160</v>
      </c>
      <c r="BK142" s="145">
        <f>ROUND(I142*H142,2)</f>
        <v>0</v>
      </c>
      <c r="BL142" s="16" t="s">
        <v>159</v>
      </c>
      <c r="BM142" s="144" t="s">
        <v>1293</v>
      </c>
    </row>
    <row r="143" spans="2:65" s="11" customFormat="1" ht="22.5">
      <c r="B143" s="146"/>
      <c r="D143" s="147" t="s">
        <v>167</v>
      </c>
      <c r="E143" s="148" t="s">
        <v>1</v>
      </c>
      <c r="F143" s="149" t="s">
        <v>1294</v>
      </c>
      <c r="H143" s="150">
        <v>3.3620000000000001</v>
      </c>
      <c r="I143" s="151"/>
      <c r="L143" s="146"/>
      <c r="M143" s="152"/>
      <c r="T143" s="153"/>
      <c r="AT143" s="148" t="s">
        <v>167</v>
      </c>
      <c r="AU143" s="148" t="s">
        <v>160</v>
      </c>
      <c r="AV143" s="11" t="s">
        <v>160</v>
      </c>
      <c r="AW143" s="11" t="s">
        <v>31</v>
      </c>
      <c r="AX143" s="11" t="s">
        <v>75</v>
      </c>
      <c r="AY143" s="148" t="s">
        <v>154</v>
      </c>
    </row>
    <row r="144" spans="2:65" s="11" customFormat="1" ht="11.25">
      <c r="B144" s="146"/>
      <c r="D144" s="147" t="s">
        <v>167</v>
      </c>
      <c r="E144" s="148" t="s">
        <v>1</v>
      </c>
      <c r="F144" s="149" t="s">
        <v>1295</v>
      </c>
      <c r="H144" s="150">
        <v>1.57</v>
      </c>
      <c r="I144" s="151"/>
      <c r="L144" s="146"/>
      <c r="M144" s="152"/>
      <c r="T144" s="153"/>
      <c r="AT144" s="148" t="s">
        <v>167</v>
      </c>
      <c r="AU144" s="148" t="s">
        <v>160</v>
      </c>
      <c r="AV144" s="11" t="s">
        <v>160</v>
      </c>
      <c r="AW144" s="11" t="s">
        <v>31</v>
      </c>
      <c r="AX144" s="11" t="s">
        <v>75</v>
      </c>
      <c r="AY144" s="148" t="s">
        <v>154</v>
      </c>
    </row>
    <row r="145" spans="2:65" s="11" customFormat="1" ht="11.25">
      <c r="B145" s="146"/>
      <c r="D145" s="147" t="s">
        <v>167</v>
      </c>
      <c r="E145" s="148" t="s">
        <v>1</v>
      </c>
      <c r="F145" s="149" t="s">
        <v>1351</v>
      </c>
      <c r="H145" s="150">
        <v>0.98899999999999999</v>
      </c>
      <c r="I145" s="151"/>
      <c r="L145" s="146"/>
      <c r="M145" s="152"/>
      <c r="T145" s="153"/>
      <c r="AT145" s="148" t="s">
        <v>167</v>
      </c>
      <c r="AU145" s="148" t="s">
        <v>160</v>
      </c>
      <c r="AV145" s="11" t="s">
        <v>160</v>
      </c>
      <c r="AW145" s="11" t="s">
        <v>31</v>
      </c>
      <c r="AX145" s="11" t="s">
        <v>75</v>
      </c>
      <c r="AY145" s="148" t="s">
        <v>154</v>
      </c>
    </row>
    <row r="146" spans="2:65" s="12" customFormat="1" ht="11.25">
      <c r="B146" s="154"/>
      <c r="D146" s="147" t="s">
        <v>167</v>
      </c>
      <c r="E146" s="155" t="s">
        <v>1</v>
      </c>
      <c r="F146" s="156" t="s">
        <v>169</v>
      </c>
      <c r="H146" s="157">
        <v>5.9210000000000003</v>
      </c>
      <c r="I146" s="158"/>
      <c r="L146" s="154"/>
      <c r="M146" s="159"/>
      <c r="T146" s="160"/>
      <c r="AT146" s="155" t="s">
        <v>167</v>
      </c>
      <c r="AU146" s="155" t="s">
        <v>160</v>
      </c>
      <c r="AV146" s="12" t="s">
        <v>159</v>
      </c>
      <c r="AW146" s="12" t="s">
        <v>31</v>
      </c>
      <c r="AX146" s="12" t="s">
        <v>83</v>
      </c>
      <c r="AY146" s="155" t="s">
        <v>154</v>
      </c>
    </row>
    <row r="147" spans="2:65" s="1" customFormat="1" ht="21.75" customHeight="1">
      <c r="B147" s="31"/>
      <c r="C147" s="132" t="s">
        <v>220</v>
      </c>
      <c r="D147" s="132" t="s">
        <v>155</v>
      </c>
      <c r="E147" s="133" t="s">
        <v>326</v>
      </c>
      <c r="F147" s="134" t="s">
        <v>327</v>
      </c>
      <c r="G147" s="135" t="s">
        <v>320</v>
      </c>
      <c r="H147" s="136">
        <v>2.6989999999999998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41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159</v>
      </c>
      <c r="AT147" s="144" t="s">
        <v>155</v>
      </c>
      <c r="AU147" s="144" t="s">
        <v>160</v>
      </c>
      <c r="AY147" s="16" t="s">
        <v>154</v>
      </c>
      <c r="BE147" s="145">
        <f>IF(N147="základná",J147,0)</f>
        <v>0</v>
      </c>
      <c r="BF147" s="145">
        <f>IF(N147="znížená",J147,0)</f>
        <v>0</v>
      </c>
      <c r="BG147" s="145">
        <f>IF(N147="zákl. prenesená",J147,0)</f>
        <v>0</v>
      </c>
      <c r="BH147" s="145">
        <f>IF(N147="zníž. prenesená",J147,0)</f>
        <v>0</v>
      </c>
      <c r="BI147" s="145">
        <f>IF(N147="nulová",J147,0)</f>
        <v>0</v>
      </c>
      <c r="BJ147" s="16" t="s">
        <v>160</v>
      </c>
      <c r="BK147" s="145">
        <f>ROUND(I147*H147,2)</f>
        <v>0</v>
      </c>
      <c r="BL147" s="16" t="s">
        <v>159</v>
      </c>
      <c r="BM147" s="144" t="s">
        <v>1297</v>
      </c>
    </row>
    <row r="148" spans="2:65" s="1" customFormat="1" ht="24.2" customHeight="1">
      <c r="B148" s="31"/>
      <c r="C148" s="132" t="s">
        <v>228</v>
      </c>
      <c r="D148" s="132" t="s">
        <v>155</v>
      </c>
      <c r="E148" s="133" t="s">
        <v>329</v>
      </c>
      <c r="F148" s="134" t="s">
        <v>330</v>
      </c>
      <c r="G148" s="135" t="s">
        <v>320</v>
      </c>
      <c r="H148" s="136">
        <v>13.494999999999999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159</v>
      </c>
      <c r="AT148" s="144" t="s">
        <v>155</v>
      </c>
      <c r="AU148" s="144" t="s">
        <v>160</v>
      </c>
      <c r="AY148" s="16" t="s">
        <v>154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6" t="s">
        <v>160</v>
      </c>
      <c r="BK148" s="145">
        <f>ROUND(I148*H148,2)</f>
        <v>0</v>
      </c>
      <c r="BL148" s="16" t="s">
        <v>159</v>
      </c>
      <c r="BM148" s="144" t="s">
        <v>1298</v>
      </c>
    </row>
    <row r="149" spans="2:65" s="11" customFormat="1" ht="11.25">
      <c r="B149" s="146"/>
      <c r="D149" s="147" t="s">
        <v>167</v>
      </c>
      <c r="F149" s="149" t="s">
        <v>1299</v>
      </c>
      <c r="H149" s="150">
        <v>13.494999999999999</v>
      </c>
      <c r="I149" s="151"/>
      <c r="L149" s="146"/>
      <c r="M149" s="152"/>
      <c r="T149" s="153"/>
      <c r="AT149" s="148" t="s">
        <v>167</v>
      </c>
      <c r="AU149" s="148" t="s">
        <v>160</v>
      </c>
      <c r="AV149" s="11" t="s">
        <v>160</v>
      </c>
      <c r="AW149" s="11" t="s">
        <v>4</v>
      </c>
      <c r="AX149" s="11" t="s">
        <v>83</v>
      </c>
      <c r="AY149" s="148" t="s">
        <v>154</v>
      </c>
    </row>
    <row r="150" spans="2:65" s="1" customFormat="1" ht="24.2" customHeight="1">
      <c r="B150" s="31"/>
      <c r="C150" s="132" t="s">
        <v>190</v>
      </c>
      <c r="D150" s="132" t="s">
        <v>155</v>
      </c>
      <c r="E150" s="133" t="s">
        <v>333</v>
      </c>
      <c r="F150" s="134" t="s">
        <v>334</v>
      </c>
      <c r="G150" s="135" t="s">
        <v>320</v>
      </c>
      <c r="H150" s="136">
        <v>2.6989999999999998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41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>IF(N150="základná",J150,0)</f>
        <v>0</v>
      </c>
      <c r="BF150" s="145">
        <f>IF(N150="znížená",J150,0)</f>
        <v>0</v>
      </c>
      <c r="BG150" s="145">
        <f>IF(N150="zákl. prenesená",J150,0)</f>
        <v>0</v>
      </c>
      <c r="BH150" s="145">
        <f>IF(N150="zníž. prenesená",J150,0)</f>
        <v>0</v>
      </c>
      <c r="BI150" s="145">
        <f>IF(N150="nulová",J150,0)</f>
        <v>0</v>
      </c>
      <c r="BJ150" s="16" t="s">
        <v>160</v>
      </c>
      <c r="BK150" s="145">
        <f>ROUND(I150*H150,2)</f>
        <v>0</v>
      </c>
      <c r="BL150" s="16" t="s">
        <v>159</v>
      </c>
      <c r="BM150" s="144" t="s">
        <v>1300</v>
      </c>
    </row>
    <row r="151" spans="2:65" s="1" customFormat="1" ht="24.2" customHeight="1">
      <c r="B151" s="31"/>
      <c r="C151" s="132" t="s">
        <v>198</v>
      </c>
      <c r="D151" s="132" t="s">
        <v>155</v>
      </c>
      <c r="E151" s="133" t="s">
        <v>340</v>
      </c>
      <c r="F151" s="134" t="s">
        <v>1301</v>
      </c>
      <c r="G151" s="135" t="s">
        <v>320</v>
      </c>
      <c r="H151" s="136">
        <v>2.6989999999999998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41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>IF(N151="základná",J151,0)</f>
        <v>0</v>
      </c>
      <c r="BF151" s="145">
        <f>IF(N151="znížená",J151,0)</f>
        <v>0</v>
      </c>
      <c r="BG151" s="145">
        <f>IF(N151="zákl. prenesená",J151,0)</f>
        <v>0</v>
      </c>
      <c r="BH151" s="145">
        <f>IF(N151="zníž. prenesená",J151,0)</f>
        <v>0</v>
      </c>
      <c r="BI151" s="145">
        <f>IF(N151="nulová",J151,0)</f>
        <v>0</v>
      </c>
      <c r="BJ151" s="16" t="s">
        <v>160</v>
      </c>
      <c r="BK151" s="145">
        <f>ROUND(I151*H151,2)</f>
        <v>0</v>
      </c>
      <c r="BL151" s="16" t="s">
        <v>159</v>
      </c>
      <c r="BM151" s="144" t="s">
        <v>1302</v>
      </c>
    </row>
    <row r="152" spans="2:65" s="10" customFormat="1" ht="22.9" customHeight="1">
      <c r="B152" s="122"/>
      <c r="D152" s="123" t="s">
        <v>74</v>
      </c>
      <c r="E152" s="182" t="s">
        <v>346</v>
      </c>
      <c r="F152" s="182" t="s">
        <v>1303</v>
      </c>
      <c r="I152" s="125"/>
      <c r="J152" s="183">
        <f>BK152</f>
        <v>0</v>
      </c>
      <c r="L152" s="122"/>
      <c r="M152" s="127"/>
      <c r="P152" s="128">
        <f>P153</f>
        <v>0</v>
      </c>
      <c r="R152" s="128">
        <f>R153</f>
        <v>0</v>
      </c>
      <c r="T152" s="129">
        <f>T153</f>
        <v>0</v>
      </c>
      <c r="AR152" s="123" t="s">
        <v>83</v>
      </c>
      <c r="AT152" s="130" t="s">
        <v>74</v>
      </c>
      <c r="AU152" s="130" t="s">
        <v>83</v>
      </c>
      <c r="AY152" s="123" t="s">
        <v>154</v>
      </c>
      <c r="BK152" s="131">
        <f>BK153</f>
        <v>0</v>
      </c>
    </row>
    <row r="153" spans="2:65" s="1" customFormat="1" ht="24.2" customHeight="1">
      <c r="B153" s="31"/>
      <c r="C153" s="132" t="s">
        <v>202</v>
      </c>
      <c r="D153" s="132" t="s">
        <v>155</v>
      </c>
      <c r="E153" s="133" t="s">
        <v>349</v>
      </c>
      <c r="F153" s="134" t="s">
        <v>350</v>
      </c>
      <c r="G153" s="135" t="s">
        <v>320</v>
      </c>
      <c r="H153" s="136">
        <v>1.103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6" t="s">
        <v>160</v>
      </c>
      <c r="BK153" s="145">
        <f>ROUND(I153*H153,2)</f>
        <v>0</v>
      </c>
      <c r="BL153" s="16" t="s">
        <v>159</v>
      </c>
      <c r="BM153" s="144" t="s">
        <v>1304</v>
      </c>
    </row>
    <row r="154" spans="2:65" s="10" customFormat="1" ht="25.9" customHeight="1">
      <c r="B154" s="122"/>
      <c r="D154" s="123" t="s">
        <v>74</v>
      </c>
      <c r="E154" s="124" t="s">
        <v>736</v>
      </c>
      <c r="F154" s="124" t="s">
        <v>737</v>
      </c>
      <c r="I154" s="125"/>
      <c r="J154" s="126">
        <f>BK154</f>
        <v>0</v>
      </c>
      <c r="L154" s="122"/>
      <c r="M154" s="127"/>
      <c r="P154" s="128">
        <f>P155+P163+P171+P178</f>
        <v>0</v>
      </c>
      <c r="R154" s="128">
        <f>R155+R163+R171+R178</f>
        <v>4.0738094235600002</v>
      </c>
      <c r="T154" s="129">
        <f>T155+T163+T171+T178</f>
        <v>0</v>
      </c>
      <c r="AR154" s="123" t="s">
        <v>160</v>
      </c>
      <c r="AT154" s="130" t="s">
        <v>74</v>
      </c>
      <c r="AU154" s="130" t="s">
        <v>75</v>
      </c>
      <c r="AY154" s="123" t="s">
        <v>154</v>
      </c>
      <c r="BK154" s="131">
        <f>BK155+BK163+BK171+BK178</f>
        <v>0</v>
      </c>
    </row>
    <row r="155" spans="2:65" s="10" customFormat="1" ht="22.9" customHeight="1">
      <c r="B155" s="122"/>
      <c r="D155" s="123" t="s">
        <v>74</v>
      </c>
      <c r="E155" s="182" t="s">
        <v>468</v>
      </c>
      <c r="F155" s="182" t="s">
        <v>1305</v>
      </c>
      <c r="I155" s="125"/>
      <c r="J155" s="183">
        <f>BK155</f>
        <v>0</v>
      </c>
      <c r="L155" s="122"/>
      <c r="M155" s="127"/>
      <c r="P155" s="128">
        <f>SUM(P156:P162)</f>
        <v>0</v>
      </c>
      <c r="R155" s="128">
        <f>SUM(R156:R162)</f>
        <v>2.7575303999999998</v>
      </c>
      <c r="T155" s="129">
        <f>SUM(T156:T162)</f>
        <v>0</v>
      </c>
      <c r="AR155" s="123" t="s">
        <v>160</v>
      </c>
      <c r="AT155" s="130" t="s">
        <v>74</v>
      </c>
      <c r="AU155" s="130" t="s">
        <v>83</v>
      </c>
      <c r="AY155" s="123" t="s">
        <v>154</v>
      </c>
      <c r="BK155" s="131">
        <f>SUM(BK156:BK162)</f>
        <v>0</v>
      </c>
    </row>
    <row r="156" spans="2:65" s="1" customFormat="1" ht="24.2" customHeight="1">
      <c r="B156" s="31"/>
      <c r="C156" s="132" t="s">
        <v>212</v>
      </c>
      <c r="D156" s="132" t="s">
        <v>155</v>
      </c>
      <c r="E156" s="133" t="s">
        <v>1306</v>
      </c>
      <c r="F156" s="134" t="s">
        <v>1307</v>
      </c>
      <c r="G156" s="135" t="s">
        <v>165</v>
      </c>
      <c r="H156" s="136">
        <v>114.84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41</v>
      </c>
      <c r="P156" s="142">
        <f>O156*H156</f>
        <v>0</v>
      </c>
      <c r="Q156" s="142">
        <v>3.6600000000000001E-3</v>
      </c>
      <c r="R156" s="142">
        <f>Q156*H156</f>
        <v>0.42031440000000003</v>
      </c>
      <c r="S156" s="142">
        <v>0</v>
      </c>
      <c r="T156" s="143">
        <f>S156*H156</f>
        <v>0</v>
      </c>
      <c r="AR156" s="144" t="s">
        <v>198</v>
      </c>
      <c r="AT156" s="144" t="s">
        <v>155</v>
      </c>
      <c r="AU156" s="144" t="s">
        <v>160</v>
      </c>
      <c r="AY156" s="16" t="s">
        <v>154</v>
      </c>
      <c r="BE156" s="145">
        <f>IF(N156="základná",J156,0)</f>
        <v>0</v>
      </c>
      <c r="BF156" s="145">
        <f>IF(N156="znížená",J156,0)</f>
        <v>0</v>
      </c>
      <c r="BG156" s="145">
        <f>IF(N156="zákl. prenesená",J156,0)</f>
        <v>0</v>
      </c>
      <c r="BH156" s="145">
        <f>IF(N156="zníž. prenesená",J156,0)</f>
        <v>0</v>
      </c>
      <c r="BI156" s="145">
        <f>IF(N156="nulová",J156,0)</f>
        <v>0</v>
      </c>
      <c r="BJ156" s="16" t="s">
        <v>160</v>
      </c>
      <c r="BK156" s="145">
        <f>ROUND(I156*H156,2)</f>
        <v>0</v>
      </c>
      <c r="BL156" s="16" t="s">
        <v>198</v>
      </c>
      <c r="BM156" s="144" t="s">
        <v>1308</v>
      </c>
    </row>
    <row r="157" spans="2:65" s="11" customFormat="1" ht="11.25">
      <c r="B157" s="146"/>
      <c r="D157" s="147" t="s">
        <v>167</v>
      </c>
      <c r="E157" s="148" t="s">
        <v>1</v>
      </c>
      <c r="F157" s="149" t="s">
        <v>1309</v>
      </c>
      <c r="H157" s="150">
        <v>103.3</v>
      </c>
      <c r="I157" s="151"/>
      <c r="L157" s="146"/>
      <c r="M157" s="152"/>
      <c r="T157" s="153"/>
      <c r="AT157" s="148" t="s">
        <v>167</v>
      </c>
      <c r="AU157" s="148" t="s">
        <v>160</v>
      </c>
      <c r="AV157" s="11" t="s">
        <v>160</v>
      </c>
      <c r="AW157" s="11" t="s">
        <v>31</v>
      </c>
      <c r="AX157" s="11" t="s">
        <v>75</v>
      </c>
      <c r="AY157" s="148" t="s">
        <v>154</v>
      </c>
    </row>
    <row r="158" spans="2:65" s="11" customFormat="1" ht="11.25">
      <c r="B158" s="146"/>
      <c r="D158" s="147" t="s">
        <v>167</v>
      </c>
      <c r="E158" s="148" t="s">
        <v>1</v>
      </c>
      <c r="F158" s="149" t="s">
        <v>1310</v>
      </c>
      <c r="H158" s="150">
        <v>11.54</v>
      </c>
      <c r="I158" s="151"/>
      <c r="L158" s="146"/>
      <c r="M158" s="152"/>
      <c r="T158" s="153"/>
      <c r="AT158" s="148" t="s">
        <v>167</v>
      </c>
      <c r="AU158" s="148" t="s">
        <v>160</v>
      </c>
      <c r="AV158" s="11" t="s">
        <v>160</v>
      </c>
      <c r="AW158" s="11" t="s">
        <v>31</v>
      </c>
      <c r="AX158" s="11" t="s">
        <v>75</v>
      </c>
      <c r="AY158" s="148" t="s">
        <v>154</v>
      </c>
    </row>
    <row r="159" spans="2:65" s="12" customFormat="1" ht="11.25">
      <c r="B159" s="154"/>
      <c r="D159" s="147" t="s">
        <v>167</v>
      </c>
      <c r="E159" s="155" t="s">
        <v>1</v>
      </c>
      <c r="F159" s="156" t="s">
        <v>169</v>
      </c>
      <c r="H159" s="157">
        <v>114.84</v>
      </c>
      <c r="I159" s="158"/>
      <c r="L159" s="154"/>
      <c r="M159" s="159"/>
      <c r="T159" s="160"/>
      <c r="AT159" s="155" t="s">
        <v>167</v>
      </c>
      <c r="AU159" s="155" t="s">
        <v>160</v>
      </c>
      <c r="AV159" s="12" t="s">
        <v>159</v>
      </c>
      <c r="AW159" s="12" t="s">
        <v>31</v>
      </c>
      <c r="AX159" s="12" t="s">
        <v>83</v>
      </c>
      <c r="AY159" s="155" t="s">
        <v>154</v>
      </c>
    </row>
    <row r="160" spans="2:65" s="1" customFormat="1" ht="24.2" customHeight="1">
      <c r="B160" s="31"/>
      <c r="C160" s="161" t="s">
        <v>185</v>
      </c>
      <c r="D160" s="161" t="s">
        <v>224</v>
      </c>
      <c r="E160" s="162" t="s">
        <v>1311</v>
      </c>
      <c r="F160" s="163" t="s">
        <v>1312</v>
      </c>
      <c r="G160" s="164" t="s">
        <v>165</v>
      </c>
      <c r="H160" s="165">
        <v>121.73</v>
      </c>
      <c r="I160" s="166"/>
      <c r="J160" s="167">
        <f>ROUND(I160*H160,2)</f>
        <v>0</v>
      </c>
      <c r="K160" s="168"/>
      <c r="L160" s="169"/>
      <c r="M160" s="170" t="s">
        <v>1</v>
      </c>
      <c r="N160" s="171" t="s">
        <v>41</v>
      </c>
      <c r="P160" s="142">
        <f>O160*H160</f>
        <v>0</v>
      </c>
      <c r="Q160" s="142">
        <v>1.9199999999999998E-2</v>
      </c>
      <c r="R160" s="142">
        <f>Q160*H160</f>
        <v>2.3372159999999997</v>
      </c>
      <c r="S160" s="142">
        <v>0</v>
      </c>
      <c r="T160" s="143">
        <f>S160*H160</f>
        <v>0</v>
      </c>
      <c r="AR160" s="144" t="s">
        <v>234</v>
      </c>
      <c r="AT160" s="144" t="s">
        <v>224</v>
      </c>
      <c r="AU160" s="144" t="s">
        <v>160</v>
      </c>
      <c r="AY160" s="16" t="s">
        <v>154</v>
      </c>
      <c r="BE160" s="145">
        <f>IF(N160="základná",J160,0)</f>
        <v>0</v>
      </c>
      <c r="BF160" s="145">
        <f>IF(N160="znížená",J160,0)</f>
        <v>0</v>
      </c>
      <c r="BG160" s="145">
        <f>IF(N160="zákl. prenesená",J160,0)</f>
        <v>0</v>
      </c>
      <c r="BH160" s="145">
        <f>IF(N160="zníž. prenesená",J160,0)</f>
        <v>0</v>
      </c>
      <c r="BI160" s="145">
        <f>IF(N160="nulová",J160,0)</f>
        <v>0</v>
      </c>
      <c r="BJ160" s="16" t="s">
        <v>160</v>
      </c>
      <c r="BK160" s="145">
        <f>ROUND(I160*H160,2)</f>
        <v>0</v>
      </c>
      <c r="BL160" s="16" t="s">
        <v>198</v>
      </c>
      <c r="BM160" s="144" t="s">
        <v>1313</v>
      </c>
    </row>
    <row r="161" spans="2:65" s="11" customFormat="1" ht="11.25">
      <c r="B161" s="146"/>
      <c r="D161" s="147" t="s">
        <v>167</v>
      </c>
      <c r="F161" s="149" t="s">
        <v>1314</v>
      </c>
      <c r="H161" s="150">
        <v>121.73</v>
      </c>
      <c r="I161" s="151"/>
      <c r="L161" s="146"/>
      <c r="M161" s="152"/>
      <c r="T161" s="153"/>
      <c r="AT161" s="148" t="s">
        <v>167</v>
      </c>
      <c r="AU161" s="148" t="s">
        <v>160</v>
      </c>
      <c r="AV161" s="11" t="s">
        <v>160</v>
      </c>
      <c r="AW161" s="11" t="s">
        <v>4</v>
      </c>
      <c r="AX161" s="11" t="s">
        <v>83</v>
      </c>
      <c r="AY161" s="148" t="s">
        <v>154</v>
      </c>
    </row>
    <row r="162" spans="2:65" s="1" customFormat="1" ht="24.2" customHeight="1">
      <c r="B162" s="31"/>
      <c r="C162" s="132" t="s">
        <v>7</v>
      </c>
      <c r="D162" s="132" t="s">
        <v>155</v>
      </c>
      <c r="E162" s="133" t="s">
        <v>1315</v>
      </c>
      <c r="F162" s="134" t="s">
        <v>1316</v>
      </c>
      <c r="G162" s="135" t="s">
        <v>320</v>
      </c>
      <c r="H162" s="136">
        <v>2.758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198</v>
      </c>
      <c r="AT162" s="144" t="s">
        <v>155</v>
      </c>
      <c r="AU162" s="144" t="s">
        <v>160</v>
      </c>
      <c r="AY162" s="16" t="s">
        <v>154</v>
      </c>
      <c r="BE162" s="145">
        <f>IF(N162="základná",J162,0)</f>
        <v>0</v>
      </c>
      <c r="BF162" s="145">
        <f>IF(N162="znížená",J162,0)</f>
        <v>0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6" t="s">
        <v>160</v>
      </c>
      <c r="BK162" s="145">
        <f>ROUND(I162*H162,2)</f>
        <v>0</v>
      </c>
      <c r="BL162" s="16" t="s">
        <v>198</v>
      </c>
      <c r="BM162" s="144" t="s">
        <v>1317</v>
      </c>
    </row>
    <row r="163" spans="2:65" s="10" customFormat="1" ht="22.9" customHeight="1">
      <c r="B163" s="122"/>
      <c r="D163" s="123" t="s">
        <v>74</v>
      </c>
      <c r="E163" s="182" t="s">
        <v>1318</v>
      </c>
      <c r="F163" s="182" t="s">
        <v>1319</v>
      </c>
      <c r="I163" s="125"/>
      <c r="J163" s="183">
        <f>BK163</f>
        <v>0</v>
      </c>
      <c r="L163" s="122"/>
      <c r="M163" s="127"/>
      <c r="P163" s="128">
        <f>SUM(P164:P170)</f>
        <v>0</v>
      </c>
      <c r="R163" s="128">
        <f>SUM(R164:R170)</f>
        <v>1.1814185302199998</v>
      </c>
      <c r="T163" s="129">
        <f>SUM(T164:T170)</f>
        <v>0</v>
      </c>
      <c r="AR163" s="123" t="s">
        <v>160</v>
      </c>
      <c r="AT163" s="130" t="s">
        <v>74</v>
      </c>
      <c r="AU163" s="130" t="s">
        <v>83</v>
      </c>
      <c r="AY163" s="123" t="s">
        <v>154</v>
      </c>
      <c r="BK163" s="131">
        <f>SUM(BK164:BK170)</f>
        <v>0</v>
      </c>
    </row>
    <row r="164" spans="2:65" s="1" customFormat="1" ht="24.2" customHeight="1">
      <c r="B164" s="31"/>
      <c r="C164" s="132" t="s">
        <v>159</v>
      </c>
      <c r="D164" s="132" t="s">
        <v>155</v>
      </c>
      <c r="E164" s="133" t="s">
        <v>1320</v>
      </c>
      <c r="F164" s="134" t="s">
        <v>1321</v>
      </c>
      <c r="G164" s="135" t="s">
        <v>184</v>
      </c>
      <c r="H164" s="136">
        <v>39.473999999999997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41</v>
      </c>
      <c r="P164" s="142">
        <f>O164*H164</f>
        <v>0</v>
      </c>
      <c r="Q164" s="142">
        <v>1.392903E-2</v>
      </c>
      <c r="R164" s="142">
        <f>Q164*H164</f>
        <v>0.54983453021999995</v>
      </c>
      <c r="S164" s="142">
        <v>0</v>
      </c>
      <c r="T164" s="143">
        <f>S164*H164</f>
        <v>0</v>
      </c>
      <c r="AR164" s="144" t="s">
        <v>198</v>
      </c>
      <c r="AT164" s="144" t="s">
        <v>155</v>
      </c>
      <c r="AU164" s="144" t="s">
        <v>160</v>
      </c>
      <c r="AY164" s="16" t="s">
        <v>154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6" t="s">
        <v>160</v>
      </c>
      <c r="BK164" s="145">
        <f>ROUND(I164*H164,2)</f>
        <v>0</v>
      </c>
      <c r="BL164" s="16" t="s">
        <v>198</v>
      </c>
      <c r="BM164" s="144" t="s">
        <v>1322</v>
      </c>
    </row>
    <row r="165" spans="2:65" s="11" customFormat="1" ht="22.5">
      <c r="B165" s="146"/>
      <c r="D165" s="147" t="s">
        <v>167</v>
      </c>
      <c r="E165" s="148" t="s">
        <v>1</v>
      </c>
      <c r="F165" s="149" t="s">
        <v>1323</v>
      </c>
      <c r="H165" s="150">
        <v>22.414999999999999</v>
      </c>
      <c r="I165" s="151"/>
      <c r="L165" s="146"/>
      <c r="M165" s="152"/>
      <c r="T165" s="153"/>
      <c r="AT165" s="148" t="s">
        <v>167</v>
      </c>
      <c r="AU165" s="148" t="s">
        <v>160</v>
      </c>
      <c r="AV165" s="11" t="s">
        <v>160</v>
      </c>
      <c r="AW165" s="11" t="s">
        <v>31</v>
      </c>
      <c r="AX165" s="11" t="s">
        <v>75</v>
      </c>
      <c r="AY165" s="148" t="s">
        <v>154</v>
      </c>
    </row>
    <row r="166" spans="2:65" s="11" customFormat="1" ht="11.25">
      <c r="B166" s="146"/>
      <c r="D166" s="147" t="s">
        <v>167</v>
      </c>
      <c r="E166" s="148" t="s">
        <v>1</v>
      </c>
      <c r="F166" s="149" t="s">
        <v>1324</v>
      </c>
      <c r="H166" s="150">
        <v>10.465</v>
      </c>
      <c r="I166" s="151"/>
      <c r="L166" s="146"/>
      <c r="M166" s="152"/>
      <c r="T166" s="153"/>
      <c r="AT166" s="148" t="s">
        <v>167</v>
      </c>
      <c r="AU166" s="148" t="s">
        <v>160</v>
      </c>
      <c r="AV166" s="11" t="s">
        <v>160</v>
      </c>
      <c r="AW166" s="11" t="s">
        <v>31</v>
      </c>
      <c r="AX166" s="11" t="s">
        <v>75</v>
      </c>
      <c r="AY166" s="148" t="s">
        <v>154</v>
      </c>
    </row>
    <row r="167" spans="2:65" s="11" customFormat="1" ht="11.25">
      <c r="B167" s="146"/>
      <c r="D167" s="147" t="s">
        <v>167</v>
      </c>
      <c r="E167" s="148" t="s">
        <v>1</v>
      </c>
      <c r="F167" s="149" t="s">
        <v>1325</v>
      </c>
      <c r="H167" s="150">
        <v>6.5940000000000003</v>
      </c>
      <c r="I167" s="151"/>
      <c r="L167" s="146"/>
      <c r="M167" s="152"/>
      <c r="T167" s="153"/>
      <c r="AT167" s="148" t="s">
        <v>167</v>
      </c>
      <c r="AU167" s="148" t="s">
        <v>160</v>
      </c>
      <c r="AV167" s="11" t="s">
        <v>160</v>
      </c>
      <c r="AW167" s="11" t="s">
        <v>31</v>
      </c>
      <c r="AX167" s="11" t="s">
        <v>75</v>
      </c>
      <c r="AY167" s="148" t="s">
        <v>154</v>
      </c>
    </row>
    <row r="168" spans="2:65" s="12" customFormat="1" ht="11.25">
      <c r="B168" s="154"/>
      <c r="D168" s="147" t="s">
        <v>167</v>
      </c>
      <c r="E168" s="155" t="s">
        <v>1</v>
      </c>
      <c r="F168" s="156" t="s">
        <v>169</v>
      </c>
      <c r="H168" s="157">
        <v>39.473999999999997</v>
      </c>
      <c r="I168" s="158"/>
      <c r="L168" s="154"/>
      <c r="M168" s="159"/>
      <c r="T168" s="160"/>
      <c r="AT168" s="155" t="s">
        <v>167</v>
      </c>
      <c r="AU168" s="155" t="s">
        <v>160</v>
      </c>
      <c r="AV168" s="12" t="s">
        <v>159</v>
      </c>
      <c r="AW168" s="12" t="s">
        <v>31</v>
      </c>
      <c r="AX168" s="12" t="s">
        <v>83</v>
      </c>
      <c r="AY168" s="155" t="s">
        <v>154</v>
      </c>
    </row>
    <row r="169" spans="2:65" s="1" customFormat="1" ht="24.2" customHeight="1">
      <c r="B169" s="31"/>
      <c r="C169" s="161" t="s">
        <v>177</v>
      </c>
      <c r="D169" s="161" t="s">
        <v>224</v>
      </c>
      <c r="E169" s="162" t="s">
        <v>1326</v>
      </c>
      <c r="F169" s="163" t="s">
        <v>1327</v>
      </c>
      <c r="G169" s="164" t="s">
        <v>184</v>
      </c>
      <c r="H169" s="165">
        <v>39.473999999999997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41</v>
      </c>
      <c r="P169" s="142">
        <f>O169*H169</f>
        <v>0</v>
      </c>
      <c r="Q169" s="142">
        <v>1.6E-2</v>
      </c>
      <c r="R169" s="142">
        <f>Q169*H169</f>
        <v>0.63158399999999992</v>
      </c>
      <c r="S169" s="142">
        <v>0</v>
      </c>
      <c r="T169" s="143">
        <f>S169*H169</f>
        <v>0</v>
      </c>
      <c r="AR169" s="144" t="s">
        <v>234</v>
      </c>
      <c r="AT169" s="144" t="s">
        <v>224</v>
      </c>
      <c r="AU169" s="144" t="s">
        <v>160</v>
      </c>
      <c r="AY169" s="16" t="s">
        <v>154</v>
      </c>
      <c r="BE169" s="145">
        <f>IF(N169="základná",J169,0)</f>
        <v>0</v>
      </c>
      <c r="BF169" s="145">
        <f>IF(N169="znížená",J169,0)</f>
        <v>0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6" t="s">
        <v>160</v>
      </c>
      <c r="BK169" s="145">
        <f>ROUND(I169*H169,2)</f>
        <v>0</v>
      </c>
      <c r="BL169" s="16" t="s">
        <v>198</v>
      </c>
      <c r="BM169" s="144" t="s">
        <v>1328</v>
      </c>
    </row>
    <row r="170" spans="2:65" s="1" customFormat="1" ht="24.2" customHeight="1">
      <c r="B170" s="31"/>
      <c r="C170" s="132" t="s">
        <v>166</v>
      </c>
      <c r="D170" s="132" t="s">
        <v>155</v>
      </c>
      <c r="E170" s="133" t="s">
        <v>1329</v>
      </c>
      <c r="F170" s="134" t="s">
        <v>1330</v>
      </c>
      <c r="G170" s="135" t="s">
        <v>320</v>
      </c>
      <c r="H170" s="136">
        <v>1.181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198</v>
      </c>
      <c r="AT170" s="144" t="s">
        <v>155</v>
      </c>
      <c r="AU170" s="144" t="s">
        <v>160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198</v>
      </c>
      <c r="BM170" s="144" t="s">
        <v>1331</v>
      </c>
    </row>
    <row r="171" spans="2:65" s="10" customFormat="1" ht="22.9" customHeight="1">
      <c r="B171" s="122"/>
      <c r="D171" s="123" t="s">
        <v>74</v>
      </c>
      <c r="E171" s="182" t="s">
        <v>574</v>
      </c>
      <c r="F171" s="182" t="s">
        <v>1332</v>
      </c>
      <c r="I171" s="125"/>
      <c r="J171" s="183">
        <f>BK171</f>
        <v>0</v>
      </c>
      <c r="L171" s="122"/>
      <c r="M171" s="127"/>
      <c r="P171" s="128">
        <f>SUM(P172:P177)</f>
        <v>0</v>
      </c>
      <c r="R171" s="128">
        <f>SUM(R172:R177)</f>
        <v>6.4433410199999999E-2</v>
      </c>
      <c r="T171" s="129">
        <f>SUM(T172:T177)</f>
        <v>0</v>
      </c>
      <c r="AR171" s="123" t="s">
        <v>160</v>
      </c>
      <c r="AT171" s="130" t="s">
        <v>74</v>
      </c>
      <c r="AU171" s="130" t="s">
        <v>83</v>
      </c>
      <c r="AY171" s="123" t="s">
        <v>154</v>
      </c>
      <c r="BK171" s="131">
        <f>SUM(BK172:BK177)</f>
        <v>0</v>
      </c>
    </row>
    <row r="172" spans="2:65" s="1" customFormat="1" ht="33" customHeight="1">
      <c r="B172" s="31"/>
      <c r="C172" s="132" t="s">
        <v>250</v>
      </c>
      <c r="D172" s="132" t="s">
        <v>155</v>
      </c>
      <c r="E172" s="133" t="s">
        <v>1333</v>
      </c>
      <c r="F172" s="134" t="s">
        <v>1334</v>
      </c>
      <c r="G172" s="135" t="s">
        <v>165</v>
      </c>
      <c r="H172" s="136">
        <v>59.210999999999999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41</v>
      </c>
      <c r="P172" s="142">
        <f>O172*H172</f>
        <v>0</v>
      </c>
      <c r="Q172" s="142">
        <v>1.0882000000000001E-3</v>
      </c>
      <c r="R172" s="142">
        <f>Q172*H172</f>
        <v>6.4433410199999999E-2</v>
      </c>
      <c r="S172" s="142">
        <v>0</v>
      </c>
      <c r="T172" s="143">
        <f>S172*H172</f>
        <v>0</v>
      </c>
      <c r="AR172" s="144" t="s">
        <v>198</v>
      </c>
      <c r="AT172" s="144" t="s">
        <v>155</v>
      </c>
      <c r="AU172" s="144" t="s">
        <v>160</v>
      </c>
      <c r="AY172" s="16" t="s">
        <v>154</v>
      </c>
      <c r="BE172" s="145">
        <f>IF(N172="základná",J172,0)</f>
        <v>0</v>
      </c>
      <c r="BF172" s="145">
        <f>IF(N172="znížená",J172,0)</f>
        <v>0</v>
      </c>
      <c r="BG172" s="145">
        <f>IF(N172="zákl. prenesená",J172,0)</f>
        <v>0</v>
      </c>
      <c r="BH172" s="145">
        <f>IF(N172="zníž. prenesená",J172,0)</f>
        <v>0</v>
      </c>
      <c r="BI172" s="145">
        <f>IF(N172="nulová",J172,0)</f>
        <v>0</v>
      </c>
      <c r="BJ172" s="16" t="s">
        <v>160</v>
      </c>
      <c r="BK172" s="145">
        <f>ROUND(I172*H172,2)</f>
        <v>0</v>
      </c>
      <c r="BL172" s="16" t="s">
        <v>198</v>
      </c>
      <c r="BM172" s="144" t="s">
        <v>1352</v>
      </c>
    </row>
    <row r="173" spans="2:65" s="11" customFormat="1" ht="22.5">
      <c r="B173" s="146"/>
      <c r="D173" s="147" t="s">
        <v>167</v>
      </c>
      <c r="E173" s="148" t="s">
        <v>1</v>
      </c>
      <c r="F173" s="149" t="s">
        <v>1323</v>
      </c>
      <c r="H173" s="150">
        <v>22.414999999999999</v>
      </c>
      <c r="I173" s="151"/>
      <c r="L173" s="146"/>
      <c r="M173" s="152"/>
      <c r="T173" s="153"/>
      <c r="AT173" s="148" t="s">
        <v>167</v>
      </c>
      <c r="AU173" s="148" t="s">
        <v>160</v>
      </c>
      <c r="AV173" s="11" t="s">
        <v>160</v>
      </c>
      <c r="AW173" s="11" t="s">
        <v>31</v>
      </c>
      <c r="AX173" s="11" t="s">
        <v>75</v>
      </c>
      <c r="AY173" s="148" t="s">
        <v>154</v>
      </c>
    </row>
    <row r="174" spans="2:65" s="11" customFormat="1" ht="11.25">
      <c r="B174" s="146"/>
      <c r="D174" s="147" t="s">
        <v>167</v>
      </c>
      <c r="E174" s="148" t="s">
        <v>1</v>
      </c>
      <c r="F174" s="149" t="s">
        <v>1324</v>
      </c>
      <c r="H174" s="150">
        <v>10.465</v>
      </c>
      <c r="I174" s="151"/>
      <c r="L174" s="146"/>
      <c r="M174" s="152"/>
      <c r="T174" s="153"/>
      <c r="AT174" s="148" t="s">
        <v>167</v>
      </c>
      <c r="AU174" s="148" t="s">
        <v>160</v>
      </c>
      <c r="AV174" s="11" t="s">
        <v>160</v>
      </c>
      <c r="AW174" s="11" t="s">
        <v>31</v>
      </c>
      <c r="AX174" s="11" t="s">
        <v>75</v>
      </c>
      <c r="AY174" s="148" t="s">
        <v>154</v>
      </c>
    </row>
    <row r="175" spans="2:65" s="11" customFormat="1" ht="11.25">
      <c r="B175" s="146"/>
      <c r="D175" s="147" t="s">
        <v>167</v>
      </c>
      <c r="E175" s="148" t="s">
        <v>1</v>
      </c>
      <c r="F175" s="149" t="s">
        <v>1325</v>
      </c>
      <c r="H175" s="150">
        <v>6.5940000000000003</v>
      </c>
      <c r="I175" s="151"/>
      <c r="L175" s="146"/>
      <c r="M175" s="152"/>
      <c r="T175" s="153"/>
      <c r="AT175" s="148" t="s">
        <v>167</v>
      </c>
      <c r="AU175" s="148" t="s">
        <v>160</v>
      </c>
      <c r="AV175" s="11" t="s">
        <v>160</v>
      </c>
      <c r="AW175" s="11" t="s">
        <v>31</v>
      </c>
      <c r="AX175" s="11" t="s">
        <v>75</v>
      </c>
      <c r="AY175" s="148" t="s">
        <v>154</v>
      </c>
    </row>
    <row r="176" spans="2:65" s="14" customFormat="1" ht="11.25">
      <c r="B176" s="185"/>
      <c r="D176" s="147" t="s">
        <v>167</v>
      </c>
      <c r="E176" s="186" t="s">
        <v>1</v>
      </c>
      <c r="F176" s="187" t="s">
        <v>1336</v>
      </c>
      <c r="H176" s="188">
        <v>39.473999999999997</v>
      </c>
      <c r="I176" s="189"/>
      <c r="L176" s="185"/>
      <c r="M176" s="190"/>
      <c r="T176" s="191"/>
      <c r="AT176" s="186" t="s">
        <v>167</v>
      </c>
      <c r="AU176" s="186" t="s">
        <v>160</v>
      </c>
      <c r="AV176" s="14" t="s">
        <v>152</v>
      </c>
      <c r="AW176" s="14" t="s">
        <v>31</v>
      </c>
      <c r="AX176" s="14" t="s">
        <v>75</v>
      </c>
      <c r="AY176" s="186" t="s">
        <v>154</v>
      </c>
    </row>
    <row r="177" spans="2:65" s="11" customFormat="1" ht="11.25">
      <c r="B177" s="146"/>
      <c r="D177" s="147" t="s">
        <v>167</v>
      </c>
      <c r="E177" s="148" t="s">
        <v>1</v>
      </c>
      <c r="F177" s="149" t="s">
        <v>1337</v>
      </c>
      <c r="H177" s="150">
        <v>59.210999999999999</v>
      </c>
      <c r="I177" s="151"/>
      <c r="L177" s="146"/>
      <c r="M177" s="152"/>
      <c r="T177" s="153"/>
      <c r="AT177" s="148" t="s">
        <v>167</v>
      </c>
      <c r="AU177" s="148" t="s">
        <v>160</v>
      </c>
      <c r="AV177" s="11" t="s">
        <v>160</v>
      </c>
      <c r="AW177" s="11" t="s">
        <v>31</v>
      </c>
      <c r="AX177" s="11" t="s">
        <v>83</v>
      </c>
      <c r="AY177" s="148" t="s">
        <v>154</v>
      </c>
    </row>
    <row r="178" spans="2:65" s="10" customFormat="1" ht="22.9" customHeight="1">
      <c r="B178" s="122"/>
      <c r="D178" s="123" t="s">
        <v>74</v>
      </c>
      <c r="E178" s="182" t="s">
        <v>601</v>
      </c>
      <c r="F178" s="182" t="s">
        <v>1338</v>
      </c>
      <c r="I178" s="125"/>
      <c r="J178" s="183">
        <f>BK178</f>
        <v>0</v>
      </c>
      <c r="L178" s="122"/>
      <c r="M178" s="127"/>
      <c r="P178" s="128">
        <f>SUM(P179:P188)</f>
        <v>0</v>
      </c>
      <c r="R178" s="128">
        <f>SUM(R179:R188)</f>
        <v>7.0427083139999999E-2</v>
      </c>
      <c r="T178" s="129">
        <f>SUM(T179:T188)</f>
        <v>0</v>
      </c>
      <c r="AR178" s="123" t="s">
        <v>160</v>
      </c>
      <c r="AT178" s="130" t="s">
        <v>74</v>
      </c>
      <c r="AU178" s="130" t="s">
        <v>83</v>
      </c>
      <c r="AY178" s="123" t="s">
        <v>154</v>
      </c>
      <c r="BK178" s="131">
        <f>SUM(BK179:BK188)</f>
        <v>0</v>
      </c>
    </row>
    <row r="179" spans="2:65" s="1" customFormat="1" ht="24.2" customHeight="1">
      <c r="B179" s="31"/>
      <c r="C179" s="132" t="s">
        <v>258</v>
      </c>
      <c r="D179" s="132" t="s">
        <v>155</v>
      </c>
      <c r="E179" s="133" t="s">
        <v>1339</v>
      </c>
      <c r="F179" s="134" t="s">
        <v>608</v>
      </c>
      <c r="G179" s="135" t="s">
        <v>165</v>
      </c>
      <c r="H179" s="136">
        <v>174.05099999999999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41</v>
      </c>
      <c r="P179" s="142">
        <f>O179*H179</f>
        <v>0</v>
      </c>
      <c r="Q179" s="142">
        <v>1.2750000000000001E-4</v>
      </c>
      <c r="R179" s="142">
        <f>Q179*H179</f>
        <v>2.2191502500000002E-2</v>
      </c>
      <c r="S179" s="142">
        <v>0</v>
      </c>
      <c r="T179" s="143">
        <f>S179*H179</f>
        <v>0</v>
      </c>
      <c r="AR179" s="144" t="s">
        <v>198</v>
      </c>
      <c r="AT179" s="144" t="s">
        <v>155</v>
      </c>
      <c r="AU179" s="144" t="s">
        <v>160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198</v>
      </c>
      <c r="BM179" s="144" t="s">
        <v>1353</v>
      </c>
    </row>
    <row r="180" spans="2:65" s="11" customFormat="1" ht="11.25">
      <c r="B180" s="146"/>
      <c r="D180" s="147" t="s">
        <v>167</v>
      </c>
      <c r="E180" s="148" t="s">
        <v>1</v>
      </c>
      <c r="F180" s="149" t="s">
        <v>1341</v>
      </c>
      <c r="H180" s="150">
        <v>59.210999999999999</v>
      </c>
      <c r="I180" s="151"/>
      <c r="L180" s="146"/>
      <c r="M180" s="152"/>
      <c r="T180" s="153"/>
      <c r="AT180" s="148" t="s">
        <v>167</v>
      </c>
      <c r="AU180" s="148" t="s">
        <v>160</v>
      </c>
      <c r="AV180" s="11" t="s">
        <v>160</v>
      </c>
      <c r="AW180" s="11" t="s">
        <v>31</v>
      </c>
      <c r="AX180" s="11" t="s">
        <v>75</v>
      </c>
      <c r="AY180" s="148" t="s">
        <v>154</v>
      </c>
    </row>
    <row r="181" spans="2:65" s="11" customFormat="1" ht="11.25">
      <c r="B181" s="146"/>
      <c r="D181" s="147" t="s">
        <v>167</v>
      </c>
      <c r="E181" s="148" t="s">
        <v>1</v>
      </c>
      <c r="F181" s="149" t="s">
        <v>1342</v>
      </c>
      <c r="H181" s="150">
        <v>114.84</v>
      </c>
      <c r="I181" s="151"/>
      <c r="L181" s="146"/>
      <c r="M181" s="152"/>
      <c r="T181" s="153"/>
      <c r="AT181" s="148" t="s">
        <v>167</v>
      </c>
      <c r="AU181" s="148" t="s">
        <v>160</v>
      </c>
      <c r="AV181" s="11" t="s">
        <v>160</v>
      </c>
      <c r="AW181" s="11" t="s">
        <v>31</v>
      </c>
      <c r="AX181" s="11" t="s">
        <v>75</v>
      </c>
      <c r="AY181" s="148" t="s">
        <v>154</v>
      </c>
    </row>
    <row r="182" spans="2:65" s="1" customFormat="1" ht="37.9" customHeight="1">
      <c r="B182" s="31"/>
      <c r="C182" s="132" t="s">
        <v>219</v>
      </c>
      <c r="D182" s="132" t="s">
        <v>155</v>
      </c>
      <c r="E182" s="133" t="s">
        <v>1343</v>
      </c>
      <c r="F182" s="134" t="s">
        <v>1344</v>
      </c>
      <c r="G182" s="135" t="s">
        <v>165</v>
      </c>
      <c r="H182" s="136">
        <v>174.05099999999999</v>
      </c>
      <c r="I182" s="137"/>
      <c r="J182" s="138">
        <f>ROUND(I182*H182,2)</f>
        <v>0</v>
      </c>
      <c r="K182" s="139"/>
      <c r="L182" s="31"/>
      <c r="M182" s="140" t="s">
        <v>1</v>
      </c>
      <c r="N182" s="141" t="s">
        <v>41</v>
      </c>
      <c r="P182" s="142">
        <f>O182*H182</f>
        <v>0</v>
      </c>
      <c r="Q182" s="142">
        <v>2.7463999999999999E-4</v>
      </c>
      <c r="R182" s="142">
        <f>Q182*H182</f>
        <v>4.7801366639999995E-2</v>
      </c>
      <c r="S182" s="142">
        <v>0</v>
      </c>
      <c r="T182" s="143">
        <f>S182*H182</f>
        <v>0</v>
      </c>
      <c r="AR182" s="144" t="s">
        <v>198</v>
      </c>
      <c r="AT182" s="144" t="s">
        <v>155</v>
      </c>
      <c r="AU182" s="144" t="s">
        <v>160</v>
      </c>
      <c r="AY182" s="16" t="s">
        <v>154</v>
      </c>
      <c r="BE182" s="145">
        <f>IF(N182="základná",J182,0)</f>
        <v>0</v>
      </c>
      <c r="BF182" s="145">
        <f>IF(N182="znížená",J182,0)</f>
        <v>0</v>
      </c>
      <c r="BG182" s="145">
        <f>IF(N182="zákl. prenesená",J182,0)</f>
        <v>0</v>
      </c>
      <c r="BH182" s="145">
        <f>IF(N182="zníž. prenesená",J182,0)</f>
        <v>0</v>
      </c>
      <c r="BI182" s="145">
        <f>IF(N182="nulová",J182,0)</f>
        <v>0</v>
      </c>
      <c r="BJ182" s="16" t="s">
        <v>160</v>
      </c>
      <c r="BK182" s="145">
        <f>ROUND(I182*H182,2)</f>
        <v>0</v>
      </c>
      <c r="BL182" s="16" t="s">
        <v>198</v>
      </c>
      <c r="BM182" s="144" t="s">
        <v>1354</v>
      </c>
    </row>
    <row r="183" spans="2:65" s="11" customFormat="1" ht="11.25">
      <c r="B183" s="146"/>
      <c r="D183" s="147" t="s">
        <v>167</v>
      </c>
      <c r="E183" s="148" t="s">
        <v>1</v>
      </c>
      <c r="F183" s="149" t="s">
        <v>1346</v>
      </c>
      <c r="H183" s="150">
        <v>174.05099999999999</v>
      </c>
      <c r="I183" s="151"/>
      <c r="L183" s="146"/>
      <c r="M183" s="152"/>
      <c r="T183" s="153"/>
      <c r="AT183" s="148" t="s">
        <v>167</v>
      </c>
      <c r="AU183" s="148" t="s">
        <v>160</v>
      </c>
      <c r="AV183" s="11" t="s">
        <v>160</v>
      </c>
      <c r="AW183" s="11" t="s">
        <v>31</v>
      </c>
      <c r="AX183" s="11" t="s">
        <v>83</v>
      </c>
      <c r="AY183" s="148" t="s">
        <v>154</v>
      </c>
    </row>
    <row r="184" spans="2:65" s="1" customFormat="1" ht="21.75" customHeight="1">
      <c r="B184" s="31"/>
      <c r="C184" s="132" t="s">
        <v>215</v>
      </c>
      <c r="D184" s="132" t="s">
        <v>155</v>
      </c>
      <c r="E184" s="133" t="s">
        <v>1347</v>
      </c>
      <c r="F184" s="134" t="s">
        <v>1348</v>
      </c>
      <c r="G184" s="135" t="s">
        <v>184</v>
      </c>
      <c r="H184" s="136">
        <v>39.473999999999997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41</v>
      </c>
      <c r="P184" s="142">
        <f>O184*H184</f>
        <v>0</v>
      </c>
      <c r="Q184" s="142">
        <v>1.1E-5</v>
      </c>
      <c r="R184" s="142">
        <f>Q184*H184</f>
        <v>4.3421399999999993E-4</v>
      </c>
      <c r="S184" s="142">
        <v>0</v>
      </c>
      <c r="T184" s="143">
        <f>S184*H184</f>
        <v>0</v>
      </c>
      <c r="AR184" s="144" t="s">
        <v>198</v>
      </c>
      <c r="AT184" s="144" t="s">
        <v>155</v>
      </c>
      <c r="AU184" s="144" t="s">
        <v>160</v>
      </c>
      <c r="AY184" s="16" t="s">
        <v>154</v>
      </c>
      <c r="BE184" s="145">
        <f>IF(N184="základná",J184,0)</f>
        <v>0</v>
      </c>
      <c r="BF184" s="145">
        <f>IF(N184="znížená",J184,0)</f>
        <v>0</v>
      </c>
      <c r="BG184" s="145">
        <f>IF(N184="zákl. prenesená",J184,0)</f>
        <v>0</v>
      </c>
      <c r="BH184" s="145">
        <f>IF(N184="zníž. prenesená",J184,0)</f>
        <v>0</v>
      </c>
      <c r="BI184" s="145">
        <f>IF(N184="nulová",J184,0)</f>
        <v>0</v>
      </c>
      <c r="BJ184" s="16" t="s">
        <v>160</v>
      </c>
      <c r="BK184" s="145">
        <f>ROUND(I184*H184,2)</f>
        <v>0</v>
      </c>
      <c r="BL184" s="16" t="s">
        <v>198</v>
      </c>
      <c r="BM184" s="144" t="s">
        <v>1355</v>
      </c>
    </row>
    <row r="185" spans="2:65" s="11" customFormat="1" ht="22.5">
      <c r="B185" s="146"/>
      <c r="D185" s="147" t="s">
        <v>167</v>
      </c>
      <c r="E185" s="148" t="s">
        <v>1</v>
      </c>
      <c r="F185" s="149" t="s">
        <v>1323</v>
      </c>
      <c r="H185" s="150">
        <v>22.414999999999999</v>
      </c>
      <c r="I185" s="151"/>
      <c r="L185" s="146"/>
      <c r="M185" s="152"/>
      <c r="T185" s="153"/>
      <c r="AT185" s="148" t="s">
        <v>167</v>
      </c>
      <c r="AU185" s="148" t="s">
        <v>160</v>
      </c>
      <c r="AV185" s="11" t="s">
        <v>160</v>
      </c>
      <c r="AW185" s="11" t="s">
        <v>31</v>
      </c>
      <c r="AX185" s="11" t="s">
        <v>75</v>
      </c>
      <c r="AY185" s="148" t="s">
        <v>154</v>
      </c>
    </row>
    <row r="186" spans="2:65" s="11" customFormat="1" ht="11.25">
      <c r="B186" s="146"/>
      <c r="D186" s="147" t="s">
        <v>167</v>
      </c>
      <c r="E186" s="148" t="s">
        <v>1</v>
      </c>
      <c r="F186" s="149" t="s">
        <v>1324</v>
      </c>
      <c r="H186" s="150">
        <v>10.465</v>
      </c>
      <c r="I186" s="151"/>
      <c r="L186" s="146"/>
      <c r="M186" s="152"/>
      <c r="T186" s="153"/>
      <c r="AT186" s="148" t="s">
        <v>167</v>
      </c>
      <c r="AU186" s="148" t="s">
        <v>160</v>
      </c>
      <c r="AV186" s="11" t="s">
        <v>160</v>
      </c>
      <c r="AW186" s="11" t="s">
        <v>31</v>
      </c>
      <c r="AX186" s="11" t="s">
        <v>75</v>
      </c>
      <c r="AY186" s="148" t="s">
        <v>154</v>
      </c>
    </row>
    <row r="187" spans="2:65" s="11" customFormat="1" ht="11.25">
      <c r="B187" s="146"/>
      <c r="D187" s="147" t="s">
        <v>167</v>
      </c>
      <c r="E187" s="148" t="s">
        <v>1</v>
      </c>
      <c r="F187" s="149" t="s">
        <v>1325</v>
      </c>
      <c r="H187" s="150">
        <v>6.5940000000000003</v>
      </c>
      <c r="I187" s="151"/>
      <c r="L187" s="146"/>
      <c r="M187" s="152"/>
      <c r="T187" s="153"/>
      <c r="AT187" s="148" t="s">
        <v>167</v>
      </c>
      <c r="AU187" s="148" t="s">
        <v>160</v>
      </c>
      <c r="AV187" s="11" t="s">
        <v>160</v>
      </c>
      <c r="AW187" s="11" t="s">
        <v>31</v>
      </c>
      <c r="AX187" s="11" t="s">
        <v>75</v>
      </c>
      <c r="AY187" s="148" t="s">
        <v>154</v>
      </c>
    </row>
    <row r="188" spans="2:65" s="12" customFormat="1" ht="11.25">
      <c r="B188" s="154"/>
      <c r="D188" s="147" t="s">
        <v>167</v>
      </c>
      <c r="E188" s="155" t="s">
        <v>1</v>
      </c>
      <c r="F188" s="156" t="s">
        <v>169</v>
      </c>
      <c r="H188" s="157">
        <v>39.473999999999997</v>
      </c>
      <c r="I188" s="158"/>
      <c r="L188" s="154"/>
      <c r="M188" s="192"/>
      <c r="N188" s="193"/>
      <c r="O188" s="193"/>
      <c r="P188" s="193"/>
      <c r="Q188" s="193"/>
      <c r="R188" s="193"/>
      <c r="S188" s="193"/>
      <c r="T188" s="194"/>
      <c r="AT188" s="155" t="s">
        <v>167</v>
      </c>
      <c r="AU188" s="155" t="s">
        <v>160</v>
      </c>
      <c r="AV188" s="12" t="s">
        <v>159</v>
      </c>
      <c r="AW188" s="12" t="s">
        <v>31</v>
      </c>
      <c r="AX188" s="12" t="s">
        <v>83</v>
      </c>
      <c r="AY188" s="155" t="s">
        <v>154</v>
      </c>
    </row>
    <row r="189" spans="2:65" s="1" customFormat="1" ht="6.95" customHeight="1">
      <c r="B189" s="46"/>
      <c r="C189" s="47"/>
      <c r="D189" s="47"/>
      <c r="E189" s="47"/>
      <c r="F189" s="47"/>
      <c r="G189" s="47"/>
      <c r="H189" s="47"/>
      <c r="I189" s="47"/>
      <c r="J189" s="47"/>
      <c r="K189" s="47"/>
      <c r="L189" s="31"/>
    </row>
  </sheetData>
  <sheetProtection algorithmName="SHA-512" hashValue="Phzh2ruiGLwRMzQOEcNdwuFAqNQuF40G3w6Eq9EQtntfVNOqPuDvabRZVqdXaw6K2taLm8v0gh6urkwhIhdVaA==" saltValue="lhitCEBnsunJz5UDe8Mr/Ut5XWQ/a33eWhn8Zf8eFUI1WYZvo5WqaB3gDD7rz/BDEsZBSd2uCBDnobxpnDTDQg==" spinCount="100000" sheet="1" objects="1" scenarios="1" formatColumns="0" formatRows="0" autoFilter="0"/>
  <autoFilter ref="C124:K188" xr:uid="{00000000-0009-0000-0000-00000A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21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1356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1357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1358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1359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ROUND((SUM(BE125:BE218)),  2)</f>
        <v>0</v>
      </c>
      <c r="G33" s="94"/>
      <c r="H33" s="94"/>
      <c r="I33" s="95">
        <v>0.2</v>
      </c>
      <c r="J33" s="93">
        <f>ROUND(((SUM(BE125:BE218))*I33),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ROUND((SUM(BF125:BF218)),  2)</f>
        <v>0</v>
      </c>
      <c r="G34" s="94"/>
      <c r="H34" s="94"/>
      <c r="I34" s="95">
        <v>0.2</v>
      </c>
      <c r="J34" s="93">
        <f>ROUND(((SUM(BF125:BF218))*I34),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ROUND((SUM(BG125:BG218)),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ROUND((SUM(BH125:BH218)),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ROUND((SUM(BI125:BI218)),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>156-M1 - Prístupový systém COMINFO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 xml:space="preserve"> 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Ing.Tornos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Ing.Tornoš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J125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1360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13" customFormat="1" ht="19.899999999999999" hidden="1" customHeight="1">
      <c r="B98" s="178"/>
      <c r="D98" s="179" t="s">
        <v>1361</v>
      </c>
      <c r="E98" s="180"/>
      <c r="F98" s="180"/>
      <c r="G98" s="180"/>
      <c r="H98" s="180"/>
      <c r="I98" s="180"/>
      <c r="J98" s="181">
        <f>J127</f>
        <v>0</v>
      </c>
      <c r="L98" s="178"/>
    </row>
    <row r="99" spans="2:12" s="13" customFormat="1" ht="19.899999999999999" hidden="1" customHeight="1">
      <c r="B99" s="178"/>
      <c r="D99" s="179" t="s">
        <v>1362</v>
      </c>
      <c r="E99" s="180"/>
      <c r="F99" s="180"/>
      <c r="G99" s="180"/>
      <c r="H99" s="180"/>
      <c r="I99" s="180"/>
      <c r="J99" s="181">
        <f>J148</f>
        <v>0</v>
      </c>
      <c r="L99" s="178"/>
    </row>
    <row r="100" spans="2:12" s="8" customFormat="1" ht="24.95" hidden="1" customHeight="1">
      <c r="B100" s="109"/>
      <c r="D100" s="110" t="s">
        <v>1363</v>
      </c>
      <c r="E100" s="111"/>
      <c r="F100" s="111"/>
      <c r="G100" s="111"/>
      <c r="H100" s="111"/>
      <c r="I100" s="111"/>
      <c r="J100" s="112">
        <f>J164</f>
        <v>0</v>
      </c>
      <c r="L100" s="109"/>
    </row>
    <row r="101" spans="2:12" s="13" customFormat="1" ht="19.899999999999999" hidden="1" customHeight="1">
      <c r="B101" s="178"/>
      <c r="D101" s="179" t="s">
        <v>1364</v>
      </c>
      <c r="E101" s="180"/>
      <c r="F101" s="180"/>
      <c r="G101" s="180"/>
      <c r="H101" s="180"/>
      <c r="I101" s="180"/>
      <c r="J101" s="181">
        <f>J165</f>
        <v>0</v>
      </c>
      <c r="L101" s="178"/>
    </row>
    <row r="102" spans="2:12" s="13" customFormat="1" ht="19.899999999999999" hidden="1" customHeight="1">
      <c r="B102" s="178"/>
      <c r="D102" s="179" t="s">
        <v>1365</v>
      </c>
      <c r="E102" s="180"/>
      <c r="F102" s="180"/>
      <c r="G102" s="180"/>
      <c r="H102" s="180"/>
      <c r="I102" s="180"/>
      <c r="J102" s="181">
        <f>J177</f>
        <v>0</v>
      </c>
      <c r="L102" s="178"/>
    </row>
    <row r="103" spans="2:12" s="8" customFormat="1" ht="24.95" hidden="1" customHeight="1">
      <c r="B103" s="109"/>
      <c r="D103" s="110" t="s">
        <v>1366</v>
      </c>
      <c r="E103" s="111"/>
      <c r="F103" s="111"/>
      <c r="G103" s="111"/>
      <c r="H103" s="111"/>
      <c r="I103" s="111"/>
      <c r="J103" s="112">
        <f>J203</f>
        <v>0</v>
      </c>
      <c r="L103" s="109"/>
    </row>
    <row r="104" spans="2:12" s="8" customFormat="1" ht="24.95" hidden="1" customHeight="1">
      <c r="B104" s="109"/>
      <c r="D104" s="110" t="s">
        <v>1367</v>
      </c>
      <c r="E104" s="111"/>
      <c r="F104" s="111"/>
      <c r="G104" s="111"/>
      <c r="H104" s="111"/>
      <c r="I104" s="111"/>
      <c r="J104" s="112">
        <f>J212</f>
        <v>0</v>
      </c>
      <c r="L104" s="109"/>
    </row>
    <row r="105" spans="2:12" s="8" customFormat="1" ht="24.95" hidden="1" customHeight="1">
      <c r="B105" s="109"/>
      <c r="D105" s="110" t="s">
        <v>1368</v>
      </c>
      <c r="E105" s="111"/>
      <c r="F105" s="111"/>
      <c r="G105" s="111"/>
      <c r="H105" s="111"/>
      <c r="I105" s="111"/>
      <c r="J105" s="112">
        <f>J216</f>
        <v>0</v>
      </c>
      <c r="L105" s="109"/>
    </row>
    <row r="106" spans="2:12" s="1" customFormat="1" ht="21.75" hidden="1" customHeight="1">
      <c r="B106" s="31"/>
      <c r="L106" s="31"/>
    </row>
    <row r="107" spans="2:12" s="1" customFormat="1" ht="6.95" hidden="1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140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6" t="str">
        <f>E7</f>
        <v>REKONŠTRUKCIA UBYTOVACÍCH KAPACIT-ŠDĹŠ, blok B</v>
      </c>
      <c r="F115" s="237"/>
      <c r="G115" s="237"/>
      <c r="H115" s="237"/>
      <c r="L115" s="31"/>
    </row>
    <row r="116" spans="2:65" s="1" customFormat="1" ht="12" customHeight="1">
      <c r="B116" s="31"/>
      <c r="C116" s="26" t="s">
        <v>119</v>
      </c>
      <c r="L116" s="31"/>
    </row>
    <row r="117" spans="2:65" s="1" customFormat="1" ht="16.5" customHeight="1">
      <c r="B117" s="31"/>
      <c r="E117" s="199" t="str">
        <f>E9</f>
        <v>156-M1 - Prístupový systém COMINFO</v>
      </c>
      <c r="F117" s="238"/>
      <c r="G117" s="238"/>
      <c r="H117" s="23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 xml:space="preserve"> </v>
      </c>
      <c r="I119" s="26" t="s">
        <v>21</v>
      </c>
      <c r="J119" s="54" t="str">
        <f>IF(J12="","",J12)</f>
        <v>13. 10. 2023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Technická univerzita vo Zvolene,Masarykova24,Zvole</v>
      </c>
      <c r="I121" s="26" t="s">
        <v>29</v>
      </c>
      <c r="J121" s="29" t="str">
        <f>E21</f>
        <v>Ing.Tornos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>Ing.Tornoš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13"/>
      <c r="C124" s="114" t="s">
        <v>141</v>
      </c>
      <c r="D124" s="115" t="s">
        <v>60</v>
      </c>
      <c r="E124" s="115" t="s">
        <v>56</v>
      </c>
      <c r="F124" s="115" t="s">
        <v>57</v>
      </c>
      <c r="G124" s="115" t="s">
        <v>142</v>
      </c>
      <c r="H124" s="115" t="s">
        <v>143</v>
      </c>
      <c r="I124" s="115" t="s">
        <v>144</v>
      </c>
      <c r="J124" s="116" t="s">
        <v>123</v>
      </c>
      <c r="K124" s="117" t="s">
        <v>145</v>
      </c>
      <c r="L124" s="113"/>
      <c r="M124" s="61" t="s">
        <v>1</v>
      </c>
      <c r="N124" s="62" t="s">
        <v>39</v>
      </c>
      <c r="O124" s="62" t="s">
        <v>146</v>
      </c>
      <c r="P124" s="62" t="s">
        <v>147</v>
      </c>
      <c r="Q124" s="62" t="s">
        <v>148</v>
      </c>
      <c r="R124" s="62" t="s">
        <v>149</v>
      </c>
      <c r="S124" s="62" t="s">
        <v>150</v>
      </c>
      <c r="T124" s="63" t="s">
        <v>151</v>
      </c>
    </row>
    <row r="125" spans="2:65" s="1" customFormat="1" ht="22.9" customHeight="1">
      <c r="B125" s="31"/>
      <c r="C125" s="66" t="s">
        <v>124</v>
      </c>
      <c r="J125" s="118">
        <f>BK125</f>
        <v>0</v>
      </c>
      <c r="L125" s="31"/>
      <c r="M125" s="64"/>
      <c r="N125" s="55"/>
      <c r="O125" s="55"/>
      <c r="P125" s="119">
        <f>P126+P164+P203+P212+P216</f>
        <v>0</v>
      </c>
      <c r="Q125" s="55"/>
      <c r="R125" s="119">
        <f>R126+R164+R203+R212+R216</f>
        <v>0</v>
      </c>
      <c r="S125" s="55"/>
      <c r="T125" s="120">
        <f>T126+T164+T203+T212+T216</f>
        <v>0</v>
      </c>
      <c r="AT125" s="16" t="s">
        <v>74</v>
      </c>
      <c r="AU125" s="16" t="s">
        <v>125</v>
      </c>
      <c r="BK125" s="121">
        <f>BK126+BK164+BK203+BK212+BK216</f>
        <v>0</v>
      </c>
    </row>
    <row r="126" spans="2:65" s="10" customFormat="1" ht="25.9" customHeight="1">
      <c r="B126" s="122"/>
      <c r="D126" s="123" t="s">
        <v>74</v>
      </c>
      <c r="E126" s="124" t="s">
        <v>906</v>
      </c>
      <c r="F126" s="124" t="s">
        <v>113</v>
      </c>
      <c r="I126" s="125"/>
      <c r="J126" s="126">
        <f>BK126</f>
        <v>0</v>
      </c>
      <c r="L126" s="122"/>
      <c r="M126" s="127"/>
      <c r="P126" s="128">
        <f>P127+P148</f>
        <v>0</v>
      </c>
      <c r="R126" s="128">
        <f>R127+R148</f>
        <v>0</v>
      </c>
      <c r="T126" s="129">
        <f>T127+T148</f>
        <v>0</v>
      </c>
      <c r="AR126" s="123" t="s">
        <v>83</v>
      </c>
      <c r="AT126" s="130" t="s">
        <v>74</v>
      </c>
      <c r="AU126" s="130" t="s">
        <v>75</v>
      </c>
      <c r="AY126" s="123" t="s">
        <v>154</v>
      </c>
      <c r="BK126" s="131">
        <f>BK127+BK148</f>
        <v>0</v>
      </c>
    </row>
    <row r="127" spans="2:65" s="10" customFormat="1" ht="22.9" customHeight="1">
      <c r="B127" s="122"/>
      <c r="D127" s="123" t="s">
        <v>74</v>
      </c>
      <c r="E127" s="182" t="s">
        <v>969</v>
      </c>
      <c r="F127" s="182" t="s">
        <v>1369</v>
      </c>
      <c r="I127" s="125"/>
      <c r="J127" s="183">
        <f>BK127</f>
        <v>0</v>
      </c>
      <c r="L127" s="122"/>
      <c r="M127" s="127"/>
      <c r="P127" s="128">
        <f>SUM(P128:P147)</f>
        <v>0</v>
      </c>
      <c r="R127" s="128">
        <f>SUM(R128:R147)</f>
        <v>0</v>
      </c>
      <c r="T127" s="129">
        <f>SUM(T128:T147)</f>
        <v>0</v>
      </c>
      <c r="AR127" s="123" t="s">
        <v>83</v>
      </c>
      <c r="AT127" s="130" t="s">
        <v>74</v>
      </c>
      <c r="AU127" s="130" t="s">
        <v>83</v>
      </c>
      <c r="AY127" s="123" t="s">
        <v>154</v>
      </c>
      <c r="BK127" s="131">
        <f>SUM(BK128:BK147)</f>
        <v>0</v>
      </c>
    </row>
    <row r="128" spans="2:65" s="1" customFormat="1" ht="16.5" customHeight="1">
      <c r="B128" s="31"/>
      <c r="C128" s="161" t="s">
        <v>75</v>
      </c>
      <c r="D128" s="161" t="s">
        <v>224</v>
      </c>
      <c r="E128" s="162" t="s">
        <v>1370</v>
      </c>
      <c r="F128" s="163" t="s">
        <v>1371</v>
      </c>
      <c r="G128" s="164" t="s">
        <v>184</v>
      </c>
      <c r="H128" s="165">
        <v>160</v>
      </c>
      <c r="I128" s="166"/>
      <c r="J128" s="167">
        <f t="shared" ref="J128:J147" si="0">ROUND(I128*H128,2)</f>
        <v>0</v>
      </c>
      <c r="K128" s="168"/>
      <c r="L128" s="169"/>
      <c r="M128" s="170" t="s">
        <v>1</v>
      </c>
      <c r="N128" s="171" t="s">
        <v>41</v>
      </c>
      <c r="P128" s="142">
        <f t="shared" ref="P128:P147" si="1">O128*H128</f>
        <v>0</v>
      </c>
      <c r="Q128" s="142">
        <v>0</v>
      </c>
      <c r="R128" s="142">
        <f t="shared" ref="R128:R147" si="2">Q128*H128</f>
        <v>0</v>
      </c>
      <c r="S128" s="142">
        <v>0</v>
      </c>
      <c r="T128" s="143">
        <f t="shared" ref="T128:T147" si="3">S128*H128</f>
        <v>0</v>
      </c>
      <c r="AR128" s="144" t="s">
        <v>172</v>
      </c>
      <c r="AT128" s="144" t="s">
        <v>224</v>
      </c>
      <c r="AU128" s="144" t="s">
        <v>160</v>
      </c>
      <c r="AY128" s="16" t="s">
        <v>154</v>
      </c>
      <c r="BE128" s="145">
        <f t="shared" ref="BE128:BE147" si="4">IF(N128="základná",J128,0)</f>
        <v>0</v>
      </c>
      <c r="BF128" s="145">
        <f t="shared" ref="BF128:BF147" si="5">IF(N128="znížená",J128,0)</f>
        <v>0</v>
      </c>
      <c r="BG128" s="145">
        <f t="shared" ref="BG128:BG147" si="6">IF(N128="zákl. prenesená",J128,0)</f>
        <v>0</v>
      </c>
      <c r="BH128" s="145">
        <f t="shared" ref="BH128:BH147" si="7">IF(N128="zníž. prenesená",J128,0)</f>
        <v>0</v>
      </c>
      <c r="BI128" s="145">
        <f t="shared" ref="BI128:BI147" si="8">IF(N128="nulová",J128,0)</f>
        <v>0</v>
      </c>
      <c r="BJ128" s="16" t="s">
        <v>160</v>
      </c>
      <c r="BK128" s="145">
        <f t="shared" ref="BK128:BK147" si="9">ROUND(I128*H128,2)</f>
        <v>0</v>
      </c>
      <c r="BL128" s="16" t="s">
        <v>159</v>
      </c>
      <c r="BM128" s="144" t="s">
        <v>160</v>
      </c>
    </row>
    <row r="129" spans="2:65" s="1" customFormat="1" ht="16.5" customHeight="1">
      <c r="B129" s="31"/>
      <c r="C129" s="161" t="s">
        <v>75</v>
      </c>
      <c r="D129" s="161" t="s">
        <v>224</v>
      </c>
      <c r="E129" s="162" t="s">
        <v>1372</v>
      </c>
      <c r="F129" s="163" t="s">
        <v>1373</v>
      </c>
      <c r="G129" s="164" t="s">
        <v>184</v>
      </c>
      <c r="H129" s="165">
        <v>60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172</v>
      </c>
      <c r="AT129" s="144" t="s">
        <v>224</v>
      </c>
      <c r="AU129" s="144" t="s">
        <v>160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159</v>
      </c>
    </row>
    <row r="130" spans="2:65" s="1" customFormat="1" ht="16.5" customHeight="1">
      <c r="B130" s="31"/>
      <c r="C130" s="161" t="s">
        <v>75</v>
      </c>
      <c r="D130" s="161" t="s">
        <v>224</v>
      </c>
      <c r="E130" s="162" t="s">
        <v>1374</v>
      </c>
      <c r="F130" s="163" t="s">
        <v>1375</v>
      </c>
      <c r="G130" s="164" t="s">
        <v>184</v>
      </c>
      <c r="H130" s="165">
        <v>650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172</v>
      </c>
      <c r="AT130" s="144" t="s">
        <v>224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166</v>
      </c>
    </row>
    <row r="131" spans="2:65" s="1" customFormat="1" ht="21.75" customHeight="1">
      <c r="B131" s="31"/>
      <c r="C131" s="161" t="s">
        <v>75</v>
      </c>
      <c r="D131" s="161" t="s">
        <v>224</v>
      </c>
      <c r="E131" s="162" t="s">
        <v>1376</v>
      </c>
      <c r="F131" s="163" t="s">
        <v>1377</v>
      </c>
      <c r="G131" s="164" t="s">
        <v>158</v>
      </c>
      <c r="H131" s="165">
        <v>33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172</v>
      </c>
      <c r="AT131" s="144" t="s">
        <v>224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172</v>
      </c>
    </row>
    <row r="132" spans="2:65" s="1" customFormat="1" ht="16.5" customHeight="1">
      <c r="B132" s="31"/>
      <c r="C132" s="161" t="s">
        <v>75</v>
      </c>
      <c r="D132" s="161" t="s">
        <v>224</v>
      </c>
      <c r="E132" s="162" t="s">
        <v>1378</v>
      </c>
      <c r="F132" s="163" t="s">
        <v>1379</v>
      </c>
      <c r="G132" s="164" t="s">
        <v>184</v>
      </c>
      <c r="H132" s="165">
        <v>3000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172</v>
      </c>
      <c r="AT132" s="144" t="s">
        <v>224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180</v>
      </c>
    </row>
    <row r="133" spans="2:65" s="1" customFormat="1" ht="16.5" customHeight="1">
      <c r="B133" s="31"/>
      <c r="C133" s="161" t="s">
        <v>75</v>
      </c>
      <c r="D133" s="161" t="s">
        <v>224</v>
      </c>
      <c r="E133" s="162" t="s">
        <v>1380</v>
      </c>
      <c r="F133" s="163" t="s">
        <v>1381</v>
      </c>
      <c r="G133" s="164" t="s">
        <v>184</v>
      </c>
      <c r="H133" s="165">
        <v>1600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172</v>
      </c>
      <c r="AT133" s="144" t="s">
        <v>224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185</v>
      </c>
    </row>
    <row r="134" spans="2:65" s="1" customFormat="1" ht="16.5" customHeight="1">
      <c r="B134" s="31"/>
      <c r="C134" s="161" t="s">
        <v>75</v>
      </c>
      <c r="D134" s="161" t="s">
        <v>224</v>
      </c>
      <c r="E134" s="162" t="s">
        <v>1382</v>
      </c>
      <c r="F134" s="163" t="s">
        <v>1383</v>
      </c>
      <c r="G134" s="164" t="s">
        <v>158</v>
      </c>
      <c r="H134" s="165">
        <v>2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172</v>
      </c>
      <c r="AT134" s="144" t="s">
        <v>224</v>
      </c>
      <c r="AU134" s="144" t="s">
        <v>160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190</v>
      </c>
    </row>
    <row r="135" spans="2:65" s="1" customFormat="1" ht="16.5" customHeight="1">
      <c r="B135" s="31"/>
      <c r="C135" s="161" t="s">
        <v>75</v>
      </c>
      <c r="D135" s="161" t="s">
        <v>224</v>
      </c>
      <c r="E135" s="162" t="s">
        <v>1384</v>
      </c>
      <c r="F135" s="163" t="s">
        <v>1385</v>
      </c>
      <c r="G135" s="164" t="s">
        <v>158</v>
      </c>
      <c r="H135" s="165">
        <v>3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172</v>
      </c>
      <c r="AT135" s="144" t="s">
        <v>224</v>
      </c>
      <c r="AU135" s="144" t="s">
        <v>160</v>
      </c>
      <c r="AY135" s="16" t="s">
        <v>154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160</v>
      </c>
      <c r="BK135" s="145">
        <f t="shared" si="9"/>
        <v>0</v>
      </c>
      <c r="BL135" s="16" t="s">
        <v>159</v>
      </c>
      <c r="BM135" s="144" t="s">
        <v>198</v>
      </c>
    </row>
    <row r="136" spans="2:65" s="1" customFormat="1" ht="16.5" customHeight="1">
      <c r="B136" s="31"/>
      <c r="C136" s="161" t="s">
        <v>75</v>
      </c>
      <c r="D136" s="161" t="s">
        <v>224</v>
      </c>
      <c r="E136" s="162" t="s">
        <v>1386</v>
      </c>
      <c r="F136" s="163" t="s">
        <v>1387</v>
      </c>
      <c r="G136" s="164" t="s">
        <v>930</v>
      </c>
      <c r="H136" s="165">
        <v>2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41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172</v>
      </c>
      <c r="AT136" s="144" t="s">
        <v>224</v>
      </c>
      <c r="AU136" s="144" t="s">
        <v>160</v>
      </c>
      <c r="AY136" s="16" t="s">
        <v>154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160</v>
      </c>
      <c r="BK136" s="145">
        <f t="shared" si="9"/>
        <v>0</v>
      </c>
      <c r="BL136" s="16" t="s">
        <v>159</v>
      </c>
      <c r="BM136" s="144" t="s">
        <v>202</v>
      </c>
    </row>
    <row r="137" spans="2:65" s="1" customFormat="1" ht="16.5" customHeight="1">
      <c r="B137" s="31"/>
      <c r="C137" s="161" t="s">
        <v>75</v>
      </c>
      <c r="D137" s="161" t="s">
        <v>224</v>
      </c>
      <c r="E137" s="162" t="s">
        <v>1388</v>
      </c>
      <c r="F137" s="163" t="s">
        <v>1389</v>
      </c>
      <c r="G137" s="164" t="s">
        <v>165</v>
      </c>
      <c r="H137" s="165">
        <v>2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41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172</v>
      </c>
      <c r="AT137" s="144" t="s">
        <v>224</v>
      </c>
      <c r="AU137" s="144" t="s">
        <v>160</v>
      </c>
      <c r="AY137" s="16" t="s">
        <v>154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160</v>
      </c>
      <c r="BK137" s="145">
        <f t="shared" si="9"/>
        <v>0</v>
      </c>
      <c r="BL137" s="16" t="s">
        <v>159</v>
      </c>
      <c r="BM137" s="144" t="s">
        <v>7</v>
      </c>
    </row>
    <row r="138" spans="2:65" s="1" customFormat="1" ht="16.5" customHeight="1">
      <c r="B138" s="31"/>
      <c r="C138" s="161" t="s">
        <v>75</v>
      </c>
      <c r="D138" s="161" t="s">
        <v>224</v>
      </c>
      <c r="E138" s="162" t="s">
        <v>1390</v>
      </c>
      <c r="F138" s="163" t="s">
        <v>1391</v>
      </c>
      <c r="G138" s="164" t="s">
        <v>158</v>
      </c>
      <c r="H138" s="165">
        <v>600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41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172</v>
      </c>
      <c r="AT138" s="144" t="s">
        <v>224</v>
      </c>
      <c r="AU138" s="144" t="s">
        <v>160</v>
      </c>
      <c r="AY138" s="16" t="s">
        <v>154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160</v>
      </c>
      <c r="BK138" s="145">
        <f t="shared" si="9"/>
        <v>0</v>
      </c>
      <c r="BL138" s="16" t="s">
        <v>159</v>
      </c>
      <c r="BM138" s="144" t="s">
        <v>215</v>
      </c>
    </row>
    <row r="139" spans="2:65" s="1" customFormat="1" ht="16.5" customHeight="1">
      <c r="B139" s="31"/>
      <c r="C139" s="161" t="s">
        <v>75</v>
      </c>
      <c r="D139" s="161" t="s">
        <v>224</v>
      </c>
      <c r="E139" s="162" t="s">
        <v>1392</v>
      </c>
      <c r="F139" s="163" t="s">
        <v>1393</v>
      </c>
      <c r="G139" s="164" t="s">
        <v>158</v>
      </c>
      <c r="H139" s="165">
        <v>600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41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172</v>
      </c>
      <c r="AT139" s="144" t="s">
        <v>224</v>
      </c>
      <c r="AU139" s="144" t="s">
        <v>160</v>
      </c>
      <c r="AY139" s="16" t="s">
        <v>154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160</v>
      </c>
      <c r="BK139" s="145">
        <f t="shared" si="9"/>
        <v>0</v>
      </c>
      <c r="BL139" s="16" t="s">
        <v>159</v>
      </c>
      <c r="BM139" s="144" t="s">
        <v>219</v>
      </c>
    </row>
    <row r="140" spans="2:65" s="1" customFormat="1" ht="16.5" customHeight="1">
      <c r="B140" s="31"/>
      <c r="C140" s="161" t="s">
        <v>75</v>
      </c>
      <c r="D140" s="161" t="s">
        <v>224</v>
      </c>
      <c r="E140" s="162" t="s">
        <v>1394</v>
      </c>
      <c r="F140" s="163" t="s">
        <v>1395</v>
      </c>
      <c r="G140" s="164" t="s">
        <v>158</v>
      </c>
      <c r="H140" s="165">
        <v>10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41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172</v>
      </c>
      <c r="AT140" s="144" t="s">
        <v>224</v>
      </c>
      <c r="AU140" s="144" t="s">
        <v>160</v>
      </c>
      <c r="AY140" s="16" t="s">
        <v>154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160</v>
      </c>
      <c r="BK140" s="145">
        <f t="shared" si="9"/>
        <v>0</v>
      </c>
      <c r="BL140" s="16" t="s">
        <v>159</v>
      </c>
      <c r="BM140" s="144" t="s">
        <v>223</v>
      </c>
    </row>
    <row r="141" spans="2:65" s="1" customFormat="1" ht="16.5" customHeight="1">
      <c r="B141" s="31"/>
      <c r="C141" s="161" t="s">
        <v>75</v>
      </c>
      <c r="D141" s="161" t="s">
        <v>224</v>
      </c>
      <c r="E141" s="162" t="s">
        <v>1396</v>
      </c>
      <c r="F141" s="163" t="s">
        <v>1397</v>
      </c>
      <c r="G141" s="164" t="s">
        <v>184</v>
      </c>
      <c r="H141" s="165">
        <v>500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41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172</v>
      </c>
      <c r="AT141" s="144" t="s">
        <v>224</v>
      </c>
      <c r="AU141" s="144" t="s">
        <v>160</v>
      </c>
      <c r="AY141" s="16" t="s">
        <v>154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160</v>
      </c>
      <c r="BK141" s="145">
        <f t="shared" si="9"/>
        <v>0</v>
      </c>
      <c r="BL141" s="16" t="s">
        <v>159</v>
      </c>
      <c r="BM141" s="144" t="s">
        <v>227</v>
      </c>
    </row>
    <row r="142" spans="2:65" s="1" customFormat="1" ht="16.5" customHeight="1">
      <c r="B142" s="31"/>
      <c r="C142" s="161" t="s">
        <v>75</v>
      </c>
      <c r="D142" s="161" t="s">
        <v>224</v>
      </c>
      <c r="E142" s="162" t="s">
        <v>1398</v>
      </c>
      <c r="F142" s="163" t="s">
        <v>1399</v>
      </c>
      <c r="G142" s="164" t="s">
        <v>158</v>
      </c>
      <c r="H142" s="165">
        <v>8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41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172</v>
      </c>
      <c r="AT142" s="144" t="s">
        <v>224</v>
      </c>
      <c r="AU142" s="144" t="s">
        <v>160</v>
      </c>
      <c r="AY142" s="16" t="s">
        <v>154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160</v>
      </c>
      <c r="BK142" s="145">
        <f t="shared" si="9"/>
        <v>0</v>
      </c>
      <c r="BL142" s="16" t="s">
        <v>159</v>
      </c>
      <c r="BM142" s="144" t="s">
        <v>231</v>
      </c>
    </row>
    <row r="143" spans="2:65" s="1" customFormat="1" ht="16.5" customHeight="1">
      <c r="B143" s="31"/>
      <c r="C143" s="161" t="s">
        <v>75</v>
      </c>
      <c r="D143" s="161" t="s">
        <v>224</v>
      </c>
      <c r="E143" s="162" t="s">
        <v>1400</v>
      </c>
      <c r="F143" s="163" t="s">
        <v>1401</v>
      </c>
      <c r="G143" s="164" t="s">
        <v>184</v>
      </c>
      <c r="H143" s="165">
        <v>1200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41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172</v>
      </c>
      <c r="AT143" s="144" t="s">
        <v>224</v>
      </c>
      <c r="AU143" s="144" t="s">
        <v>160</v>
      </c>
      <c r="AY143" s="16" t="s">
        <v>154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160</v>
      </c>
      <c r="BK143" s="145">
        <f t="shared" si="9"/>
        <v>0</v>
      </c>
      <c r="BL143" s="16" t="s">
        <v>159</v>
      </c>
      <c r="BM143" s="144" t="s">
        <v>234</v>
      </c>
    </row>
    <row r="144" spans="2:65" s="1" customFormat="1" ht="16.5" customHeight="1">
      <c r="B144" s="31"/>
      <c r="C144" s="161" t="s">
        <v>75</v>
      </c>
      <c r="D144" s="161" t="s">
        <v>224</v>
      </c>
      <c r="E144" s="162" t="s">
        <v>1402</v>
      </c>
      <c r="F144" s="163" t="s">
        <v>1403</v>
      </c>
      <c r="G144" s="164" t="s">
        <v>184</v>
      </c>
      <c r="H144" s="165">
        <v>300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41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172</v>
      </c>
      <c r="AT144" s="144" t="s">
        <v>224</v>
      </c>
      <c r="AU144" s="144" t="s">
        <v>160</v>
      </c>
      <c r="AY144" s="16" t="s">
        <v>154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160</v>
      </c>
      <c r="BK144" s="145">
        <f t="shared" si="9"/>
        <v>0</v>
      </c>
      <c r="BL144" s="16" t="s">
        <v>159</v>
      </c>
      <c r="BM144" s="144" t="s">
        <v>238</v>
      </c>
    </row>
    <row r="145" spans="2:65" s="1" customFormat="1" ht="16.5" customHeight="1">
      <c r="B145" s="31"/>
      <c r="C145" s="161" t="s">
        <v>75</v>
      </c>
      <c r="D145" s="161" t="s">
        <v>224</v>
      </c>
      <c r="E145" s="162" t="s">
        <v>1404</v>
      </c>
      <c r="F145" s="163" t="s">
        <v>1405</v>
      </c>
      <c r="G145" s="164" t="s">
        <v>184</v>
      </c>
      <c r="H145" s="165">
        <v>1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41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172</v>
      </c>
      <c r="AT145" s="144" t="s">
        <v>224</v>
      </c>
      <c r="AU145" s="144" t="s">
        <v>160</v>
      </c>
      <c r="AY145" s="16" t="s">
        <v>154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160</v>
      </c>
      <c r="BK145" s="145">
        <f t="shared" si="9"/>
        <v>0</v>
      </c>
      <c r="BL145" s="16" t="s">
        <v>159</v>
      </c>
      <c r="BM145" s="144" t="s">
        <v>241</v>
      </c>
    </row>
    <row r="146" spans="2:65" s="1" customFormat="1" ht="16.5" customHeight="1">
      <c r="B146" s="31"/>
      <c r="C146" s="161" t="s">
        <v>75</v>
      </c>
      <c r="D146" s="161" t="s">
        <v>224</v>
      </c>
      <c r="E146" s="162" t="s">
        <v>1406</v>
      </c>
      <c r="F146" s="163" t="s">
        <v>1407</v>
      </c>
      <c r="G146" s="164" t="s">
        <v>158</v>
      </c>
      <c r="H146" s="165">
        <v>10</v>
      </c>
      <c r="I146" s="166"/>
      <c r="J146" s="167">
        <f t="shared" si="0"/>
        <v>0</v>
      </c>
      <c r="K146" s="168"/>
      <c r="L146" s="169"/>
      <c r="M146" s="170" t="s">
        <v>1</v>
      </c>
      <c r="N146" s="171" t="s">
        <v>41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172</v>
      </c>
      <c r="AT146" s="144" t="s">
        <v>224</v>
      </c>
      <c r="AU146" s="144" t="s">
        <v>160</v>
      </c>
      <c r="AY146" s="16" t="s">
        <v>154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160</v>
      </c>
      <c r="BK146" s="145">
        <f t="shared" si="9"/>
        <v>0</v>
      </c>
      <c r="BL146" s="16" t="s">
        <v>159</v>
      </c>
      <c r="BM146" s="144" t="s">
        <v>245</v>
      </c>
    </row>
    <row r="147" spans="2:65" s="1" customFormat="1" ht="16.5" customHeight="1">
      <c r="B147" s="31"/>
      <c r="C147" s="132" t="s">
        <v>83</v>
      </c>
      <c r="D147" s="132" t="s">
        <v>155</v>
      </c>
      <c r="E147" s="133" t="s">
        <v>1408</v>
      </c>
      <c r="F147" s="134" t="s">
        <v>1409</v>
      </c>
      <c r="G147" s="135" t="s">
        <v>365</v>
      </c>
      <c r="H147" s="172"/>
      <c r="I147" s="137"/>
      <c r="J147" s="138">
        <f t="shared" si="0"/>
        <v>0</v>
      </c>
      <c r="K147" s="139"/>
      <c r="L147" s="31"/>
      <c r="M147" s="140" t="s">
        <v>1</v>
      </c>
      <c r="N147" s="141" t="s">
        <v>41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159</v>
      </c>
      <c r="AT147" s="144" t="s">
        <v>155</v>
      </c>
      <c r="AU147" s="144" t="s">
        <v>160</v>
      </c>
      <c r="AY147" s="16" t="s">
        <v>154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160</v>
      </c>
      <c r="BK147" s="145">
        <f t="shared" si="9"/>
        <v>0</v>
      </c>
      <c r="BL147" s="16" t="s">
        <v>159</v>
      </c>
      <c r="BM147" s="144" t="s">
        <v>1410</v>
      </c>
    </row>
    <row r="148" spans="2:65" s="10" customFormat="1" ht="22.9" customHeight="1">
      <c r="B148" s="122"/>
      <c r="D148" s="123" t="s">
        <v>74</v>
      </c>
      <c r="E148" s="182" t="s">
        <v>1023</v>
      </c>
      <c r="F148" s="182" t="s">
        <v>1411</v>
      </c>
      <c r="I148" s="125"/>
      <c r="J148" s="183">
        <f>BK148</f>
        <v>0</v>
      </c>
      <c r="L148" s="122"/>
      <c r="M148" s="127"/>
      <c r="P148" s="128">
        <f>SUM(P149:P163)</f>
        <v>0</v>
      </c>
      <c r="R148" s="128">
        <f>SUM(R149:R163)</f>
        <v>0</v>
      </c>
      <c r="T148" s="129">
        <f>SUM(T149:T163)</f>
        <v>0</v>
      </c>
      <c r="AR148" s="123" t="s">
        <v>83</v>
      </c>
      <c r="AT148" s="130" t="s">
        <v>74</v>
      </c>
      <c r="AU148" s="130" t="s">
        <v>83</v>
      </c>
      <c r="AY148" s="123" t="s">
        <v>154</v>
      </c>
      <c r="BK148" s="131">
        <f>SUM(BK149:BK163)</f>
        <v>0</v>
      </c>
    </row>
    <row r="149" spans="2:65" s="1" customFormat="1" ht="16.5" customHeight="1">
      <c r="B149" s="31"/>
      <c r="C149" s="132" t="s">
        <v>75</v>
      </c>
      <c r="D149" s="132" t="s">
        <v>155</v>
      </c>
      <c r="E149" s="133" t="s">
        <v>1412</v>
      </c>
      <c r="F149" s="134" t="s">
        <v>1413</v>
      </c>
      <c r="G149" s="135" t="s">
        <v>184</v>
      </c>
      <c r="H149" s="136">
        <v>650</v>
      </c>
      <c r="I149" s="137"/>
      <c r="J149" s="138">
        <f t="shared" ref="J149:J163" si="10">ROUND(I149*H149,2)</f>
        <v>0</v>
      </c>
      <c r="K149" s="139"/>
      <c r="L149" s="31"/>
      <c r="M149" s="140" t="s">
        <v>1</v>
      </c>
      <c r="N149" s="141" t="s">
        <v>41</v>
      </c>
      <c r="P149" s="142">
        <f t="shared" ref="P149:P163" si="11">O149*H149</f>
        <v>0</v>
      </c>
      <c r="Q149" s="142">
        <v>0</v>
      </c>
      <c r="R149" s="142">
        <f t="shared" ref="R149:R163" si="12">Q149*H149</f>
        <v>0</v>
      </c>
      <c r="S149" s="142">
        <v>0</v>
      </c>
      <c r="T149" s="143">
        <f t="shared" ref="T149:T163" si="13">S149*H149</f>
        <v>0</v>
      </c>
      <c r="AR149" s="144" t="s">
        <v>159</v>
      </c>
      <c r="AT149" s="144" t="s">
        <v>155</v>
      </c>
      <c r="AU149" s="144" t="s">
        <v>160</v>
      </c>
      <c r="AY149" s="16" t="s">
        <v>154</v>
      </c>
      <c r="BE149" s="145">
        <f t="shared" ref="BE149:BE163" si="14">IF(N149="základná",J149,0)</f>
        <v>0</v>
      </c>
      <c r="BF149" s="145">
        <f t="shared" ref="BF149:BF163" si="15">IF(N149="znížená",J149,0)</f>
        <v>0</v>
      </c>
      <c r="BG149" s="145">
        <f t="shared" ref="BG149:BG163" si="16">IF(N149="zákl. prenesená",J149,0)</f>
        <v>0</v>
      </c>
      <c r="BH149" s="145">
        <f t="shared" ref="BH149:BH163" si="17">IF(N149="zníž. prenesená",J149,0)</f>
        <v>0</v>
      </c>
      <c r="BI149" s="145">
        <f t="shared" ref="BI149:BI163" si="18">IF(N149="nulová",J149,0)</f>
        <v>0</v>
      </c>
      <c r="BJ149" s="16" t="s">
        <v>160</v>
      </c>
      <c r="BK149" s="145">
        <f t="shared" ref="BK149:BK163" si="19">ROUND(I149*H149,2)</f>
        <v>0</v>
      </c>
      <c r="BL149" s="16" t="s">
        <v>159</v>
      </c>
      <c r="BM149" s="144" t="s">
        <v>248</v>
      </c>
    </row>
    <row r="150" spans="2:65" s="1" customFormat="1" ht="16.5" customHeight="1">
      <c r="B150" s="31"/>
      <c r="C150" s="132" t="s">
        <v>75</v>
      </c>
      <c r="D150" s="132" t="s">
        <v>155</v>
      </c>
      <c r="E150" s="133" t="s">
        <v>1414</v>
      </c>
      <c r="F150" s="134" t="s">
        <v>1379</v>
      </c>
      <c r="G150" s="135" t="s">
        <v>184</v>
      </c>
      <c r="H150" s="136">
        <v>3000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160</v>
      </c>
      <c r="BK150" s="145">
        <f t="shared" si="19"/>
        <v>0</v>
      </c>
      <c r="BL150" s="16" t="s">
        <v>159</v>
      </c>
      <c r="BM150" s="144" t="s">
        <v>253</v>
      </c>
    </row>
    <row r="151" spans="2:65" s="1" customFormat="1" ht="16.5" customHeight="1">
      <c r="B151" s="31"/>
      <c r="C151" s="132" t="s">
        <v>75</v>
      </c>
      <c r="D151" s="132" t="s">
        <v>155</v>
      </c>
      <c r="E151" s="133" t="s">
        <v>1415</v>
      </c>
      <c r="F151" s="134" t="s">
        <v>1381</v>
      </c>
      <c r="G151" s="135" t="s">
        <v>184</v>
      </c>
      <c r="H151" s="136">
        <v>1600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41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160</v>
      </c>
      <c r="BK151" s="145">
        <f t="shared" si="19"/>
        <v>0</v>
      </c>
      <c r="BL151" s="16" t="s">
        <v>159</v>
      </c>
      <c r="BM151" s="144" t="s">
        <v>256</v>
      </c>
    </row>
    <row r="152" spans="2:65" s="1" customFormat="1" ht="16.5" customHeight="1">
      <c r="B152" s="31"/>
      <c r="C152" s="132" t="s">
        <v>75</v>
      </c>
      <c r="D152" s="132" t="s">
        <v>155</v>
      </c>
      <c r="E152" s="133" t="s">
        <v>1416</v>
      </c>
      <c r="F152" s="134" t="s">
        <v>1417</v>
      </c>
      <c r="G152" s="135" t="s">
        <v>158</v>
      </c>
      <c r="H152" s="136">
        <v>3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41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159</v>
      </c>
      <c r="AT152" s="144" t="s">
        <v>155</v>
      </c>
      <c r="AU152" s="144" t="s">
        <v>160</v>
      </c>
      <c r="AY152" s="16" t="s">
        <v>154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160</v>
      </c>
      <c r="BK152" s="145">
        <f t="shared" si="19"/>
        <v>0</v>
      </c>
      <c r="BL152" s="16" t="s">
        <v>159</v>
      </c>
      <c r="BM152" s="144" t="s">
        <v>261</v>
      </c>
    </row>
    <row r="153" spans="2:65" s="1" customFormat="1" ht="16.5" customHeight="1">
      <c r="B153" s="31"/>
      <c r="C153" s="132" t="s">
        <v>75</v>
      </c>
      <c r="D153" s="132" t="s">
        <v>155</v>
      </c>
      <c r="E153" s="133" t="s">
        <v>1418</v>
      </c>
      <c r="F153" s="134" t="s">
        <v>1419</v>
      </c>
      <c r="G153" s="135" t="s">
        <v>158</v>
      </c>
      <c r="H153" s="136">
        <v>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265</v>
      </c>
    </row>
    <row r="154" spans="2:65" s="1" customFormat="1" ht="21.75" customHeight="1">
      <c r="B154" s="31"/>
      <c r="C154" s="132" t="s">
        <v>75</v>
      </c>
      <c r="D154" s="132" t="s">
        <v>155</v>
      </c>
      <c r="E154" s="133" t="s">
        <v>1420</v>
      </c>
      <c r="F154" s="134" t="s">
        <v>1421</v>
      </c>
      <c r="G154" s="135" t="s">
        <v>165</v>
      </c>
      <c r="H154" s="136">
        <v>2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159</v>
      </c>
      <c r="AT154" s="144" t="s">
        <v>155</v>
      </c>
      <c r="AU154" s="144" t="s">
        <v>160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270</v>
      </c>
    </row>
    <row r="155" spans="2:65" s="1" customFormat="1" ht="16.5" customHeight="1">
      <c r="B155" s="31"/>
      <c r="C155" s="132" t="s">
        <v>75</v>
      </c>
      <c r="D155" s="132" t="s">
        <v>155</v>
      </c>
      <c r="E155" s="133" t="s">
        <v>1422</v>
      </c>
      <c r="F155" s="134" t="s">
        <v>1423</v>
      </c>
      <c r="G155" s="135" t="s">
        <v>158</v>
      </c>
      <c r="H155" s="136">
        <v>600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41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159</v>
      </c>
      <c r="AT155" s="144" t="s">
        <v>155</v>
      </c>
      <c r="AU155" s="144" t="s">
        <v>160</v>
      </c>
      <c r="AY155" s="16" t="s">
        <v>154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160</v>
      </c>
      <c r="BK155" s="145">
        <f t="shared" si="19"/>
        <v>0</v>
      </c>
      <c r="BL155" s="16" t="s">
        <v>159</v>
      </c>
      <c r="BM155" s="144" t="s">
        <v>274</v>
      </c>
    </row>
    <row r="156" spans="2:65" s="1" customFormat="1" ht="16.5" customHeight="1">
      <c r="B156" s="31"/>
      <c r="C156" s="132" t="s">
        <v>75</v>
      </c>
      <c r="D156" s="132" t="s">
        <v>155</v>
      </c>
      <c r="E156" s="133" t="s">
        <v>1424</v>
      </c>
      <c r="F156" s="134" t="s">
        <v>1425</v>
      </c>
      <c r="G156" s="135" t="s">
        <v>158</v>
      </c>
      <c r="H156" s="136">
        <v>600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41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159</v>
      </c>
      <c r="AT156" s="144" t="s">
        <v>155</v>
      </c>
      <c r="AU156" s="144" t="s">
        <v>160</v>
      </c>
      <c r="AY156" s="16" t="s">
        <v>154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160</v>
      </c>
      <c r="BK156" s="145">
        <f t="shared" si="19"/>
        <v>0</v>
      </c>
      <c r="BL156" s="16" t="s">
        <v>159</v>
      </c>
      <c r="BM156" s="144" t="s">
        <v>279</v>
      </c>
    </row>
    <row r="157" spans="2:65" s="1" customFormat="1" ht="16.5" customHeight="1">
      <c r="B157" s="31"/>
      <c r="C157" s="132" t="s">
        <v>75</v>
      </c>
      <c r="D157" s="132" t="s">
        <v>155</v>
      </c>
      <c r="E157" s="133" t="s">
        <v>1426</v>
      </c>
      <c r="F157" s="134" t="s">
        <v>1427</v>
      </c>
      <c r="G157" s="135" t="s">
        <v>158</v>
      </c>
      <c r="H157" s="136">
        <v>8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41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159</v>
      </c>
      <c r="AT157" s="144" t="s">
        <v>155</v>
      </c>
      <c r="AU157" s="144" t="s">
        <v>160</v>
      </c>
      <c r="AY157" s="16" t="s">
        <v>154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160</v>
      </c>
      <c r="BK157" s="145">
        <f t="shared" si="19"/>
        <v>0</v>
      </c>
      <c r="BL157" s="16" t="s">
        <v>159</v>
      </c>
      <c r="BM157" s="144" t="s">
        <v>285</v>
      </c>
    </row>
    <row r="158" spans="2:65" s="1" customFormat="1" ht="16.5" customHeight="1">
      <c r="B158" s="31"/>
      <c r="C158" s="132" t="s">
        <v>75</v>
      </c>
      <c r="D158" s="132" t="s">
        <v>155</v>
      </c>
      <c r="E158" s="133" t="s">
        <v>1428</v>
      </c>
      <c r="F158" s="134" t="s">
        <v>1429</v>
      </c>
      <c r="G158" s="135" t="s">
        <v>158</v>
      </c>
      <c r="H158" s="136">
        <v>10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41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159</v>
      </c>
      <c r="AT158" s="144" t="s">
        <v>155</v>
      </c>
      <c r="AU158" s="144" t="s">
        <v>160</v>
      </c>
      <c r="AY158" s="16" t="s">
        <v>154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160</v>
      </c>
      <c r="BK158" s="145">
        <f t="shared" si="19"/>
        <v>0</v>
      </c>
      <c r="BL158" s="16" t="s">
        <v>159</v>
      </c>
      <c r="BM158" s="144" t="s">
        <v>290</v>
      </c>
    </row>
    <row r="159" spans="2:65" s="1" customFormat="1" ht="16.5" customHeight="1">
      <c r="B159" s="31"/>
      <c r="C159" s="132" t="s">
        <v>75</v>
      </c>
      <c r="D159" s="132" t="s">
        <v>155</v>
      </c>
      <c r="E159" s="133" t="s">
        <v>1430</v>
      </c>
      <c r="F159" s="134" t="s">
        <v>1399</v>
      </c>
      <c r="G159" s="135" t="s">
        <v>184</v>
      </c>
      <c r="H159" s="136">
        <v>4000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41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159</v>
      </c>
      <c r="AT159" s="144" t="s">
        <v>155</v>
      </c>
      <c r="AU159" s="144" t="s">
        <v>160</v>
      </c>
      <c r="AY159" s="16" t="s">
        <v>154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160</v>
      </c>
      <c r="BK159" s="145">
        <f t="shared" si="19"/>
        <v>0</v>
      </c>
      <c r="BL159" s="16" t="s">
        <v>159</v>
      </c>
      <c r="BM159" s="144" t="s">
        <v>294</v>
      </c>
    </row>
    <row r="160" spans="2:65" s="1" customFormat="1" ht="16.5" customHeight="1">
      <c r="B160" s="31"/>
      <c r="C160" s="132" t="s">
        <v>75</v>
      </c>
      <c r="D160" s="132" t="s">
        <v>155</v>
      </c>
      <c r="E160" s="133" t="s">
        <v>1431</v>
      </c>
      <c r="F160" s="134" t="s">
        <v>1401</v>
      </c>
      <c r="G160" s="135" t="s">
        <v>184</v>
      </c>
      <c r="H160" s="136">
        <v>1200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41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159</v>
      </c>
      <c r="AT160" s="144" t="s">
        <v>155</v>
      </c>
      <c r="AU160" s="144" t="s">
        <v>160</v>
      </c>
      <c r="AY160" s="16" t="s">
        <v>154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160</v>
      </c>
      <c r="BK160" s="145">
        <f t="shared" si="19"/>
        <v>0</v>
      </c>
      <c r="BL160" s="16" t="s">
        <v>159</v>
      </c>
      <c r="BM160" s="144" t="s">
        <v>306</v>
      </c>
    </row>
    <row r="161" spans="2:65" s="1" customFormat="1" ht="16.5" customHeight="1">
      <c r="B161" s="31"/>
      <c r="C161" s="132" t="s">
        <v>75</v>
      </c>
      <c r="D161" s="132" t="s">
        <v>155</v>
      </c>
      <c r="E161" s="133" t="s">
        <v>1432</v>
      </c>
      <c r="F161" s="134" t="s">
        <v>1403</v>
      </c>
      <c r="G161" s="135" t="s">
        <v>184</v>
      </c>
      <c r="H161" s="136">
        <v>300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41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159</v>
      </c>
      <c r="AT161" s="144" t="s">
        <v>155</v>
      </c>
      <c r="AU161" s="144" t="s">
        <v>160</v>
      </c>
      <c r="AY161" s="16" t="s">
        <v>154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160</v>
      </c>
      <c r="BK161" s="145">
        <f t="shared" si="19"/>
        <v>0</v>
      </c>
      <c r="BL161" s="16" t="s">
        <v>159</v>
      </c>
      <c r="BM161" s="144" t="s">
        <v>309</v>
      </c>
    </row>
    <row r="162" spans="2:65" s="1" customFormat="1" ht="16.5" customHeight="1">
      <c r="B162" s="31"/>
      <c r="C162" s="132" t="s">
        <v>75</v>
      </c>
      <c r="D162" s="132" t="s">
        <v>155</v>
      </c>
      <c r="E162" s="133" t="s">
        <v>1433</v>
      </c>
      <c r="F162" s="134" t="s">
        <v>1434</v>
      </c>
      <c r="G162" s="135" t="s">
        <v>158</v>
      </c>
      <c r="H162" s="136">
        <v>500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41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159</v>
      </c>
      <c r="AT162" s="144" t="s">
        <v>155</v>
      </c>
      <c r="AU162" s="144" t="s">
        <v>160</v>
      </c>
      <c r="AY162" s="16" t="s">
        <v>154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160</v>
      </c>
      <c r="BK162" s="145">
        <f t="shared" si="19"/>
        <v>0</v>
      </c>
      <c r="BL162" s="16" t="s">
        <v>159</v>
      </c>
      <c r="BM162" s="144" t="s">
        <v>321</v>
      </c>
    </row>
    <row r="163" spans="2:65" s="1" customFormat="1" ht="16.5" customHeight="1">
      <c r="B163" s="31"/>
      <c r="C163" s="132" t="s">
        <v>160</v>
      </c>
      <c r="D163" s="132" t="s">
        <v>155</v>
      </c>
      <c r="E163" s="133" t="s">
        <v>1435</v>
      </c>
      <c r="F163" s="134" t="s">
        <v>1409</v>
      </c>
      <c r="G163" s="135" t="s">
        <v>365</v>
      </c>
      <c r="H163" s="172"/>
      <c r="I163" s="137"/>
      <c r="J163" s="138">
        <f t="shared" si="10"/>
        <v>0</v>
      </c>
      <c r="K163" s="139"/>
      <c r="L163" s="31"/>
      <c r="M163" s="140" t="s">
        <v>1</v>
      </c>
      <c r="N163" s="141" t="s">
        <v>41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159</v>
      </c>
      <c r="AT163" s="144" t="s">
        <v>155</v>
      </c>
      <c r="AU163" s="144" t="s">
        <v>160</v>
      </c>
      <c r="AY163" s="16" t="s">
        <v>154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160</v>
      </c>
      <c r="BK163" s="145">
        <f t="shared" si="19"/>
        <v>0</v>
      </c>
      <c r="BL163" s="16" t="s">
        <v>159</v>
      </c>
      <c r="BM163" s="144" t="s">
        <v>1436</v>
      </c>
    </row>
    <row r="164" spans="2:65" s="10" customFormat="1" ht="25.9" customHeight="1">
      <c r="B164" s="122"/>
      <c r="D164" s="123" t="s">
        <v>74</v>
      </c>
      <c r="E164" s="124" t="s">
        <v>1031</v>
      </c>
      <c r="F164" s="124" t="s">
        <v>1437</v>
      </c>
      <c r="I164" s="125"/>
      <c r="J164" s="126">
        <f>BK164</f>
        <v>0</v>
      </c>
      <c r="L164" s="122"/>
      <c r="M164" s="127"/>
      <c r="P164" s="128">
        <f>P165+P177</f>
        <v>0</v>
      </c>
      <c r="R164" s="128">
        <f>R165+R177</f>
        <v>0</v>
      </c>
      <c r="T164" s="129">
        <f>T165+T177</f>
        <v>0</v>
      </c>
      <c r="AR164" s="123" t="s">
        <v>83</v>
      </c>
      <c r="AT164" s="130" t="s">
        <v>74</v>
      </c>
      <c r="AU164" s="130" t="s">
        <v>75</v>
      </c>
      <c r="AY164" s="123" t="s">
        <v>154</v>
      </c>
      <c r="BK164" s="131">
        <f>BK165+BK177</f>
        <v>0</v>
      </c>
    </row>
    <row r="165" spans="2:65" s="10" customFormat="1" ht="22.9" customHeight="1">
      <c r="B165" s="122"/>
      <c r="D165" s="123" t="s">
        <v>74</v>
      </c>
      <c r="E165" s="182" t="s">
        <v>1438</v>
      </c>
      <c r="F165" s="182" t="s">
        <v>1439</v>
      </c>
      <c r="I165" s="125"/>
      <c r="J165" s="183">
        <f>BK165</f>
        <v>0</v>
      </c>
      <c r="L165" s="122"/>
      <c r="M165" s="127"/>
      <c r="P165" s="128">
        <f>SUM(P166:P176)</f>
        <v>0</v>
      </c>
      <c r="R165" s="128">
        <f>SUM(R166:R176)</f>
        <v>0</v>
      </c>
      <c r="T165" s="129">
        <f>SUM(T166:T176)</f>
        <v>0</v>
      </c>
      <c r="AR165" s="123" t="s">
        <v>83</v>
      </c>
      <c r="AT165" s="130" t="s">
        <v>74</v>
      </c>
      <c r="AU165" s="130" t="s">
        <v>83</v>
      </c>
      <c r="AY165" s="123" t="s">
        <v>154</v>
      </c>
      <c r="BK165" s="131">
        <f>SUM(BK166:BK176)</f>
        <v>0</v>
      </c>
    </row>
    <row r="166" spans="2:65" s="1" customFormat="1" ht="16.5" customHeight="1">
      <c r="B166" s="31"/>
      <c r="C166" s="132" t="s">
        <v>75</v>
      </c>
      <c r="D166" s="132" t="s">
        <v>155</v>
      </c>
      <c r="E166" s="133" t="s">
        <v>1440</v>
      </c>
      <c r="F166" s="134" t="s">
        <v>1441</v>
      </c>
      <c r="G166" s="135" t="s">
        <v>158</v>
      </c>
      <c r="H166" s="136">
        <v>1</v>
      </c>
      <c r="I166" s="137"/>
      <c r="J166" s="138">
        <f t="shared" ref="J166:J176" si="20">ROUND(I166*H166,2)</f>
        <v>0</v>
      </c>
      <c r="K166" s="139"/>
      <c r="L166" s="31"/>
      <c r="M166" s="140" t="s">
        <v>1</v>
      </c>
      <c r="N166" s="141" t="s">
        <v>41</v>
      </c>
      <c r="P166" s="142">
        <f t="shared" ref="P166:P176" si="21">O166*H166</f>
        <v>0</v>
      </c>
      <c r="Q166" s="142">
        <v>0</v>
      </c>
      <c r="R166" s="142">
        <f t="shared" ref="R166:R176" si="22">Q166*H166</f>
        <v>0</v>
      </c>
      <c r="S166" s="142">
        <v>0</v>
      </c>
      <c r="T166" s="143">
        <f t="shared" ref="T166:T176" si="23">S166*H166</f>
        <v>0</v>
      </c>
      <c r="AR166" s="144" t="s">
        <v>159</v>
      </c>
      <c r="AT166" s="144" t="s">
        <v>155</v>
      </c>
      <c r="AU166" s="144" t="s">
        <v>160</v>
      </c>
      <c r="AY166" s="16" t="s">
        <v>154</v>
      </c>
      <c r="BE166" s="145">
        <f t="shared" ref="BE166:BE176" si="24">IF(N166="základná",J166,0)</f>
        <v>0</v>
      </c>
      <c r="BF166" s="145">
        <f t="shared" ref="BF166:BF176" si="25">IF(N166="znížená",J166,0)</f>
        <v>0</v>
      </c>
      <c r="BG166" s="145">
        <f t="shared" ref="BG166:BG176" si="26">IF(N166="zákl. prenesená",J166,0)</f>
        <v>0</v>
      </c>
      <c r="BH166" s="145">
        <f t="shared" ref="BH166:BH176" si="27">IF(N166="zníž. prenesená",J166,0)</f>
        <v>0</v>
      </c>
      <c r="BI166" s="145">
        <f t="shared" ref="BI166:BI176" si="28">IF(N166="nulová",J166,0)</f>
        <v>0</v>
      </c>
      <c r="BJ166" s="16" t="s">
        <v>160</v>
      </c>
      <c r="BK166" s="145">
        <f t="shared" ref="BK166:BK176" si="29">ROUND(I166*H166,2)</f>
        <v>0</v>
      </c>
      <c r="BL166" s="16" t="s">
        <v>159</v>
      </c>
      <c r="BM166" s="144" t="s">
        <v>324</v>
      </c>
    </row>
    <row r="167" spans="2:65" s="1" customFormat="1" ht="16.5" customHeight="1">
      <c r="B167" s="31"/>
      <c r="C167" s="132" t="s">
        <v>75</v>
      </c>
      <c r="D167" s="132" t="s">
        <v>155</v>
      </c>
      <c r="E167" s="133" t="s">
        <v>1442</v>
      </c>
      <c r="F167" s="134" t="s">
        <v>1443</v>
      </c>
      <c r="G167" s="135" t="s">
        <v>158</v>
      </c>
      <c r="H167" s="136">
        <v>1</v>
      </c>
      <c r="I167" s="137"/>
      <c r="J167" s="138">
        <f t="shared" si="20"/>
        <v>0</v>
      </c>
      <c r="K167" s="139"/>
      <c r="L167" s="31"/>
      <c r="M167" s="140" t="s">
        <v>1</v>
      </c>
      <c r="N167" s="141" t="s">
        <v>41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159</v>
      </c>
      <c r="AT167" s="144" t="s">
        <v>155</v>
      </c>
      <c r="AU167" s="144" t="s">
        <v>160</v>
      </c>
      <c r="AY167" s="16" t="s">
        <v>154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6" t="s">
        <v>160</v>
      </c>
      <c r="BK167" s="145">
        <f t="shared" si="29"/>
        <v>0</v>
      </c>
      <c r="BL167" s="16" t="s">
        <v>159</v>
      </c>
      <c r="BM167" s="144" t="s">
        <v>328</v>
      </c>
    </row>
    <row r="168" spans="2:65" s="1" customFormat="1" ht="16.5" customHeight="1">
      <c r="B168" s="31"/>
      <c r="C168" s="132" t="s">
        <v>75</v>
      </c>
      <c r="D168" s="132" t="s">
        <v>155</v>
      </c>
      <c r="E168" s="133" t="s">
        <v>1444</v>
      </c>
      <c r="F168" s="134" t="s">
        <v>1445</v>
      </c>
      <c r="G168" s="135" t="s">
        <v>158</v>
      </c>
      <c r="H168" s="136">
        <v>1</v>
      </c>
      <c r="I168" s="137"/>
      <c r="J168" s="138">
        <f t="shared" si="20"/>
        <v>0</v>
      </c>
      <c r="K168" s="139"/>
      <c r="L168" s="31"/>
      <c r="M168" s="140" t="s">
        <v>1</v>
      </c>
      <c r="N168" s="141" t="s">
        <v>41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159</v>
      </c>
      <c r="AT168" s="144" t="s">
        <v>155</v>
      </c>
      <c r="AU168" s="144" t="s">
        <v>160</v>
      </c>
      <c r="AY168" s="16" t="s">
        <v>154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6" t="s">
        <v>160</v>
      </c>
      <c r="BK168" s="145">
        <f t="shared" si="29"/>
        <v>0</v>
      </c>
      <c r="BL168" s="16" t="s">
        <v>159</v>
      </c>
      <c r="BM168" s="144" t="s">
        <v>331</v>
      </c>
    </row>
    <row r="169" spans="2:65" s="1" customFormat="1" ht="16.5" customHeight="1">
      <c r="B169" s="31"/>
      <c r="C169" s="132" t="s">
        <v>75</v>
      </c>
      <c r="D169" s="132" t="s">
        <v>155</v>
      </c>
      <c r="E169" s="133" t="s">
        <v>1446</v>
      </c>
      <c r="F169" s="134" t="s">
        <v>1447</v>
      </c>
      <c r="G169" s="135" t="s">
        <v>158</v>
      </c>
      <c r="H169" s="136">
        <v>1</v>
      </c>
      <c r="I169" s="137"/>
      <c r="J169" s="138">
        <f t="shared" si="20"/>
        <v>0</v>
      </c>
      <c r="K169" s="139"/>
      <c r="L169" s="31"/>
      <c r="M169" s="140" t="s">
        <v>1</v>
      </c>
      <c r="N169" s="141" t="s">
        <v>41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159</v>
      </c>
      <c r="AT169" s="144" t="s">
        <v>155</v>
      </c>
      <c r="AU169" s="144" t="s">
        <v>160</v>
      </c>
      <c r="AY169" s="16" t="s">
        <v>154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6" t="s">
        <v>160</v>
      </c>
      <c r="BK169" s="145">
        <f t="shared" si="29"/>
        <v>0</v>
      </c>
      <c r="BL169" s="16" t="s">
        <v>159</v>
      </c>
      <c r="BM169" s="144" t="s">
        <v>335</v>
      </c>
    </row>
    <row r="170" spans="2:65" s="1" customFormat="1" ht="16.5" customHeight="1">
      <c r="B170" s="31"/>
      <c r="C170" s="132" t="s">
        <v>75</v>
      </c>
      <c r="D170" s="132" t="s">
        <v>155</v>
      </c>
      <c r="E170" s="133" t="s">
        <v>1448</v>
      </c>
      <c r="F170" s="134" t="s">
        <v>1449</v>
      </c>
      <c r="G170" s="135" t="s">
        <v>158</v>
      </c>
      <c r="H170" s="136">
        <v>1</v>
      </c>
      <c r="I170" s="137"/>
      <c r="J170" s="138">
        <f t="shared" si="20"/>
        <v>0</v>
      </c>
      <c r="K170" s="139"/>
      <c r="L170" s="31"/>
      <c r="M170" s="140" t="s">
        <v>1</v>
      </c>
      <c r="N170" s="141" t="s">
        <v>41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159</v>
      </c>
      <c r="AT170" s="144" t="s">
        <v>155</v>
      </c>
      <c r="AU170" s="144" t="s">
        <v>160</v>
      </c>
      <c r="AY170" s="16" t="s">
        <v>154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6" t="s">
        <v>160</v>
      </c>
      <c r="BK170" s="145">
        <f t="shared" si="29"/>
        <v>0</v>
      </c>
      <c r="BL170" s="16" t="s">
        <v>159</v>
      </c>
      <c r="BM170" s="144" t="s">
        <v>338</v>
      </c>
    </row>
    <row r="171" spans="2:65" s="1" customFormat="1" ht="16.5" customHeight="1">
      <c r="B171" s="31"/>
      <c r="C171" s="132" t="s">
        <v>75</v>
      </c>
      <c r="D171" s="132" t="s">
        <v>155</v>
      </c>
      <c r="E171" s="133" t="s">
        <v>1450</v>
      </c>
      <c r="F171" s="134" t="s">
        <v>1451</v>
      </c>
      <c r="G171" s="135" t="s">
        <v>158</v>
      </c>
      <c r="H171" s="136">
        <v>60</v>
      </c>
      <c r="I171" s="137"/>
      <c r="J171" s="138">
        <f t="shared" si="20"/>
        <v>0</v>
      </c>
      <c r="K171" s="139"/>
      <c r="L171" s="31"/>
      <c r="M171" s="140" t="s">
        <v>1</v>
      </c>
      <c r="N171" s="141" t="s">
        <v>41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159</v>
      </c>
      <c r="AT171" s="144" t="s">
        <v>155</v>
      </c>
      <c r="AU171" s="144" t="s">
        <v>160</v>
      </c>
      <c r="AY171" s="16" t="s">
        <v>154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6" t="s">
        <v>160</v>
      </c>
      <c r="BK171" s="145">
        <f t="shared" si="29"/>
        <v>0</v>
      </c>
      <c r="BL171" s="16" t="s">
        <v>159</v>
      </c>
      <c r="BM171" s="144" t="s">
        <v>342</v>
      </c>
    </row>
    <row r="172" spans="2:65" s="1" customFormat="1" ht="16.5" customHeight="1">
      <c r="B172" s="31"/>
      <c r="C172" s="132" t="s">
        <v>75</v>
      </c>
      <c r="D172" s="132" t="s">
        <v>155</v>
      </c>
      <c r="E172" s="133" t="s">
        <v>1452</v>
      </c>
      <c r="F172" s="134" t="s">
        <v>1453</v>
      </c>
      <c r="G172" s="135" t="s">
        <v>158</v>
      </c>
      <c r="H172" s="136">
        <v>40</v>
      </c>
      <c r="I172" s="137"/>
      <c r="J172" s="138">
        <f t="shared" si="20"/>
        <v>0</v>
      </c>
      <c r="K172" s="139"/>
      <c r="L172" s="31"/>
      <c r="M172" s="140" t="s">
        <v>1</v>
      </c>
      <c r="N172" s="141" t="s">
        <v>41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159</v>
      </c>
      <c r="AT172" s="144" t="s">
        <v>155</v>
      </c>
      <c r="AU172" s="144" t="s">
        <v>160</v>
      </c>
      <c r="AY172" s="16" t="s">
        <v>154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6" t="s">
        <v>160</v>
      </c>
      <c r="BK172" s="145">
        <f t="shared" si="29"/>
        <v>0</v>
      </c>
      <c r="BL172" s="16" t="s">
        <v>159</v>
      </c>
      <c r="BM172" s="144" t="s">
        <v>345</v>
      </c>
    </row>
    <row r="173" spans="2:65" s="1" customFormat="1" ht="16.5" customHeight="1">
      <c r="B173" s="31"/>
      <c r="C173" s="132" t="s">
        <v>75</v>
      </c>
      <c r="D173" s="132" t="s">
        <v>155</v>
      </c>
      <c r="E173" s="133" t="s">
        <v>1454</v>
      </c>
      <c r="F173" s="134" t="s">
        <v>1455</v>
      </c>
      <c r="G173" s="135" t="s">
        <v>158</v>
      </c>
      <c r="H173" s="136">
        <v>10</v>
      </c>
      <c r="I173" s="137"/>
      <c r="J173" s="138">
        <f t="shared" si="20"/>
        <v>0</v>
      </c>
      <c r="K173" s="139"/>
      <c r="L173" s="31"/>
      <c r="M173" s="140" t="s">
        <v>1</v>
      </c>
      <c r="N173" s="141" t="s">
        <v>41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159</v>
      </c>
      <c r="AT173" s="144" t="s">
        <v>155</v>
      </c>
      <c r="AU173" s="144" t="s">
        <v>160</v>
      </c>
      <c r="AY173" s="16" t="s">
        <v>154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6" t="s">
        <v>160</v>
      </c>
      <c r="BK173" s="145">
        <f t="shared" si="29"/>
        <v>0</v>
      </c>
      <c r="BL173" s="16" t="s">
        <v>159</v>
      </c>
      <c r="BM173" s="144" t="s">
        <v>351</v>
      </c>
    </row>
    <row r="174" spans="2:65" s="1" customFormat="1" ht="16.5" customHeight="1">
      <c r="B174" s="31"/>
      <c r="C174" s="132" t="s">
        <v>75</v>
      </c>
      <c r="D174" s="132" t="s">
        <v>155</v>
      </c>
      <c r="E174" s="133" t="s">
        <v>1456</v>
      </c>
      <c r="F174" s="134" t="s">
        <v>1457</v>
      </c>
      <c r="G174" s="135" t="s">
        <v>158</v>
      </c>
      <c r="H174" s="136">
        <v>36</v>
      </c>
      <c r="I174" s="137"/>
      <c r="J174" s="138">
        <f t="shared" si="20"/>
        <v>0</v>
      </c>
      <c r="K174" s="139"/>
      <c r="L174" s="31"/>
      <c r="M174" s="140" t="s">
        <v>1</v>
      </c>
      <c r="N174" s="141" t="s">
        <v>41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159</v>
      </c>
      <c r="AT174" s="144" t="s">
        <v>155</v>
      </c>
      <c r="AU174" s="144" t="s">
        <v>160</v>
      </c>
      <c r="AY174" s="16" t="s">
        <v>154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6" t="s">
        <v>160</v>
      </c>
      <c r="BK174" s="145">
        <f t="shared" si="29"/>
        <v>0</v>
      </c>
      <c r="BL174" s="16" t="s">
        <v>159</v>
      </c>
      <c r="BM174" s="144" t="s">
        <v>356</v>
      </c>
    </row>
    <row r="175" spans="2:65" s="1" customFormat="1" ht="16.5" customHeight="1">
      <c r="B175" s="31"/>
      <c r="C175" s="132" t="s">
        <v>75</v>
      </c>
      <c r="D175" s="132" t="s">
        <v>155</v>
      </c>
      <c r="E175" s="133" t="s">
        <v>1458</v>
      </c>
      <c r="F175" s="134" t="s">
        <v>1459</v>
      </c>
      <c r="G175" s="135" t="s">
        <v>158</v>
      </c>
      <c r="H175" s="136">
        <v>33</v>
      </c>
      <c r="I175" s="137"/>
      <c r="J175" s="138">
        <f t="shared" si="20"/>
        <v>0</v>
      </c>
      <c r="K175" s="139"/>
      <c r="L175" s="31"/>
      <c r="M175" s="140" t="s">
        <v>1</v>
      </c>
      <c r="N175" s="141" t="s">
        <v>41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159</v>
      </c>
      <c r="AT175" s="144" t="s">
        <v>155</v>
      </c>
      <c r="AU175" s="144" t="s">
        <v>160</v>
      </c>
      <c r="AY175" s="16" t="s">
        <v>154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6" t="s">
        <v>160</v>
      </c>
      <c r="BK175" s="145">
        <f t="shared" si="29"/>
        <v>0</v>
      </c>
      <c r="BL175" s="16" t="s">
        <v>159</v>
      </c>
      <c r="BM175" s="144" t="s">
        <v>361</v>
      </c>
    </row>
    <row r="176" spans="2:65" s="1" customFormat="1" ht="16.5" customHeight="1">
      <c r="B176" s="31"/>
      <c r="C176" s="132" t="s">
        <v>152</v>
      </c>
      <c r="D176" s="132" t="s">
        <v>155</v>
      </c>
      <c r="E176" s="133" t="s">
        <v>1460</v>
      </c>
      <c r="F176" s="134" t="s">
        <v>1461</v>
      </c>
      <c r="G176" s="135" t="s">
        <v>365</v>
      </c>
      <c r="H176" s="172"/>
      <c r="I176" s="137"/>
      <c r="J176" s="138">
        <f t="shared" si="20"/>
        <v>0</v>
      </c>
      <c r="K176" s="139"/>
      <c r="L176" s="31"/>
      <c r="M176" s="140" t="s">
        <v>1</v>
      </c>
      <c r="N176" s="141" t="s">
        <v>41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159</v>
      </c>
      <c r="AT176" s="144" t="s">
        <v>155</v>
      </c>
      <c r="AU176" s="144" t="s">
        <v>160</v>
      </c>
      <c r="AY176" s="16" t="s">
        <v>154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6" t="s">
        <v>160</v>
      </c>
      <c r="BK176" s="145">
        <f t="shared" si="29"/>
        <v>0</v>
      </c>
      <c r="BL176" s="16" t="s">
        <v>159</v>
      </c>
      <c r="BM176" s="144" t="s">
        <v>1462</v>
      </c>
    </row>
    <row r="177" spans="2:65" s="10" customFormat="1" ht="22.9" customHeight="1">
      <c r="B177" s="122"/>
      <c r="D177" s="123" t="s">
        <v>74</v>
      </c>
      <c r="E177" s="182" t="s">
        <v>1463</v>
      </c>
      <c r="F177" s="182" t="s">
        <v>1464</v>
      </c>
      <c r="I177" s="125"/>
      <c r="J177" s="183">
        <f>BK177</f>
        <v>0</v>
      </c>
      <c r="L177" s="122"/>
      <c r="M177" s="127"/>
      <c r="P177" s="128">
        <f>SUM(P178:P202)</f>
        <v>0</v>
      </c>
      <c r="R177" s="128">
        <f>SUM(R178:R202)</f>
        <v>0</v>
      </c>
      <c r="T177" s="129">
        <f>SUM(T178:T202)</f>
        <v>0</v>
      </c>
      <c r="AR177" s="123" t="s">
        <v>83</v>
      </c>
      <c r="AT177" s="130" t="s">
        <v>74</v>
      </c>
      <c r="AU177" s="130" t="s">
        <v>83</v>
      </c>
      <c r="AY177" s="123" t="s">
        <v>154</v>
      </c>
      <c r="BK177" s="131">
        <f>SUM(BK178:BK202)</f>
        <v>0</v>
      </c>
    </row>
    <row r="178" spans="2:65" s="1" customFormat="1" ht="24.2" customHeight="1">
      <c r="B178" s="31"/>
      <c r="C178" s="161" t="s">
        <v>75</v>
      </c>
      <c r="D178" s="161" t="s">
        <v>224</v>
      </c>
      <c r="E178" s="162" t="s">
        <v>1465</v>
      </c>
      <c r="F178" s="163" t="s">
        <v>1466</v>
      </c>
      <c r="G178" s="164" t="s">
        <v>158</v>
      </c>
      <c r="H178" s="165">
        <v>9</v>
      </c>
      <c r="I178" s="166"/>
      <c r="J178" s="167">
        <f t="shared" ref="J178:J202" si="30">ROUND(I178*H178,2)</f>
        <v>0</v>
      </c>
      <c r="K178" s="168"/>
      <c r="L178" s="169"/>
      <c r="M178" s="170" t="s">
        <v>1</v>
      </c>
      <c r="N178" s="171" t="s">
        <v>41</v>
      </c>
      <c r="P178" s="142">
        <f t="shared" ref="P178:P202" si="31">O178*H178</f>
        <v>0</v>
      </c>
      <c r="Q178" s="142">
        <v>0</v>
      </c>
      <c r="R178" s="142">
        <f t="shared" ref="R178:R202" si="32">Q178*H178</f>
        <v>0</v>
      </c>
      <c r="S178" s="142">
        <v>0</v>
      </c>
      <c r="T178" s="143">
        <f t="shared" ref="T178:T202" si="33">S178*H178</f>
        <v>0</v>
      </c>
      <c r="AR178" s="144" t="s">
        <v>172</v>
      </c>
      <c r="AT178" s="144" t="s">
        <v>224</v>
      </c>
      <c r="AU178" s="144" t="s">
        <v>160</v>
      </c>
      <c r="AY178" s="16" t="s">
        <v>154</v>
      </c>
      <c r="BE178" s="145">
        <f t="shared" ref="BE178:BE202" si="34">IF(N178="základná",J178,0)</f>
        <v>0</v>
      </c>
      <c r="BF178" s="145">
        <f t="shared" ref="BF178:BF202" si="35">IF(N178="znížená",J178,0)</f>
        <v>0</v>
      </c>
      <c r="BG178" s="145">
        <f t="shared" ref="BG178:BG202" si="36">IF(N178="zákl. prenesená",J178,0)</f>
        <v>0</v>
      </c>
      <c r="BH178" s="145">
        <f t="shared" ref="BH178:BH202" si="37">IF(N178="zníž. prenesená",J178,0)</f>
        <v>0</v>
      </c>
      <c r="BI178" s="145">
        <f t="shared" ref="BI178:BI202" si="38">IF(N178="nulová",J178,0)</f>
        <v>0</v>
      </c>
      <c r="BJ178" s="16" t="s">
        <v>160</v>
      </c>
      <c r="BK178" s="145">
        <f t="shared" ref="BK178:BK202" si="39">ROUND(I178*H178,2)</f>
        <v>0</v>
      </c>
      <c r="BL178" s="16" t="s">
        <v>159</v>
      </c>
      <c r="BM178" s="144" t="s">
        <v>366</v>
      </c>
    </row>
    <row r="179" spans="2:65" s="1" customFormat="1" ht="16.5" customHeight="1">
      <c r="B179" s="31"/>
      <c r="C179" s="161" t="s">
        <v>75</v>
      </c>
      <c r="D179" s="161" t="s">
        <v>224</v>
      </c>
      <c r="E179" s="162" t="s">
        <v>1467</v>
      </c>
      <c r="F179" s="163" t="s">
        <v>1468</v>
      </c>
      <c r="G179" s="164" t="s">
        <v>158</v>
      </c>
      <c r="H179" s="165">
        <v>9</v>
      </c>
      <c r="I179" s="166"/>
      <c r="J179" s="167">
        <f t="shared" si="30"/>
        <v>0</v>
      </c>
      <c r="K179" s="168"/>
      <c r="L179" s="169"/>
      <c r="M179" s="170" t="s">
        <v>1</v>
      </c>
      <c r="N179" s="171" t="s">
        <v>41</v>
      </c>
      <c r="P179" s="142">
        <f t="shared" si="31"/>
        <v>0</v>
      </c>
      <c r="Q179" s="142">
        <v>0</v>
      </c>
      <c r="R179" s="142">
        <f t="shared" si="32"/>
        <v>0</v>
      </c>
      <c r="S179" s="142">
        <v>0</v>
      </c>
      <c r="T179" s="143">
        <f t="shared" si="33"/>
        <v>0</v>
      </c>
      <c r="AR179" s="144" t="s">
        <v>172</v>
      </c>
      <c r="AT179" s="144" t="s">
        <v>224</v>
      </c>
      <c r="AU179" s="144" t="s">
        <v>160</v>
      </c>
      <c r="AY179" s="16" t="s">
        <v>154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6" t="s">
        <v>160</v>
      </c>
      <c r="BK179" s="145">
        <f t="shared" si="39"/>
        <v>0</v>
      </c>
      <c r="BL179" s="16" t="s">
        <v>159</v>
      </c>
      <c r="BM179" s="144" t="s">
        <v>372</v>
      </c>
    </row>
    <row r="180" spans="2:65" s="1" customFormat="1" ht="16.5" customHeight="1">
      <c r="B180" s="31"/>
      <c r="C180" s="161" t="s">
        <v>75</v>
      </c>
      <c r="D180" s="161" t="s">
        <v>224</v>
      </c>
      <c r="E180" s="162" t="s">
        <v>1469</v>
      </c>
      <c r="F180" s="163" t="s">
        <v>1470</v>
      </c>
      <c r="G180" s="164" t="s">
        <v>158</v>
      </c>
      <c r="H180" s="165">
        <v>33</v>
      </c>
      <c r="I180" s="166"/>
      <c r="J180" s="167">
        <f t="shared" si="30"/>
        <v>0</v>
      </c>
      <c r="K180" s="168"/>
      <c r="L180" s="169"/>
      <c r="M180" s="170" t="s">
        <v>1</v>
      </c>
      <c r="N180" s="171" t="s">
        <v>41</v>
      </c>
      <c r="P180" s="142">
        <f t="shared" si="31"/>
        <v>0</v>
      </c>
      <c r="Q180" s="142">
        <v>0</v>
      </c>
      <c r="R180" s="142">
        <f t="shared" si="32"/>
        <v>0</v>
      </c>
      <c r="S180" s="142">
        <v>0</v>
      </c>
      <c r="T180" s="143">
        <f t="shared" si="33"/>
        <v>0</v>
      </c>
      <c r="AR180" s="144" t="s">
        <v>172</v>
      </c>
      <c r="AT180" s="144" t="s">
        <v>224</v>
      </c>
      <c r="AU180" s="144" t="s">
        <v>160</v>
      </c>
      <c r="AY180" s="16" t="s">
        <v>154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6" t="s">
        <v>160</v>
      </c>
      <c r="BK180" s="145">
        <f t="shared" si="39"/>
        <v>0</v>
      </c>
      <c r="BL180" s="16" t="s">
        <v>159</v>
      </c>
      <c r="BM180" s="144" t="s">
        <v>376</v>
      </c>
    </row>
    <row r="181" spans="2:65" s="1" customFormat="1" ht="16.5" customHeight="1">
      <c r="B181" s="31"/>
      <c r="C181" s="161" t="s">
        <v>75</v>
      </c>
      <c r="D181" s="161" t="s">
        <v>224</v>
      </c>
      <c r="E181" s="162" t="s">
        <v>1471</v>
      </c>
      <c r="F181" s="163" t="s">
        <v>1472</v>
      </c>
      <c r="G181" s="164" t="s">
        <v>158</v>
      </c>
      <c r="H181" s="165">
        <v>3</v>
      </c>
      <c r="I181" s="166"/>
      <c r="J181" s="167">
        <f t="shared" si="30"/>
        <v>0</v>
      </c>
      <c r="K181" s="168"/>
      <c r="L181" s="169"/>
      <c r="M181" s="170" t="s">
        <v>1</v>
      </c>
      <c r="N181" s="171" t="s">
        <v>41</v>
      </c>
      <c r="P181" s="142">
        <f t="shared" si="31"/>
        <v>0</v>
      </c>
      <c r="Q181" s="142">
        <v>0</v>
      </c>
      <c r="R181" s="142">
        <f t="shared" si="32"/>
        <v>0</v>
      </c>
      <c r="S181" s="142">
        <v>0</v>
      </c>
      <c r="T181" s="143">
        <f t="shared" si="33"/>
        <v>0</v>
      </c>
      <c r="AR181" s="144" t="s">
        <v>172</v>
      </c>
      <c r="AT181" s="144" t="s">
        <v>224</v>
      </c>
      <c r="AU181" s="144" t="s">
        <v>160</v>
      </c>
      <c r="AY181" s="16" t="s">
        <v>154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6" t="s">
        <v>160</v>
      </c>
      <c r="BK181" s="145">
        <f t="shared" si="39"/>
        <v>0</v>
      </c>
      <c r="BL181" s="16" t="s">
        <v>159</v>
      </c>
      <c r="BM181" s="144" t="s">
        <v>381</v>
      </c>
    </row>
    <row r="182" spans="2:65" s="1" customFormat="1" ht="24.2" customHeight="1">
      <c r="B182" s="31"/>
      <c r="C182" s="161" t="s">
        <v>75</v>
      </c>
      <c r="D182" s="161" t="s">
        <v>224</v>
      </c>
      <c r="E182" s="162" t="s">
        <v>1473</v>
      </c>
      <c r="F182" s="163" t="s">
        <v>1474</v>
      </c>
      <c r="G182" s="164" t="s">
        <v>184</v>
      </c>
      <c r="H182" s="165">
        <v>33</v>
      </c>
      <c r="I182" s="166"/>
      <c r="J182" s="167">
        <f t="shared" si="30"/>
        <v>0</v>
      </c>
      <c r="K182" s="168"/>
      <c r="L182" s="169"/>
      <c r="M182" s="170" t="s">
        <v>1</v>
      </c>
      <c r="N182" s="171" t="s">
        <v>41</v>
      </c>
      <c r="P182" s="142">
        <f t="shared" si="31"/>
        <v>0</v>
      </c>
      <c r="Q182" s="142">
        <v>0</v>
      </c>
      <c r="R182" s="142">
        <f t="shared" si="32"/>
        <v>0</v>
      </c>
      <c r="S182" s="142">
        <v>0</v>
      </c>
      <c r="T182" s="143">
        <f t="shared" si="33"/>
        <v>0</v>
      </c>
      <c r="AR182" s="144" t="s">
        <v>172</v>
      </c>
      <c r="AT182" s="144" t="s">
        <v>224</v>
      </c>
      <c r="AU182" s="144" t="s">
        <v>160</v>
      </c>
      <c r="AY182" s="16" t="s">
        <v>154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6" t="s">
        <v>160</v>
      </c>
      <c r="BK182" s="145">
        <f t="shared" si="39"/>
        <v>0</v>
      </c>
      <c r="BL182" s="16" t="s">
        <v>159</v>
      </c>
      <c r="BM182" s="144" t="s">
        <v>386</v>
      </c>
    </row>
    <row r="183" spans="2:65" s="1" customFormat="1" ht="16.5" customHeight="1">
      <c r="B183" s="31"/>
      <c r="C183" s="161" t="s">
        <v>75</v>
      </c>
      <c r="D183" s="161" t="s">
        <v>224</v>
      </c>
      <c r="E183" s="162" t="s">
        <v>1475</v>
      </c>
      <c r="F183" s="163" t="s">
        <v>1476</v>
      </c>
      <c r="G183" s="164" t="s">
        <v>158</v>
      </c>
      <c r="H183" s="165">
        <v>33</v>
      </c>
      <c r="I183" s="166"/>
      <c r="J183" s="167">
        <f t="shared" si="30"/>
        <v>0</v>
      </c>
      <c r="K183" s="168"/>
      <c r="L183" s="169"/>
      <c r="M183" s="170" t="s">
        <v>1</v>
      </c>
      <c r="N183" s="171" t="s">
        <v>41</v>
      </c>
      <c r="P183" s="142">
        <f t="shared" si="31"/>
        <v>0</v>
      </c>
      <c r="Q183" s="142">
        <v>0</v>
      </c>
      <c r="R183" s="142">
        <f t="shared" si="32"/>
        <v>0</v>
      </c>
      <c r="S183" s="142">
        <v>0</v>
      </c>
      <c r="T183" s="143">
        <f t="shared" si="33"/>
        <v>0</v>
      </c>
      <c r="AR183" s="144" t="s">
        <v>172</v>
      </c>
      <c r="AT183" s="144" t="s">
        <v>224</v>
      </c>
      <c r="AU183" s="144" t="s">
        <v>160</v>
      </c>
      <c r="AY183" s="16" t="s">
        <v>154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6" t="s">
        <v>160</v>
      </c>
      <c r="BK183" s="145">
        <f t="shared" si="39"/>
        <v>0</v>
      </c>
      <c r="BL183" s="16" t="s">
        <v>159</v>
      </c>
      <c r="BM183" s="144" t="s">
        <v>390</v>
      </c>
    </row>
    <row r="184" spans="2:65" s="1" customFormat="1" ht="16.5" customHeight="1">
      <c r="B184" s="31"/>
      <c r="C184" s="161" t="s">
        <v>75</v>
      </c>
      <c r="D184" s="161" t="s">
        <v>224</v>
      </c>
      <c r="E184" s="162" t="s">
        <v>1477</v>
      </c>
      <c r="F184" s="163" t="s">
        <v>1478</v>
      </c>
      <c r="G184" s="164" t="s">
        <v>158</v>
      </c>
      <c r="H184" s="165">
        <v>5</v>
      </c>
      <c r="I184" s="166"/>
      <c r="J184" s="167">
        <f t="shared" si="30"/>
        <v>0</v>
      </c>
      <c r="K184" s="168"/>
      <c r="L184" s="169"/>
      <c r="M184" s="170" t="s">
        <v>1</v>
      </c>
      <c r="N184" s="171" t="s">
        <v>41</v>
      </c>
      <c r="P184" s="142">
        <f t="shared" si="31"/>
        <v>0</v>
      </c>
      <c r="Q184" s="142">
        <v>0</v>
      </c>
      <c r="R184" s="142">
        <f t="shared" si="32"/>
        <v>0</v>
      </c>
      <c r="S184" s="142">
        <v>0</v>
      </c>
      <c r="T184" s="143">
        <f t="shared" si="33"/>
        <v>0</v>
      </c>
      <c r="AR184" s="144" t="s">
        <v>172</v>
      </c>
      <c r="AT184" s="144" t="s">
        <v>224</v>
      </c>
      <c r="AU184" s="144" t="s">
        <v>160</v>
      </c>
      <c r="AY184" s="16" t="s">
        <v>154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6" t="s">
        <v>160</v>
      </c>
      <c r="BK184" s="145">
        <f t="shared" si="39"/>
        <v>0</v>
      </c>
      <c r="BL184" s="16" t="s">
        <v>159</v>
      </c>
      <c r="BM184" s="144" t="s">
        <v>396</v>
      </c>
    </row>
    <row r="185" spans="2:65" s="1" customFormat="1" ht="16.5" customHeight="1">
      <c r="B185" s="31"/>
      <c r="C185" s="161" t="s">
        <v>75</v>
      </c>
      <c r="D185" s="161" t="s">
        <v>224</v>
      </c>
      <c r="E185" s="162" t="s">
        <v>1479</v>
      </c>
      <c r="F185" s="163" t="s">
        <v>1480</v>
      </c>
      <c r="G185" s="164" t="s">
        <v>158</v>
      </c>
      <c r="H185" s="165">
        <v>5</v>
      </c>
      <c r="I185" s="166"/>
      <c r="J185" s="167">
        <f t="shared" si="30"/>
        <v>0</v>
      </c>
      <c r="K185" s="168"/>
      <c r="L185" s="169"/>
      <c r="M185" s="170" t="s">
        <v>1</v>
      </c>
      <c r="N185" s="171" t="s">
        <v>41</v>
      </c>
      <c r="P185" s="142">
        <f t="shared" si="31"/>
        <v>0</v>
      </c>
      <c r="Q185" s="142">
        <v>0</v>
      </c>
      <c r="R185" s="142">
        <f t="shared" si="32"/>
        <v>0</v>
      </c>
      <c r="S185" s="142">
        <v>0</v>
      </c>
      <c r="T185" s="143">
        <f t="shared" si="33"/>
        <v>0</v>
      </c>
      <c r="AR185" s="144" t="s">
        <v>172</v>
      </c>
      <c r="AT185" s="144" t="s">
        <v>224</v>
      </c>
      <c r="AU185" s="144" t="s">
        <v>160</v>
      </c>
      <c r="AY185" s="16" t="s">
        <v>154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6" t="s">
        <v>160</v>
      </c>
      <c r="BK185" s="145">
        <f t="shared" si="39"/>
        <v>0</v>
      </c>
      <c r="BL185" s="16" t="s">
        <v>159</v>
      </c>
      <c r="BM185" s="144" t="s">
        <v>401</v>
      </c>
    </row>
    <row r="186" spans="2:65" s="1" customFormat="1" ht="24.2" customHeight="1">
      <c r="B186" s="31"/>
      <c r="C186" s="161" t="s">
        <v>75</v>
      </c>
      <c r="D186" s="161" t="s">
        <v>224</v>
      </c>
      <c r="E186" s="162" t="s">
        <v>1481</v>
      </c>
      <c r="F186" s="163" t="s">
        <v>1482</v>
      </c>
      <c r="G186" s="164" t="s">
        <v>158</v>
      </c>
      <c r="H186" s="165">
        <v>33</v>
      </c>
      <c r="I186" s="166"/>
      <c r="J186" s="167">
        <f t="shared" si="30"/>
        <v>0</v>
      </c>
      <c r="K186" s="168"/>
      <c r="L186" s="169"/>
      <c r="M186" s="170" t="s">
        <v>1</v>
      </c>
      <c r="N186" s="171" t="s">
        <v>41</v>
      </c>
      <c r="P186" s="142">
        <f t="shared" si="31"/>
        <v>0</v>
      </c>
      <c r="Q186" s="142">
        <v>0</v>
      </c>
      <c r="R186" s="142">
        <f t="shared" si="32"/>
        <v>0</v>
      </c>
      <c r="S186" s="142">
        <v>0</v>
      </c>
      <c r="T186" s="143">
        <f t="shared" si="33"/>
        <v>0</v>
      </c>
      <c r="AR186" s="144" t="s">
        <v>172</v>
      </c>
      <c r="AT186" s="144" t="s">
        <v>224</v>
      </c>
      <c r="AU186" s="144" t="s">
        <v>160</v>
      </c>
      <c r="AY186" s="16" t="s">
        <v>154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6" t="s">
        <v>160</v>
      </c>
      <c r="BK186" s="145">
        <f t="shared" si="39"/>
        <v>0</v>
      </c>
      <c r="BL186" s="16" t="s">
        <v>159</v>
      </c>
      <c r="BM186" s="144" t="s">
        <v>404</v>
      </c>
    </row>
    <row r="187" spans="2:65" s="1" customFormat="1" ht="16.5" customHeight="1">
      <c r="B187" s="31"/>
      <c r="C187" s="161" t="s">
        <v>75</v>
      </c>
      <c r="D187" s="161" t="s">
        <v>224</v>
      </c>
      <c r="E187" s="162" t="s">
        <v>1471</v>
      </c>
      <c r="F187" s="163" t="s">
        <v>1472</v>
      </c>
      <c r="G187" s="164" t="s">
        <v>158</v>
      </c>
      <c r="H187" s="165">
        <v>3</v>
      </c>
      <c r="I187" s="166"/>
      <c r="J187" s="167">
        <f t="shared" si="30"/>
        <v>0</v>
      </c>
      <c r="K187" s="168"/>
      <c r="L187" s="169"/>
      <c r="M187" s="170" t="s">
        <v>1</v>
      </c>
      <c r="N187" s="171" t="s">
        <v>41</v>
      </c>
      <c r="P187" s="142">
        <f t="shared" si="31"/>
        <v>0</v>
      </c>
      <c r="Q187" s="142">
        <v>0</v>
      </c>
      <c r="R187" s="142">
        <f t="shared" si="32"/>
        <v>0</v>
      </c>
      <c r="S187" s="142">
        <v>0</v>
      </c>
      <c r="T187" s="143">
        <f t="shared" si="33"/>
        <v>0</v>
      </c>
      <c r="AR187" s="144" t="s">
        <v>172</v>
      </c>
      <c r="AT187" s="144" t="s">
        <v>224</v>
      </c>
      <c r="AU187" s="144" t="s">
        <v>160</v>
      </c>
      <c r="AY187" s="16" t="s">
        <v>154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6" t="s">
        <v>160</v>
      </c>
      <c r="BK187" s="145">
        <f t="shared" si="39"/>
        <v>0</v>
      </c>
      <c r="BL187" s="16" t="s">
        <v>159</v>
      </c>
      <c r="BM187" s="144" t="s">
        <v>408</v>
      </c>
    </row>
    <row r="188" spans="2:65" s="1" customFormat="1" ht="16.5" customHeight="1">
      <c r="B188" s="31"/>
      <c r="C188" s="161" t="s">
        <v>75</v>
      </c>
      <c r="D188" s="161" t="s">
        <v>224</v>
      </c>
      <c r="E188" s="162" t="s">
        <v>1483</v>
      </c>
      <c r="F188" s="163" t="s">
        <v>1484</v>
      </c>
      <c r="G188" s="164" t="s">
        <v>158</v>
      </c>
      <c r="H188" s="165">
        <v>33</v>
      </c>
      <c r="I188" s="166"/>
      <c r="J188" s="167">
        <f t="shared" si="30"/>
        <v>0</v>
      </c>
      <c r="K188" s="168"/>
      <c r="L188" s="169"/>
      <c r="M188" s="170" t="s">
        <v>1</v>
      </c>
      <c r="N188" s="171" t="s">
        <v>41</v>
      </c>
      <c r="P188" s="142">
        <f t="shared" si="31"/>
        <v>0</v>
      </c>
      <c r="Q188" s="142">
        <v>0</v>
      </c>
      <c r="R188" s="142">
        <f t="shared" si="32"/>
        <v>0</v>
      </c>
      <c r="S188" s="142">
        <v>0</v>
      </c>
      <c r="T188" s="143">
        <f t="shared" si="33"/>
        <v>0</v>
      </c>
      <c r="AR188" s="144" t="s">
        <v>172</v>
      </c>
      <c r="AT188" s="144" t="s">
        <v>224</v>
      </c>
      <c r="AU188" s="144" t="s">
        <v>160</v>
      </c>
      <c r="AY188" s="16" t="s">
        <v>154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6" t="s">
        <v>160</v>
      </c>
      <c r="BK188" s="145">
        <f t="shared" si="39"/>
        <v>0</v>
      </c>
      <c r="BL188" s="16" t="s">
        <v>159</v>
      </c>
      <c r="BM188" s="144" t="s">
        <v>411</v>
      </c>
    </row>
    <row r="189" spans="2:65" s="1" customFormat="1" ht="24.2" customHeight="1">
      <c r="B189" s="31"/>
      <c r="C189" s="161" t="s">
        <v>75</v>
      </c>
      <c r="D189" s="161" t="s">
        <v>224</v>
      </c>
      <c r="E189" s="162" t="s">
        <v>1485</v>
      </c>
      <c r="F189" s="163" t="s">
        <v>1486</v>
      </c>
      <c r="G189" s="164" t="s">
        <v>158</v>
      </c>
      <c r="H189" s="165">
        <v>33</v>
      </c>
      <c r="I189" s="166"/>
      <c r="J189" s="167">
        <f t="shared" si="30"/>
        <v>0</v>
      </c>
      <c r="K189" s="168"/>
      <c r="L189" s="169"/>
      <c r="M189" s="170" t="s">
        <v>1</v>
      </c>
      <c r="N189" s="171" t="s">
        <v>41</v>
      </c>
      <c r="P189" s="142">
        <f t="shared" si="31"/>
        <v>0</v>
      </c>
      <c r="Q189" s="142">
        <v>0</v>
      </c>
      <c r="R189" s="142">
        <f t="shared" si="32"/>
        <v>0</v>
      </c>
      <c r="S189" s="142">
        <v>0</v>
      </c>
      <c r="T189" s="143">
        <f t="shared" si="33"/>
        <v>0</v>
      </c>
      <c r="AR189" s="144" t="s">
        <v>172</v>
      </c>
      <c r="AT189" s="144" t="s">
        <v>224</v>
      </c>
      <c r="AU189" s="144" t="s">
        <v>160</v>
      </c>
      <c r="AY189" s="16" t="s">
        <v>154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6" t="s">
        <v>160</v>
      </c>
      <c r="BK189" s="145">
        <f t="shared" si="39"/>
        <v>0</v>
      </c>
      <c r="BL189" s="16" t="s">
        <v>159</v>
      </c>
      <c r="BM189" s="144" t="s">
        <v>417</v>
      </c>
    </row>
    <row r="190" spans="2:65" s="1" customFormat="1" ht="16.5" customHeight="1">
      <c r="B190" s="31"/>
      <c r="C190" s="161" t="s">
        <v>75</v>
      </c>
      <c r="D190" s="161" t="s">
        <v>224</v>
      </c>
      <c r="E190" s="162" t="s">
        <v>1487</v>
      </c>
      <c r="F190" s="163" t="s">
        <v>1488</v>
      </c>
      <c r="G190" s="164" t="s">
        <v>158</v>
      </c>
      <c r="H190" s="165">
        <v>1</v>
      </c>
      <c r="I190" s="166"/>
      <c r="J190" s="167">
        <f t="shared" si="30"/>
        <v>0</v>
      </c>
      <c r="K190" s="168"/>
      <c r="L190" s="169"/>
      <c r="M190" s="170" t="s">
        <v>1</v>
      </c>
      <c r="N190" s="171" t="s">
        <v>41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172</v>
      </c>
      <c r="AT190" s="144" t="s">
        <v>224</v>
      </c>
      <c r="AU190" s="144" t="s">
        <v>160</v>
      </c>
      <c r="AY190" s="16" t="s">
        <v>154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6" t="s">
        <v>160</v>
      </c>
      <c r="BK190" s="145">
        <f t="shared" si="39"/>
        <v>0</v>
      </c>
      <c r="BL190" s="16" t="s">
        <v>159</v>
      </c>
      <c r="BM190" s="144" t="s">
        <v>420</v>
      </c>
    </row>
    <row r="191" spans="2:65" s="1" customFormat="1" ht="16.5" customHeight="1">
      <c r="B191" s="31"/>
      <c r="C191" s="161" t="s">
        <v>75</v>
      </c>
      <c r="D191" s="161" t="s">
        <v>224</v>
      </c>
      <c r="E191" s="162" t="s">
        <v>1489</v>
      </c>
      <c r="F191" s="163" t="s">
        <v>1490</v>
      </c>
      <c r="G191" s="164" t="s">
        <v>158</v>
      </c>
      <c r="H191" s="165">
        <v>1</v>
      </c>
      <c r="I191" s="166"/>
      <c r="J191" s="167">
        <f t="shared" si="30"/>
        <v>0</v>
      </c>
      <c r="K191" s="168"/>
      <c r="L191" s="169"/>
      <c r="M191" s="170" t="s">
        <v>1</v>
      </c>
      <c r="N191" s="171" t="s">
        <v>41</v>
      </c>
      <c r="P191" s="142">
        <f t="shared" si="31"/>
        <v>0</v>
      </c>
      <c r="Q191" s="142">
        <v>0</v>
      </c>
      <c r="R191" s="142">
        <f t="shared" si="32"/>
        <v>0</v>
      </c>
      <c r="S191" s="142">
        <v>0</v>
      </c>
      <c r="T191" s="143">
        <f t="shared" si="33"/>
        <v>0</v>
      </c>
      <c r="AR191" s="144" t="s">
        <v>172</v>
      </c>
      <c r="AT191" s="144" t="s">
        <v>224</v>
      </c>
      <c r="AU191" s="144" t="s">
        <v>160</v>
      </c>
      <c r="AY191" s="16" t="s">
        <v>154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6" t="s">
        <v>160</v>
      </c>
      <c r="BK191" s="145">
        <f t="shared" si="39"/>
        <v>0</v>
      </c>
      <c r="BL191" s="16" t="s">
        <v>159</v>
      </c>
      <c r="BM191" s="144" t="s">
        <v>424</v>
      </c>
    </row>
    <row r="192" spans="2:65" s="1" customFormat="1" ht="16.5" customHeight="1">
      <c r="B192" s="31"/>
      <c r="C192" s="161" t="s">
        <v>75</v>
      </c>
      <c r="D192" s="161" t="s">
        <v>224</v>
      </c>
      <c r="E192" s="162" t="s">
        <v>1491</v>
      </c>
      <c r="F192" s="163" t="s">
        <v>1492</v>
      </c>
      <c r="G192" s="164" t="s">
        <v>158</v>
      </c>
      <c r="H192" s="165">
        <v>1</v>
      </c>
      <c r="I192" s="166"/>
      <c r="J192" s="167">
        <f t="shared" si="30"/>
        <v>0</v>
      </c>
      <c r="K192" s="168"/>
      <c r="L192" s="169"/>
      <c r="M192" s="170" t="s">
        <v>1</v>
      </c>
      <c r="N192" s="171" t="s">
        <v>41</v>
      </c>
      <c r="P192" s="142">
        <f t="shared" si="31"/>
        <v>0</v>
      </c>
      <c r="Q192" s="142">
        <v>0</v>
      </c>
      <c r="R192" s="142">
        <f t="shared" si="32"/>
        <v>0</v>
      </c>
      <c r="S192" s="142">
        <v>0</v>
      </c>
      <c r="T192" s="143">
        <f t="shared" si="33"/>
        <v>0</v>
      </c>
      <c r="AR192" s="144" t="s">
        <v>172</v>
      </c>
      <c r="AT192" s="144" t="s">
        <v>224</v>
      </c>
      <c r="AU192" s="144" t="s">
        <v>160</v>
      </c>
      <c r="AY192" s="16" t="s">
        <v>154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6" t="s">
        <v>160</v>
      </c>
      <c r="BK192" s="145">
        <f t="shared" si="39"/>
        <v>0</v>
      </c>
      <c r="BL192" s="16" t="s">
        <v>159</v>
      </c>
      <c r="BM192" s="144" t="s">
        <v>428</v>
      </c>
    </row>
    <row r="193" spans="2:65" s="1" customFormat="1" ht="16.5" customHeight="1">
      <c r="B193" s="31"/>
      <c r="C193" s="161" t="s">
        <v>75</v>
      </c>
      <c r="D193" s="161" t="s">
        <v>224</v>
      </c>
      <c r="E193" s="162" t="s">
        <v>1493</v>
      </c>
      <c r="F193" s="163" t="s">
        <v>1494</v>
      </c>
      <c r="G193" s="164" t="s">
        <v>158</v>
      </c>
      <c r="H193" s="165">
        <v>1</v>
      </c>
      <c r="I193" s="166"/>
      <c r="J193" s="167">
        <f t="shared" si="30"/>
        <v>0</v>
      </c>
      <c r="K193" s="168"/>
      <c r="L193" s="169"/>
      <c r="M193" s="170" t="s">
        <v>1</v>
      </c>
      <c r="N193" s="171" t="s">
        <v>41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172</v>
      </c>
      <c r="AT193" s="144" t="s">
        <v>224</v>
      </c>
      <c r="AU193" s="144" t="s">
        <v>160</v>
      </c>
      <c r="AY193" s="16" t="s">
        <v>154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6" t="s">
        <v>160</v>
      </c>
      <c r="BK193" s="145">
        <f t="shared" si="39"/>
        <v>0</v>
      </c>
      <c r="BL193" s="16" t="s">
        <v>159</v>
      </c>
      <c r="BM193" s="144" t="s">
        <v>432</v>
      </c>
    </row>
    <row r="194" spans="2:65" s="1" customFormat="1" ht="16.5" customHeight="1">
      <c r="B194" s="31"/>
      <c r="C194" s="161" t="s">
        <v>75</v>
      </c>
      <c r="D194" s="161" t="s">
        <v>224</v>
      </c>
      <c r="E194" s="162" t="s">
        <v>1495</v>
      </c>
      <c r="F194" s="163" t="s">
        <v>1496</v>
      </c>
      <c r="G194" s="164" t="s">
        <v>158</v>
      </c>
      <c r="H194" s="165">
        <v>1</v>
      </c>
      <c r="I194" s="166"/>
      <c r="J194" s="167">
        <f t="shared" si="30"/>
        <v>0</v>
      </c>
      <c r="K194" s="168"/>
      <c r="L194" s="169"/>
      <c r="M194" s="170" t="s">
        <v>1</v>
      </c>
      <c r="N194" s="171" t="s">
        <v>41</v>
      </c>
      <c r="P194" s="142">
        <f t="shared" si="31"/>
        <v>0</v>
      </c>
      <c r="Q194" s="142">
        <v>0</v>
      </c>
      <c r="R194" s="142">
        <f t="shared" si="32"/>
        <v>0</v>
      </c>
      <c r="S194" s="142">
        <v>0</v>
      </c>
      <c r="T194" s="143">
        <f t="shared" si="33"/>
        <v>0</v>
      </c>
      <c r="AR194" s="144" t="s">
        <v>172</v>
      </c>
      <c r="AT194" s="144" t="s">
        <v>224</v>
      </c>
      <c r="AU194" s="144" t="s">
        <v>160</v>
      </c>
      <c r="AY194" s="16" t="s">
        <v>154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6" t="s">
        <v>160</v>
      </c>
      <c r="BK194" s="145">
        <f t="shared" si="39"/>
        <v>0</v>
      </c>
      <c r="BL194" s="16" t="s">
        <v>159</v>
      </c>
      <c r="BM194" s="144" t="s">
        <v>435</v>
      </c>
    </row>
    <row r="195" spans="2:65" s="1" customFormat="1" ht="16.5" customHeight="1">
      <c r="B195" s="31"/>
      <c r="C195" s="161" t="s">
        <v>75</v>
      </c>
      <c r="D195" s="161" t="s">
        <v>224</v>
      </c>
      <c r="E195" s="162" t="s">
        <v>1497</v>
      </c>
      <c r="F195" s="163" t="s">
        <v>1498</v>
      </c>
      <c r="G195" s="164" t="s">
        <v>158</v>
      </c>
      <c r="H195" s="165">
        <v>2</v>
      </c>
      <c r="I195" s="166"/>
      <c r="J195" s="167">
        <f t="shared" si="30"/>
        <v>0</v>
      </c>
      <c r="K195" s="168"/>
      <c r="L195" s="169"/>
      <c r="M195" s="170" t="s">
        <v>1</v>
      </c>
      <c r="N195" s="171" t="s">
        <v>41</v>
      </c>
      <c r="P195" s="142">
        <f t="shared" si="31"/>
        <v>0</v>
      </c>
      <c r="Q195" s="142">
        <v>0</v>
      </c>
      <c r="R195" s="142">
        <f t="shared" si="32"/>
        <v>0</v>
      </c>
      <c r="S195" s="142">
        <v>0</v>
      </c>
      <c r="T195" s="143">
        <f t="shared" si="33"/>
        <v>0</v>
      </c>
      <c r="AR195" s="144" t="s">
        <v>172</v>
      </c>
      <c r="AT195" s="144" t="s">
        <v>224</v>
      </c>
      <c r="AU195" s="144" t="s">
        <v>160</v>
      </c>
      <c r="AY195" s="16" t="s">
        <v>154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6" t="s">
        <v>160</v>
      </c>
      <c r="BK195" s="145">
        <f t="shared" si="39"/>
        <v>0</v>
      </c>
      <c r="BL195" s="16" t="s">
        <v>159</v>
      </c>
      <c r="BM195" s="144" t="s">
        <v>439</v>
      </c>
    </row>
    <row r="196" spans="2:65" s="1" customFormat="1" ht="16.5" customHeight="1">
      <c r="B196" s="31"/>
      <c r="C196" s="161" t="s">
        <v>75</v>
      </c>
      <c r="D196" s="161" t="s">
        <v>224</v>
      </c>
      <c r="E196" s="162" t="s">
        <v>1499</v>
      </c>
      <c r="F196" s="163" t="s">
        <v>1500</v>
      </c>
      <c r="G196" s="164" t="s">
        <v>158</v>
      </c>
      <c r="H196" s="165">
        <v>1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41</v>
      </c>
      <c r="P196" s="142">
        <f t="shared" si="31"/>
        <v>0</v>
      </c>
      <c r="Q196" s="142">
        <v>0</v>
      </c>
      <c r="R196" s="142">
        <f t="shared" si="32"/>
        <v>0</v>
      </c>
      <c r="S196" s="142">
        <v>0</v>
      </c>
      <c r="T196" s="143">
        <f t="shared" si="33"/>
        <v>0</v>
      </c>
      <c r="AR196" s="144" t="s">
        <v>172</v>
      </c>
      <c r="AT196" s="144" t="s">
        <v>224</v>
      </c>
      <c r="AU196" s="144" t="s">
        <v>160</v>
      </c>
      <c r="AY196" s="16" t="s">
        <v>154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6" t="s">
        <v>160</v>
      </c>
      <c r="BK196" s="145">
        <f t="shared" si="39"/>
        <v>0</v>
      </c>
      <c r="BL196" s="16" t="s">
        <v>159</v>
      </c>
      <c r="BM196" s="144" t="s">
        <v>442</v>
      </c>
    </row>
    <row r="197" spans="2:65" s="1" customFormat="1" ht="21.75" customHeight="1">
      <c r="B197" s="31"/>
      <c r="C197" s="161" t="s">
        <v>75</v>
      </c>
      <c r="D197" s="161" t="s">
        <v>224</v>
      </c>
      <c r="E197" s="162" t="s">
        <v>1501</v>
      </c>
      <c r="F197" s="163" t="s">
        <v>1502</v>
      </c>
      <c r="G197" s="164" t="s">
        <v>158</v>
      </c>
      <c r="H197" s="165">
        <v>1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41</v>
      </c>
      <c r="P197" s="142">
        <f t="shared" si="31"/>
        <v>0</v>
      </c>
      <c r="Q197" s="142">
        <v>0</v>
      </c>
      <c r="R197" s="142">
        <f t="shared" si="32"/>
        <v>0</v>
      </c>
      <c r="S197" s="142">
        <v>0</v>
      </c>
      <c r="T197" s="143">
        <f t="shared" si="33"/>
        <v>0</v>
      </c>
      <c r="AR197" s="144" t="s">
        <v>172</v>
      </c>
      <c r="AT197" s="144" t="s">
        <v>224</v>
      </c>
      <c r="AU197" s="144" t="s">
        <v>160</v>
      </c>
      <c r="AY197" s="16" t="s">
        <v>154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6" t="s">
        <v>160</v>
      </c>
      <c r="BK197" s="145">
        <f t="shared" si="39"/>
        <v>0</v>
      </c>
      <c r="BL197" s="16" t="s">
        <v>159</v>
      </c>
      <c r="BM197" s="144" t="s">
        <v>447</v>
      </c>
    </row>
    <row r="198" spans="2:65" s="1" customFormat="1" ht="16.5" customHeight="1">
      <c r="B198" s="31"/>
      <c r="C198" s="161" t="s">
        <v>75</v>
      </c>
      <c r="D198" s="161" t="s">
        <v>224</v>
      </c>
      <c r="E198" s="162" t="s">
        <v>1503</v>
      </c>
      <c r="F198" s="163" t="s">
        <v>1504</v>
      </c>
      <c r="G198" s="164" t="s">
        <v>158</v>
      </c>
      <c r="H198" s="165">
        <v>1</v>
      </c>
      <c r="I198" s="166"/>
      <c r="J198" s="167">
        <f t="shared" si="30"/>
        <v>0</v>
      </c>
      <c r="K198" s="168"/>
      <c r="L198" s="169"/>
      <c r="M198" s="170" t="s">
        <v>1</v>
      </c>
      <c r="N198" s="171" t="s">
        <v>41</v>
      </c>
      <c r="P198" s="142">
        <f t="shared" si="31"/>
        <v>0</v>
      </c>
      <c r="Q198" s="142">
        <v>0</v>
      </c>
      <c r="R198" s="142">
        <f t="shared" si="32"/>
        <v>0</v>
      </c>
      <c r="S198" s="142">
        <v>0</v>
      </c>
      <c r="T198" s="143">
        <f t="shared" si="33"/>
        <v>0</v>
      </c>
      <c r="AR198" s="144" t="s">
        <v>172</v>
      </c>
      <c r="AT198" s="144" t="s">
        <v>224</v>
      </c>
      <c r="AU198" s="144" t="s">
        <v>160</v>
      </c>
      <c r="AY198" s="16" t="s">
        <v>154</v>
      </c>
      <c r="BE198" s="145">
        <f t="shared" si="34"/>
        <v>0</v>
      </c>
      <c r="BF198" s="145">
        <f t="shared" si="35"/>
        <v>0</v>
      </c>
      <c r="BG198" s="145">
        <f t="shared" si="36"/>
        <v>0</v>
      </c>
      <c r="BH198" s="145">
        <f t="shared" si="37"/>
        <v>0</v>
      </c>
      <c r="BI198" s="145">
        <f t="shared" si="38"/>
        <v>0</v>
      </c>
      <c r="BJ198" s="16" t="s">
        <v>160</v>
      </c>
      <c r="BK198" s="145">
        <f t="shared" si="39"/>
        <v>0</v>
      </c>
      <c r="BL198" s="16" t="s">
        <v>159</v>
      </c>
      <c r="BM198" s="144" t="s">
        <v>450</v>
      </c>
    </row>
    <row r="199" spans="2:65" s="1" customFormat="1" ht="16.5" customHeight="1">
      <c r="B199" s="31"/>
      <c r="C199" s="161" t="s">
        <v>75</v>
      </c>
      <c r="D199" s="161" t="s">
        <v>224</v>
      </c>
      <c r="E199" s="162" t="s">
        <v>1505</v>
      </c>
      <c r="F199" s="163" t="s">
        <v>1506</v>
      </c>
      <c r="G199" s="164" t="s">
        <v>158</v>
      </c>
      <c r="H199" s="165">
        <v>1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41</v>
      </c>
      <c r="P199" s="142">
        <f t="shared" si="31"/>
        <v>0</v>
      </c>
      <c r="Q199" s="142">
        <v>0</v>
      </c>
      <c r="R199" s="142">
        <f t="shared" si="32"/>
        <v>0</v>
      </c>
      <c r="S199" s="142">
        <v>0</v>
      </c>
      <c r="T199" s="143">
        <f t="shared" si="33"/>
        <v>0</v>
      </c>
      <c r="AR199" s="144" t="s">
        <v>172</v>
      </c>
      <c r="AT199" s="144" t="s">
        <v>224</v>
      </c>
      <c r="AU199" s="144" t="s">
        <v>160</v>
      </c>
      <c r="AY199" s="16" t="s">
        <v>154</v>
      </c>
      <c r="BE199" s="145">
        <f t="shared" si="34"/>
        <v>0</v>
      </c>
      <c r="BF199" s="145">
        <f t="shared" si="35"/>
        <v>0</v>
      </c>
      <c r="BG199" s="145">
        <f t="shared" si="36"/>
        <v>0</v>
      </c>
      <c r="BH199" s="145">
        <f t="shared" si="37"/>
        <v>0</v>
      </c>
      <c r="BI199" s="145">
        <f t="shared" si="38"/>
        <v>0</v>
      </c>
      <c r="BJ199" s="16" t="s">
        <v>160</v>
      </c>
      <c r="BK199" s="145">
        <f t="shared" si="39"/>
        <v>0</v>
      </c>
      <c r="BL199" s="16" t="s">
        <v>159</v>
      </c>
      <c r="BM199" s="144" t="s">
        <v>454</v>
      </c>
    </row>
    <row r="200" spans="2:65" s="1" customFormat="1" ht="16.5" customHeight="1">
      <c r="B200" s="31"/>
      <c r="C200" s="161" t="s">
        <v>75</v>
      </c>
      <c r="D200" s="161" t="s">
        <v>224</v>
      </c>
      <c r="E200" s="162" t="s">
        <v>1507</v>
      </c>
      <c r="F200" s="163" t="s">
        <v>1508</v>
      </c>
      <c r="G200" s="164" t="s">
        <v>158</v>
      </c>
      <c r="H200" s="165">
        <v>1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41</v>
      </c>
      <c r="P200" s="142">
        <f t="shared" si="31"/>
        <v>0</v>
      </c>
      <c r="Q200" s="142">
        <v>0</v>
      </c>
      <c r="R200" s="142">
        <f t="shared" si="32"/>
        <v>0</v>
      </c>
      <c r="S200" s="142">
        <v>0</v>
      </c>
      <c r="T200" s="143">
        <f t="shared" si="33"/>
        <v>0</v>
      </c>
      <c r="AR200" s="144" t="s">
        <v>172</v>
      </c>
      <c r="AT200" s="144" t="s">
        <v>224</v>
      </c>
      <c r="AU200" s="144" t="s">
        <v>160</v>
      </c>
      <c r="AY200" s="16" t="s">
        <v>154</v>
      </c>
      <c r="BE200" s="145">
        <f t="shared" si="34"/>
        <v>0</v>
      </c>
      <c r="BF200" s="145">
        <f t="shared" si="35"/>
        <v>0</v>
      </c>
      <c r="BG200" s="145">
        <f t="shared" si="36"/>
        <v>0</v>
      </c>
      <c r="BH200" s="145">
        <f t="shared" si="37"/>
        <v>0</v>
      </c>
      <c r="BI200" s="145">
        <f t="shared" si="38"/>
        <v>0</v>
      </c>
      <c r="BJ200" s="16" t="s">
        <v>160</v>
      </c>
      <c r="BK200" s="145">
        <f t="shared" si="39"/>
        <v>0</v>
      </c>
      <c r="BL200" s="16" t="s">
        <v>159</v>
      </c>
      <c r="BM200" s="144" t="s">
        <v>457</v>
      </c>
    </row>
    <row r="201" spans="2:65" s="1" customFormat="1" ht="24.2" customHeight="1">
      <c r="B201" s="31"/>
      <c r="C201" s="161" t="s">
        <v>75</v>
      </c>
      <c r="D201" s="161" t="s">
        <v>224</v>
      </c>
      <c r="E201" s="162" t="s">
        <v>1509</v>
      </c>
      <c r="F201" s="163" t="s">
        <v>1510</v>
      </c>
      <c r="G201" s="164" t="s">
        <v>158</v>
      </c>
      <c r="H201" s="165">
        <v>2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41</v>
      </c>
      <c r="P201" s="142">
        <f t="shared" si="31"/>
        <v>0</v>
      </c>
      <c r="Q201" s="142">
        <v>0</v>
      </c>
      <c r="R201" s="142">
        <f t="shared" si="32"/>
        <v>0</v>
      </c>
      <c r="S201" s="142">
        <v>0</v>
      </c>
      <c r="T201" s="143">
        <f t="shared" si="33"/>
        <v>0</v>
      </c>
      <c r="AR201" s="144" t="s">
        <v>172</v>
      </c>
      <c r="AT201" s="144" t="s">
        <v>224</v>
      </c>
      <c r="AU201" s="144" t="s">
        <v>160</v>
      </c>
      <c r="AY201" s="16" t="s">
        <v>154</v>
      </c>
      <c r="BE201" s="145">
        <f t="shared" si="34"/>
        <v>0</v>
      </c>
      <c r="BF201" s="145">
        <f t="shared" si="35"/>
        <v>0</v>
      </c>
      <c r="BG201" s="145">
        <f t="shared" si="36"/>
        <v>0</v>
      </c>
      <c r="BH201" s="145">
        <f t="shared" si="37"/>
        <v>0</v>
      </c>
      <c r="BI201" s="145">
        <f t="shared" si="38"/>
        <v>0</v>
      </c>
      <c r="BJ201" s="16" t="s">
        <v>160</v>
      </c>
      <c r="BK201" s="145">
        <f t="shared" si="39"/>
        <v>0</v>
      </c>
      <c r="BL201" s="16" t="s">
        <v>159</v>
      </c>
      <c r="BM201" s="144" t="s">
        <v>461</v>
      </c>
    </row>
    <row r="202" spans="2:65" s="1" customFormat="1" ht="16.5" customHeight="1">
      <c r="B202" s="31"/>
      <c r="C202" s="132" t="s">
        <v>159</v>
      </c>
      <c r="D202" s="132" t="s">
        <v>155</v>
      </c>
      <c r="E202" s="133" t="s">
        <v>1511</v>
      </c>
      <c r="F202" s="134" t="s">
        <v>1512</v>
      </c>
      <c r="G202" s="135" t="s">
        <v>365</v>
      </c>
      <c r="H202" s="172"/>
      <c r="I202" s="137"/>
      <c r="J202" s="138">
        <f t="shared" si="30"/>
        <v>0</v>
      </c>
      <c r="K202" s="139"/>
      <c r="L202" s="31"/>
      <c r="M202" s="140" t="s">
        <v>1</v>
      </c>
      <c r="N202" s="141" t="s">
        <v>41</v>
      </c>
      <c r="P202" s="142">
        <f t="shared" si="31"/>
        <v>0</v>
      </c>
      <c r="Q202" s="142">
        <v>0</v>
      </c>
      <c r="R202" s="142">
        <f t="shared" si="32"/>
        <v>0</v>
      </c>
      <c r="S202" s="142">
        <v>0</v>
      </c>
      <c r="T202" s="143">
        <f t="shared" si="33"/>
        <v>0</v>
      </c>
      <c r="AR202" s="144" t="s">
        <v>159</v>
      </c>
      <c r="AT202" s="144" t="s">
        <v>155</v>
      </c>
      <c r="AU202" s="144" t="s">
        <v>160</v>
      </c>
      <c r="AY202" s="16" t="s">
        <v>154</v>
      </c>
      <c r="BE202" s="145">
        <f t="shared" si="34"/>
        <v>0</v>
      </c>
      <c r="BF202" s="145">
        <f t="shared" si="35"/>
        <v>0</v>
      </c>
      <c r="BG202" s="145">
        <f t="shared" si="36"/>
        <v>0</v>
      </c>
      <c r="BH202" s="145">
        <f t="shared" si="37"/>
        <v>0</v>
      </c>
      <c r="BI202" s="145">
        <f t="shared" si="38"/>
        <v>0</v>
      </c>
      <c r="BJ202" s="16" t="s">
        <v>160</v>
      </c>
      <c r="BK202" s="145">
        <f t="shared" si="39"/>
        <v>0</v>
      </c>
      <c r="BL202" s="16" t="s">
        <v>159</v>
      </c>
      <c r="BM202" s="144" t="s">
        <v>1513</v>
      </c>
    </row>
    <row r="203" spans="2:65" s="10" customFormat="1" ht="25.9" customHeight="1">
      <c r="B203" s="122"/>
      <c r="D203" s="123" t="s">
        <v>74</v>
      </c>
      <c r="E203" s="124" t="s">
        <v>1514</v>
      </c>
      <c r="F203" s="124" t="s">
        <v>1515</v>
      </c>
      <c r="I203" s="125"/>
      <c r="J203" s="126">
        <f>BK203</f>
        <v>0</v>
      </c>
      <c r="L203" s="122"/>
      <c r="M203" s="127"/>
      <c r="P203" s="128">
        <f>SUM(P204:P211)</f>
        <v>0</v>
      </c>
      <c r="R203" s="128">
        <f>SUM(R204:R211)</f>
        <v>0</v>
      </c>
      <c r="T203" s="129">
        <f>SUM(T204:T211)</f>
        <v>0</v>
      </c>
      <c r="AR203" s="123" t="s">
        <v>83</v>
      </c>
      <c r="AT203" s="130" t="s">
        <v>74</v>
      </c>
      <c r="AU203" s="130" t="s">
        <v>75</v>
      </c>
      <c r="AY203" s="123" t="s">
        <v>154</v>
      </c>
      <c r="BK203" s="131">
        <f>SUM(BK204:BK211)</f>
        <v>0</v>
      </c>
    </row>
    <row r="204" spans="2:65" s="1" customFormat="1" ht="16.5" customHeight="1">
      <c r="B204" s="31"/>
      <c r="C204" s="132" t="s">
        <v>75</v>
      </c>
      <c r="D204" s="132" t="s">
        <v>155</v>
      </c>
      <c r="E204" s="133" t="s">
        <v>1516</v>
      </c>
      <c r="F204" s="134" t="s">
        <v>1517</v>
      </c>
      <c r="G204" s="135" t="s">
        <v>772</v>
      </c>
      <c r="H204" s="136">
        <v>8</v>
      </c>
      <c r="I204" s="137"/>
      <c r="J204" s="138">
        <f t="shared" ref="J204:J211" si="40">ROUND(I204*H204,2)</f>
        <v>0</v>
      </c>
      <c r="K204" s="139"/>
      <c r="L204" s="31"/>
      <c r="M204" s="140" t="s">
        <v>1</v>
      </c>
      <c r="N204" s="141" t="s">
        <v>41</v>
      </c>
      <c r="P204" s="142">
        <f t="shared" ref="P204:P211" si="41">O204*H204</f>
        <v>0</v>
      </c>
      <c r="Q204" s="142">
        <v>0</v>
      </c>
      <c r="R204" s="142">
        <f t="shared" ref="R204:R211" si="42">Q204*H204</f>
        <v>0</v>
      </c>
      <c r="S204" s="142">
        <v>0</v>
      </c>
      <c r="T204" s="143">
        <f t="shared" ref="T204:T211" si="43">S204*H204</f>
        <v>0</v>
      </c>
      <c r="AR204" s="144" t="s">
        <v>159</v>
      </c>
      <c r="AT204" s="144" t="s">
        <v>155</v>
      </c>
      <c r="AU204" s="144" t="s">
        <v>83</v>
      </c>
      <c r="AY204" s="16" t="s">
        <v>154</v>
      </c>
      <c r="BE204" s="145">
        <f t="shared" ref="BE204:BE211" si="44">IF(N204="základná",J204,0)</f>
        <v>0</v>
      </c>
      <c r="BF204" s="145">
        <f t="shared" ref="BF204:BF211" si="45">IF(N204="znížená",J204,0)</f>
        <v>0</v>
      </c>
      <c r="BG204" s="145">
        <f t="shared" ref="BG204:BG211" si="46">IF(N204="zákl. prenesená",J204,0)</f>
        <v>0</v>
      </c>
      <c r="BH204" s="145">
        <f t="shared" ref="BH204:BH211" si="47">IF(N204="zníž. prenesená",J204,0)</f>
        <v>0</v>
      </c>
      <c r="BI204" s="145">
        <f t="shared" ref="BI204:BI211" si="48">IF(N204="nulová",J204,0)</f>
        <v>0</v>
      </c>
      <c r="BJ204" s="16" t="s">
        <v>160</v>
      </c>
      <c r="BK204" s="145">
        <f t="shared" ref="BK204:BK211" si="49">ROUND(I204*H204,2)</f>
        <v>0</v>
      </c>
      <c r="BL204" s="16" t="s">
        <v>159</v>
      </c>
      <c r="BM204" s="144" t="s">
        <v>466</v>
      </c>
    </row>
    <row r="205" spans="2:65" s="1" customFormat="1" ht="16.5" customHeight="1">
      <c r="B205" s="31"/>
      <c r="C205" s="132" t="s">
        <v>75</v>
      </c>
      <c r="D205" s="132" t="s">
        <v>155</v>
      </c>
      <c r="E205" s="133" t="s">
        <v>1518</v>
      </c>
      <c r="F205" s="134" t="s">
        <v>1519</v>
      </c>
      <c r="G205" s="135" t="s">
        <v>772</v>
      </c>
      <c r="H205" s="136">
        <v>20</v>
      </c>
      <c r="I205" s="137"/>
      <c r="J205" s="138">
        <f t="shared" si="40"/>
        <v>0</v>
      </c>
      <c r="K205" s="139"/>
      <c r="L205" s="31"/>
      <c r="M205" s="140" t="s">
        <v>1</v>
      </c>
      <c r="N205" s="141" t="s">
        <v>41</v>
      </c>
      <c r="P205" s="142">
        <f t="shared" si="41"/>
        <v>0</v>
      </c>
      <c r="Q205" s="142">
        <v>0</v>
      </c>
      <c r="R205" s="142">
        <f t="shared" si="42"/>
        <v>0</v>
      </c>
      <c r="S205" s="142">
        <v>0</v>
      </c>
      <c r="T205" s="143">
        <f t="shared" si="43"/>
        <v>0</v>
      </c>
      <c r="AR205" s="144" t="s">
        <v>159</v>
      </c>
      <c r="AT205" s="144" t="s">
        <v>155</v>
      </c>
      <c r="AU205" s="144" t="s">
        <v>83</v>
      </c>
      <c r="AY205" s="16" t="s">
        <v>154</v>
      </c>
      <c r="BE205" s="145">
        <f t="shared" si="44"/>
        <v>0</v>
      </c>
      <c r="BF205" s="145">
        <f t="shared" si="45"/>
        <v>0</v>
      </c>
      <c r="BG205" s="145">
        <f t="shared" si="46"/>
        <v>0</v>
      </c>
      <c r="BH205" s="145">
        <f t="shared" si="47"/>
        <v>0</v>
      </c>
      <c r="BI205" s="145">
        <f t="shared" si="48"/>
        <v>0</v>
      </c>
      <c r="BJ205" s="16" t="s">
        <v>160</v>
      </c>
      <c r="BK205" s="145">
        <f t="shared" si="49"/>
        <v>0</v>
      </c>
      <c r="BL205" s="16" t="s">
        <v>159</v>
      </c>
      <c r="BM205" s="144" t="s">
        <v>473</v>
      </c>
    </row>
    <row r="206" spans="2:65" s="1" customFormat="1" ht="16.5" customHeight="1">
      <c r="B206" s="31"/>
      <c r="C206" s="132" t="s">
        <v>75</v>
      </c>
      <c r="D206" s="132" t="s">
        <v>155</v>
      </c>
      <c r="E206" s="133" t="s">
        <v>1520</v>
      </c>
      <c r="F206" s="134" t="s">
        <v>1521</v>
      </c>
      <c r="G206" s="135" t="s">
        <v>772</v>
      </c>
      <c r="H206" s="136">
        <v>100</v>
      </c>
      <c r="I206" s="137"/>
      <c r="J206" s="138">
        <f t="shared" si="40"/>
        <v>0</v>
      </c>
      <c r="K206" s="139"/>
      <c r="L206" s="31"/>
      <c r="M206" s="140" t="s">
        <v>1</v>
      </c>
      <c r="N206" s="141" t="s">
        <v>41</v>
      </c>
      <c r="P206" s="142">
        <f t="shared" si="41"/>
        <v>0</v>
      </c>
      <c r="Q206" s="142">
        <v>0</v>
      </c>
      <c r="R206" s="142">
        <f t="shared" si="42"/>
        <v>0</v>
      </c>
      <c r="S206" s="142">
        <v>0</v>
      </c>
      <c r="T206" s="143">
        <f t="shared" si="43"/>
        <v>0</v>
      </c>
      <c r="AR206" s="144" t="s">
        <v>159</v>
      </c>
      <c r="AT206" s="144" t="s">
        <v>155</v>
      </c>
      <c r="AU206" s="144" t="s">
        <v>83</v>
      </c>
      <c r="AY206" s="16" t="s">
        <v>154</v>
      </c>
      <c r="BE206" s="145">
        <f t="shared" si="44"/>
        <v>0</v>
      </c>
      <c r="BF206" s="145">
        <f t="shared" si="45"/>
        <v>0</v>
      </c>
      <c r="BG206" s="145">
        <f t="shared" si="46"/>
        <v>0</v>
      </c>
      <c r="BH206" s="145">
        <f t="shared" si="47"/>
        <v>0</v>
      </c>
      <c r="BI206" s="145">
        <f t="shared" si="48"/>
        <v>0</v>
      </c>
      <c r="BJ206" s="16" t="s">
        <v>160</v>
      </c>
      <c r="BK206" s="145">
        <f t="shared" si="49"/>
        <v>0</v>
      </c>
      <c r="BL206" s="16" t="s">
        <v>159</v>
      </c>
      <c r="BM206" s="144" t="s">
        <v>477</v>
      </c>
    </row>
    <row r="207" spans="2:65" s="1" customFormat="1" ht="16.5" customHeight="1">
      <c r="B207" s="31"/>
      <c r="C207" s="132" t="s">
        <v>75</v>
      </c>
      <c r="D207" s="132" t="s">
        <v>155</v>
      </c>
      <c r="E207" s="133" t="s">
        <v>1522</v>
      </c>
      <c r="F207" s="134" t="s">
        <v>1523</v>
      </c>
      <c r="G207" s="135" t="s">
        <v>772</v>
      </c>
      <c r="H207" s="136">
        <v>100</v>
      </c>
      <c r="I207" s="137"/>
      <c r="J207" s="138">
        <f t="shared" si="40"/>
        <v>0</v>
      </c>
      <c r="K207" s="139"/>
      <c r="L207" s="31"/>
      <c r="M207" s="140" t="s">
        <v>1</v>
      </c>
      <c r="N207" s="141" t="s">
        <v>41</v>
      </c>
      <c r="P207" s="142">
        <f t="shared" si="41"/>
        <v>0</v>
      </c>
      <c r="Q207" s="142">
        <v>0</v>
      </c>
      <c r="R207" s="142">
        <f t="shared" si="42"/>
        <v>0</v>
      </c>
      <c r="S207" s="142">
        <v>0</v>
      </c>
      <c r="T207" s="143">
        <f t="shared" si="43"/>
        <v>0</v>
      </c>
      <c r="AR207" s="144" t="s">
        <v>159</v>
      </c>
      <c r="AT207" s="144" t="s">
        <v>155</v>
      </c>
      <c r="AU207" s="144" t="s">
        <v>83</v>
      </c>
      <c r="AY207" s="16" t="s">
        <v>154</v>
      </c>
      <c r="BE207" s="145">
        <f t="shared" si="44"/>
        <v>0</v>
      </c>
      <c r="BF207" s="145">
        <f t="shared" si="45"/>
        <v>0</v>
      </c>
      <c r="BG207" s="145">
        <f t="shared" si="46"/>
        <v>0</v>
      </c>
      <c r="BH207" s="145">
        <f t="shared" si="47"/>
        <v>0</v>
      </c>
      <c r="BI207" s="145">
        <f t="shared" si="48"/>
        <v>0</v>
      </c>
      <c r="BJ207" s="16" t="s">
        <v>160</v>
      </c>
      <c r="BK207" s="145">
        <f t="shared" si="49"/>
        <v>0</v>
      </c>
      <c r="BL207" s="16" t="s">
        <v>159</v>
      </c>
      <c r="BM207" s="144" t="s">
        <v>481</v>
      </c>
    </row>
    <row r="208" spans="2:65" s="1" customFormat="1" ht="16.5" customHeight="1">
      <c r="B208" s="31"/>
      <c r="C208" s="132" t="s">
        <v>75</v>
      </c>
      <c r="D208" s="132" t="s">
        <v>155</v>
      </c>
      <c r="E208" s="133" t="s">
        <v>1524</v>
      </c>
      <c r="F208" s="134" t="s">
        <v>1525</v>
      </c>
      <c r="G208" s="135" t="s">
        <v>772</v>
      </c>
      <c r="H208" s="136">
        <v>20</v>
      </c>
      <c r="I208" s="137"/>
      <c r="J208" s="138">
        <f t="shared" si="40"/>
        <v>0</v>
      </c>
      <c r="K208" s="139"/>
      <c r="L208" s="31"/>
      <c r="M208" s="140" t="s">
        <v>1</v>
      </c>
      <c r="N208" s="141" t="s">
        <v>41</v>
      </c>
      <c r="P208" s="142">
        <f t="shared" si="41"/>
        <v>0</v>
      </c>
      <c r="Q208" s="142">
        <v>0</v>
      </c>
      <c r="R208" s="142">
        <f t="shared" si="42"/>
        <v>0</v>
      </c>
      <c r="S208" s="142">
        <v>0</v>
      </c>
      <c r="T208" s="143">
        <f t="shared" si="43"/>
        <v>0</v>
      </c>
      <c r="AR208" s="144" t="s">
        <v>159</v>
      </c>
      <c r="AT208" s="144" t="s">
        <v>155</v>
      </c>
      <c r="AU208" s="144" t="s">
        <v>83</v>
      </c>
      <c r="AY208" s="16" t="s">
        <v>154</v>
      </c>
      <c r="BE208" s="145">
        <f t="shared" si="44"/>
        <v>0</v>
      </c>
      <c r="BF208" s="145">
        <f t="shared" si="45"/>
        <v>0</v>
      </c>
      <c r="BG208" s="145">
        <f t="shared" si="46"/>
        <v>0</v>
      </c>
      <c r="BH208" s="145">
        <f t="shared" si="47"/>
        <v>0</v>
      </c>
      <c r="BI208" s="145">
        <f t="shared" si="48"/>
        <v>0</v>
      </c>
      <c r="BJ208" s="16" t="s">
        <v>160</v>
      </c>
      <c r="BK208" s="145">
        <f t="shared" si="49"/>
        <v>0</v>
      </c>
      <c r="BL208" s="16" t="s">
        <v>159</v>
      </c>
      <c r="BM208" s="144" t="s">
        <v>484</v>
      </c>
    </row>
    <row r="209" spans="2:65" s="1" customFormat="1" ht="16.5" customHeight="1">
      <c r="B209" s="31"/>
      <c r="C209" s="132" t="s">
        <v>75</v>
      </c>
      <c r="D209" s="132" t="s">
        <v>155</v>
      </c>
      <c r="E209" s="133" t="s">
        <v>1526</v>
      </c>
      <c r="F209" s="134" t="s">
        <v>1527</v>
      </c>
      <c r="G209" s="135" t="s">
        <v>772</v>
      </c>
      <c r="H209" s="136">
        <v>10</v>
      </c>
      <c r="I209" s="137"/>
      <c r="J209" s="138">
        <f t="shared" si="40"/>
        <v>0</v>
      </c>
      <c r="K209" s="139"/>
      <c r="L209" s="31"/>
      <c r="M209" s="140" t="s">
        <v>1</v>
      </c>
      <c r="N209" s="141" t="s">
        <v>41</v>
      </c>
      <c r="P209" s="142">
        <f t="shared" si="41"/>
        <v>0</v>
      </c>
      <c r="Q209" s="142">
        <v>0</v>
      </c>
      <c r="R209" s="142">
        <f t="shared" si="42"/>
        <v>0</v>
      </c>
      <c r="S209" s="142">
        <v>0</v>
      </c>
      <c r="T209" s="143">
        <f t="shared" si="43"/>
        <v>0</v>
      </c>
      <c r="AR209" s="144" t="s">
        <v>159</v>
      </c>
      <c r="AT209" s="144" t="s">
        <v>155</v>
      </c>
      <c r="AU209" s="144" t="s">
        <v>83</v>
      </c>
      <c r="AY209" s="16" t="s">
        <v>154</v>
      </c>
      <c r="BE209" s="145">
        <f t="shared" si="44"/>
        <v>0</v>
      </c>
      <c r="BF209" s="145">
        <f t="shared" si="45"/>
        <v>0</v>
      </c>
      <c r="BG209" s="145">
        <f t="shared" si="46"/>
        <v>0</v>
      </c>
      <c r="BH209" s="145">
        <f t="shared" si="47"/>
        <v>0</v>
      </c>
      <c r="BI209" s="145">
        <f t="shared" si="48"/>
        <v>0</v>
      </c>
      <c r="BJ209" s="16" t="s">
        <v>160</v>
      </c>
      <c r="BK209" s="145">
        <f t="shared" si="49"/>
        <v>0</v>
      </c>
      <c r="BL209" s="16" t="s">
        <v>159</v>
      </c>
      <c r="BM209" s="144" t="s">
        <v>489</v>
      </c>
    </row>
    <row r="210" spans="2:65" s="1" customFormat="1" ht="16.5" customHeight="1">
      <c r="B210" s="31"/>
      <c r="C210" s="132" t="s">
        <v>75</v>
      </c>
      <c r="D210" s="132" t="s">
        <v>155</v>
      </c>
      <c r="E210" s="133" t="s">
        <v>1528</v>
      </c>
      <c r="F210" s="134" t="s">
        <v>1529</v>
      </c>
      <c r="G210" s="135" t="s">
        <v>772</v>
      </c>
      <c r="H210" s="136">
        <v>20</v>
      </c>
      <c r="I210" s="137"/>
      <c r="J210" s="138">
        <f t="shared" si="40"/>
        <v>0</v>
      </c>
      <c r="K210" s="139"/>
      <c r="L210" s="31"/>
      <c r="M210" s="140" t="s">
        <v>1</v>
      </c>
      <c r="N210" s="141" t="s">
        <v>41</v>
      </c>
      <c r="P210" s="142">
        <f t="shared" si="41"/>
        <v>0</v>
      </c>
      <c r="Q210" s="142">
        <v>0</v>
      </c>
      <c r="R210" s="142">
        <f t="shared" si="42"/>
        <v>0</v>
      </c>
      <c r="S210" s="142">
        <v>0</v>
      </c>
      <c r="T210" s="143">
        <f t="shared" si="43"/>
        <v>0</v>
      </c>
      <c r="AR210" s="144" t="s">
        <v>159</v>
      </c>
      <c r="AT210" s="144" t="s">
        <v>155</v>
      </c>
      <c r="AU210" s="144" t="s">
        <v>83</v>
      </c>
      <c r="AY210" s="16" t="s">
        <v>154</v>
      </c>
      <c r="BE210" s="145">
        <f t="shared" si="44"/>
        <v>0</v>
      </c>
      <c r="BF210" s="145">
        <f t="shared" si="45"/>
        <v>0</v>
      </c>
      <c r="BG210" s="145">
        <f t="shared" si="46"/>
        <v>0</v>
      </c>
      <c r="BH210" s="145">
        <f t="shared" si="47"/>
        <v>0</v>
      </c>
      <c r="BI210" s="145">
        <f t="shared" si="48"/>
        <v>0</v>
      </c>
      <c r="BJ210" s="16" t="s">
        <v>160</v>
      </c>
      <c r="BK210" s="145">
        <f t="shared" si="49"/>
        <v>0</v>
      </c>
      <c r="BL210" s="16" t="s">
        <v>159</v>
      </c>
      <c r="BM210" s="144" t="s">
        <v>493</v>
      </c>
    </row>
    <row r="211" spans="2:65" s="1" customFormat="1" ht="16.5" customHeight="1">
      <c r="B211" s="31"/>
      <c r="C211" s="132" t="s">
        <v>75</v>
      </c>
      <c r="D211" s="132" t="s">
        <v>155</v>
      </c>
      <c r="E211" s="133" t="s">
        <v>1530</v>
      </c>
      <c r="F211" s="134" t="s">
        <v>1531</v>
      </c>
      <c r="G211" s="135" t="s">
        <v>772</v>
      </c>
      <c r="H211" s="136">
        <v>20</v>
      </c>
      <c r="I211" s="137"/>
      <c r="J211" s="138">
        <f t="shared" si="40"/>
        <v>0</v>
      </c>
      <c r="K211" s="139"/>
      <c r="L211" s="31"/>
      <c r="M211" s="140" t="s">
        <v>1</v>
      </c>
      <c r="N211" s="141" t="s">
        <v>41</v>
      </c>
      <c r="P211" s="142">
        <f t="shared" si="41"/>
        <v>0</v>
      </c>
      <c r="Q211" s="142">
        <v>0</v>
      </c>
      <c r="R211" s="142">
        <f t="shared" si="42"/>
        <v>0</v>
      </c>
      <c r="S211" s="142">
        <v>0</v>
      </c>
      <c r="T211" s="143">
        <f t="shared" si="43"/>
        <v>0</v>
      </c>
      <c r="AR211" s="144" t="s">
        <v>159</v>
      </c>
      <c r="AT211" s="144" t="s">
        <v>155</v>
      </c>
      <c r="AU211" s="144" t="s">
        <v>83</v>
      </c>
      <c r="AY211" s="16" t="s">
        <v>154</v>
      </c>
      <c r="BE211" s="145">
        <f t="shared" si="44"/>
        <v>0</v>
      </c>
      <c r="BF211" s="145">
        <f t="shared" si="45"/>
        <v>0</v>
      </c>
      <c r="BG211" s="145">
        <f t="shared" si="46"/>
        <v>0</v>
      </c>
      <c r="BH211" s="145">
        <f t="shared" si="47"/>
        <v>0</v>
      </c>
      <c r="BI211" s="145">
        <f t="shared" si="48"/>
        <v>0</v>
      </c>
      <c r="BJ211" s="16" t="s">
        <v>160</v>
      </c>
      <c r="BK211" s="145">
        <f t="shared" si="49"/>
        <v>0</v>
      </c>
      <c r="BL211" s="16" t="s">
        <v>159</v>
      </c>
      <c r="BM211" s="144" t="s">
        <v>498</v>
      </c>
    </row>
    <row r="212" spans="2:65" s="10" customFormat="1" ht="25.9" customHeight="1">
      <c r="B212" s="122"/>
      <c r="D212" s="123" t="s">
        <v>74</v>
      </c>
      <c r="E212" s="124" t="s">
        <v>1532</v>
      </c>
      <c r="F212" s="124" t="s">
        <v>1533</v>
      </c>
      <c r="I212" s="125"/>
      <c r="J212" s="126">
        <f>BK212</f>
        <v>0</v>
      </c>
      <c r="L212" s="122"/>
      <c r="M212" s="127"/>
      <c r="P212" s="128">
        <f>SUM(P213:P215)</f>
        <v>0</v>
      </c>
      <c r="R212" s="128">
        <f>SUM(R213:R215)</f>
        <v>0</v>
      </c>
      <c r="T212" s="129">
        <f>SUM(T213:T215)</f>
        <v>0</v>
      </c>
      <c r="AR212" s="123" t="s">
        <v>83</v>
      </c>
      <c r="AT212" s="130" t="s">
        <v>74</v>
      </c>
      <c r="AU212" s="130" t="s">
        <v>75</v>
      </c>
      <c r="AY212" s="123" t="s">
        <v>154</v>
      </c>
      <c r="BK212" s="131">
        <f>SUM(BK213:BK215)</f>
        <v>0</v>
      </c>
    </row>
    <row r="213" spans="2:65" s="1" customFormat="1" ht="21.75" customHeight="1">
      <c r="B213" s="31"/>
      <c r="C213" s="132" t="s">
        <v>75</v>
      </c>
      <c r="D213" s="132" t="s">
        <v>155</v>
      </c>
      <c r="E213" s="133" t="s">
        <v>1534</v>
      </c>
      <c r="F213" s="134" t="s">
        <v>1535</v>
      </c>
      <c r="G213" s="135" t="s">
        <v>184</v>
      </c>
      <c r="H213" s="136">
        <v>1600</v>
      </c>
      <c r="I213" s="137"/>
      <c r="J213" s="138">
        <f>ROUND(I213*H213,2)</f>
        <v>0</v>
      </c>
      <c r="K213" s="139"/>
      <c r="L213" s="31"/>
      <c r="M213" s="140" t="s">
        <v>1</v>
      </c>
      <c r="N213" s="141" t="s">
        <v>41</v>
      </c>
      <c r="P213" s="142">
        <f>O213*H213</f>
        <v>0</v>
      </c>
      <c r="Q213" s="142">
        <v>0</v>
      </c>
      <c r="R213" s="142">
        <f>Q213*H213</f>
        <v>0</v>
      </c>
      <c r="S213" s="142">
        <v>0</v>
      </c>
      <c r="T213" s="143">
        <f>S213*H213</f>
        <v>0</v>
      </c>
      <c r="AR213" s="144" t="s">
        <v>159</v>
      </c>
      <c r="AT213" s="144" t="s">
        <v>155</v>
      </c>
      <c r="AU213" s="144" t="s">
        <v>83</v>
      </c>
      <c r="AY213" s="16" t="s">
        <v>154</v>
      </c>
      <c r="BE213" s="145">
        <f>IF(N213="základná",J213,0)</f>
        <v>0</v>
      </c>
      <c r="BF213" s="145">
        <f>IF(N213="znížená",J213,0)</f>
        <v>0</v>
      </c>
      <c r="BG213" s="145">
        <f>IF(N213="zákl. prenesená",J213,0)</f>
        <v>0</v>
      </c>
      <c r="BH213" s="145">
        <f>IF(N213="zníž. prenesená",J213,0)</f>
        <v>0</v>
      </c>
      <c r="BI213" s="145">
        <f>IF(N213="nulová",J213,0)</f>
        <v>0</v>
      </c>
      <c r="BJ213" s="16" t="s">
        <v>160</v>
      </c>
      <c r="BK213" s="145">
        <f>ROUND(I213*H213,2)</f>
        <v>0</v>
      </c>
      <c r="BL213" s="16" t="s">
        <v>159</v>
      </c>
      <c r="BM213" s="144" t="s">
        <v>503</v>
      </c>
    </row>
    <row r="214" spans="2:65" s="1" customFormat="1" ht="21.75" customHeight="1">
      <c r="B214" s="31"/>
      <c r="C214" s="132" t="s">
        <v>75</v>
      </c>
      <c r="D214" s="132" t="s">
        <v>155</v>
      </c>
      <c r="E214" s="133" t="s">
        <v>1536</v>
      </c>
      <c r="F214" s="134" t="s">
        <v>1537</v>
      </c>
      <c r="G214" s="135" t="s">
        <v>184</v>
      </c>
      <c r="H214" s="136">
        <v>300</v>
      </c>
      <c r="I214" s="137"/>
      <c r="J214" s="138">
        <f>ROUND(I214*H214,2)</f>
        <v>0</v>
      </c>
      <c r="K214" s="139"/>
      <c r="L214" s="31"/>
      <c r="M214" s="140" t="s">
        <v>1</v>
      </c>
      <c r="N214" s="141" t="s">
        <v>41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159</v>
      </c>
      <c r="AT214" s="144" t="s">
        <v>155</v>
      </c>
      <c r="AU214" s="144" t="s">
        <v>83</v>
      </c>
      <c r="AY214" s="16" t="s">
        <v>154</v>
      </c>
      <c r="BE214" s="145">
        <f>IF(N214="základná",J214,0)</f>
        <v>0</v>
      </c>
      <c r="BF214" s="145">
        <f>IF(N214="znížená",J214,0)</f>
        <v>0</v>
      </c>
      <c r="BG214" s="145">
        <f>IF(N214="zákl. prenesená",J214,0)</f>
        <v>0</v>
      </c>
      <c r="BH214" s="145">
        <f>IF(N214="zníž. prenesená",J214,0)</f>
        <v>0</v>
      </c>
      <c r="BI214" s="145">
        <f>IF(N214="nulová",J214,0)</f>
        <v>0</v>
      </c>
      <c r="BJ214" s="16" t="s">
        <v>160</v>
      </c>
      <c r="BK214" s="145">
        <f>ROUND(I214*H214,2)</f>
        <v>0</v>
      </c>
      <c r="BL214" s="16" t="s">
        <v>159</v>
      </c>
      <c r="BM214" s="144" t="s">
        <v>511</v>
      </c>
    </row>
    <row r="215" spans="2:65" s="1" customFormat="1" ht="24.2" customHeight="1">
      <c r="B215" s="31"/>
      <c r="C215" s="132" t="s">
        <v>75</v>
      </c>
      <c r="D215" s="132" t="s">
        <v>155</v>
      </c>
      <c r="E215" s="133" t="s">
        <v>1538</v>
      </c>
      <c r="F215" s="134" t="s">
        <v>1539</v>
      </c>
      <c r="G215" s="135" t="s">
        <v>158</v>
      </c>
      <c r="H215" s="136">
        <v>33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41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159</v>
      </c>
      <c r="AT215" s="144" t="s">
        <v>155</v>
      </c>
      <c r="AU215" s="144" t="s">
        <v>83</v>
      </c>
      <c r="AY215" s="16" t="s">
        <v>154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6" t="s">
        <v>160</v>
      </c>
      <c r="BK215" s="145">
        <f>ROUND(I215*H215,2)</f>
        <v>0</v>
      </c>
      <c r="BL215" s="16" t="s">
        <v>159</v>
      </c>
      <c r="BM215" s="144" t="s">
        <v>13</v>
      </c>
    </row>
    <row r="216" spans="2:65" s="10" customFormat="1" ht="25.9" customHeight="1">
      <c r="B216" s="122"/>
      <c r="D216" s="123" t="s">
        <v>74</v>
      </c>
      <c r="E216" s="124" t="s">
        <v>1540</v>
      </c>
      <c r="F216" s="124" t="s">
        <v>1541</v>
      </c>
      <c r="I216" s="125"/>
      <c r="J216" s="126">
        <f>BK216</f>
        <v>0</v>
      </c>
      <c r="L216" s="122"/>
      <c r="M216" s="127"/>
      <c r="P216" s="128">
        <f>SUM(P217:P218)</f>
        <v>0</v>
      </c>
      <c r="R216" s="128">
        <f>SUM(R217:R218)</f>
        <v>0</v>
      </c>
      <c r="T216" s="129">
        <f>SUM(T217:T218)</f>
        <v>0</v>
      </c>
      <c r="AR216" s="123" t="s">
        <v>83</v>
      </c>
      <c r="AT216" s="130" t="s">
        <v>74</v>
      </c>
      <c r="AU216" s="130" t="s">
        <v>75</v>
      </c>
      <c r="AY216" s="123" t="s">
        <v>154</v>
      </c>
      <c r="BK216" s="131">
        <f>SUM(BK217:BK218)</f>
        <v>0</v>
      </c>
    </row>
    <row r="217" spans="2:65" s="1" customFormat="1" ht="16.5" customHeight="1">
      <c r="B217" s="31"/>
      <c r="C217" s="132" t="s">
        <v>75</v>
      </c>
      <c r="D217" s="132" t="s">
        <v>155</v>
      </c>
      <c r="E217" s="133" t="s">
        <v>1542</v>
      </c>
      <c r="F217" s="134" t="s">
        <v>1543</v>
      </c>
      <c r="G217" s="135" t="s">
        <v>772</v>
      </c>
      <c r="H217" s="136">
        <v>50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41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159</v>
      </c>
      <c r="AT217" s="144" t="s">
        <v>155</v>
      </c>
      <c r="AU217" s="144" t="s">
        <v>83</v>
      </c>
      <c r="AY217" s="16" t="s">
        <v>154</v>
      </c>
      <c r="BE217" s="145">
        <f>IF(N217="základná",J217,0)</f>
        <v>0</v>
      </c>
      <c r="BF217" s="145">
        <f>IF(N217="znížená",J217,0)</f>
        <v>0</v>
      </c>
      <c r="BG217" s="145">
        <f>IF(N217="zákl. prenesená",J217,0)</f>
        <v>0</v>
      </c>
      <c r="BH217" s="145">
        <f>IF(N217="zníž. prenesená",J217,0)</f>
        <v>0</v>
      </c>
      <c r="BI217" s="145">
        <f>IF(N217="nulová",J217,0)</f>
        <v>0</v>
      </c>
      <c r="BJ217" s="16" t="s">
        <v>160</v>
      </c>
      <c r="BK217" s="145">
        <f>ROUND(I217*H217,2)</f>
        <v>0</v>
      </c>
      <c r="BL217" s="16" t="s">
        <v>159</v>
      </c>
      <c r="BM217" s="144" t="s">
        <v>520</v>
      </c>
    </row>
    <row r="218" spans="2:65" s="1" customFormat="1" ht="16.5" customHeight="1">
      <c r="B218" s="31"/>
      <c r="C218" s="132" t="s">
        <v>75</v>
      </c>
      <c r="D218" s="132" t="s">
        <v>155</v>
      </c>
      <c r="E218" s="133" t="s">
        <v>1544</v>
      </c>
      <c r="F218" s="134" t="s">
        <v>1545</v>
      </c>
      <c r="G218" s="135" t="s">
        <v>772</v>
      </c>
      <c r="H218" s="136">
        <v>30</v>
      </c>
      <c r="I218" s="137"/>
      <c r="J218" s="138">
        <f>ROUND(I218*H218,2)</f>
        <v>0</v>
      </c>
      <c r="K218" s="139"/>
      <c r="L218" s="31"/>
      <c r="M218" s="173" t="s">
        <v>1</v>
      </c>
      <c r="N218" s="174" t="s">
        <v>41</v>
      </c>
      <c r="O218" s="175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AR218" s="144" t="s">
        <v>159</v>
      </c>
      <c r="AT218" s="144" t="s">
        <v>155</v>
      </c>
      <c r="AU218" s="144" t="s">
        <v>83</v>
      </c>
      <c r="AY218" s="16" t="s">
        <v>154</v>
      </c>
      <c r="BE218" s="145">
        <f>IF(N218="základná",J218,0)</f>
        <v>0</v>
      </c>
      <c r="BF218" s="145">
        <f>IF(N218="znížená",J218,0)</f>
        <v>0</v>
      </c>
      <c r="BG218" s="145">
        <f>IF(N218="zákl. prenesená",J218,0)</f>
        <v>0</v>
      </c>
      <c r="BH218" s="145">
        <f>IF(N218="zníž. prenesená",J218,0)</f>
        <v>0</v>
      </c>
      <c r="BI218" s="145">
        <f>IF(N218="nulová",J218,0)</f>
        <v>0</v>
      </c>
      <c r="BJ218" s="16" t="s">
        <v>160</v>
      </c>
      <c r="BK218" s="145">
        <f>ROUND(I218*H218,2)</f>
        <v>0</v>
      </c>
      <c r="BL218" s="16" t="s">
        <v>159</v>
      </c>
      <c r="BM218" s="144" t="s">
        <v>526</v>
      </c>
    </row>
    <row r="219" spans="2:65" s="1" customFormat="1" ht="6.95" customHeight="1">
      <c r="B219" s="46"/>
      <c r="C219" s="47"/>
      <c r="D219" s="47"/>
      <c r="E219" s="47"/>
      <c r="F219" s="47"/>
      <c r="G219" s="47"/>
      <c r="H219" s="47"/>
      <c r="I219" s="47"/>
      <c r="J219" s="47"/>
      <c r="K219" s="47"/>
      <c r="L219" s="31"/>
    </row>
  </sheetData>
  <sheetProtection algorithmName="SHA-512" hashValue="iLDj/uKHL5Kq0yKpUF43DSQjIMmZdfn8AMe777tQSr5Zl7A/NQsRTuzJx+6jx4BFtMDI81epK7hRREVuCyxWyQ==" saltValue="sXkM3Amzom16iP/VgnCRAU7xTrQJj1bqtOOnW8SqR3R0C+FjRloUMKYB8AFY8BrLsUrZM2PyxtPqT3yVGp0Pbw==" spinCount="100000" sheet="1" objects="1" scenarios="1" formatColumns="0" formatRows="0" autoFilter="0"/>
  <autoFilter ref="C124:K218" xr:uid="{00000000-0009-0000-0000-00000B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44"/>
  <sheetViews>
    <sheetView showGridLines="0" tabSelected="1" topLeftCell="A233" workbookViewId="0">
      <selection activeCell="H244" sqref="H24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117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1546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1357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1359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1359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ROUND((SUM(BE125:BE243)),  2)</f>
        <v>0</v>
      </c>
      <c r="G33" s="94"/>
      <c r="H33" s="94"/>
      <c r="I33" s="95">
        <v>0.2</v>
      </c>
      <c r="J33" s="93">
        <f>ROUND(((SUM(BE125:BE243))*I33),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ROUND((SUM(BF125:BF243)),  2)</f>
        <v>0</v>
      </c>
      <c r="G34" s="94"/>
      <c r="H34" s="94"/>
      <c r="I34" s="95">
        <v>0.2</v>
      </c>
      <c r="J34" s="93">
        <f>ROUND(((SUM(BF125:BF243))*I34),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ROUND((SUM(BG125:BG243)),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ROUND((SUM(BH125:BH243)),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ROUND((SUM(BI125:BI243)),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>156-M - Štrukturovaná kabeláž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 xml:space="preserve"> 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Ing.Tornoš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Ing.Tornoš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J125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1547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13" customFormat="1" ht="19.899999999999999" hidden="1" customHeight="1">
      <c r="B98" s="178"/>
      <c r="D98" s="179" t="s">
        <v>1361</v>
      </c>
      <c r="E98" s="180"/>
      <c r="F98" s="180"/>
      <c r="G98" s="180"/>
      <c r="H98" s="180"/>
      <c r="I98" s="180"/>
      <c r="J98" s="181">
        <f>J127</f>
        <v>0</v>
      </c>
      <c r="L98" s="178"/>
    </row>
    <row r="99" spans="2:12" s="13" customFormat="1" ht="19.899999999999999" hidden="1" customHeight="1">
      <c r="B99" s="178"/>
      <c r="D99" s="179" t="s">
        <v>1548</v>
      </c>
      <c r="E99" s="180"/>
      <c r="F99" s="180"/>
      <c r="G99" s="180"/>
      <c r="H99" s="180"/>
      <c r="I99" s="180"/>
      <c r="J99" s="181">
        <f>J147</f>
        <v>0</v>
      </c>
      <c r="L99" s="178"/>
    </row>
    <row r="100" spans="2:12" s="8" customFormat="1" ht="24.95" hidden="1" customHeight="1">
      <c r="B100" s="109"/>
      <c r="D100" s="110" t="s">
        <v>1549</v>
      </c>
      <c r="E100" s="111"/>
      <c r="F100" s="111"/>
      <c r="G100" s="111"/>
      <c r="H100" s="111"/>
      <c r="I100" s="111"/>
      <c r="J100" s="112">
        <f>J165</f>
        <v>0</v>
      </c>
      <c r="L100" s="109"/>
    </row>
    <row r="101" spans="2:12" s="13" customFormat="1" ht="19.899999999999999" hidden="1" customHeight="1">
      <c r="B101" s="178"/>
      <c r="D101" s="179" t="s">
        <v>1364</v>
      </c>
      <c r="E101" s="180"/>
      <c r="F101" s="180"/>
      <c r="G101" s="180"/>
      <c r="H101" s="180"/>
      <c r="I101" s="180"/>
      <c r="J101" s="181">
        <f>J166</f>
        <v>0</v>
      </c>
      <c r="L101" s="178"/>
    </row>
    <row r="102" spans="2:12" s="8" customFormat="1" ht="24.95" hidden="1" customHeight="1">
      <c r="B102" s="109"/>
      <c r="D102" s="110" t="s">
        <v>1550</v>
      </c>
      <c r="E102" s="111"/>
      <c r="F102" s="111"/>
      <c r="G102" s="111"/>
      <c r="H102" s="111"/>
      <c r="I102" s="111"/>
      <c r="J102" s="112">
        <f>J194</f>
        <v>0</v>
      </c>
      <c r="L102" s="109"/>
    </row>
    <row r="103" spans="2:12" s="8" customFormat="1" ht="24.95" hidden="1" customHeight="1">
      <c r="B103" s="109"/>
      <c r="D103" s="110" t="s">
        <v>1367</v>
      </c>
      <c r="E103" s="111"/>
      <c r="F103" s="111"/>
      <c r="G103" s="111"/>
      <c r="H103" s="111"/>
      <c r="I103" s="111"/>
      <c r="J103" s="112">
        <f>J229</f>
        <v>0</v>
      </c>
      <c r="L103" s="109"/>
    </row>
    <row r="104" spans="2:12" s="8" customFormat="1" ht="24.95" hidden="1" customHeight="1">
      <c r="B104" s="109"/>
      <c r="D104" s="110" t="s">
        <v>1551</v>
      </c>
      <c r="E104" s="111"/>
      <c r="F104" s="111"/>
      <c r="G104" s="111"/>
      <c r="H104" s="111"/>
      <c r="I104" s="111"/>
      <c r="J104" s="112">
        <f>J232</f>
        <v>0</v>
      </c>
      <c r="L104" s="109"/>
    </row>
    <row r="105" spans="2:12" s="8" customFormat="1" ht="24.95" hidden="1" customHeight="1">
      <c r="B105" s="109"/>
      <c r="D105" s="110" t="s">
        <v>1552</v>
      </c>
      <c r="E105" s="111"/>
      <c r="F105" s="111"/>
      <c r="G105" s="111"/>
      <c r="H105" s="111"/>
      <c r="I105" s="111"/>
      <c r="J105" s="112">
        <f>J241</f>
        <v>0</v>
      </c>
      <c r="L105" s="109"/>
    </row>
    <row r="106" spans="2:12" s="1" customFormat="1" ht="21.75" hidden="1" customHeight="1">
      <c r="B106" s="31"/>
      <c r="L106" s="31"/>
    </row>
    <row r="107" spans="2:12" s="1" customFormat="1" ht="6.95" hidden="1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140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6" t="str">
        <f>E7</f>
        <v>REKONŠTRUKCIA UBYTOVACÍCH KAPACIT-ŠDĹŠ, blok B</v>
      </c>
      <c r="F115" s="237"/>
      <c r="G115" s="237"/>
      <c r="H115" s="237"/>
      <c r="L115" s="31"/>
    </row>
    <row r="116" spans="2:65" s="1" customFormat="1" ht="12" customHeight="1">
      <c r="B116" s="31"/>
      <c r="C116" s="26" t="s">
        <v>119</v>
      </c>
      <c r="L116" s="31"/>
    </row>
    <row r="117" spans="2:65" s="1" customFormat="1" ht="16.5" customHeight="1">
      <c r="B117" s="31"/>
      <c r="E117" s="199" t="str">
        <f>E9</f>
        <v>156-M - Štrukturovaná kabeláž</v>
      </c>
      <c r="F117" s="238"/>
      <c r="G117" s="238"/>
      <c r="H117" s="23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 xml:space="preserve"> </v>
      </c>
      <c r="I119" s="26" t="s">
        <v>21</v>
      </c>
      <c r="J119" s="54" t="str">
        <f>IF(J12="","",J12)</f>
        <v>13. 10. 2023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Technická univerzita vo Zvolene,Masarykova24,Zvole</v>
      </c>
      <c r="I121" s="26" t="s">
        <v>29</v>
      </c>
      <c r="J121" s="29" t="str">
        <f>E21</f>
        <v>Ing.Tornoš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>Ing.Tornoš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13"/>
      <c r="C124" s="114" t="s">
        <v>141</v>
      </c>
      <c r="D124" s="115" t="s">
        <v>60</v>
      </c>
      <c r="E124" s="115" t="s">
        <v>56</v>
      </c>
      <c r="F124" s="115" t="s">
        <v>57</v>
      </c>
      <c r="G124" s="115" t="s">
        <v>142</v>
      </c>
      <c r="H124" s="115" t="s">
        <v>143</v>
      </c>
      <c r="I124" s="115" t="s">
        <v>144</v>
      </c>
      <c r="J124" s="116" t="s">
        <v>123</v>
      </c>
      <c r="K124" s="117" t="s">
        <v>145</v>
      </c>
      <c r="L124" s="113"/>
      <c r="M124" s="61" t="s">
        <v>1</v>
      </c>
      <c r="N124" s="62" t="s">
        <v>39</v>
      </c>
      <c r="O124" s="62" t="s">
        <v>146</v>
      </c>
      <c r="P124" s="62" t="s">
        <v>147</v>
      </c>
      <c r="Q124" s="62" t="s">
        <v>148</v>
      </c>
      <c r="R124" s="62" t="s">
        <v>149</v>
      </c>
      <c r="S124" s="62" t="s">
        <v>150</v>
      </c>
      <c r="T124" s="63" t="s">
        <v>151</v>
      </c>
    </row>
    <row r="125" spans="2:65" s="1" customFormat="1" ht="22.9" customHeight="1">
      <c r="B125" s="31"/>
      <c r="C125" s="66" t="s">
        <v>124</v>
      </c>
      <c r="J125" s="118">
        <f>BK125</f>
        <v>0</v>
      </c>
      <c r="L125" s="31"/>
      <c r="M125" s="64"/>
      <c r="N125" s="55"/>
      <c r="O125" s="55"/>
      <c r="P125" s="119">
        <f>P126+P165+P194+P229+P232+P241</f>
        <v>0</v>
      </c>
      <c r="Q125" s="55"/>
      <c r="R125" s="119">
        <f>R126+R165+R194+R229+R232+R241</f>
        <v>0</v>
      </c>
      <c r="S125" s="55"/>
      <c r="T125" s="120">
        <f>T126+T165+T194+T229+T232+T241</f>
        <v>0</v>
      </c>
      <c r="AT125" s="16" t="s">
        <v>74</v>
      </c>
      <c r="AU125" s="16" t="s">
        <v>125</v>
      </c>
      <c r="BK125" s="121">
        <f>BK126+BK165+BK194+BK229+BK232+BK241</f>
        <v>0</v>
      </c>
    </row>
    <row r="126" spans="2:65" s="10" customFormat="1" ht="25.9" customHeight="1">
      <c r="B126" s="122"/>
      <c r="D126" s="123" t="s">
        <v>74</v>
      </c>
      <c r="E126" s="124" t="s">
        <v>906</v>
      </c>
      <c r="F126" s="124" t="s">
        <v>116</v>
      </c>
      <c r="I126" s="125"/>
      <c r="J126" s="126">
        <f>BK126</f>
        <v>0</v>
      </c>
      <c r="L126" s="122"/>
      <c r="M126" s="127"/>
      <c r="P126" s="128">
        <f>P127+P147</f>
        <v>0</v>
      </c>
      <c r="R126" s="128">
        <f>R127+R147</f>
        <v>0</v>
      </c>
      <c r="T126" s="129">
        <f>T127+T147</f>
        <v>0</v>
      </c>
      <c r="AR126" s="123" t="s">
        <v>83</v>
      </c>
      <c r="AT126" s="130" t="s">
        <v>74</v>
      </c>
      <c r="AU126" s="130" t="s">
        <v>75</v>
      </c>
      <c r="AY126" s="123" t="s">
        <v>154</v>
      </c>
      <c r="BK126" s="131">
        <f>BK127+BK147</f>
        <v>0</v>
      </c>
    </row>
    <row r="127" spans="2:65" s="10" customFormat="1" ht="22.9" customHeight="1">
      <c r="B127" s="122"/>
      <c r="D127" s="123" t="s">
        <v>74</v>
      </c>
      <c r="E127" s="182" t="s">
        <v>969</v>
      </c>
      <c r="F127" s="182" t="s">
        <v>1369</v>
      </c>
      <c r="I127" s="125"/>
      <c r="J127" s="183">
        <f>BK127</f>
        <v>0</v>
      </c>
      <c r="L127" s="122"/>
      <c r="M127" s="127"/>
      <c r="P127" s="128">
        <f>SUM(P128:P146)</f>
        <v>0</v>
      </c>
      <c r="R127" s="128">
        <f>SUM(R128:R146)</f>
        <v>0</v>
      </c>
      <c r="T127" s="129">
        <f>SUM(T128:T146)</f>
        <v>0</v>
      </c>
      <c r="AR127" s="123" t="s">
        <v>83</v>
      </c>
      <c r="AT127" s="130" t="s">
        <v>74</v>
      </c>
      <c r="AU127" s="130" t="s">
        <v>83</v>
      </c>
      <c r="AY127" s="123" t="s">
        <v>154</v>
      </c>
      <c r="BK127" s="131">
        <f>SUM(BK128:BK146)</f>
        <v>0</v>
      </c>
    </row>
    <row r="128" spans="2:65" s="1" customFormat="1" ht="16.5" customHeight="1">
      <c r="B128" s="31"/>
      <c r="C128" s="161" t="s">
        <v>83</v>
      </c>
      <c r="D128" s="161" t="s">
        <v>224</v>
      </c>
      <c r="E128" s="162" t="s">
        <v>1370</v>
      </c>
      <c r="F128" s="163" t="s">
        <v>1371</v>
      </c>
      <c r="G128" s="164" t="s">
        <v>184</v>
      </c>
      <c r="H128" s="165">
        <v>400</v>
      </c>
      <c r="I128" s="166"/>
      <c r="J128" s="167">
        <f t="shared" ref="J128:J146" si="0">ROUND(I128*H128,2)</f>
        <v>0</v>
      </c>
      <c r="K128" s="168"/>
      <c r="L128" s="169"/>
      <c r="M128" s="170" t="s">
        <v>1</v>
      </c>
      <c r="N128" s="171" t="s">
        <v>41</v>
      </c>
      <c r="P128" s="142">
        <f t="shared" ref="P128:P146" si="1">O128*H128</f>
        <v>0</v>
      </c>
      <c r="Q128" s="142">
        <v>0</v>
      </c>
      <c r="R128" s="142">
        <f t="shared" ref="R128:R146" si="2">Q128*H128</f>
        <v>0</v>
      </c>
      <c r="S128" s="142">
        <v>0</v>
      </c>
      <c r="T128" s="143">
        <f t="shared" ref="T128:T146" si="3">S128*H128</f>
        <v>0</v>
      </c>
      <c r="AR128" s="144" t="s">
        <v>172</v>
      </c>
      <c r="AT128" s="144" t="s">
        <v>224</v>
      </c>
      <c r="AU128" s="144" t="s">
        <v>160</v>
      </c>
      <c r="AY128" s="16" t="s">
        <v>154</v>
      </c>
      <c r="BE128" s="145">
        <f t="shared" ref="BE128:BE146" si="4">IF(N128="základná",J128,0)</f>
        <v>0</v>
      </c>
      <c r="BF128" s="145">
        <f t="shared" ref="BF128:BF146" si="5">IF(N128="znížená",J128,0)</f>
        <v>0</v>
      </c>
      <c r="BG128" s="145">
        <f t="shared" ref="BG128:BG146" si="6">IF(N128="zákl. prenesená",J128,0)</f>
        <v>0</v>
      </c>
      <c r="BH128" s="145">
        <f t="shared" ref="BH128:BH146" si="7">IF(N128="zníž. prenesená",J128,0)</f>
        <v>0</v>
      </c>
      <c r="BI128" s="145">
        <f t="shared" ref="BI128:BI146" si="8">IF(N128="nulová",J128,0)</f>
        <v>0</v>
      </c>
      <c r="BJ128" s="16" t="s">
        <v>160</v>
      </c>
      <c r="BK128" s="145">
        <f t="shared" ref="BK128:BK146" si="9">ROUND(I128*H128,2)</f>
        <v>0</v>
      </c>
      <c r="BL128" s="16" t="s">
        <v>159</v>
      </c>
      <c r="BM128" s="144" t="s">
        <v>160</v>
      </c>
    </row>
    <row r="129" spans="2:65" s="1" customFormat="1" ht="16.5" customHeight="1">
      <c r="B129" s="31"/>
      <c r="C129" s="161" t="s">
        <v>160</v>
      </c>
      <c r="D129" s="161" t="s">
        <v>224</v>
      </c>
      <c r="E129" s="162" t="s">
        <v>1372</v>
      </c>
      <c r="F129" s="163" t="s">
        <v>1373</v>
      </c>
      <c r="G129" s="164" t="s">
        <v>184</v>
      </c>
      <c r="H129" s="165">
        <v>150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172</v>
      </c>
      <c r="AT129" s="144" t="s">
        <v>224</v>
      </c>
      <c r="AU129" s="144" t="s">
        <v>160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159</v>
      </c>
    </row>
    <row r="130" spans="2:65" s="1" customFormat="1" ht="16.5" customHeight="1">
      <c r="B130" s="31"/>
      <c r="C130" s="161" t="s">
        <v>152</v>
      </c>
      <c r="D130" s="161" t="s">
        <v>224</v>
      </c>
      <c r="E130" s="162" t="s">
        <v>1374</v>
      </c>
      <c r="F130" s="163" t="s">
        <v>1375</v>
      </c>
      <c r="G130" s="164" t="s">
        <v>184</v>
      </c>
      <c r="H130" s="165">
        <v>700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172</v>
      </c>
      <c r="AT130" s="144" t="s">
        <v>224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166</v>
      </c>
    </row>
    <row r="131" spans="2:65" s="1" customFormat="1" ht="21.75" customHeight="1">
      <c r="B131" s="31"/>
      <c r="C131" s="161" t="s">
        <v>159</v>
      </c>
      <c r="D131" s="161" t="s">
        <v>224</v>
      </c>
      <c r="E131" s="162" t="s">
        <v>1376</v>
      </c>
      <c r="F131" s="163" t="s">
        <v>1377</v>
      </c>
      <c r="G131" s="164" t="s">
        <v>158</v>
      </c>
      <c r="H131" s="165">
        <v>110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172</v>
      </c>
      <c r="AT131" s="144" t="s">
        <v>224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172</v>
      </c>
    </row>
    <row r="132" spans="2:65" s="1" customFormat="1" ht="16.5" customHeight="1">
      <c r="B132" s="31"/>
      <c r="C132" s="161" t="s">
        <v>177</v>
      </c>
      <c r="D132" s="161" t="s">
        <v>224</v>
      </c>
      <c r="E132" s="162" t="s">
        <v>1378</v>
      </c>
      <c r="F132" s="163" t="s">
        <v>1379</v>
      </c>
      <c r="G132" s="164" t="s">
        <v>184</v>
      </c>
      <c r="H132" s="165">
        <v>16000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172</v>
      </c>
      <c r="AT132" s="144" t="s">
        <v>224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180</v>
      </c>
    </row>
    <row r="133" spans="2:65" s="1" customFormat="1" ht="16.5" customHeight="1">
      <c r="B133" s="31"/>
      <c r="C133" s="161" t="s">
        <v>166</v>
      </c>
      <c r="D133" s="161" t="s">
        <v>224</v>
      </c>
      <c r="E133" s="162" t="s">
        <v>1380</v>
      </c>
      <c r="F133" s="163" t="s">
        <v>1381</v>
      </c>
      <c r="G133" s="164" t="s">
        <v>184</v>
      </c>
      <c r="H133" s="165">
        <v>3000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172</v>
      </c>
      <c r="AT133" s="144" t="s">
        <v>224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185</v>
      </c>
    </row>
    <row r="134" spans="2:65" s="1" customFormat="1" ht="16.5" customHeight="1">
      <c r="B134" s="31"/>
      <c r="C134" s="161" t="s">
        <v>187</v>
      </c>
      <c r="D134" s="161" t="s">
        <v>224</v>
      </c>
      <c r="E134" s="162" t="s">
        <v>1382</v>
      </c>
      <c r="F134" s="163" t="s">
        <v>1383</v>
      </c>
      <c r="G134" s="164" t="s">
        <v>158</v>
      </c>
      <c r="H134" s="165">
        <v>10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172</v>
      </c>
      <c r="AT134" s="144" t="s">
        <v>224</v>
      </c>
      <c r="AU134" s="144" t="s">
        <v>160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190</v>
      </c>
    </row>
    <row r="135" spans="2:65" s="1" customFormat="1" ht="16.5" customHeight="1">
      <c r="B135" s="31"/>
      <c r="C135" s="161" t="s">
        <v>172</v>
      </c>
      <c r="D135" s="161" t="s">
        <v>224</v>
      </c>
      <c r="E135" s="162" t="s">
        <v>1384</v>
      </c>
      <c r="F135" s="163" t="s">
        <v>1385</v>
      </c>
      <c r="G135" s="164" t="s">
        <v>158</v>
      </c>
      <c r="H135" s="165">
        <v>10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172</v>
      </c>
      <c r="AT135" s="144" t="s">
        <v>224</v>
      </c>
      <c r="AU135" s="144" t="s">
        <v>160</v>
      </c>
      <c r="AY135" s="16" t="s">
        <v>154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160</v>
      </c>
      <c r="BK135" s="145">
        <f t="shared" si="9"/>
        <v>0</v>
      </c>
      <c r="BL135" s="16" t="s">
        <v>159</v>
      </c>
      <c r="BM135" s="144" t="s">
        <v>198</v>
      </c>
    </row>
    <row r="136" spans="2:65" s="1" customFormat="1" ht="16.5" customHeight="1">
      <c r="B136" s="31"/>
      <c r="C136" s="161" t="s">
        <v>199</v>
      </c>
      <c r="D136" s="161" t="s">
        <v>224</v>
      </c>
      <c r="E136" s="162" t="s">
        <v>1386</v>
      </c>
      <c r="F136" s="163" t="s">
        <v>1387</v>
      </c>
      <c r="G136" s="164" t="s">
        <v>930</v>
      </c>
      <c r="H136" s="165">
        <v>2</v>
      </c>
      <c r="I136" s="166"/>
      <c r="J136" s="167">
        <f t="shared" si="0"/>
        <v>0</v>
      </c>
      <c r="K136" s="168"/>
      <c r="L136" s="169"/>
      <c r="M136" s="170" t="s">
        <v>1</v>
      </c>
      <c r="N136" s="171" t="s">
        <v>41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172</v>
      </c>
      <c r="AT136" s="144" t="s">
        <v>224</v>
      </c>
      <c r="AU136" s="144" t="s">
        <v>160</v>
      </c>
      <c r="AY136" s="16" t="s">
        <v>154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160</v>
      </c>
      <c r="BK136" s="145">
        <f t="shared" si="9"/>
        <v>0</v>
      </c>
      <c r="BL136" s="16" t="s">
        <v>159</v>
      </c>
      <c r="BM136" s="144" t="s">
        <v>202</v>
      </c>
    </row>
    <row r="137" spans="2:65" s="1" customFormat="1" ht="16.5" customHeight="1">
      <c r="B137" s="31"/>
      <c r="C137" s="161" t="s">
        <v>180</v>
      </c>
      <c r="D137" s="161" t="s">
        <v>224</v>
      </c>
      <c r="E137" s="162" t="s">
        <v>1388</v>
      </c>
      <c r="F137" s="163" t="s">
        <v>1389</v>
      </c>
      <c r="G137" s="164" t="s">
        <v>165</v>
      </c>
      <c r="H137" s="165">
        <v>2</v>
      </c>
      <c r="I137" s="166"/>
      <c r="J137" s="167">
        <f t="shared" si="0"/>
        <v>0</v>
      </c>
      <c r="K137" s="168"/>
      <c r="L137" s="169"/>
      <c r="M137" s="170" t="s">
        <v>1</v>
      </c>
      <c r="N137" s="171" t="s">
        <v>41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172</v>
      </c>
      <c r="AT137" s="144" t="s">
        <v>224</v>
      </c>
      <c r="AU137" s="144" t="s">
        <v>160</v>
      </c>
      <c r="AY137" s="16" t="s">
        <v>154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160</v>
      </c>
      <c r="BK137" s="145">
        <f t="shared" si="9"/>
        <v>0</v>
      </c>
      <c r="BL137" s="16" t="s">
        <v>159</v>
      </c>
      <c r="BM137" s="144" t="s">
        <v>7</v>
      </c>
    </row>
    <row r="138" spans="2:65" s="1" customFormat="1" ht="16.5" customHeight="1">
      <c r="B138" s="31"/>
      <c r="C138" s="161" t="s">
        <v>212</v>
      </c>
      <c r="D138" s="161" t="s">
        <v>224</v>
      </c>
      <c r="E138" s="162" t="s">
        <v>1390</v>
      </c>
      <c r="F138" s="163" t="s">
        <v>1391</v>
      </c>
      <c r="G138" s="164" t="s">
        <v>158</v>
      </c>
      <c r="H138" s="165">
        <v>600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41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172</v>
      </c>
      <c r="AT138" s="144" t="s">
        <v>224</v>
      </c>
      <c r="AU138" s="144" t="s">
        <v>160</v>
      </c>
      <c r="AY138" s="16" t="s">
        <v>154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160</v>
      </c>
      <c r="BK138" s="145">
        <f t="shared" si="9"/>
        <v>0</v>
      </c>
      <c r="BL138" s="16" t="s">
        <v>159</v>
      </c>
      <c r="BM138" s="144" t="s">
        <v>215</v>
      </c>
    </row>
    <row r="139" spans="2:65" s="1" customFormat="1" ht="16.5" customHeight="1">
      <c r="B139" s="31"/>
      <c r="C139" s="161" t="s">
        <v>185</v>
      </c>
      <c r="D139" s="161" t="s">
        <v>224</v>
      </c>
      <c r="E139" s="162" t="s">
        <v>1392</v>
      </c>
      <c r="F139" s="163" t="s">
        <v>1393</v>
      </c>
      <c r="G139" s="164" t="s">
        <v>158</v>
      </c>
      <c r="H139" s="165">
        <v>600</v>
      </c>
      <c r="I139" s="166"/>
      <c r="J139" s="167">
        <f t="shared" si="0"/>
        <v>0</v>
      </c>
      <c r="K139" s="168"/>
      <c r="L139" s="169"/>
      <c r="M139" s="170" t="s">
        <v>1</v>
      </c>
      <c r="N139" s="171" t="s">
        <v>41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172</v>
      </c>
      <c r="AT139" s="144" t="s">
        <v>224</v>
      </c>
      <c r="AU139" s="144" t="s">
        <v>160</v>
      </c>
      <c r="AY139" s="16" t="s">
        <v>154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160</v>
      </c>
      <c r="BK139" s="145">
        <f t="shared" si="9"/>
        <v>0</v>
      </c>
      <c r="BL139" s="16" t="s">
        <v>159</v>
      </c>
      <c r="BM139" s="144" t="s">
        <v>219</v>
      </c>
    </row>
    <row r="140" spans="2:65" s="1" customFormat="1" ht="16.5" customHeight="1">
      <c r="B140" s="31"/>
      <c r="C140" s="161" t="s">
        <v>220</v>
      </c>
      <c r="D140" s="161" t="s">
        <v>224</v>
      </c>
      <c r="E140" s="162" t="s">
        <v>1553</v>
      </c>
      <c r="F140" s="163" t="s">
        <v>1554</v>
      </c>
      <c r="G140" s="164" t="s">
        <v>158</v>
      </c>
      <c r="H140" s="165">
        <v>115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41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172</v>
      </c>
      <c r="AT140" s="144" t="s">
        <v>224</v>
      </c>
      <c r="AU140" s="144" t="s">
        <v>160</v>
      </c>
      <c r="AY140" s="16" t="s">
        <v>154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160</v>
      </c>
      <c r="BK140" s="145">
        <f t="shared" si="9"/>
        <v>0</v>
      </c>
      <c r="BL140" s="16" t="s">
        <v>159</v>
      </c>
      <c r="BM140" s="144" t="s">
        <v>223</v>
      </c>
    </row>
    <row r="141" spans="2:65" s="1" customFormat="1" ht="16.5" customHeight="1">
      <c r="B141" s="31"/>
      <c r="C141" s="161" t="s">
        <v>190</v>
      </c>
      <c r="D141" s="161" t="s">
        <v>224</v>
      </c>
      <c r="E141" s="162" t="s">
        <v>1396</v>
      </c>
      <c r="F141" s="163" t="s">
        <v>1397</v>
      </c>
      <c r="G141" s="164" t="s">
        <v>184</v>
      </c>
      <c r="H141" s="165">
        <v>500</v>
      </c>
      <c r="I141" s="166"/>
      <c r="J141" s="167">
        <f t="shared" si="0"/>
        <v>0</v>
      </c>
      <c r="K141" s="168"/>
      <c r="L141" s="169"/>
      <c r="M141" s="170" t="s">
        <v>1</v>
      </c>
      <c r="N141" s="171" t="s">
        <v>41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172</v>
      </c>
      <c r="AT141" s="144" t="s">
        <v>224</v>
      </c>
      <c r="AU141" s="144" t="s">
        <v>160</v>
      </c>
      <c r="AY141" s="16" t="s">
        <v>154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160</v>
      </c>
      <c r="BK141" s="145">
        <f t="shared" si="9"/>
        <v>0</v>
      </c>
      <c r="BL141" s="16" t="s">
        <v>159</v>
      </c>
      <c r="BM141" s="144" t="s">
        <v>227</v>
      </c>
    </row>
    <row r="142" spans="2:65" s="1" customFormat="1" ht="16.5" customHeight="1">
      <c r="B142" s="31"/>
      <c r="C142" s="161" t="s">
        <v>228</v>
      </c>
      <c r="D142" s="161" t="s">
        <v>224</v>
      </c>
      <c r="E142" s="162" t="s">
        <v>1398</v>
      </c>
      <c r="F142" s="163" t="s">
        <v>1399</v>
      </c>
      <c r="G142" s="164" t="s">
        <v>158</v>
      </c>
      <c r="H142" s="165">
        <v>28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41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172</v>
      </c>
      <c r="AT142" s="144" t="s">
        <v>224</v>
      </c>
      <c r="AU142" s="144" t="s">
        <v>160</v>
      </c>
      <c r="AY142" s="16" t="s">
        <v>154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160</v>
      </c>
      <c r="BK142" s="145">
        <f t="shared" si="9"/>
        <v>0</v>
      </c>
      <c r="BL142" s="16" t="s">
        <v>159</v>
      </c>
      <c r="BM142" s="144" t="s">
        <v>231</v>
      </c>
    </row>
    <row r="143" spans="2:65" s="1" customFormat="1" ht="16.5" customHeight="1">
      <c r="B143" s="31"/>
      <c r="C143" s="161" t="s">
        <v>198</v>
      </c>
      <c r="D143" s="161" t="s">
        <v>224</v>
      </c>
      <c r="E143" s="162" t="s">
        <v>1555</v>
      </c>
      <c r="F143" s="163" t="s">
        <v>1556</v>
      </c>
      <c r="G143" s="164" t="s">
        <v>184</v>
      </c>
      <c r="H143" s="165">
        <v>600</v>
      </c>
      <c r="I143" s="166"/>
      <c r="J143" s="167">
        <f t="shared" si="0"/>
        <v>0</v>
      </c>
      <c r="K143" s="168"/>
      <c r="L143" s="169"/>
      <c r="M143" s="170" t="s">
        <v>1</v>
      </c>
      <c r="N143" s="171" t="s">
        <v>41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172</v>
      </c>
      <c r="AT143" s="144" t="s">
        <v>224</v>
      </c>
      <c r="AU143" s="144" t="s">
        <v>160</v>
      </c>
      <c r="AY143" s="16" t="s">
        <v>154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160</v>
      </c>
      <c r="BK143" s="145">
        <f t="shared" si="9"/>
        <v>0</v>
      </c>
      <c r="BL143" s="16" t="s">
        <v>159</v>
      </c>
      <c r="BM143" s="144" t="s">
        <v>234</v>
      </c>
    </row>
    <row r="144" spans="2:65" s="1" customFormat="1" ht="16.5" customHeight="1">
      <c r="B144" s="31"/>
      <c r="C144" s="161" t="s">
        <v>235</v>
      </c>
      <c r="D144" s="161" t="s">
        <v>224</v>
      </c>
      <c r="E144" s="162" t="s">
        <v>1402</v>
      </c>
      <c r="F144" s="163" t="s">
        <v>1403</v>
      </c>
      <c r="G144" s="164" t="s">
        <v>184</v>
      </c>
      <c r="H144" s="165">
        <v>100</v>
      </c>
      <c r="I144" s="166"/>
      <c r="J144" s="167">
        <f t="shared" si="0"/>
        <v>0</v>
      </c>
      <c r="K144" s="168"/>
      <c r="L144" s="169"/>
      <c r="M144" s="170" t="s">
        <v>1</v>
      </c>
      <c r="N144" s="171" t="s">
        <v>41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172</v>
      </c>
      <c r="AT144" s="144" t="s">
        <v>224</v>
      </c>
      <c r="AU144" s="144" t="s">
        <v>160</v>
      </c>
      <c r="AY144" s="16" t="s">
        <v>154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160</v>
      </c>
      <c r="BK144" s="145">
        <f t="shared" si="9"/>
        <v>0</v>
      </c>
      <c r="BL144" s="16" t="s">
        <v>159</v>
      </c>
      <c r="BM144" s="144" t="s">
        <v>238</v>
      </c>
    </row>
    <row r="145" spans="2:65" s="1" customFormat="1" ht="16.5" customHeight="1">
      <c r="B145" s="31"/>
      <c r="C145" s="161" t="s">
        <v>202</v>
      </c>
      <c r="D145" s="161" t="s">
        <v>224</v>
      </c>
      <c r="E145" s="162" t="s">
        <v>1404</v>
      </c>
      <c r="F145" s="163" t="s">
        <v>1405</v>
      </c>
      <c r="G145" s="164" t="s">
        <v>184</v>
      </c>
      <c r="H145" s="165">
        <v>1</v>
      </c>
      <c r="I145" s="166"/>
      <c r="J145" s="167">
        <f t="shared" si="0"/>
        <v>0</v>
      </c>
      <c r="K145" s="168"/>
      <c r="L145" s="169"/>
      <c r="M145" s="170" t="s">
        <v>1</v>
      </c>
      <c r="N145" s="171" t="s">
        <v>41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172</v>
      </c>
      <c r="AT145" s="144" t="s">
        <v>224</v>
      </c>
      <c r="AU145" s="144" t="s">
        <v>160</v>
      </c>
      <c r="AY145" s="16" t="s">
        <v>154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160</v>
      </c>
      <c r="BK145" s="145">
        <f t="shared" si="9"/>
        <v>0</v>
      </c>
      <c r="BL145" s="16" t="s">
        <v>159</v>
      </c>
      <c r="BM145" s="144" t="s">
        <v>241</v>
      </c>
    </row>
    <row r="146" spans="2:65" s="1" customFormat="1" ht="16.5" customHeight="1">
      <c r="B146" s="31"/>
      <c r="C146" s="132" t="s">
        <v>238</v>
      </c>
      <c r="D146" s="132" t="s">
        <v>155</v>
      </c>
      <c r="E146" s="133" t="s">
        <v>1557</v>
      </c>
      <c r="F146" s="134" t="s">
        <v>1409</v>
      </c>
      <c r="G146" s="135" t="s">
        <v>365</v>
      </c>
      <c r="H146" s="172"/>
      <c r="I146" s="137"/>
      <c r="J146" s="138">
        <f t="shared" si="0"/>
        <v>0</v>
      </c>
      <c r="K146" s="139"/>
      <c r="L146" s="31"/>
      <c r="M146" s="140" t="s">
        <v>1</v>
      </c>
      <c r="N146" s="141" t="s">
        <v>41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159</v>
      </c>
      <c r="AT146" s="144" t="s">
        <v>155</v>
      </c>
      <c r="AU146" s="144" t="s">
        <v>160</v>
      </c>
      <c r="AY146" s="16" t="s">
        <v>154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160</v>
      </c>
      <c r="BK146" s="145">
        <f t="shared" si="9"/>
        <v>0</v>
      </c>
      <c r="BL146" s="16" t="s">
        <v>159</v>
      </c>
      <c r="BM146" s="144" t="s">
        <v>1558</v>
      </c>
    </row>
    <row r="147" spans="2:65" s="10" customFormat="1" ht="22.9" customHeight="1">
      <c r="B147" s="122"/>
      <c r="D147" s="123" t="s">
        <v>74</v>
      </c>
      <c r="E147" s="182" t="s">
        <v>1023</v>
      </c>
      <c r="F147" s="182" t="s">
        <v>1559</v>
      </c>
      <c r="I147" s="125"/>
      <c r="J147" s="183">
        <f>BK147</f>
        <v>0</v>
      </c>
      <c r="L147" s="122"/>
      <c r="M147" s="127"/>
      <c r="P147" s="128">
        <f>SUM(P148:P164)</f>
        <v>0</v>
      </c>
      <c r="R147" s="128">
        <f>SUM(R148:R164)</f>
        <v>0</v>
      </c>
      <c r="T147" s="129">
        <f>SUM(T148:T164)</f>
        <v>0</v>
      </c>
      <c r="AR147" s="123" t="s">
        <v>83</v>
      </c>
      <c r="AT147" s="130" t="s">
        <v>74</v>
      </c>
      <c r="AU147" s="130" t="s">
        <v>83</v>
      </c>
      <c r="AY147" s="123" t="s">
        <v>154</v>
      </c>
      <c r="BK147" s="131">
        <f>SUM(BK148:BK164)</f>
        <v>0</v>
      </c>
    </row>
    <row r="148" spans="2:65" s="1" customFormat="1" ht="16.5" customHeight="1">
      <c r="B148" s="31"/>
      <c r="C148" s="132" t="s">
        <v>83</v>
      </c>
      <c r="D148" s="132" t="s">
        <v>155</v>
      </c>
      <c r="E148" s="133" t="s">
        <v>1412</v>
      </c>
      <c r="F148" s="134" t="s">
        <v>1413</v>
      </c>
      <c r="G148" s="135" t="s">
        <v>184</v>
      </c>
      <c r="H148" s="136">
        <v>700</v>
      </c>
      <c r="I148" s="137"/>
      <c r="J148" s="138">
        <f t="shared" ref="J148:J164" si="10">ROUND(I148*H148,2)</f>
        <v>0</v>
      </c>
      <c r="K148" s="139"/>
      <c r="L148" s="31"/>
      <c r="M148" s="140" t="s">
        <v>1</v>
      </c>
      <c r="N148" s="141" t="s">
        <v>41</v>
      </c>
      <c r="P148" s="142">
        <f t="shared" ref="P148:P164" si="11">O148*H148</f>
        <v>0</v>
      </c>
      <c r="Q148" s="142">
        <v>0</v>
      </c>
      <c r="R148" s="142">
        <f t="shared" ref="R148:R164" si="12">Q148*H148</f>
        <v>0</v>
      </c>
      <c r="S148" s="142">
        <v>0</v>
      </c>
      <c r="T148" s="143">
        <f t="shared" ref="T148:T164" si="13">S148*H148</f>
        <v>0</v>
      </c>
      <c r="AR148" s="144" t="s">
        <v>159</v>
      </c>
      <c r="AT148" s="144" t="s">
        <v>155</v>
      </c>
      <c r="AU148" s="144" t="s">
        <v>160</v>
      </c>
      <c r="AY148" s="16" t="s">
        <v>154</v>
      </c>
      <c r="BE148" s="145">
        <f t="shared" ref="BE148:BE164" si="14">IF(N148="základná",J148,0)</f>
        <v>0</v>
      </c>
      <c r="BF148" s="145">
        <f t="shared" ref="BF148:BF164" si="15">IF(N148="znížená",J148,0)</f>
        <v>0</v>
      </c>
      <c r="BG148" s="145">
        <f t="shared" ref="BG148:BG164" si="16">IF(N148="zákl. prenesená",J148,0)</f>
        <v>0</v>
      </c>
      <c r="BH148" s="145">
        <f t="shared" ref="BH148:BH164" si="17">IF(N148="zníž. prenesená",J148,0)</f>
        <v>0</v>
      </c>
      <c r="BI148" s="145">
        <f t="shared" ref="BI148:BI164" si="18">IF(N148="nulová",J148,0)</f>
        <v>0</v>
      </c>
      <c r="BJ148" s="16" t="s">
        <v>160</v>
      </c>
      <c r="BK148" s="145">
        <f t="shared" ref="BK148:BK164" si="19">ROUND(I148*H148,2)</f>
        <v>0</v>
      </c>
      <c r="BL148" s="16" t="s">
        <v>159</v>
      </c>
      <c r="BM148" s="144" t="s">
        <v>245</v>
      </c>
    </row>
    <row r="149" spans="2:65" s="1" customFormat="1" ht="16.5" customHeight="1">
      <c r="B149" s="31"/>
      <c r="C149" s="132" t="s">
        <v>160</v>
      </c>
      <c r="D149" s="132" t="s">
        <v>155</v>
      </c>
      <c r="E149" s="133" t="s">
        <v>1414</v>
      </c>
      <c r="F149" s="134" t="s">
        <v>1379</v>
      </c>
      <c r="G149" s="135" t="s">
        <v>184</v>
      </c>
      <c r="H149" s="136">
        <v>9000</v>
      </c>
      <c r="I149" s="137"/>
      <c r="J149" s="138">
        <f t="shared" si="10"/>
        <v>0</v>
      </c>
      <c r="K149" s="139"/>
      <c r="L149" s="31"/>
      <c r="M149" s="140" t="s">
        <v>1</v>
      </c>
      <c r="N149" s="141" t="s">
        <v>41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159</v>
      </c>
      <c r="AT149" s="144" t="s">
        <v>155</v>
      </c>
      <c r="AU149" s="144" t="s">
        <v>160</v>
      </c>
      <c r="AY149" s="16" t="s">
        <v>154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160</v>
      </c>
      <c r="BK149" s="145">
        <f t="shared" si="19"/>
        <v>0</v>
      </c>
      <c r="BL149" s="16" t="s">
        <v>159</v>
      </c>
      <c r="BM149" s="144" t="s">
        <v>248</v>
      </c>
    </row>
    <row r="150" spans="2:65" s="1" customFormat="1" ht="16.5" customHeight="1">
      <c r="B150" s="31"/>
      <c r="C150" s="132" t="s">
        <v>152</v>
      </c>
      <c r="D150" s="132" t="s">
        <v>155</v>
      </c>
      <c r="E150" s="133" t="s">
        <v>1415</v>
      </c>
      <c r="F150" s="134" t="s">
        <v>1381</v>
      </c>
      <c r="G150" s="135" t="s">
        <v>184</v>
      </c>
      <c r="H150" s="136">
        <v>3000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160</v>
      </c>
      <c r="BK150" s="145">
        <f t="shared" si="19"/>
        <v>0</v>
      </c>
      <c r="BL150" s="16" t="s">
        <v>159</v>
      </c>
      <c r="BM150" s="144" t="s">
        <v>253</v>
      </c>
    </row>
    <row r="151" spans="2:65" s="1" customFormat="1" ht="16.5" customHeight="1">
      <c r="B151" s="31"/>
      <c r="C151" s="132" t="s">
        <v>159</v>
      </c>
      <c r="D151" s="132" t="s">
        <v>155</v>
      </c>
      <c r="E151" s="133" t="s">
        <v>1416</v>
      </c>
      <c r="F151" s="134" t="s">
        <v>1417</v>
      </c>
      <c r="G151" s="135" t="s">
        <v>158</v>
      </c>
      <c r="H151" s="136">
        <v>10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41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160</v>
      </c>
      <c r="BK151" s="145">
        <f t="shared" si="19"/>
        <v>0</v>
      </c>
      <c r="BL151" s="16" t="s">
        <v>159</v>
      </c>
      <c r="BM151" s="144" t="s">
        <v>256</v>
      </c>
    </row>
    <row r="152" spans="2:65" s="1" customFormat="1" ht="16.5" customHeight="1">
      <c r="B152" s="31"/>
      <c r="C152" s="132" t="s">
        <v>177</v>
      </c>
      <c r="D152" s="132" t="s">
        <v>155</v>
      </c>
      <c r="E152" s="133" t="s">
        <v>1418</v>
      </c>
      <c r="F152" s="134" t="s">
        <v>1419</v>
      </c>
      <c r="G152" s="135" t="s">
        <v>158</v>
      </c>
      <c r="H152" s="136">
        <v>2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41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159</v>
      </c>
      <c r="AT152" s="144" t="s">
        <v>155</v>
      </c>
      <c r="AU152" s="144" t="s">
        <v>160</v>
      </c>
      <c r="AY152" s="16" t="s">
        <v>154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160</v>
      </c>
      <c r="BK152" s="145">
        <f t="shared" si="19"/>
        <v>0</v>
      </c>
      <c r="BL152" s="16" t="s">
        <v>159</v>
      </c>
      <c r="BM152" s="144" t="s">
        <v>261</v>
      </c>
    </row>
    <row r="153" spans="2:65" s="1" customFormat="1" ht="21.75" customHeight="1">
      <c r="B153" s="31"/>
      <c r="C153" s="132" t="s">
        <v>166</v>
      </c>
      <c r="D153" s="132" t="s">
        <v>155</v>
      </c>
      <c r="E153" s="133" t="s">
        <v>1420</v>
      </c>
      <c r="F153" s="134" t="s">
        <v>1421</v>
      </c>
      <c r="G153" s="135" t="s">
        <v>165</v>
      </c>
      <c r="H153" s="136">
        <v>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265</v>
      </c>
    </row>
    <row r="154" spans="2:65" s="1" customFormat="1" ht="16.5" customHeight="1">
      <c r="B154" s="31"/>
      <c r="C154" s="132" t="s">
        <v>187</v>
      </c>
      <c r="D154" s="132" t="s">
        <v>155</v>
      </c>
      <c r="E154" s="133" t="s">
        <v>1422</v>
      </c>
      <c r="F154" s="134" t="s">
        <v>1423</v>
      </c>
      <c r="G154" s="135" t="s">
        <v>158</v>
      </c>
      <c r="H154" s="136">
        <v>600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159</v>
      </c>
      <c r="AT154" s="144" t="s">
        <v>155</v>
      </c>
      <c r="AU154" s="144" t="s">
        <v>160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270</v>
      </c>
    </row>
    <row r="155" spans="2:65" s="1" customFormat="1" ht="16.5" customHeight="1">
      <c r="B155" s="31"/>
      <c r="C155" s="132" t="s">
        <v>172</v>
      </c>
      <c r="D155" s="132" t="s">
        <v>155</v>
      </c>
      <c r="E155" s="133" t="s">
        <v>1424</v>
      </c>
      <c r="F155" s="134" t="s">
        <v>1425</v>
      </c>
      <c r="G155" s="135" t="s">
        <v>158</v>
      </c>
      <c r="H155" s="136">
        <v>600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41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159</v>
      </c>
      <c r="AT155" s="144" t="s">
        <v>155</v>
      </c>
      <c r="AU155" s="144" t="s">
        <v>160</v>
      </c>
      <c r="AY155" s="16" t="s">
        <v>154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160</v>
      </c>
      <c r="BK155" s="145">
        <f t="shared" si="19"/>
        <v>0</v>
      </c>
      <c r="BL155" s="16" t="s">
        <v>159</v>
      </c>
      <c r="BM155" s="144" t="s">
        <v>274</v>
      </c>
    </row>
    <row r="156" spans="2:65" s="1" customFormat="1" ht="16.5" customHeight="1">
      <c r="B156" s="31"/>
      <c r="C156" s="132" t="s">
        <v>199</v>
      </c>
      <c r="D156" s="132" t="s">
        <v>155</v>
      </c>
      <c r="E156" s="133" t="s">
        <v>1426</v>
      </c>
      <c r="F156" s="134" t="s">
        <v>1427</v>
      </c>
      <c r="G156" s="135" t="s">
        <v>158</v>
      </c>
      <c r="H156" s="136">
        <v>10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41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159</v>
      </c>
      <c r="AT156" s="144" t="s">
        <v>155</v>
      </c>
      <c r="AU156" s="144" t="s">
        <v>160</v>
      </c>
      <c r="AY156" s="16" t="s">
        <v>154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160</v>
      </c>
      <c r="BK156" s="145">
        <f t="shared" si="19"/>
        <v>0</v>
      </c>
      <c r="BL156" s="16" t="s">
        <v>159</v>
      </c>
      <c r="BM156" s="144" t="s">
        <v>279</v>
      </c>
    </row>
    <row r="157" spans="2:65" s="1" customFormat="1" ht="16.5" customHeight="1">
      <c r="B157" s="31"/>
      <c r="C157" s="132" t="s">
        <v>180</v>
      </c>
      <c r="D157" s="132" t="s">
        <v>155</v>
      </c>
      <c r="E157" s="133" t="s">
        <v>1560</v>
      </c>
      <c r="F157" s="134" t="s">
        <v>1561</v>
      </c>
      <c r="G157" s="135" t="s">
        <v>158</v>
      </c>
      <c r="H157" s="136">
        <v>115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41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159</v>
      </c>
      <c r="AT157" s="144" t="s">
        <v>155</v>
      </c>
      <c r="AU157" s="144" t="s">
        <v>160</v>
      </c>
      <c r="AY157" s="16" t="s">
        <v>154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160</v>
      </c>
      <c r="BK157" s="145">
        <f t="shared" si="19"/>
        <v>0</v>
      </c>
      <c r="BL157" s="16" t="s">
        <v>159</v>
      </c>
      <c r="BM157" s="144" t="s">
        <v>285</v>
      </c>
    </row>
    <row r="158" spans="2:65" s="1" customFormat="1" ht="16.5" customHeight="1">
      <c r="B158" s="31"/>
      <c r="C158" s="132" t="s">
        <v>212</v>
      </c>
      <c r="D158" s="132" t="s">
        <v>155</v>
      </c>
      <c r="E158" s="133" t="s">
        <v>1562</v>
      </c>
      <c r="F158" s="134" t="s">
        <v>1563</v>
      </c>
      <c r="G158" s="135" t="s">
        <v>158</v>
      </c>
      <c r="H158" s="136">
        <v>3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41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159</v>
      </c>
      <c r="AT158" s="144" t="s">
        <v>155</v>
      </c>
      <c r="AU158" s="144" t="s">
        <v>160</v>
      </c>
      <c r="AY158" s="16" t="s">
        <v>154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160</v>
      </c>
      <c r="BK158" s="145">
        <f t="shared" si="19"/>
        <v>0</v>
      </c>
      <c r="BL158" s="16" t="s">
        <v>159</v>
      </c>
      <c r="BM158" s="144" t="s">
        <v>290</v>
      </c>
    </row>
    <row r="159" spans="2:65" s="1" customFormat="1" ht="16.5" customHeight="1">
      <c r="B159" s="31"/>
      <c r="C159" s="132" t="s">
        <v>185</v>
      </c>
      <c r="D159" s="132" t="s">
        <v>155</v>
      </c>
      <c r="E159" s="133" t="s">
        <v>1564</v>
      </c>
      <c r="F159" s="134" t="s">
        <v>1397</v>
      </c>
      <c r="G159" s="135" t="s">
        <v>184</v>
      </c>
      <c r="H159" s="136">
        <v>500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41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159</v>
      </c>
      <c r="AT159" s="144" t="s">
        <v>155</v>
      </c>
      <c r="AU159" s="144" t="s">
        <v>160</v>
      </c>
      <c r="AY159" s="16" t="s">
        <v>154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160</v>
      </c>
      <c r="BK159" s="145">
        <f t="shared" si="19"/>
        <v>0</v>
      </c>
      <c r="BL159" s="16" t="s">
        <v>159</v>
      </c>
      <c r="BM159" s="144" t="s">
        <v>294</v>
      </c>
    </row>
    <row r="160" spans="2:65" s="1" customFormat="1" ht="16.5" customHeight="1">
      <c r="B160" s="31"/>
      <c r="C160" s="132" t="s">
        <v>220</v>
      </c>
      <c r="D160" s="132" t="s">
        <v>155</v>
      </c>
      <c r="E160" s="133" t="s">
        <v>1565</v>
      </c>
      <c r="F160" s="134" t="s">
        <v>1399</v>
      </c>
      <c r="G160" s="135" t="s">
        <v>184</v>
      </c>
      <c r="H160" s="136">
        <v>9000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41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159</v>
      </c>
      <c r="AT160" s="144" t="s">
        <v>155</v>
      </c>
      <c r="AU160" s="144" t="s">
        <v>160</v>
      </c>
      <c r="AY160" s="16" t="s">
        <v>154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160</v>
      </c>
      <c r="BK160" s="145">
        <f t="shared" si="19"/>
        <v>0</v>
      </c>
      <c r="BL160" s="16" t="s">
        <v>159</v>
      </c>
      <c r="BM160" s="144" t="s">
        <v>306</v>
      </c>
    </row>
    <row r="161" spans="2:65" s="1" customFormat="1" ht="16.5" customHeight="1">
      <c r="B161" s="31"/>
      <c r="C161" s="132" t="s">
        <v>190</v>
      </c>
      <c r="D161" s="132" t="s">
        <v>155</v>
      </c>
      <c r="E161" s="133" t="s">
        <v>1566</v>
      </c>
      <c r="F161" s="134" t="s">
        <v>1556</v>
      </c>
      <c r="G161" s="135" t="s">
        <v>184</v>
      </c>
      <c r="H161" s="136">
        <v>600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41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159</v>
      </c>
      <c r="AT161" s="144" t="s">
        <v>155</v>
      </c>
      <c r="AU161" s="144" t="s">
        <v>160</v>
      </c>
      <c r="AY161" s="16" t="s">
        <v>154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160</v>
      </c>
      <c r="BK161" s="145">
        <f t="shared" si="19"/>
        <v>0</v>
      </c>
      <c r="BL161" s="16" t="s">
        <v>159</v>
      </c>
      <c r="BM161" s="144" t="s">
        <v>309</v>
      </c>
    </row>
    <row r="162" spans="2:65" s="1" customFormat="1" ht="16.5" customHeight="1">
      <c r="B162" s="31"/>
      <c r="C162" s="132" t="s">
        <v>228</v>
      </c>
      <c r="D162" s="132" t="s">
        <v>155</v>
      </c>
      <c r="E162" s="133" t="s">
        <v>1432</v>
      </c>
      <c r="F162" s="134" t="s">
        <v>1403</v>
      </c>
      <c r="G162" s="135" t="s">
        <v>184</v>
      </c>
      <c r="H162" s="136">
        <v>100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41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159</v>
      </c>
      <c r="AT162" s="144" t="s">
        <v>155</v>
      </c>
      <c r="AU162" s="144" t="s">
        <v>160</v>
      </c>
      <c r="AY162" s="16" t="s">
        <v>154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160</v>
      </c>
      <c r="BK162" s="145">
        <f t="shared" si="19"/>
        <v>0</v>
      </c>
      <c r="BL162" s="16" t="s">
        <v>159</v>
      </c>
      <c r="BM162" s="144" t="s">
        <v>321</v>
      </c>
    </row>
    <row r="163" spans="2:65" s="1" customFormat="1" ht="16.5" customHeight="1">
      <c r="B163" s="31"/>
      <c r="C163" s="132" t="s">
        <v>198</v>
      </c>
      <c r="D163" s="132" t="s">
        <v>155</v>
      </c>
      <c r="E163" s="133" t="s">
        <v>1433</v>
      </c>
      <c r="F163" s="134" t="s">
        <v>1434</v>
      </c>
      <c r="G163" s="135" t="s">
        <v>158</v>
      </c>
      <c r="H163" s="136">
        <v>500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41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159</v>
      </c>
      <c r="AT163" s="144" t="s">
        <v>155</v>
      </c>
      <c r="AU163" s="144" t="s">
        <v>160</v>
      </c>
      <c r="AY163" s="16" t="s">
        <v>154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160</v>
      </c>
      <c r="BK163" s="145">
        <f t="shared" si="19"/>
        <v>0</v>
      </c>
      <c r="BL163" s="16" t="s">
        <v>159</v>
      </c>
      <c r="BM163" s="144" t="s">
        <v>324</v>
      </c>
    </row>
    <row r="164" spans="2:65" s="1" customFormat="1" ht="16.5" customHeight="1">
      <c r="B164" s="31"/>
      <c r="C164" s="132" t="s">
        <v>325</v>
      </c>
      <c r="D164" s="132" t="s">
        <v>155</v>
      </c>
      <c r="E164" s="133" t="s">
        <v>1435</v>
      </c>
      <c r="F164" s="134" t="s">
        <v>1409</v>
      </c>
      <c r="G164" s="135" t="s">
        <v>365</v>
      </c>
      <c r="H164" s="172"/>
      <c r="I164" s="137"/>
      <c r="J164" s="138">
        <f t="shared" si="10"/>
        <v>0</v>
      </c>
      <c r="K164" s="139"/>
      <c r="L164" s="31"/>
      <c r="M164" s="140" t="s">
        <v>1</v>
      </c>
      <c r="N164" s="141" t="s">
        <v>41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159</v>
      </c>
      <c r="AT164" s="144" t="s">
        <v>155</v>
      </c>
      <c r="AU164" s="144" t="s">
        <v>160</v>
      </c>
      <c r="AY164" s="16" t="s">
        <v>154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160</v>
      </c>
      <c r="BK164" s="145">
        <f t="shared" si="19"/>
        <v>0</v>
      </c>
      <c r="BL164" s="16" t="s">
        <v>159</v>
      </c>
      <c r="BM164" s="144" t="s">
        <v>1567</v>
      </c>
    </row>
    <row r="165" spans="2:65" s="10" customFormat="1" ht="25.9" customHeight="1">
      <c r="B165" s="122"/>
      <c r="D165" s="123" t="s">
        <v>74</v>
      </c>
      <c r="E165" s="124" t="s">
        <v>1031</v>
      </c>
      <c r="F165" s="124" t="s">
        <v>1568</v>
      </c>
      <c r="I165" s="125"/>
      <c r="J165" s="126">
        <f>BK165</f>
        <v>0</v>
      </c>
      <c r="L165" s="122"/>
      <c r="M165" s="127"/>
      <c r="P165" s="128">
        <f>P166</f>
        <v>0</v>
      </c>
      <c r="R165" s="128">
        <f>R166</f>
        <v>0</v>
      </c>
      <c r="T165" s="129">
        <f>T166</f>
        <v>0</v>
      </c>
      <c r="AR165" s="123" t="s">
        <v>83</v>
      </c>
      <c r="AT165" s="130" t="s">
        <v>74</v>
      </c>
      <c r="AU165" s="130" t="s">
        <v>75</v>
      </c>
      <c r="AY165" s="123" t="s">
        <v>154</v>
      </c>
      <c r="BK165" s="131">
        <f>BK166</f>
        <v>0</v>
      </c>
    </row>
    <row r="166" spans="2:65" s="10" customFormat="1" ht="22.9" customHeight="1">
      <c r="B166" s="122"/>
      <c r="D166" s="123" t="s">
        <v>74</v>
      </c>
      <c r="E166" s="182" t="s">
        <v>1438</v>
      </c>
      <c r="F166" s="182" t="s">
        <v>1439</v>
      </c>
      <c r="I166" s="125"/>
      <c r="J166" s="183">
        <f>BK166</f>
        <v>0</v>
      </c>
      <c r="L166" s="122"/>
      <c r="M166" s="127"/>
      <c r="P166" s="128">
        <f>SUM(P167:P193)</f>
        <v>0</v>
      </c>
      <c r="R166" s="128">
        <f>SUM(R167:R193)</f>
        <v>0</v>
      </c>
      <c r="T166" s="129">
        <f>SUM(T167:T193)</f>
        <v>0</v>
      </c>
      <c r="AR166" s="123" t="s">
        <v>83</v>
      </c>
      <c r="AT166" s="130" t="s">
        <v>74</v>
      </c>
      <c r="AU166" s="130" t="s">
        <v>83</v>
      </c>
      <c r="AY166" s="123" t="s">
        <v>154</v>
      </c>
      <c r="BK166" s="131">
        <f>SUM(BK167:BK193)</f>
        <v>0</v>
      </c>
    </row>
    <row r="167" spans="2:65" s="1" customFormat="1" ht="24.2" customHeight="1">
      <c r="B167" s="31"/>
      <c r="C167" s="132" t="s">
        <v>83</v>
      </c>
      <c r="D167" s="132" t="s">
        <v>155</v>
      </c>
      <c r="E167" s="133" t="s">
        <v>1569</v>
      </c>
      <c r="F167" s="134" t="s">
        <v>1570</v>
      </c>
      <c r="G167" s="135" t="s">
        <v>158</v>
      </c>
      <c r="H167" s="136">
        <v>3</v>
      </c>
      <c r="I167" s="137"/>
      <c r="J167" s="138">
        <f t="shared" ref="J167:J193" si="20">ROUND(I167*H167,2)</f>
        <v>0</v>
      </c>
      <c r="K167" s="139"/>
      <c r="L167" s="31"/>
      <c r="M167" s="140" t="s">
        <v>1</v>
      </c>
      <c r="N167" s="141" t="s">
        <v>41</v>
      </c>
      <c r="P167" s="142">
        <f t="shared" ref="P167:P193" si="21">O167*H167</f>
        <v>0</v>
      </c>
      <c r="Q167" s="142">
        <v>0</v>
      </c>
      <c r="R167" s="142">
        <f t="shared" ref="R167:R193" si="22">Q167*H167</f>
        <v>0</v>
      </c>
      <c r="S167" s="142">
        <v>0</v>
      </c>
      <c r="T167" s="143">
        <f t="shared" ref="T167:T193" si="23">S167*H167</f>
        <v>0</v>
      </c>
      <c r="AR167" s="144" t="s">
        <v>159</v>
      </c>
      <c r="AT167" s="144" t="s">
        <v>155</v>
      </c>
      <c r="AU167" s="144" t="s">
        <v>160</v>
      </c>
      <c r="AY167" s="16" t="s">
        <v>154</v>
      </c>
      <c r="BE167" s="145">
        <f t="shared" ref="BE167:BE193" si="24">IF(N167="základná",J167,0)</f>
        <v>0</v>
      </c>
      <c r="BF167" s="145">
        <f t="shared" ref="BF167:BF193" si="25">IF(N167="znížená",J167,0)</f>
        <v>0</v>
      </c>
      <c r="BG167" s="145">
        <f t="shared" ref="BG167:BG193" si="26">IF(N167="zákl. prenesená",J167,0)</f>
        <v>0</v>
      </c>
      <c r="BH167" s="145">
        <f t="shared" ref="BH167:BH193" si="27">IF(N167="zníž. prenesená",J167,0)</f>
        <v>0</v>
      </c>
      <c r="BI167" s="145">
        <f t="shared" ref="BI167:BI193" si="28">IF(N167="nulová",J167,0)</f>
        <v>0</v>
      </c>
      <c r="BJ167" s="16" t="s">
        <v>160</v>
      </c>
      <c r="BK167" s="145">
        <f t="shared" ref="BK167:BK193" si="29">ROUND(I167*H167,2)</f>
        <v>0</v>
      </c>
      <c r="BL167" s="16" t="s">
        <v>159</v>
      </c>
      <c r="BM167" s="144" t="s">
        <v>328</v>
      </c>
    </row>
    <row r="168" spans="2:65" s="1" customFormat="1" ht="16.5" customHeight="1">
      <c r="B168" s="31"/>
      <c r="C168" s="132" t="s">
        <v>160</v>
      </c>
      <c r="D168" s="132" t="s">
        <v>155</v>
      </c>
      <c r="E168" s="133" t="s">
        <v>1571</v>
      </c>
      <c r="F168" s="134" t="s">
        <v>1572</v>
      </c>
      <c r="G168" s="135" t="s">
        <v>158</v>
      </c>
      <c r="H168" s="136">
        <v>3</v>
      </c>
      <c r="I168" s="137"/>
      <c r="J168" s="138">
        <f t="shared" si="20"/>
        <v>0</v>
      </c>
      <c r="K168" s="139"/>
      <c r="L168" s="31"/>
      <c r="M168" s="140" t="s">
        <v>1</v>
      </c>
      <c r="N168" s="141" t="s">
        <v>41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159</v>
      </c>
      <c r="AT168" s="144" t="s">
        <v>155</v>
      </c>
      <c r="AU168" s="144" t="s">
        <v>160</v>
      </c>
      <c r="AY168" s="16" t="s">
        <v>154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6" t="s">
        <v>160</v>
      </c>
      <c r="BK168" s="145">
        <f t="shared" si="29"/>
        <v>0</v>
      </c>
      <c r="BL168" s="16" t="s">
        <v>159</v>
      </c>
      <c r="BM168" s="144" t="s">
        <v>331</v>
      </c>
    </row>
    <row r="169" spans="2:65" s="1" customFormat="1" ht="16.5" customHeight="1">
      <c r="B169" s="31"/>
      <c r="C169" s="132" t="s">
        <v>152</v>
      </c>
      <c r="D169" s="132" t="s">
        <v>155</v>
      </c>
      <c r="E169" s="133" t="s">
        <v>1573</v>
      </c>
      <c r="F169" s="134" t="s">
        <v>1574</v>
      </c>
      <c r="G169" s="135" t="s">
        <v>158</v>
      </c>
      <c r="H169" s="136">
        <v>6</v>
      </c>
      <c r="I169" s="137"/>
      <c r="J169" s="138">
        <f t="shared" si="20"/>
        <v>0</v>
      </c>
      <c r="K169" s="139"/>
      <c r="L169" s="31"/>
      <c r="M169" s="140" t="s">
        <v>1</v>
      </c>
      <c r="N169" s="141" t="s">
        <v>41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159</v>
      </c>
      <c r="AT169" s="144" t="s">
        <v>155</v>
      </c>
      <c r="AU169" s="144" t="s">
        <v>160</v>
      </c>
      <c r="AY169" s="16" t="s">
        <v>154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6" t="s">
        <v>160</v>
      </c>
      <c r="BK169" s="145">
        <f t="shared" si="29"/>
        <v>0</v>
      </c>
      <c r="BL169" s="16" t="s">
        <v>159</v>
      </c>
      <c r="BM169" s="144" t="s">
        <v>335</v>
      </c>
    </row>
    <row r="170" spans="2:65" s="1" customFormat="1" ht="16.5" customHeight="1">
      <c r="B170" s="31"/>
      <c r="C170" s="132" t="s">
        <v>159</v>
      </c>
      <c r="D170" s="132" t="s">
        <v>155</v>
      </c>
      <c r="E170" s="133" t="s">
        <v>1575</v>
      </c>
      <c r="F170" s="134" t="s">
        <v>1576</v>
      </c>
      <c r="G170" s="135" t="s">
        <v>158</v>
      </c>
      <c r="H170" s="136">
        <v>3</v>
      </c>
      <c r="I170" s="137"/>
      <c r="J170" s="138">
        <f t="shared" si="20"/>
        <v>0</v>
      </c>
      <c r="K170" s="139"/>
      <c r="L170" s="31"/>
      <c r="M170" s="140" t="s">
        <v>1</v>
      </c>
      <c r="N170" s="141" t="s">
        <v>41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159</v>
      </c>
      <c r="AT170" s="144" t="s">
        <v>155</v>
      </c>
      <c r="AU170" s="144" t="s">
        <v>160</v>
      </c>
      <c r="AY170" s="16" t="s">
        <v>154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6" t="s">
        <v>160</v>
      </c>
      <c r="BK170" s="145">
        <f t="shared" si="29"/>
        <v>0</v>
      </c>
      <c r="BL170" s="16" t="s">
        <v>159</v>
      </c>
      <c r="BM170" s="144" t="s">
        <v>338</v>
      </c>
    </row>
    <row r="171" spans="2:65" s="1" customFormat="1" ht="21.75" customHeight="1">
      <c r="B171" s="31"/>
      <c r="C171" s="132" t="s">
        <v>177</v>
      </c>
      <c r="D171" s="132" t="s">
        <v>155</v>
      </c>
      <c r="E171" s="133" t="s">
        <v>1577</v>
      </c>
      <c r="F171" s="134" t="s">
        <v>1578</v>
      </c>
      <c r="G171" s="135" t="s">
        <v>158</v>
      </c>
      <c r="H171" s="136">
        <v>9</v>
      </c>
      <c r="I171" s="137"/>
      <c r="J171" s="138">
        <f t="shared" si="20"/>
        <v>0</v>
      </c>
      <c r="K171" s="139"/>
      <c r="L171" s="31"/>
      <c r="M171" s="140" t="s">
        <v>1</v>
      </c>
      <c r="N171" s="141" t="s">
        <v>41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159</v>
      </c>
      <c r="AT171" s="144" t="s">
        <v>155</v>
      </c>
      <c r="AU171" s="144" t="s">
        <v>160</v>
      </c>
      <c r="AY171" s="16" t="s">
        <v>154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6" t="s">
        <v>160</v>
      </c>
      <c r="BK171" s="145">
        <f t="shared" si="29"/>
        <v>0</v>
      </c>
      <c r="BL171" s="16" t="s">
        <v>159</v>
      </c>
      <c r="BM171" s="144" t="s">
        <v>342</v>
      </c>
    </row>
    <row r="172" spans="2:65" s="1" customFormat="1" ht="16.5" customHeight="1">
      <c r="B172" s="31"/>
      <c r="C172" s="132" t="s">
        <v>166</v>
      </c>
      <c r="D172" s="132" t="s">
        <v>155</v>
      </c>
      <c r="E172" s="133" t="s">
        <v>1579</v>
      </c>
      <c r="F172" s="134" t="s">
        <v>1580</v>
      </c>
      <c r="G172" s="135" t="s">
        <v>158</v>
      </c>
      <c r="H172" s="136">
        <v>39</v>
      </c>
      <c r="I172" s="137"/>
      <c r="J172" s="138">
        <f t="shared" si="20"/>
        <v>0</v>
      </c>
      <c r="K172" s="139"/>
      <c r="L172" s="31"/>
      <c r="M172" s="140" t="s">
        <v>1</v>
      </c>
      <c r="N172" s="141" t="s">
        <v>41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159</v>
      </c>
      <c r="AT172" s="144" t="s">
        <v>155</v>
      </c>
      <c r="AU172" s="144" t="s">
        <v>160</v>
      </c>
      <c r="AY172" s="16" t="s">
        <v>154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6" t="s">
        <v>160</v>
      </c>
      <c r="BK172" s="145">
        <f t="shared" si="29"/>
        <v>0</v>
      </c>
      <c r="BL172" s="16" t="s">
        <v>159</v>
      </c>
      <c r="BM172" s="144" t="s">
        <v>345</v>
      </c>
    </row>
    <row r="173" spans="2:65" s="1" customFormat="1" ht="16.5" customHeight="1">
      <c r="B173" s="31"/>
      <c r="C173" s="132" t="s">
        <v>187</v>
      </c>
      <c r="D173" s="132" t="s">
        <v>155</v>
      </c>
      <c r="E173" s="133" t="s">
        <v>1581</v>
      </c>
      <c r="F173" s="134" t="s">
        <v>1582</v>
      </c>
      <c r="G173" s="135" t="s">
        <v>158</v>
      </c>
      <c r="H173" s="136">
        <v>30</v>
      </c>
      <c r="I173" s="137"/>
      <c r="J173" s="138">
        <f t="shared" si="20"/>
        <v>0</v>
      </c>
      <c r="K173" s="139"/>
      <c r="L173" s="31"/>
      <c r="M173" s="140" t="s">
        <v>1</v>
      </c>
      <c r="N173" s="141" t="s">
        <v>41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159</v>
      </c>
      <c r="AT173" s="144" t="s">
        <v>155</v>
      </c>
      <c r="AU173" s="144" t="s">
        <v>160</v>
      </c>
      <c r="AY173" s="16" t="s">
        <v>154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6" t="s">
        <v>160</v>
      </c>
      <c r="BK173" s="145">
        <f t="shared" si="29"/>
        <v>0</v>
      </c>
      <c r="BL173" s="16" t="s">
        <v>159</v>
      </c>
      <c r="BM173" s="144" t="s">
        <v>351</v>
      </c>
    </row>
    <row r="174" spans="2:65" s="1" customFormat="1" ht="16.5" customHeight="1">
      <c r="B174" s="31"/>
      <c r="C174" s="132" t="s">
        <v>172</v>
      </c>
      <c r="D174" s="132" t="s">
        <v>155</v>
      </c>
      <c r="E174" s="133" t="s">
        <v>1583</v>
      </c>
      <c r="F174" s="134" t="s">
        <v>1584</v>
      </c>
      <c r="G174" s="135" t="s">
        <v>158</v>
      </c>
      <c r="H174" s="136">
        <v>700</v>
      </c>
      <c r="I174" s="137"/>
      <c r="J174" s="138">
        <f t="shared" si="20"/>
        <v>0</v>
      </c>
      <c r="K174" s="139"/>
      <c r="L174" s="31"/>
      <c r="M174" s="140" t="s">
        <v>1</v>
      </c>
      <c r="N174" s="141" t="s">
        <v>41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159</v>
      </c>
      <c r="AT174" s="144" t="s">
        <v>155</v>
      </c>
      <c r="AU174" s="144" t="s">
        <v>160</v>
      </c>
      <c r="AY174" s="16" t="s">
        <v>154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6" t="s">
        <v>160</v>
      </c>
      <c r="BK174" s="145">
        <f t="shared" si="29"/>
        <v>0</v>
      </c>
      <c r="BL174" s="16" t="s">
        <v>159</v>
      </c>
      <c r="BM174" s="144" t="s">
        <v>356</v>
      </c>
    </row>
    <row r="175" spans="2:65" s="1" customFormat="1" ht="16.5" customHeight="1">
      <c r="B175" s="31"/>
      <c r="C175" s="132" t="s">
        <v>199</v>
      </c>
      <c r="D175" s="132" t="s">
        <v>155</v>
      </c>
      <c r="E175" s="133" t="s">
        <v>1585</v>
      </c>
      <c r="F175" s="134" t="s">
        <v>1586</v>
      </c>
      <c r="G175" s="135" t="s">
        <v>158</v>
      </c>
      <c r="H175" s="136">
        <v>115</v>
      </c>
      <c r="I175" s="137"/>
      <c r="J175" s="138">
        <f t="shared" si="20"/>
        <v>0</v>
      </c>
      <c r="K175" s="139"/>
      <c r="L175" s="31"/>
      <c r="M175" s="140" t="s">
        <v>1</v>
      </c>
      <c r="N175" s="141" t="s">
        <v>41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159</v>
      </c>
      <c r="AT175" s="144" t="s">
        <v>155</v>
      </c>
      <c r="AU175" s="144" t="s">
        <v>160</v>
      </c>
      <c r="AY175" s="16" t="s">
        <v>154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6" t="s">
        <v>160</v>
      </c>
      <c r="BK175" s="145">
        <f t="shared" si="29"/>
        <v>0</v>
      </c>
      <c r="BL175" s="16" t="s">
        <v>159</v>
      </c>
      <c r="BM175" s="144" t="s">
        <v>361</v>
      </c>
    </row>
    <row r="176" spans="2:65" s="1" customFormat="1" ht="16.5" customHeight="1">
      <c r="B176" s="31"/>
      <c r="C176" s="132" t="s">
        <v>180</v>
      </c>
      <c r="D176" s="132" t="s">
        <v>155</v>
      </c>
      <c r="E176" s="133" t="s">
        <v>1587</v>
      </c>
      <c r="F176" s="134" t="s">
        <v>1588</v>
      </c>
      <c r="G176" s="135" t="s">
        <v>158</v>
      </c>
      <c r="H176" s="136">
        <v>21</v>
      </c>
      <c r="I176" s="137"/>
      <c r="J176" s="138">
        <f t="shared" si="20"/>
        <v>0</v>
      </c>
      <c r="K176" s="139"/>
      <c r="L176" s="31"/>
      <c r="M176" s="140" t="s">
        <v>1</v>
      </c>
      <c r="N176" s="141" t="s">
        <v>41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159</v>
      </c>
      <c r="AT176" s="144" t="s">
        <v>155</v>
      </c>
      <c r="AU176" s="144" t="s">
        <v>160</v>
      </c>
      <c r="AY176" s="16" t="s">
        <v>154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6" t="s">
        <v>160</v>
      </c>
      <c r="BK176" s="145">
        <f t="shared" si="29"/>
        <v>0</v>
      </c>
      <c r="BL176" s="16" t="s">
        <v>159</v>
      </c>
      <c r="BM176" s="144" t="s">
        <v>366</v>
      </c>
    </row>
    <row r="177" spans="2:65" s="1" customFormat="1" ht="16.5" customHeight="1">
      <c r="B177" s="31"/>
      <c r="C177" s="132" t="s">
        <v>212</v>
      </c>
      <c r="D177" s="132" t="s">
        <v>155</v>
      </c>
      <c r="E177" s="133" t="s">
        <v>1589</v>
      </c>
      <c r="F177" s="134" t="s">
        <v>1590</v>
      </c>
      <c r="G177" s="135" t="s">
        <v>158</v>
      </c>
      <c r="H177" s="136">
        <v>6</v>
      </c>
      <c r="I177" s="137"/>
      <c r="J177" s="138">
        <f t="shared" si="20"/>
        <v>0</v>
      </c>
      <c r="K177" s="139"/>
      <c r="L177" s="31"/>
      <c r="M177" s="140" t="s">
        <v>1</v>
      </c>
      <c r="N177" s="141" t="s">
        <v>41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159</v>
      </c>
      <c r="AT177" s="144" t="s">
        <v>155</v>
      </c>
      <c r="AU177" s="144" t="s">
        <v>160</v>
      </c>
      <c r="AY177" s="16" t="s">
        <v>154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6" t="s">
        <v>160</v>
      </c>
      <c r="BK177" s="145">
        <f t="shared" si="29"/>
        <v>0</v>
      </c>
      <c r="BL177" s="16" t="s">
        <v>159</v>
      </c>
      <c r="BM177" s="144" t="s">
        <v>372</v>
      </c>
    </row>
    <row r="178" spans="2:65" s="1" customFormat="1" ht="16.5" customHeight="1">
      <c r="B178" s="31"/>
      <c r="C178" s="132" t="s">
        <v>185</v>
      </c>
      <c r="D178" s="132" t="s">
        <v>155</v>
      </c>
      <c r="E178" s="133" t="s">
        <v>1591</v>
      </c>
      <c r="F178" s="134" t="s">
        <v>1592</v>
      </c>
      <c r="G178" s="135" t="s">
        <v>158</v>
      </c>
      <c r="H178" s="136">
        <v>24</v>
      </c>
      <c r="I178" s="137"/>
      <c r="J178" s="138">
        <f t="shared" si="20"/>
        <v>0</v>
      </c>
      <c r="K178" s="139"/>
      <c r="L178" s="31"/>
      <c r="M178" s="140" t="s">
        <v>1</v>
      </c>
      <c r="N178" s="141" t="s">
        <v>41</v>
      </c>
      <c r="P178" s="142">
        <f t="shared" si="21"/>
        <v>0</v>
      </c>
      <c r="Q178" s="142">
        <v>0</v>
      </c>
      <c r="R178" s="142">
        <f t="shared" si="22"/>
        <v>0</v>
      </c>
      <c r="S178" s="142">
        <v>0</v>
      </c>
      <c r="T178" s="143">
        <f t="shared" si="23"/>
        <v>0</v>
      </c>
      <c r="AR178" s="144" t="s">
        <v>159</v>
      </c>
      <c r="AT178" s="144" t="s">
        <v>155</v>
      </c>
      <c r="AU178" s="144" t="s">
        <v>160</v>
      </c>
      <c r="AY178" s="16" t="s">
        <v>154</v>
      </c>
      <c r="BE178" s="145">
        <f t="shared" si="24"/>
        <v>0</v>
      </c>
      <c r="BF178" s="145">
        <f t="shared" si="25"/>
        <v>0</v>
      </c>
      <c r="BG178" s="145">
        <f t="shared" si="26"/>
        <v>0</v>
      </c>
      <c r="BH178" s="145">
        <f t="shared" si="27"/>
        <v>0</v>
      </c>
      <c r="BI178" s="145">
        <f t="shared" si="28"/>
        <v>0</v>
      </c>
      <c r="BJ178" s="16" t="s">
        <v>160</v>
      </c>
      <c r="BK178" s="145">
        <f t="shared" si="29"/>
        <v>0</v>
      </c>
      <c r="BL178" s="16" t="s">
        <v>159</v>
      </c>
      <c r="BM178" s="144" t="s">
        <v>376</v>
      </c>
    </row>
    <row r="179" spans="2:65" s="1" customFormat="1" ht="16.5" customHeight="1">
      <c r="B179" s="31"/>
      <c r="C179" s="132" t="s">
        <v>220</v>
      </c>
      <c r="D179" s="132" t="s">
        <v>155</v>
      </c>
      <c r="E179" s="133" t="s">
        <v>1593</v>
      </c>
      <c r="F179" s="134" t="s">
        <v>1594</v>
      </c>
      <c r="G179" s="135" t="s">
        <v>158</v>
      </c>
      <c r="H179" s="136">
        <v>24</v>
      </c>
      <c r="I179" s="137"/>
      <c r="J179" s="138">
        <f t="shared" si="20"/>
        <v>0</v>
      </c>
      <c r="K179" s="139"/>
      <c r="L179" s="31"/>
      <c r="M179" s="140" t="s">
        <v>1</v>
      </c>
      <c r="N179" s="141" t="s">
        <v>41</v>
      </c>
      <c r="P179" s="142">
        <f t="shared" si="21"/>
        <v>0</v>
      </c>
      <c r="Q179" s="142">
        <v>0</v>
      </c>
      <c r="R179" s="142">
        <f t="shared" si="22"/>
        <v>0</v>
      </c>
      <c r="S179" s="142">
        <v>0</v>
      </c>
      <c r="T179" s="143">
        <f t="shared" si="23"/>
        <v>0</v>
      </c>
      <c r="AR179" s="144" t="s">
        <v>159</v>
      </c>
      <c r="AT179" s="144" t="s">
        <v>155</v>
      </c>
      <c r="AU179" s="144" t="s">
        <v>160</v>
      </c>
      <c r="AY179" s="16" t="s">
        <v>154</v>
      </c>
      <c r="BE179" s="145">
        <f t="shared" si="24"/>
        <v>0</v>
      </c>
      <c r="BF179" s="145">
        <f t="shared" si="25"/>
        <v>0</v>
      </c>
      <c r="BG179" s="145">
        <f t="shared" si="26"/>
        <v>0</v>
      </c>
      <c r="BH179" s="145">
        <f t="shared" si="27"/>
        <v>0</v>
      </c>
      <c r="BI179" s="145">
        <f t="shared" si="28"/>
        <v>0</v>
      </c>
      <c r="BJ179" s="16" t="s">
        <v>160</v>
      </c>
      <c r="BK179" s="145">
        <f t="shared" si="29"/>
        <v>0</v>
      </c>
      <c r="BL179" s="16" t="s">
        <v>159</v>
      </c>
      <c r="BM179" s="144" t="s">
        <v>381</v>
      </c>
    </row>
    <row r="180" spans="2:65" s="1" customFormat="1" ht="16.5" customHeight="1">
      <c r="B180" s="31"/>
      <c r="C180" s="132" t="s">
        <v>190</v>
      </c>
      <c r="D180" s="132" t="s">
        <v>155</v>
      </c>
      <c r="E180" s="133" t="s">
        <v>1595</v>
      </c>
      <c r="F180" s="134" t="s">
        <v>1596</v>
      </c>
      <c r="G180" s="135" t="s">
        <v>158</v>
      </c>
      <c r="H180" s="136">
        <v>380</v>
      </c>
      <c r="I180" s="137"/>
      <c r="J180" s="138">
        <f t="shared" si="20"/>
        <v>0</v>
      </c>
      <c r="K180" s="139"/>
      <c r="L180" s="31"/>
      <c r="M180" s="140" t="s">
        <v>1</v>
      </c>
      <c r="N180" s="141" t="s">
        <v>41</v>
      </c>
      <c r="P180" s="142">
        <f t="shared" si="21"/>
        <v>0</v>
      </c>
      <c r="Q180" s="142">
        <v>0</v>
      </c>
      <c r="R180" s="142">
        <f t="shared" si="22"/>
        <v>0</v>
      </c>
      <c r="S180" s="142">
        <v>0</v>
      </c>
      <c r="T180" s="143">
        <f t="shared" si="23"/>
        <v>0</v>
      </c>
      <c r="AR180" s="144" t="s">
        <v>159</v>
      </c>
      <c r="AT180" s="144" t="s">
        <v>155</v>
      </c>
      <c r="AU180" s="144" t="s">
        <v>160</v>
      </c>
      <c r="AY180" s="16" t="s">
        <v>154</v>
      </c>
      <c r="BE180" s="145">
        <f t="shared" si="24"/>
        <v>0</v>
      </c>
      <c r="BF180" s="145">
        <f t="shared" si="25"/>
        <v>0</v>
      </c>
      <c r="BG180" s="145">
        <f t="shared" si="26"/>
        <v>0</v>
      </c>
      <c r="BH180" s="145">
        <f t="shared" si="27"/>
        <v>0</v>
      </c>
      <c r="BI180" s="145">
        <f t="shared" si="28"/>
        <v>0</v>
      </c>
      <c r="BJ180" s="16" t="s">
        <v>160</v>
      </c>
      <c r="BK180" s="145">
        <f t="shared" si="29"/>
        <v>0</v>
      </c>
      <c r="BL180" s="16" t="s">
        <v>159</v>
      </c>
      <c r="BM180" s="144" t="s">
        <v>386</v>
      </c>
    </row>
    <row r="181" spans="2:65" s="1" customFormat="1" ht="21.75" customHeight="1">
      <c r="B181" s="31"/>
      <c r="C181" s="132" t="s">
        <v>228</v>
      </c>
      <c r="D181" s="132" t="s">
        <v>155</v>
      </c>
      <c r="E181" s="133" t="s">
        <v>1597</v>
      </c>
      <c r="F181" s="134" t="s">
        <v>1598</v>
      </c>
      <c r="G181" s="135" t="s">
        <v>158</v>
      </c>
      <c r="H181" s="136">
        <v>300</v>
      </c>
      <c r="I181" s="137"/>
      <c r="J181" s="138">
        <f t="shared" si="20"/>
        <v>0</v>
      </c>
      <c r="K181" s="139"/>
      <c r="L181" s="31"/>
      <c r="M181" s="140" t="s">
        <v>1</v>
      </c>
      <c r="N181" s="141" t="s">
        <v>41</v>
      </c>
      <c r="P181" s="142">
        <f t="shared" si="21"/>
        <v>0</v>
      </c>
      <c r="Q181" s="142">
        <v>0</v>
      </c>
      <c r="R181" s="142">
        <f t="shared" si="22"/>
        <v>0</v>
      </c>
      <c r="S181" s="142">
        <v>0</v>
      </c>
      <c r="T181" s="143">
        <f t="shared" si="23"/>
        <v>0</v>
      </c>
      <c r="AR181" s="144" t="s">
        <v>159</v>
      </c>
      <c r="AT181" s="144" t="s">
        <v>155</v>
      </c>
      <c r="AU181" s="144" t="s">
        <v>160</v>
      </c>
      <c r="AY181" s="16" t="s">
        <v>154</v>
      </c>
      <c r="BE181" s="145">
        <f t="shared" si="24"/>
        <v>0</v>
      </c>
      <c r="BF181" s="145">
        <f t="shared" si="25"/>
        <v>0</v>
      </c>
      <c r="BG181" s="145">
        <f t="shared" si="26"/>
        <v>0</v>
      </c>
      <c r="BH181" s="145">
        <f t="shared" si="27"/>
        <v>0</v>
      </c>
      <c r="BI181" s="145">
        <f t="shared" si="28"/>
        <v>0</v>
      </c>
      <c r="BJ181" s="16" t="s">
        <v>160</v>
      </c>
      <c r="BK181" s="145">
        <f t="shared" si="29"/>
        <v>0</v>
      </c>
      <c r="BL181" s="16" t="s">
        <v>159</v>
      </c>
      <c r="BM181" s="144" t="s">
        <v>390</v>
      </c>
    </row>
    <row r="182" spans="2:65" s="1" customFormat="1" ht="16.5" customHeight="1">
      <c r="B182" s="31"/>
      <c r="C182" s="132" t="s">
        <v>198</v>
      </c>
      <c r="D182" s="132" t="s">
        <v>155</v>
      </c>
      <c r="E182" s="133" t="s">
        <v>1599</v>
      </c>
      <c r="F182" s="134" t="s">
        <v>1600</v>
      </c>
      <c r="G182" s="135" t="s">
        <v>772</v>
      </c>
      <c r="H182" s="136">
        <v>60</v>
      </c>
      <c r="I182" s="137"/>
      <c r="J182" s="138">
        <f t="shared" si="20"/>
        <v>0</v>
      </c>
      <c r="K182" s="139"/>
      <c r="L182" s="31"/>
      <c r="M182" s="140" t="s">
        <v>1</v>
      </c>
      <c r="N182" s="141" t="s">
        <v>41</v>
      </c>
      <c r="P182" s="142">
        <f t="shared" si="21"/>
        <v>0</v>
      </c>
      <c r="Q182" s="142">
        <v>0</v>
      </c>
      <c r="R182" s="142">
        <f t="shared" si="22"/>
        <v>0</v>
      </c>
      <c r="S182" s="142">
        <v>0</v>
      </c>
      <c r="T182" s="143">
        <f t="shared" si="23"/>
        <v>0</v>
      </c>
      <c r="AR182" s="144" t="s">
        <v>159</v>
      </c>
      <c r="AT182" s="144" t="s">
        <v>155</v>
      </c>
      <c r="AU182" s="144" t="s">
        <v>160</v>
      </c>
      <c r="AY182" s="16" t="s">
        <v>154</v>
      </c>
      <c r="BE182" s="145">
        <f t="shared" si="24"/>
        <v>0</v>
      </c>
      <c r="BF182" s="145">
        <f t="shared" si="25"/>
        <v>0</v>
      </c>
      <c r="BG182" s="145">
        <f t="shared" si="26"/>
        <v>0</v>
      </c>
      <c r="BH182" s="145">
        <f t="shared" si="27"/>
        <v>0</v>
      </c>
      <c r="BI182" s="145">
        <f t="shared" si="28"/>
        <v>0</v>
      </c>
      <c r="BJ182" s="16" t="s">
        <v>160</v>
      </c>
      <c r="BK182" s="145">
        <f t="shared" si="29"/>
        <v>0</v>
      </c>
      <c r="BL182" s="16" t="s">
        <v>159</v>
      </c>
      <c r="BM182" s="144" t="s">
        <v>396</v>
      </c>
    </row>
    <row r="183" spans="2:65" s="1" customFormat="1" ht="16.5" customHeight="1">
      <c r="B183" s="31"/>
      <c r="C183" s="132" t="s">
        <v>235</v>
      </c>
      <c r="D183" s="132" t="s">
        <v>155</v>
      </c>
      <c r="E183" s="133" t="s">
        <v>1601</v>
      </c>
      <c r="F183" s="134" t="s">
        <v>1543</v>
      </c>
      <c r="G183" s="135" t="s">
        <v>158</v>
      </c>
      <c r="H183" s="136">
        <v>1</v>
      </c>
      <c r="I183" s="137"/>
      <c r="J183" s="138">
        <f t="shared" si="20"/>
        <v>0</v>
      </c>
      <c r="K183" s="139"/>
      <c r="L183" s="31"/>
      <c r="M183" s="140" t="s">
        <v>1</v>
      </c>
      <c r="N183" s="141" t="s">
        <v>41</v>
      </c>
      <c r="P183" s="142">
        <f t="shared" si="21"/>
        <v>0</v>
      </c>
      <c r="Q183" s="142">
        <v>0</v>
      </c>
      <c r="R183" s="142">
        <f t="shared" si="22"/>
        <v>0</v>
      </c>
      <c r="S183" s="142">
        <v>0</v>
      </c>
      <c r="T183" s="143">
        <f t="shared" si="23"/>
        <v>0</v>
      </c>
      <c r="AR183" s="144" t="s">
        <v>159</v>
      </c>
      <c r="AT183" s="144" t="s">
        <v>155</v>
      </c>
      <c r="AU183" s="144" t="s">
        <v>160</v>
      </c>
      <c r="AY183" s="16" t="s">
        <v>154</v>
      </c>
      <c r="BE183" s="145">
        <f t="shared" si="24"/>
        <v>0</v>
      </c>
      <c r="BF183" s="145">
        <f t="shared" si="25"/>
        <v>0</v>
      </c>
      <c r="BG183" s="145">
        <f t="shared" si="26"/>
        <v>0</v>
      </c>
      <c r="BH183" s="145">
        <f t="shared" si="27"/>
        <v>0</v>
      </c>
      <c r="BI183" s="145">
        <f t="shared" si="28"/>
        <v>0</v>
      </c>
      <c r="BJ183" s="16" t="s">
        <v>160</v>
      </c>
      <c r="BK183" s="145">
        <f t="shared" si="29"/>
        <v>0</v>
      </c>
      <c r="BL183" s="16" t="s">
        <v>159</v>
      </c>
      <c r="BM183" s="144" t="s">
        <v>401</v>
      </c>
    </row>
    <row r="184" spans="2:65" s="1" customFormat="1" ht="21.75" customHeight="1">
      <c r="B184" s="31"/>
      <c r="C184" s="132" t="s">
        <v>202</v>
      </c>
      <c r="D184" s="132" t="s">
        <v>155</v>
      </c>
      <c r="E184" s="133" t="s">
        <v>1602</v>
      </c>
      <c r="F184" s="134" t="s">
        <v>1603</v>
      </c>
      <c r="G184" s="135" t="s">
        <v>184</v>
      </c>
      <c r="H184" s="136">
        <v>250</v>
      </c>
      <c r="I184" s="137"/>
      <c r="J184" s="138">
        <f t="shared" si="20"/>
        <v>0</v>
      </c>
      <c r="K184" s="139"/>
      <c r="L184" s="31"/>
      <c r="M184" s="140" t="s">
        <v>1</v>
      </c>
      <c r="N184" s="141" t="s">
        <v>41</v>
      </c>
      <c r="P184" s="142">
        <f t="shared" si="21"/>
        <v>0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AR184" s="144" t="s">
        <v>159</v>
      </c>
      <c r="AT184" s="144" t="s">
        <v>155</v>
      </c>
      <c r="AU184" s="144" t="s">
        <v>160</v>
      </c>
      <c r="AY184" s="16" t="s">
        <v>154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6" t="s">
        <v>160</v>
      </c>
      <c r="BK184" s="145">
        <f t="shared" si="29"/>
        <v>0</v>
      </c>
      <c r="BL184" s="16" t="s">
        <v>159</v>
      </c>
      <c r="BM184" s="144" t="s">
        <v>404</v>
      </c>
    </row>
    <row r="185" spans="2:65" s="1" customFormat="1" ht="16.5" customHeight="1">
      <c r="B185" s="31"/>
      <c r="C185" s="132" t="s">
        <v>242</v>
      </c>
      <c r="D185" s="132" t="s">
        <v>155</v>
      </c>
      <c r="E185" s="133" t="s">
        <v>1604</v>
      </c>
      <c r="F185" s="134" t="s">
        <v>1605</v>
      </c>
      <c r="G185" s="135" t="s">
        <v>184</v>
      </c>
      <c r="H185" s="136">
        <v>250</v>
      </c>
      <c r="I185" s="137"/>
      <c r="J185" s="138">
        <f t="shared" si="20"/>
        <v>0</v>
      </c>
      <c r="K185" s="139"/>
      <c r="L185" s="31"/>
      <c r="M185" s="140" t="s">
        <v>1</v>
      </c>
      <c r="N185" s="141" t="s">
        <v>41</v>
      </c>
      <c r="P185" s="142">
        <f t="shared" si="21"/>
        <v>0</v>
      </c>
      <c r="Q185" s="142">
        <v>0</v>
      </c>
      <c r="R185" s="142">
        <f t="shared" si="22"/>
        <v>0</v>
      </c>
      <c r="S185" s="142">
        <v>0</v>
      </c>
      <c r="T185" s="143">
        <f t="shared" si="23"/>
        <v>0</v>
      </c>
      <c r="AR185" s="144" t="s">
        <v>159</v>
      </c>
      <c r="AT185" s="144" t="s">
        <v>155</v>
      </c>
      <c r="AU185" s="144" t="s">
        <v>160</v>
      </c>
      <c r="AY185" s="16" t="s">
        <v>154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6" t="s">
        <v>160</v>
      </c>
      <c r="BK185" s="145">
        <f t="shared" si="29"/>
        <v>0</v>
      </c>
      <c r="BL185" s="16" t="s">
        <v>159</v>
      </c>
      <c r="BM185" s="144" t="s">
        <v>408</v>
      </c>
    </row>
    <row r="186" spans="2:65" s="1" customFormat="1" ht="16.5" customHeight="1">
      <c r="B186" s="31"/>
      <c r="C186" s="132" t="s">
        <v>7</v>
      </c>
      <c r="D186" s="132" t="s">
        <v>155</v>
      </c>
      <c r="E186" s="133" t="s">
        <v>1606</v>
      </c>
      <c r="F186" s="134" t="s">
        <v>1607</v>
      </c>
      <c r="G186" s="135" t="s">
        <v>184</v>
      </c>
      <c r="H186" s="136">
        <v>1500</v>
      </c>
      <c r="I186" s="137"/>
      <c r="J186" s="138">
        <f t="shared" si="20"/>
        <v>0</v>
      </c>
      <c r="K186" s="139"/>
      <c r="L186" s="31"/>
      <c r="M186" s="140" t="s">
        <v>1</v>
      </c>
      <c r="N186" s="141" t="s">
        <v>41</v>
      </c>
      <c r="P186" s="142">
        <f t="shared" si="21"/>
        <v>0</v>
      </c>
      <c r="Q186" s="142">
        <v>0</v>
      </c>
      <c r="R186" s="142">
        <f t="shared" si="22"/>
        <v>0</v>
      </c>
      <c r="S186" s="142">
        <v>0</v>
      </c>
      <c r="T186" s="143">
        <f t="shared" si="23"/>
        <v>0</v>
      </c>
      <c r="AR186" s="144" t="s">
        <v>159</v>
      </c>
      <c r="AT186" s="144" t="s">
        <v>155</v>
      </c>
      <c r="AU186" s="144" t="s">
        <v>160</v>
      </c>
      <c r="AY186" s="16" t="s">
        <v>154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6" t="s">
        <v>160</v>
      </c>
      <c r="BK186" s="145">
        <f t="shared" si="29"/>
        <v>0</v>
      </c>
      <c r="BL186" s="16" t="s">
        <v>159</v>
      </c>
      <c r="BM186" s="144" t="s">
        <v>411</v>
      </c>
    </row>
    <row r="187" spans="2:65" s="1" customFormat="1" ht="16.5" customHeight="1">
      <c r="B187" s="31"/>
      <c r="C187" s="132" t="s">
        <v>250</v>
      </c>
      <c r="D187" s="132" t="s">
        <v>155</v>
      </c>
      <c r="E187" s="133" t="s">
        <v>1608</v>
      </c>
      <c r="F187" s="134" t="s">
        <v>1609</v>
      </c>
      <c r="G187" s="135" t="s">
        <v>184</v>
      </c>
      <c r="H187" s="136">
        <v>1500</v>
      </c>
      <c r="I187" s="137"/>
      <c r="J187" s="138">
        <f t="shared" si="20"/>
        <v>0</v>
      </c>
      <c r="K187" s="139"/>
      <c r="L187" s="31"/>
      <c r="M187" s="140" t="s">
        <v>1</v>
      </c>
      <c r="N187" s="141" t="s">
        <v>41</v>
      </c>
      <c r="P187" s="142">
        <f t="shared" si="21"/>
        <v>0</v>
      </c>
      <c r="Q187" s="142">
        <v>0</v>
      </c>
      <c r="R187" s="142">
        <f t="shared" si="22"/>
        <v>0</v>
      </c>
      <c r="S187" s="142">
        <v>0</v>
      </c>
      <c r="T187" s="143">
        <f t="shared" si="23"/>
        <v>0</v>
      </c>
      <c r="AR187" s="144" t="s">
        <v>159</v>
      </c>
      <c r="AT187" s="144" t="s">
        <v>155</v>
      </c>
      <c r="AU187" s="144" t="s">
        <v>160</v>
      </c>
      <c r="AY187" s="16" t="s">
        <v>154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6" t="s">
        <v>160</v>
      </c>
      <c r="BK187" s="145">
        <f t="shared" si="29"/>
        <v>0</v>
      </c>
      <c r="BL187" s="16" t="s">
        <v>159</v>
      </c>
      <c r="BM187" s="144" t="s">
        <v>417</v>
      </c>
    </row>
    <row r="188" spans="2:65" s="1" customFormat="1" ht="16.5" customHeight="1">
      <c r="B188" s="31"/>
      <c r="C188" s="132" t="s">
        <v>215</v>
      </c>
      <c r="D188" s="132" t="s">
        <v>155</v>
      </c>
      <c r="E188" s="133" t="s">
        <v>1610</v>
      </c>
      <c r="F188" s="134" t="s">
        <v>1611</v>
      </c>
      <c r="G188" s="135" t="s">
        <v>184</v>
      </c>
      <c r="H188" s="136">
        <v>960</v>
      </c>
      <c r="I188" s="137"/>
      <c r="J188" s="138">
        <f t="shared" si="20"/>
        <v>0</v>
      </c>
      <c r="K188" s="139"/>
      <c r="L188" s="31"/>
      <c r="M188" s="140" t="s">
        <v>1</v>
      </c>
      <c r="N188" s="141" t="s">
        <v>41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159</v>
      </c>
      <c r="AT188" s="144" t="s">
        <v>155</v>
      </c>
      <c r="AU188" s="144" t="s">
        <v>160</v>
      </c>
      <c r="AY188" s="16" t="s">
        <v>154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160</v>
      </c>
      <c r="BK188" s="145">
        <f t="shared" si="29"/>
        <v>0</v>
      </c>
      <c r="BL188" s="16" t="s">
        <v>159</v>
      </c>
      <c r="BM188" s="144" t="s">
        <v>420</v>
      </c>
    </row>
    <row r="189" spans="2:65" s="1" customFormat="1" ht="16.5" customHeight="1">
      <c r="B189" s="31"/>
      <c r="C189" s="132" t="s">
        <v>258</v>
      </c>
      <c r="D189" s="132" t="s">
        <v>155</v>
      </c>
      <c r="E189" s="133" t="s">
        <v>1612</v>
      </c>
      <c r="F189" s="134" t="s">
        <v>1613</v>
      </c>
      <c r="G189" s="135" t="s">
        <v>184</v>
      </c>
      <c r="H189" s="136">
        <v>280</v>
      </c>
      <c r="I189" s="137"/>
      <c r="J189" s="138">
        <f t="shared" si="20"/>
        <v>0</v>
      </c>
      <c r="K189" s="139"/>
      <c r="L189" s="31"/>
      <c r="M189" s="140" t="s">
        <v>1</v>
      </c>
      <c r="N189" s="141" t="s">
        <v>41</v>
      </c>
      <c r="P189" s="142">
        <f t="shared" si="21"/>
        <v>0</v>
      </c>
      <c r="Q189" s="142">
        <v>0</v>
      </c>
      <c r="R189" s="142">
        <f t="shared" si="22"/>
        <v>0</v>
      </c>
      <c r="S189" s="142">
        <v>0</v>
      </c>
      <c r="T189" s="143">
        <f t="shared" si="23"/>
        <v>0</v>
      </c>
      <c r="AR189" s="144" t="s">
        <v>159</v>
      </c>
      <c r="AT189" s="144" t="s">
        <v>155</v>
      </c>
      <c r="AU189" s="144" t="s">
        <v>160</v>
      </c>
      <c r="AY189" s="16" t="s">
        <v>154</v>
      </c>
      <c r="BE189" s="145">
        <f t="shared" si="24"/>
        <v>0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6" t="s">
        <v>160</v>
      </c>
      <c r="BK189" s="145">
        <f t="shared" si="29"/>
        <v>0</v>
      </c>
      <c r="BL189" s="16" t="s">
        <v>159</v>
      </c>
      <c r="BM189" s="144" t="s">
        <v>424</v>
      </c>
    </row>
    <row r="190" spans="2:65" s="1" customFormat="1" ht="16.5" customHeight="1">
      <c r="B190" s="31"/>
      <c r="C190" s="132" t="s">
        <v>219</v>
      </c>
      <c r="D190" s="132" t="s">
        <v>155</v>
      </c>
      <c r="E190" s="133" t="s">
        <v>1614</v>
      </c>
      <c r="F190" s="134" t="s">
        <v>1615</v>
      </c>
      <c r="G190" s="135" t="s">
        <v>158</v>
      </c>
      <c r="H190" s="136">
        <v>90</v>
      </c>
      <c r="I190" s="137"/>
      <c r="J190" s="138">
        <f t="shared" si="20"/>
        <v>0</v>
      </c>
      <c r="K190" s="139"/>
      <c r="L190" s="31"/>
      <c r="M190" s="140" t="s">
        <v>1</v>
      </c>
      <c r="N190" s="141" t="s">
        <v>41</v>
      </c>
      <c r="P190" s="142">
        <f t="shared" si="21"/>
        <v>0</v>
      </c>
      <c r="Q190" s="142">
        <v>0</v>
      </c>
      <c r="R190" s="142">
        <f t="shared" si="22"/>
        <v>0</v>
      </c>
      <c r="S190" s="142">
        <v>0</v>
      </c>
      <c r="T190" s="143">
        <f t="shared" si="23"/>
        <v>0</v>
      </c>
      <c r="AR190" s="144" t="s">
        <v>159</v>
      </c>
      <c r="AT190" s="144" t="s">
        <v>155</v>
      </c>
      <c r="AU190" s="144" t="s">
        <v>160</v>
      </c>
      <c r="AY190" s="16" t="s">
        <v>154</v>
      </c>
      <c r="BE190" s="145">
        <f t="shared" si="24"/>
        <v>0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6" t="s">
        <v>160</v>
      </c>
      <c r="BK190" s="145">
        <f t="shared" si="29"/>
        <v>0</v>
      </c>
      <c r="BL190" s="16" t="s">
        <v>159</v>
      </c>
      <c r="BM190" s="144" t="s">
        <v>428</v>
      </c>
    </row>
    <row r="191" spans="2:65" s="1" customFormat="1" ht="16.5" customHeight="1">
      <c r="B191" s="31"/>
      <c r="C191" s="132" t="s">
        <v>267</v>
      </c>
      <c r="D191" s="132" t="s">
        <v>155</v>
      </c>
      <c r="E191" s="133" t="s">
        <v>1616</v>
      </c>
      <c r="F191" s="134" t="s">
        <v>1617</v>
      </c>
      <c r="G191" s="135" t="s">
        <v>184</v>
      </c>
      <c r="H191" s="136">
        <v>20</v>
      </c>
      <c r="I191" s="137"/>
      <c r="J191" s="138">
        <f t="shared" si="20"/>
        <v>0</v>
      </c>
      <c r="K191" s="139"/>
      <c r="L191" s="31"/>
      <c r="M191" s="140" t="s">
        <v>1</v>
      </c>
      <c r="N191" s="141" t="s">
        <v>41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AR191" s="144" t="s">
        <v>159</v>
      </c>
      <c r="AT191" s="144" t="s">
        <v>155</v>
      </c>
      <c r="AU191" s="144" t="s">
        <v>160</v>
      </c>
      <c r="AY191" s="16" t="s">
        <v>154</v>
      </c>
      <c r="BE191" s="145">
        <f t="shared" si="24"/>
        <v>0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6" t="s">
        <v>160</v>
      </c>
      <c r="BK191" s="145">
        <f t="shared" si="29"/>
        <v>0</v>
      </c>
      <c r="BL191" s="16" t="s">
        <v>159</v>
      </c>
      <c r="BM191" s="144" t="s">
        <v>432</v>
      </c>
    </row>
    <row r="192" spans="2:65" s="1" customFormat="1" ht="16.5" customHeight="1">
      <c r="B192" s="31"/>
      <c r="C192" s="132" t="s">
        <v>223</v>
      </c>
      <c r="D192" s="132" t="s">
        <v>155</v>
      </c>
      <c r="E192" s="133" t="s">
        <v>1618</v>
      </c>
      <c r="F192" s="134" t="s">
        <v>1619</v>
      </c>
      <c r="G192" s="135" t="s">
        <v>158</v>
      </c>
      <c r="H192" s="136">
        <v>5</v>
      </c>
      <c r="I192" s="137"/>
      <c r="J192" s="138">
        <f t="shared" si="20"/>
        <v>0</v>
      </c>
      <c r="K192" s="139"/>
      <c r="L192" s="31"/>
      <c r="M192" s="140" t="s">
        <v>1</v>
      </c>
      <c r="N192" s="141" t="s">
        <v>41</v>
      </c>
      <c r="P192" s="142">
        <f t="shared" si="21"/>
        <v>0</v>
      </c>
      <c r="Q192" s="142">
        <v>0</v>
      </c>
      <c r="R192" s="142">
        <f t="shared" si="22"/>
        <v>0</v>
      </c>
      <c r="S192" s="142">
        <v>0</v>
      </c>
      <c r="T192" s="143">
        <f t="shared" si="23"/>
        <v>0</v>
      </c>
      <c r="AR192" s="144" t="s">
        <v>159</v>
      </c>
      <c r="AT192" s="144" t="s">
        <v>155</v>
      </c>
      <c r="AU192" s="144" t="s">
        <v>160</v>
      </c>
      <c r="AY192" s="16" t="s">
        <v>154</v>
      </c>
      <c r="BE192" s="145">
        <f t="shared" si="24"/>
        <v>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6" t="s">
        <v>160</v>
      </c>
      <c r="BK192" s="145">
        <f t="shared" si="29"/>
        <v>0</v>
      </c>
      <c r="BL192" s="16" t="s">
        <v>159</v>
      </c>
      <c r="BM192" s="144" t="s">
        <v>435</v>
      </c>
    </row>
    <row r="193" spans="2:65" s="1" customFormat="1" ht="16.5" customHeight="1">
      <c r="B193" s="31"/>
      <c r="C193" s="132" t="s">
        <v>241</v>
      </c>
      <c r="D193" s="132" t="s">
        <v>155</v>
      </c>
      <c r="E193" s="133" t="s">
        <v>1620</v>
      </c>
      <c r="F193" s="134" t="s">
        <v>1512</v>
      </c>
      <c r="G193" s="135" t="s">
        <v>365</v>
      </c>
      <c r="H193" s="172"/>
      <c r="I193" s="137"/>
      <c r="J193" s="138">
        <f t="shared" si="20"/>
        <v>0</v>
      </c>
      <c r="K193" s="139"/>
      <c r="L193" s="31"/>
      <c r="M193" s="140" t="s">
        <v>1</v>
      </c>
      <c r="N193" s="141" t="s">
        <v>41</v>
      </c>
      <c r="P193" s="142">
        <f t="shared" si="21"/>
        <v>0</v>
      </c>
      <c r="Q193" s="142">
        <v>0</v>
      </c>
      <c r="R193" s="142">
        <f t="shared" si="22"/>
        <v>0</v>
      </c>
      <c r="S193" s="142">
        <v>0</v>
      </c>
      <c r="T193" s="143">
        <f t="shared" si="23"/>
        <v>0</v>
      </c>
      <c r="AR193" s="144" t="s">
        <v>159</v>
      </c>
      <c r="AT193" s="144" t="s">
        <v>155</v>
      </c>
      <c r="AU193" s="144" t="s">
        <v>160</v>
      </c>
      <c r="AY193" s="16" t="s">
        <v>154</v>
      </c>
      <c r="BE193" s="145">
        <f t="shared" si="24"/>
        <v>0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6" t="s">
        <v>160</v>
      </c>
      <c r="BK193" s="145">
        <f t="shared" si="29"/>
        <v>0</v>
      </c>
      <c r="BL193" s="16" t="s">
        <v>159</v>
      </c>
      <c r="BM193" s="144" t="s">
        <v>1621</v>
      </c>
    </row>
    <row r="194" spans="2:65" s="10" customFormat="1" ht="25.9" customHeight="1">
      <c r="B194" s="122"/>
      <c r="D194" s="123" t="s">
        <v>74</v>
      </c>
      <c r="E194" s="124" t="s">
        <v>1514</v>
      </c>
      <c r="F194" s="124" t="s">
        <v>1622</v>
      </c>
      <c r="I194" s="125"/>
      <c r="J194" s="126">
        <f>BK194</f>
        <v>0</v>
      </c>
      <c r="L194" s="122"/>
      <c r="M194" s="127"/>
      <c r="P194" s="128">
        <f>SUM(P195:P228)</f>
        <v>0</v>
      </c>
      <c r="R194" s="128">
        <f>SUM(R195:R228)</f>
        <v>0</v>
      </c>
      <c r="T194" s="129">
        <f>SUM(T195:T228)</f>
        <v>0</v>
      </c>
      <c r="AR194" s="123" t="s">
        <v>83</v>
      </c>
      <c r="AT194" s="130" t="s">
        <v>74</v>
      </c>
      <c r="AU194" s="130" t="s">
        <v>75</v>
      </c>
      <c r="AY194" s="123" t="s">
        <v>154</v>
      </c>
      <c r="BK194" s="131">
        <f>SUM(BK195:BK228)</f>
        <v>0</v>
      </c>
    </row>
    <row r="195" spans="2:65" s="1" customFormat="1" ht="21.75" customHeight="1">
      <c r="B195" s="31"/>
      <c r="C195" s="161" t="s">
        <v>83</v>
      </c>
      <c r="D195" s="161" t="s">
        <v>224</v>
      </c>
      <c r="E195" s="162" t="s">
        <v>1623</v>
      </c>
      <c r="F195" s="163" t="s">
        <v>1624</v>
      </c>
      <c r="G195" s="164" t="s">
        <v>158</v>
      </c>
      <c r="H195" s="165">
        <v>3</v>
      </c>
      <c r="I195" s="166"/>
      <c r="J195" s="167">
        <f t="shared" ref="J195:J228" si="30">ROUND(I195*H195,2)</f>
        <v>0</v>
      </c>
      <c r="K195" s="168"/>
      <c r="L195" s="169"/>
      <c r="M195" s="170" t="s">
        <v>1</v>
      </c>
      <c r="N195" s="171" t="s">
        <v>41</v>
      </c>
      <c r="P195" s="142">
        <f t="shared" ref="P195:P228" si="31">O195*H195</f>
        <v>0</v>
      </c>
      <c r="Q195" s="142">
        <v>0</v>
      </c>
      <c r="R195" s="142">
        <f t="shared" ref="R195:R228" si="32">Q195*H195</f>
        <v>0</v>
      </c>
      <c r="S195" s="142">
        <v>0</v>
      </c>
      <c r="T195" s="143">
        <f t="shared" ref="T195:T228" si="33">S195*H195</f>
        <v>0</v>
      </c>
      <c r="AR195" s="144" t="s">
        <v>172</v>
      </c>
      <c r="AT195" s="144" t="s">
        <v>224</v>
      </c>
      <c r="AU195" s="144" t="s">
        <v>83</v>
      </c>
      <c r="AY195" s="16" t="s">
        <v>154</v>
      </c>
      <c r="BE195" s="145">
        <f t="shared" ref="BE195:BE228" si="34">IF(N195="základná",J195,0)</f>
        <v>0</v>
      </c>
      <c r="BF195" s="145">
        <f t="shared" ref="BF195:BF228" si="35">IF(N195="znížená",J195,0)</f>
        <v>0</v>
      </c>
      <c r="BG195" s="145">
        <f t="shared" ref="BG195:BG228" si="36">IF(N195="zákl. prenesená",J195,0)</f>
        <v>0</v>
      </c>
      <c r="BH195" s="145">
        <f t="shared" ref="BH195:BH228" si="37">IF(N195="zníž. prenesená",J195,0)</f>
        <v>0</v>
      </c>
      <c r="BI195" s="145">
        <f t="shared" ref="BI195:BI228" si="38">IF(N195="nulová",J195,0)</f>
        <v>0</v>
      </c>
      <c r="BJ195" s="16" t="s">
        <v>160</v>
      </c>
      <c r="BK195" s="145">
        <f t="shared" ref="BK195:BK228" si="39">ROUND(I195*H195,2)</f>
        <v>0</v>
      </c>
      <c r="BL195" s="16" t="s">
        <v>159</v>
      </c>
      <c r="BM195" s="144" t="s">
        <v>439</v>
      </c>
    </row>
    <row r="196" spans="2:65" s="1" customFormat="1" ht="21.75" customHeight="1">
      <c r="B196" s="31"/>
      <c r="C196" s="161" t="s">
        <v>160</v>
      </c>
      <c r="D196" s="161" t="s">
        <v>224</v>
      </c>
      <c r="E196" s="162" t="s">
        <v>1625</v>
      </c>
      <c r="F196" s="163" t="s">
        <v>1626</v>
      </c>
      <c r="G196" s="164" t="s">
        <v>158</v>
      </c>
      <c r="H196" s="165">
        <v>3</v>
      </c>
      <c r="I196" s="166"/>
      <c r="J196" s="167">
        <f t="shared" si="30"/>
        <v>0</v>
      </c>
      <c r="K196" s="168"/>
      <c r="L196" s="169"/>
      <c r="M196" s="170" t="s">
        <v>1</v>
      </c>
      <c r="N196" s="171" t="s">
        <v>41</v>
      </c>
      <c r="P196" s="142">
        <f t="shared" si="31"/>
        <v>0</v>
      </c>
      <c r="Q196" s="142">
        <v>0</v>
      </c>
      <c r="R196" s="142">
        <f t="shared" si="32"/>
        <v>0</v>
      </c>
      <c r="S196" s="142">
        <v>0</v>
      </c>
      <c r="T196" s="143">
        <f t="shared" si="33"/>
        <v>0</v>
      </c>
      <c r="AR196" s="144" t="s">
        <v>172</v>
      </c>
      <c r="AT196" s="144" t="s">
        <v>224</v>
      </c>
      <c r="AU196" s="144" t="s">
        <v>83</v>
      </c>
      <c r="AY196" s="16" t="s">
        <v>154</v>
      </c>
      <c r="BE196" s="145">
        <f t="shared" si="34"/>
        <v>0</v>
      </c>
      <c r="BF196" s="145">
        <f t="shared" si="35"/>
        <v>0</v>
      </c>
      <c r="BG196" s="145">
        <f t="shared" si="36"/>
        <v>0</v>
      </c>
      <c r="BH196" s="145">
        <f t="shared" si="37"/>
        <v>0</v>
      </c>
      <c r="BI196" s="145">
        <f t="shared" si="38"/>
        <v>0</v>
      </c>
      <c r="BJ196" s="16" t="s">
        <v>160</v>
      </c>
      <c r="BK196" s="145">
        <f t="shared" si="39"/>
        <v>0</v>
      </c>
      <c r="BL196" s="16" t="s">
        <v>159</v>
      </c>
      <c r="BM196" s="144" t="s">
        <v>442</v>
      </c>
    </row>
    <row r="197" spans="2:65" s="1" customFormat="1" ht="16.5" customHeight="1">
      <c r="B197" s="31"/>
      <c r="C197" s="161" t="s">
        <v>152</v>
      </c>
      <c r="D197" s="161" t="s">
        <v>224</v>
      </c>
      <c r="E197" s="162" t="s">
        <v>1627</v>
      </c>
      <c r="F197" s="163" t="s">
        <v>1628</v>
      </c>
      <c r="G197" s="164" t="s">
        <v>158</v>
      </c>
      <c r="H197" s="165">
        <v>3</v>
      </c>
      <c r="I197" s="166"/>
      <c r="J197" s="167">
        <f t="shared" si="30"/>
        <v>0</v>
      </c>
      <c r="K197" s="168"/>
      <c r="L197" s="169"/>
      <c r="M197" s="170" t="s">
        <v>1</v>
      </c>
      <c r="N197" s="171" t="s">
        <v>41</v>
      </c>
      <c r="P197" s="142">
        <f t="shared" si="31"/>
        <v>0</v>
      </c>
      <c r="Q197" s="142">
        <v>0</v>
      </c>
      <c r="R197" s="142">
        <f t="shared" si="32"/>
        <v>0</v>
      </c>
      <c r="S197" s="142">
        <v>0</v>
      </c>
      <c r="T197" s="143">
        <f t="shared" si="33"/>
        <v>0</v>
      </c>
      <c r="AR197" s="144" t="s">
        <v>172</v>
      </c>
      <c r="AT197" s="144" t="s">
        <v>224</v>
      </c>
      <c r="AU197" s="144" t="s">
        <v>83</v>
      </c>
      <c r="AY197" s="16" t="s">
        <v>154</v>
      </c>
      <c r="BE197" s="145">
        <f t="shared" si="34"/>
        <v>0</v>
      </c>
      <c r="BF197" s="145">
        <f t="shared" si="35"/>
        <v>0</v>
      </c>
      <c r="BG197" s="145">
        <f t="shared" si="36"/>
        <v>0</v>
      </c>
      <c r="BH197" s="145">
        <f t="shared" si="37"/>
        <v>0</v>
      </c>
      <c r="BI197" s="145">
        <f t="shared" si="38"/>
        <v>0</v>
      </c>
      <c r="BJ197" s="16" t="s">
        <v>160</v>
      </c>
      <c r="BK197" s="145">
        <f t="shared" si="39"/>
        <v>0</v>
      </c>
      <c r="BL197" s="16" t="s">
        <v>159</v>
      </c>
      <c r="BM197" s="144" t="s">
        <v>447</v>
      </c>
    </row>
    <row r="198" spans="2:65" s="1" customFormat="1" ht="16.5" customHeight="1">
      <c r="B198" s="31"/>
      <c r="C198" s="161" t="s">
        <v>159</v>
      </c>
      <c r="D198" s="161" t="s">
        <v>224</v>
      </c>
      <c r="E198" s="162" t="s">
        <v>1629</v>
      </c>
      <c r="F198" s="163" t="s">
        <v>1630</v>
      </c>
      <c r="G198" s="164" t="s">
        <v>158</v>
      </c>
      <c r="H198" s="165">
        <v>36</v>
      </c>
      <c r="I198" s="166"/>
      <c r="J198" s="167">
        <f t="shared" si="30"/>
        <v>0</v>
      </c>
      <c r="K198" s="168"/>
      <c r="L198" s="169"/>
      <c r="M198" s="170" t="s">
        <v>1</v>
      </c>
      <c r="N198" s="171" t="s">
        <v>41</v>
      </c>
      <c r="P198" s="142">
        <f t="shared" si="31"/>
        <v>0</v>
      </c>
      <c r="Q198" s="142">
        <v>0</v>
      </c>
      <c r="R198" s="142">
        <f t="shared" si="32"/>
        <v>0</v>
      </c>
      <c r="S198" s="142">
        <v>0</v>
      </c>
      <c r="T198" s="143">
        <f t="shared" si="33"/>
        <v>0</v>
      </c>
      <c r="AR198" s="144" t="s">
        <v>172</v>
      </c>
      <c r="AT198" s="144" t="s">
        <v>224</v>
      </c>
      <c r="AU198" s="144" t="s">
        <v>83</v>
      </c>
      <c r="AY198" s="16" t="s">
        <v>154</v>
      </c>
      <c r="BE198" s="145">
        <f t="shared" si="34"/>
        <v>0</v>
      </c>
      <c r="BF198" s="145">
        <f t="shared" si="35"/>
        <v>0</v>
      </c>
      <c r="BG198" s="145">
        <f t="shared" si="36"/>
        <v>0</v>
      </c>
      <c r="BH198" s="145">
        <f t="shared" si="37"/>
        <v>0</v>
      </c>
      <c r="BI198" s="145">
        <f t="shared" si="38"/>
        <v>0</v>
      </c>
      <c r="BJ198" s="16" t="s">
        <v>160</v>
      </c>
      <c r="BK198" s="145">
        <f t="shared" si="39"/>
        <v>0</v>
      </c>
      <c r="BL198" s="16" t="s">
        <v>159</v>
      </c>
      <c r="BM198" s="144" t="s">
        <v>450</v>
      </c>
    </row>
    <row r="199" spans="2:65" s="1" customFormat="1" ht="24.2" customHeight="1">
      <c r="B199" s="31"/>
      <c r="C199" s="161" t="s">
        <v>177</v>
      </c>
      <c r="D199" s="161" t="s">
        <v>224</v>
      </c>
      <c r="E199" s="162" t="s">
        <v>1631</v>
      </c>
      <c r="F199" s="163" t="s">
        <v>1632</v>
      </c>
      <c r="G199" s="164" t="s">
        <v>158</v>
      </c>
      <c r="H199" s="165">
        <v>6</v>
      </c>
      <c r="I199" s="166"/>
      <c r="J199" s="167">
        <f t="shared" si="30"/>
        <v>0</v>
      </c>
      <c r="K199" s="168"/>
      <c r="L199" s="169"/>
      <c r="M199" s="170" t="s">
        <v>1</v>
      </c>
      <c r="N199" s="171" t="s">
        <v>41</v>
      </c>
      <c r="P199" s="142">
        <f t="shared" si="31"/>
        <v>0</v>
      </c>
      <c r="Q199" s="142">
        <v>0</v>
      </c>
      <c r="R199" s="142">
        <f t="shared" si="32"/>
        <v>0</v>
      </c>
      <c r="S199" s="142">
        <v>0</v>
      </c>
      <c r="T199" s="143">
        <f t="shared" si="33"/>
        <v>0</v>
      </c>
      <c r="AR199" s="144" t="s">
        <v>172</v>
      </c>
      <c r="AT199" s="144" t="s">
        <v>224</v>
      </c>
      <c r="AU199" s="144" t="s">
        <v>83</v>
      </c>
      <c r="AY199" s="16" t="s">
        <v>154</v>
      </c>
      <c r="BE199" s="145">
        <f t="shared" si="34"/>
        <v>0</v>
      </c>
      <c r="BF199" s="145">
        <f t="shared" si="35"/>
        <v>0</v>
      </c>
      <c r="BG199" s="145">
        <f t="shared" si="36"/>
        <v>0</v>
      </c>
      <c r="BH199" s="145">
        <f t="shared" si="37"/>
        <v>0</v>
      </c>
      <c r="BI199" s="145">
        <f t="shared" si="38"/>
        <v>0</v>
      </c>
      <c r="BJ199" s="16" t="s">
        <v>160</v>
      </c>
      <c r="BK199" s="145">
        <f t="shared" si="39"/>
        <v>0</v>
      </c>
      <c r="BL199" s="16" t="s">
        <v>159</v>
      </c>
      <c r="BM199" s="144" t="s">
        <v>454</v>
      </c>
    </row>
    <row r="200" spans="2:65" s="1" customFormat="1" ht="21.75" customHeight="1">
      <c r="B200" s="31"/>
      <c r="C200" s="161" t="s">
        <v>166</v>
      </c>
      <c r="D200" s="161" t="s">
        <v>224</v>
      </c>
      <c r="E200" s="162" t="s">
        <v>1633</v>
      </c>
      <c r="F200" s="163" t="s">
        <v>1634</v>
      </c>
      <c r="G200" s="164" t="s">
        <v>158</v>
      </c>
      <c r="H200" s="165">
        <v>6</v>
      </c>
      <c r="I200" s="166"/>
      <c r="J200" s="167">
        <f t="shared" si="30"/>
        <v>0</v>
      </c>
      <c r="K200" s="168"/>
      <c r="L200" s="169"/>
      <c r="M200" s="170" t="s">
        <v>1</v>
      </c>
      <c r="N200" s="171" t="s">
        <v>41</v>
      </c>
      <c r="P200" s="142">
        <f t="shared" si="31"/>
        <v>0</v>
      </c>
      <c r="Q200" s="142">
        <v>0</v>
      </c>
      <c r="R200" s="142">
        <f t="shared" si="32"/>
        <v>0</v>
      </c>
      <c r="S200" s="142">
        <v>0</v>
      </c>
      <c r="T200" s="143">
        <f t="shared" si="33"/>
        <v>0</v>
      </c>
      <c r="AR200" s="144" t="s">
        <v>172</v>
      </c>
      <c r="AT200" s="144" t="s">
        <v>224</v>
      </c>
      <c r="AU200" s="144" t="s">
        <v>83</v>
      </c>
      <c r="AY200" s="16" t="s">
        <v>154</v>
      </c>
      <c r="BE200" s="145">
        <f t="shared" si="34"/>
        <v>0</v>
      </c>
      <c r="BF200" s="145">
        <f t="shared" si="35"/>
        <v>0</v>
      </c>
      <c r="BG200" s="145">
        <f t="shared" si="36"/>
        <v>0</v>
      </c>
      <c r="BH200" s="145">
        <f t="shared" si="37"/>
        <v>0</v>
      </c>
      <c r="BI200" s="145">
        <f t="shared" si="38"/>
        <v>0</v>
      </c>
      <c r="BJ200" s="16" t="s">
        <v>160</v>
      </c>
      <c r="BK200" s="145">
        <f t="shared" si="39"/>
        <v>0</v>
      </c>
      <c r="BL200" s="16" t="s">
        <v>159</v>
      </c>
      <c r="BM200" s="144" t="s">
        <v>457</v>
      </c>
    </row>
    <row r="201" spans="2:65" s="1" customFormat="1" ht="21.75" customHeight="1">
      <c r="B201" s="31"/>
      <c r="C201" s="161" t="s">
        <v>187</v>
      </c>
      <c r="D201" s="161" t="s">
        <v>224</v>
      </c>
      <c r="E201" s="162" t="s">
        <v>1635</v>
      </c>
      <c r="F201" s="163" t="s">
        <v>1636</v>
      </c>
      <c r="G201" s="164" t="s">
        <v>158</v>
      </c>
      <c r="H201" s="165">
        <v>12</v>
      </c>
      <c r="I201" s="166"/>
      <c r="J201" s="167">
        <f t="shared" si="30"/>
        <v>0</v>
      </c>
      <c r="K201" s="168"/>
      <c r="L201" s="169"/>
      <c r="M201" s="170" t="s">
        <v>1</v>
      </c>
      <c r="N201" s="171" t="s">
        <v>41</v>
      </c>
      <c r="P201" s="142">
        <f t="shared" si="31"/>
        <v>0</v>
      </c>
      <c r="Q201" s="142">
        <v>0</v>
      </c>
      <c r="R201" s="142">
        <f t="shared" si="32"/>
        <v>0</v>
      </c>
      <c r="S201" s="142">
        <v>0</v>
      </c>
      <c r="T201" s="143">
        <f t="shared" si="33"/>
        <v>0</v>
      </c>
      <c r="AR201" s="144" t="s">
        <v>172</v>
      </c>
      <c r="AT201" s="144" t="s">
        <v>224</v>
      </c>
      <c r="AU201" s="144" t="s">
        <v>83</v>
      </c>
      <c r="AY201" s="16" t="s">
        <v>154</v>
      </c>
      <c r="BE201" s="145">
        <f t="shared" si="34"/>
        <v>0</v>
      </c>
      <c r="BF201" s="145">
        <f t="shared" si="35"/>
        <v>0</v>
      </c>
      <c r="BG201" s="145">
        <f t="shared" si="36"/>
        <v>0</v>
      </c>
      <c r="BH201" s="145">
        <f t="shared" si="37"/>
        <v>0</v>
      </c>
      <c r="BI201" s="145">
        <f t="shared" si="38"/>
        <v>0</v>
      </c>
      <c r="BJ201" s="16" t="s">
        <v>160</v>
      </c>
      <c r="BK201" s="145">
        <f t="shared" si="39"/>
        <v>0</v>
      </c>
      <c r="BL201" s="16" t="s">
        <v>159</v>
      </c>
      <c r="BM201" s="144" t="s">
        <v>461</v>
      </c>
    </row>
    <row r="202" spans="2:65" s="1" customFormat="1" ht="24.2" customHeight="1">
      <c r="B202" s="31"/>
      <c r="C202" s="161" t="s">
        <v>172</v>
      </c>
      <c r="D202" s="161" t="s">
        <v>224</v>
      </c>
      <c r="E202" s="162" t="s">
        <v>1637</v>
      </c>
      <c r="F202" s="163" t="s">
        <v>1638</v>
      </c>
      <c r="G202" s="164" t="s">
        <v>158</v>
      </c>
      <c r="H202" s="165">
        <v>27</v>
      </c>
      <c r="I202" s="166"/>
      <c r="J202" s="167">
        <f t="shared" si="30"/>
        <v>0</v>
      </c>
      <c r="K202" s="168"/>
      <c r="L202" s="169"/>
      <c r="M202" s="170" t="s">
        <v>1</v>
      </c>
      <c r="N202" s="171" t="s">
        <v>41</v>
      </c>
      <c r="P202" s="142">
        <f t="shared" si="31"/>
        <v>0</v>
      </c>
      <c r="Q202" s="142">
        <v>0</v>
      </c>
      <c r="R202" s="142">
        <f t="shared" si="32"/>
        <v>0</v>
      </c>
      <c r="S202" s="142">
        <v>0</v>
      </c>
      <c r="T202" s="143">
        <f t="shared" si="33"/>
        <v>0</v>
      </c>
      <c r="AR202" s="144" t="s">
        <v>172</v>
      </c>
      <c r="AT202" s="144" t="s">
        <v>224</v>
      </c>
      <c r="AU202" s="144" t="s">
        <v>83</v>
      </c>
      <c r="AY202" s="16" t="s">
        <v>154</v>
      </c>
      <c r="BE202" s="145">
        <f t="shared" si="34"/>
        <v>0</v>
      </c>
      <c r="BF202" s="145">
        <f t="shared" si="35"/>
        <v>0</v>
      </c>
      <c r="BG202" s="145">
        <f t="shared" si="36"/>
        <v>0</v>
      </c>
      <c r="BH202" s="145">
        <f t="shared" si="37"/>
        <v>0</v>
      </c>
      <c r="BI202" s="145">
        <f t="shared" si="38"/>
        <v>0</v>
      </c>
      <c r="BJ202" s="16" t="s">
        <v>160</v>
      </c>
      <c r="BK202" s="145">
        <f t="shared" si="39"/>
        <v>0</v>
      </c>
      <c r="BL202" s="16" t="s">
        <v>159</v>
      </c>
      <c r="BM202" s="144" t="s">
        <v>466</v>
      </c>
    </row>
    <row r="203" spans="2:65" s="1" customFormat="1" ht="16.5" customHeight="1">
      <c r="B203" s="31"/>
      <c r="C203" s="161" t="s">
        <v>199</v>
      </c>
      <c r="D203" s="161" t="s">
        <v>224</v>
      </c>
      <c r="E203" s="162" t="s">
        <v>1639</v>
      </c>
      <c r="F203" s="163" t="s">
        <v>1640</v>
      </c>
      <c r="G203" s="164" t="s">
        <v>158</v>
      </c>
      <c r="H203" s="165">
        <v>540</v>
      </c>
      <c r="I203" s="166"/>
      <c r="J203" s="167">
        <f t="shared" si="30"/>
        <v>0</v>
      </c>
      <c r="K203" s="168"/>
      <c r="L203" s="169"/>
      <c r="M203" s="170" t="s">
        <v>1</v>
      </c>
      <c r="N203" s="171" t="s">
        <v>41</v>
      </c>
      <c r="P203" s="142">
        <f t="shared" si="31"/>
        <v>0</v>
      </c>
      <c r="Q203" s="142">
        <v>0</v>
      </c>
      <c r="R203" s="142">
        <f t="shared" si="32"/>
        <v>0</v>
      </c>
      <c r="S203" s="142">
        <v>0</v>
      </c>
      <c r="T203" s="143">
        <f t="shared" si="33"/>
        <v>0</v>
      </c>
      <c r="AR203" s="144" t="s">
        <v>172</v>
      </c>
      <c r="AT203" s="144" t="s">
        <v>224</v>
      </c>
      <c r="AU203" s="144" t="s">
        <v>83</v>
      </c>
      <c r="AY203" s="16" t="s">
        <v>154</v>
      </c>
      <c r="BE203" s="145">
        <f t="shared" si="34"/>
        <v>0</v>
      </c>
      <c r="BF203" s="145">
        <f t="shared" si="35"/>
        <v>0</v>
      </c>
      <c r="BG203" s="145">
        <f t="shared" si="36"/>
        <v>0</v>
      </c>
      <c r="BH203" s="145">
        <f t="shared" si="37"/>
        <v>0</v>
      </c>
      <c r="BI203" s="145">
        <f t="shared" si="38"/>
        <v>0</v>
      </c>
      <c r="BJ203" s="16" t="s">
        <v>160</v>
      </c>
      <c r="BK203" s="145">
        <f t="shared" si="39"/>
        <v>0</v>
      </c>
      <c r="BL203" s="16" t="s">
        <v>159</v>
      </c>
      <c r="BM203" s="144" t="s">
        <v>473</v>
      </c>
    </row>
    <row r="204" spans="2:65" s="1" customFormat="1" ht="16.5" customHeight="1">
      <c r="B204" s="31"/>
      <c r="C204" s="161" t="s">
        <v>180</v>
      </c>
      <c r="D204" s="161" t="s">
        <v>224</v>
      </c>
      <c r="E204" s="162" t="s">
        <v>1641</v>
      </c>
      <c r="F204" s="163" t="s">
        <v>1642</v>
      </c>
      <c r="G204" s="164" t="s">
        <v>158</v>
      </c>
      <c r="H204" s="165">
        <v>135</v>
      </c>
      <c r="I204" s="166"/>
      <c r="J204" s="167">
        <f t="shared" si="30"/>
        <v>0</v>
      </c>
      <c r="K204" s="168"/>
      <c r="L204" s="169"/>
      <c r="M204" s="170" t="s">
        <v>1</v>
      </c>
      <c r="N204" s="171" t="s">
        <v>41</v>
      </c>
      <c r="P204" s="142">
        <f t="shared" si="31"/>
        <v>0</v>
      </c>
      <c r="Q204" s="142">
        <v>0</v>
      </c>
      <c r="R204" s="142">
        <f t="shared" si="32"/>
        <v>0</v>
      </c>
      <c r="S204" s="142">
        <v>0</v>
      </c>
      <c r="T204" s="143">
        <f t="shared" si="33"/>
        <v>0</v>
      </c>
      <c r="AR204" s="144" t="s">
        <v>172</v>
      </c>
      <c r="AT204" s="144" t="s">
        <v>224</v>
      </c>
      <c r="AU204" s="144" t="s">
        <v>83</v>
      </c>
      <c r="AY204" s="16" t="s">
        <v>154</v>
      </c>
      <c r="BE204" s="145">
        <f t="shared" si="34"/>
        <v>0</v>
      </c>
      <c r="BF204" s="145">
        <f t="shared" si="35"/>
        <v>0</v>
      </c>
      <c r="BG204" s="145">
        <f t="shared" si="36"/>
        <v>0</v>
      </c>
      <c r="BH204" s="145">
        <f t="shared" si="37"/>
        <v>0</v>
      </c>
      <c r="BI204" s="145">
        <f t="shared" si="38"/>
        <v>0</v>
      </c>
      <c r="BJ204" s="16" t="s">
        <v>160</v>
      </c>
      <c r="BK204" s="145">
        <f t="shared" si="39"/>
        <v>0</v>
      </c>
      <c r="BL204" s="16" t="s">
        <v>159</v>
      </c>
      <c r="BM204" s="144" t="s">
        <v>477</v>
      </c>
    </row>
    <row r="205" spans="2:65" s="1" customFormat="1" ht="16.5" customHeight="1">
      <c r="B205" s="31"/>
      <c r="C205" s="161" t="s">
        <v>212</v>
      </c>
      <c r="D205" s="161" t="s">
        <v>224</v>
      </c>
      <c r="E205" s="162" t="s">
        <v>1643</v>
      </c>
      <c r="F205" s="163" t="s">
        <v>1644</v>
      </c>
      <c r="G205" s="164" t="s">
        <v>158</v>
      </c>
      <c r="H205" s="165">
        <v>3</v>
      </c>
      <c r="I205" s="166"/>
      <c r="J205" s="167">
        <f t="shared" si="30"/>
        <v>0</v>
      </c>
      <c r="K205" s="168"/>
      <c r="L205" s="169"/>
      <c r="M205" s="170" t="s">
        <v>1</v>
      </c>
      <c r="N205" s="171" t="s">
        <v>41</v>
      </c>
      <c r="P205" s="142">
        <f t="shared" si="31"/>
        <v>0</v>
      </c>
      <c r="Q205" s="142">
        <v>0</v>
      </c>
      <c r="R205" s="142">
        <f t="shared" si="32"/>
        <v>0</v>
      </c>
      <c r="S205" s="142">
        <v>0</v>
      </c>
      <c r="T205" s="143">
        <f t="shared" si="33"/>
        <v>0</v>
      </c>
      <c r="AR205" s="144" t="s">
        <v>172</v>
      </c>
      <c r="AT205" s="144" t="s">
        <v>224</v>
      </c>
      <c r="AU205" s="144" t="s">
        <v>83</v>
      </c>
      <c r="AY205" s="16" t="s">
        <v>154</v>
      </c>
      <c r="BE205" s="145">
        <f t="shared" si="34"/>
        <v>0</v>
      </c>
      <c r="BF205" s="145">
        <f t="shared" si="35"/>
        <v>0</v>
      </c>
      <c r="BG205" s="145">
        <f t="shared" si="36"/>
        <v>0</v>
      </c>
      <c r="BH205" s="145">
        <f t="shared" si="37"/>
        <v>0</v>
      </c>
      <c r="BI205" s="145">
        <f t="shared" si="38"/>
        <v>0</v>
      </c>
      <c r="BJ205" s="16" t="s">
        <v>160</v>
      </c>
      <c r="BK205" s="145">
        <f t="shared" si="39"/>
        <v>0</v>
      </c>
      <c r="BL205" s="16" t="s">
        <v>159</v>
      </c>
      <c r="BM205" s="144" t="s">
        <v>481</v>
      </c>
    </row>
    <row r="206" spans="2:65" s="1" customFormat="1" ht="16.5" customHeight="1">
      <c r="B206" s="31"/>
      <c r="C206" s="161" t="s">
        <v>185</v>
      </c>
      <c r="D206" s="161" t="s">
        <v>224</v>
      </c>
      <c r="E206" s="162" t="s">
        <v>1645</v>
      </c>
      <c r="F206" s="163" t="s">
        <v>1646</v>
      </c>
      <c r="G206" s="164" t="s">
        <v>158</v>
      </c>
      <c r="H206" s="165">
        <v>3</v>
      </c>
      <c r="I206" s="166"/>
      <c r="J206" s="167">
        <f t="shared" si="30"/>
        <v>0</v>
      </c>
      <c r="K206" s="168"/>
      <c r="L206" s="169"/>
      <c r="M206" s="170" t="s">
        <v>1</v>
      </c>
      <c r="N206" s="171" t="s">
        <v>41</v>
      </c>
      <c r="P206" s="142">
        <f t="shared" si="31"/>
        <v>0</v>
      </c>
      <c r="Q206" s="142">
        <v>0</v>
      </c>
      <c r="R206" s="142">
        <f t="shared" si="32"/>
        <v>0</v>
      </c>
      <c r="S206" s="142">
        <v>0</v>
      </c>
      <c r="T206" s="143">
        <f t="shared" si="33"/>
        <v>0</v>
      </c>
      <c r="AR206" s="144" t="s">
        <v>172</v>
      </c>
      <c r="AT206" s="144" t="s">
        <v>224</v>
      </c>
      <c r="AU206" s="144" t="s">
        <v>83</v>
      </c>
      <c r="AY206" s="16" t="s">
        <v>154</v>
      </c>
      <c r="BE206" s="145">
        <f t="shared" si="34"/>
        <v>0</v>
      </c>
      <c r="BF206" s="145">
        <f t="shared" si="35"/>
        <v>0</v>
      </c>
      <c r="BG206" s="145">
        <f t="shared" si="36"/>
        <v>0</v>
      </c>
      <c r="BH206" s="145">
        <f t="shared" si="37"/>
        <v>0</v>
      </c>
      <c r="BI206" s="145">
        <f t="shared" si="38"/>
        <v>0</v>
      </c>
      <c r="BJ206" s="16" t="s">
        <v>160</v>
      </c>
      <c r="BK206" s="145">
        <f t="shared" si="39"/>
        <v>0</v>
      </c>
      <c r="BL206" s="16" t="s">
        <v>159</v>
      </c>
      <c r="BM206" s="144" t="s">
        <v>484</v>
      </c>
    </row>
    <row r="207" spans="2:65" s="1" customFormat="1" ht="16.5" customHeight="1">
      <c r="B207" s="31"/>
      <c r="C207" s="161" t="s">
        <v>220</v>
      </c>
      <c r="D207" s="161" t="s">
        <v>224</v>
      </c>
      <c r="E207" s="162" t="s">
        <v>1647</v>
      </c>
      <c r="F207" s="163" t="s">
        <v>1648</v>
      </c>
      <c r="G207" s="164" t="s">
        <v>158</v>
      </c>
      <c r="H207" s="165">
        <v>346</v>
      </c>
      <c r="I207" s="166"/>
      <c r="J207" s="167">
        <f t="shared" si="30"/>
        <v>0</v>
      </c>
      <c r="K207" s="168"/>
      <c r="L207" s="169"/>
      <c r="M207" s="170" t="s">
        <v>1</v>
      </c>
      <c r="N207" s="171" t="s">
        <v>41</v>
      </c>
      <c r="P207" s="142">
        <f t="shared" si="31"/>
        <v>0</v>
      </c>
      <c r="Q207" s="142">
        <v>0</v>
      </c>
      <c r="R207" s="142">
        <f t="shared" si="32"/>
        <v>0</v>
      </c>
      <c r="S207" s="142">
        <v>0</v>
      </c>
      <c r="T207" s="143">
        <f t="shared" si="33"/>
        <v>0</v>
      </c>
      <c r="AR207" s="144" t="s">
        <v>172</v>
      </c>
      <c r="AT207" s="144" t="s">
        <v>224</v>
      </c>
      <c r="AU207" s="144" t="s">
        <v>83</v>
      </c>
      <c r="AY207" s="16" t="s">
        <v>154</v>
      </c>
      <c r="BE207" s="145">
        <f t="shared" si="34"/>
        <v>0</v>
      </c>
      <c r="BF207" s="145">
        <f t="shared" si="35"/>
        <v>0</v>
      </c>
      <c r="BG207" s="145">
        <f t="shared" si="36"/>
        <v>0</v>
      </c>
      <c r="BH207" s="145">
        <f t="shared" si="37"/>
        <v>0</v>
      </c>
      <c r="BI207" s="145">
        <f t="shared" si="38"/>
        <v>0</v>
      </c>
      <c r="BJ207" s="16" t="s">
        <v>160</v>
      </c>
      <c r="BK207" s="145">
        <f t="shared" si="39"/>
        <v>0</v>
      </c>
      <c r="BL207" s="16" t="s">
        <v>159</v>
      </c>
      <c r="BM207" s="144" t="s">
        <v>489</v>
      </c>
    </row>
    <row r="208" spans="2:65" s="1" customFormat="1" ht="16.5" customHeight="1">
      <c r="B208" s="31"/>
      <c r="C208" s="161" t="s">
        <v>190</v>
      </c>
      <c r="D208" s="161" t="s">
        <v>224</v>
      </c>
      <c r="E208" s="162" t="s">
        <v>1629</v>
      </c>
      <c r="F208" s="163" t="s">
        <v>1630</v>
      </c>
      <c r="G208" s="164" t="s">
        <v>158</v>
      </c>
      <c r="H208" s="165">
        <v>3</v>
      </c>
      <c r="I208" s="166"/>
      <c r="J208" s="167">
        <f t="shared" si="30"/>
        <v>0</v>
      </c>
      <c r="K208" s="168"/>
      <c r="L208" s="169"/>
      <c r="M208" s="170" t="s">
        <v>1</v>
      </c>
      <c r="N208" s="171" t="s">
        <v>41</v>
      </c>
      <c r="P208" s="142">
        <f t="shared" si="31"/>
        <v>0</v>
      </c>
      <c r="Q208" s="142">
        <v>0</v>
      </c>
      <c r="R208" s="142">
        <f t="shared" si="32"/>
        <v>0</v>
      </c>
      <c r="S208" s="142">
        <v>0</v>
      </c>
      <c r="T208" s="143">
        <f t="shared" si="33"/>
        <v>0</v>
      </c>
      <c r="AR208" s="144" t="s">
        <v>172</v>
      </c>
      <c r="AT208" s="144" t="s">
        <v>224</v>
      </c>
      <c r="AU208" s="144" t="s">
        <v>83</v>
      </c>
      <c r="AY208" s="16" t="s">
        <v>154</v>
      </c>
      <c r="BE208" s="145">
        <f t="shared" si="34"/>
        <v>0</v>
      </c>
      <c r="BF208" s="145">
        <f t="shared" si="35"/>
        <v>0</v>
      </c>
      <c r="BG208" s="145">
        <f t="shared" si="36"/>
        <v>0</v>
      </c>
      <c r="BH208" s="145">
        <f t="shared" si="37"/>
        <v>0</v>
      </c>
      <c r="BI208" s="145">
        <f t="shared" si="38"/>
        <v>0</v>
      </c>
      <c r="BJ208" s="16" t="s">
        <v>160</v>
      </c>
      <c r="BK208" s="145">
        <f t="shared" si="39"/>
        <v>0</v>
      </c>
      <c r="BL208" s="16" t="s">
        <v>159</v>
      </c>
      <c r="BM208" s="144" t="s">
        <v>493</v>
      </c>
    </row>
    <row r="209" spans="2:65" s="1" customFormat="1" ht="24.2" customHeight="1">
      <c r="B209" s="31"/>
      <c r="C209" s="161" t="s">
        <v>228</v>
      </c>
      <c r="D209" s="161" t="s">
        <v>224</v>
      </c>
      <c r="E209" s="162" t="s">
        <v>1649</v>
      </c>
      <c r="F209" s="163" t="s">
        <v>1632</v>
      </c>
      <c r="G209" s="164" t="s">
        <v>158</v>
      </c>
      <c r="H209" s="165">
        <v>3</v>
      </c>
      <c r="I209" s="166"/>
      <c r="J209" s="167">
        <f t="shared" si="30"/>
        <v>0</v>
      </c>
      <c r="K209" s="168"/>
      <c r="L209" s="169"/>
      <c r="M209" s="170" t="s">
        <v>1</v>
      </c>
      <c r="N209" s="171" t="s">
        <v>41</v>
      </c>
      <c r="P209" s="142">
        <f t="shared" si="31"/>
        <v>0</v>
      </c>
      <c r="Q209" s="142">
        <v>0</v>
      </c>
      <c r="R209" s="142">
        <f t="shared" si="32"/>
        <v>0</v>
      </c>
      <c r="S209" s="142">
        <v>0</v>
      </c>
      <c r="T209" s="143">
        <f t="shared" si="33"/>
        <v>0</v>
      </c>
      <c r="AR209" s="144" t="s">
        <v>172</v>
      </c>
      <c r="AT209" s="144" t="s">
        <v>224</v>
      </c>
      <c r="AU209" s="144" t="s">
        <v>83</v>
      </c>
      <c r="AY209" s="16" t="s">
        <v>154</v>
      </c>
      <c r="BE209" s="145">
        <f t="shared" si="34"/>
        <v>0</v>
      </c>
      <c r="BF209" s="145">
        <f t="shared" si="35"/>
        <v>0</v>
      </c>
      <c r="BG209" s="145">
        <f t="shared" si="36"/>
        <v>0</v>
      </c>
      <c r="BH209" s="145">
        <f t="shared" si="37"/>
        <v>0</v>
      </c>
      <c r="BI209" s="145">
        <f t="shared" si="38"/>
        <v>0</v>
      </c>
      <c r="BJ209" s="16" t="s">
        <v>160</v>
      </c>
      <c r="BK209" s="145">
        <f t="shared" si="39"/>
        <v>0</v>
      </c>
      <c r="BL209" s="16" t="s">
        <v>159</v>
      </c>
      <c r="BM209" s="144" t="s">
        <v>498</v>
      </c>
    </row>
    <row r="210" spans="2:65" s="1" customFormat="1" ht="16.5" customHeight="1">
      <c r="B210" s="31"/>
      <c r="C210" s="161" t="s">
        <v>198</v>
      </c>
      <c r="D210" s="161" t="s">
        <v>224</v>
      </c>
      <c r="E210" s="162" t="s">
        <v>1650</v>
      </c>
      <c r="F210" s="163" t="s">
        <v>1651</v>
      </c>
      <c r="G210" s="164" t="s">
        <v>158</v>
      </c>
      <c r="H210" s="165">
        <v>3</v>
      </c>
      <c r="I210" s="166"/>
      <c r="J210" s="167">
        <f t="shared" si="30"/>
        <v>0</v>
      </c>
      <c r="K210" s="168"/>
      <c r="L210" s="169"/>
      <c r="M210" s="170" t="s">
        <v>1</v>
      </c>
      <c r="N210" s="171" t="s">
        <v>41</v>
      </c>
      <c r="P210" s="142">
        <f t="shared" si="31"/>
        <v>0</v>
      </c>
      <c r="Q210" s="142">
        <v>0</v>
      </c>
      <c r="R210" s="142">
        <f t="shared" si="32"/>
        <v>0</v>
      </c>
      <c r="S210" s="142">
        <v>0</v>
      </c>
      <c r="T210" s="143">
        <f t="shared" si="33"/>
        <v>0</v>
      </c>
      <c r="AR210" s="144" t="s">
        <v>172</v>
      </c>
      <c r="AT210" s="144" t="s">
        <v>224</v>
      </c>
      <c r="AU210" s="144" t="s">
        <v>83</v>
      </c>
      <c r="AY210" s="16" t="s">
        <v>154</v>
      </c>
      <c r="BE210" s="145">
        <f t="shared" si="34"/>
        <v>0</v>
      </c>
      <c r="BF210" s="145">
        <f t="shared" si="35"/>
        <v>0</v>
      </c>
      <c r="BG210" s="145">
        <f t="shared" si="36"/>
        <v>0</v>
      </c>
      <c r="BH210" s="145">
        <f t="shared" si="37"/>
        <v>0</v>
      </c>
      <c r="BI210" s="145">
        <f t="shared" si="38"/>
        <v>0</v>
      </c>
      <c r="BJ210" s="16" t="s">
        <v>160</v>
      </c>
      <c r="BK210" s="145">
        <f t="shared" si="39"/>
        <v>0</v>
      </c>
      <c r="BL210" s="16" t="s">
        <v>159</v>
      </c>
      <c r="BM210" s="144" t="s">
        <v>503</v>
      </c>
    </row>
    <row r="211" spans="2:65" s="1" customFormat="1" ht="21.75" customHeight="1">
      <c r="B211" s="31"/>
      <c r="C211" s="161" t="s">
        <v>235</v>
      </c>
      <c r="D211" s="161" t="s">
        <v>224</v>
      </c>
      <c r="E211" s="162" t="s">
        <v>1635</v>
      </c>
      <c r="F211" s="163" t="s">
        <v>1636</v>
      </c>
      <c r="G211" s="164" t="s">
        <v>158</v>
      </c>
      <c r="H211" s="165">
        <v>12</v>
      </c>
      <c r="I211" s="166"/>
      <c r="J211" s="167">
        <f t="shared" si="30"/>
        <v>0</v>
      </c>
      <c r="K211" s="168"/>
      <c r="L211" s="169"/>
      <c r="M211" s="170" t="s">
        <v>1</v>
      </c>
      <c r="N211" s="171" t="s">
        <v>41</v>
      </c>
      <c r="P211" s="142">
        <f t="shared" si="31"/>
        <v>0</v>
      </c>
      <c r="Q211" s="142">
        <v>0</v>
      </c>
      <c r="R211" s="142">
        <f t="shared" si="32"/>
        <v>0</v>
      </c>
      <c r="S211" s="142">
        <v>0</v>
      </c>
      <c r="T211" s="143">
        <f t="shared" si="33"/>
        <v>0</v>
      </c>
      <c r="AR211" s="144" t="s">
        <v>172</v>
      </c>
      <c r="AT211" s="144" t="s">
        <v>224</v>
      </c>
      <c r="AU211" s="144" t="s">
        <v>83</v>
      </c>
      <c r="AY211" s="16" t="s">
        <v>154</v>
      </c>
      <c r="BE211" s="145">
        <f t="shared" si="34"/>
        <v>0</v>
      </c>
      <c r="BF211" s="145">
        <f t="shared" si="35"/>
        <v>0</v>
      </c>
      <c r="BG211" s="145">
        <f t="shared" si="36"/>
        <v>0</v>
      </c>
      <c r="BH211" s="145">
        <f t="shared" si="37"/>
        <v>0</v>
      </c>
      <c r="BI211" s="145">
        <f t="shared" si="38"/>
        <v>0</v>
      </c>
      <c r="BJ211" s="16" t="s">
        <v>160</v>
      </c>
      <c r="BK211" s="145">
        <f t="shared" si="39"/>
        <v>0</v>
      </c>
      <c r="BL211" s="16" t="s">
        <v>159</v>
      </c>
      <c r="BM211" s="144" t="s">
        <v>511</v>
      </c>
    </row>
    <row r="212" spans="2:65" s="1" customFormat="1" ht="24.2" customHeight="1">
      <c r="B212" s="31"/>
      <c r="C212" s="161" t="s">
        <v>202</v>
      </c>
      <c r="D212" s="161" t="s">
        <v>224</v>
      </c>
      <c r="E212" s="162" t="s">
        <v>1637</v>
      </c>
      <c r="F212" s="163" t="s">
        <v>1638</v>
      </c>
      <c r="G212" s="164" t="s">
        <v>158</v>
      </c>
      <c r="H212" s="165">
        <v>3</v>
      </c>
      <c r="I212" s="166"/>
      <c r="J212" s="167">
        <f t="shared" si="30"/>
        <v>0</v>
      </c>
      <c r="K212" s="168"/>
      <c r="L212" s="169"/>
      <c r="M212" s="170" t="s">
        <v>1</v>
      </c>
      <c r="N212" s="171" t="s">
        <v>41</v>
      </c>
      <c r="P212" s="142">
        <f t="shared" si="31"/>
        <v>0</v>
      </c>
      <c r="Q212" s="142">
        <v>0</v>
      </c>
      <c r="R212" s="142">
        <f t="shared" si="32"/>
        <v>0</v>
      </c>
      <c r="S212" s="142">
        <v>0</v>
      </c>
      <c r="T212" s="143">
        <f t="shared" si="33"/>
        <v>0</v>
      </c>
      <c r="AR212" s="144" t="s">
        <v>172</v>
      </c>
      <c r="AT212" s="144" t="s">
        <v>224</v>
      </c>
      <c r="AU212" s="144" t="s">
        <v>83</v>
      </c>
      <c r="AY212" s="16" t="s">
        <v>154</v>
      </c>
      <c r="BE212" s="145">
        <f t="shared" si="34"/>
        <v>0</v>
      </c>
      <c r="BF212" s="145">
        <f t="shared" si="35"/>
        <v>0</v>
      </c>
      <c r="BG212" s="145">
        <f t="shared" si="36"/>
        <v>0</v>
      </c>
      <c r="BH212" s="145">
        <f t="shared" si="37"/>
        <v>0</v>
      </c>
      <c r="BI212" s="145">
        <f t="shared" si="38"/>
        <v>0</v>
      </c>
      <c r="BJ212" s="16" t="s">
        <v>160</v>
      </c>
      <c r="BK212" s="145">
        <f t="shared" si="39"/>
        <v>0</v>
      </c>
      <c r="BL212" s="16" t="s">
        <v>159</v>
      </c>
      <c r="BM212" s="144" t="s">
        <v>13</v>
      </c>
    </row>
    <row r="213" spans="2:65" s="1" customFormat="1" ht="16.5" customHeight="1">
      <c r="B213" s="31"/>
      <c r="C213" s="161" t="s">
        <v>242</v>
      </c>
      <c r="D213" s="161" t="s">
        <v>224</v>
      </c>
      <c r="E213" s="162" t="s">
        <v>1639</v>
      </c>
      <c r="F213" s="163" t="s">
        <v>1640</v>
      </c>
      <c r="G213" s="164" t="s">
        <v>158</v>
      </c>
      <c r="H213" s="165">
        <v>21</v>
      </c>
      <c r="I213" s="166"/>
      <c r="J213" s="167">
        <f t="shared" si="30"/>
        <v>0</v>
      </c>
      <c r="K213" s="168"/>
      <c r="L213" s="169"/>
      <c r="M213" s="170" t="s">
        <v>1</v>
      </c>
      <c r="N213" s="171" t="s">
        <v>41</v>
      </c>
      <c r="P213" s="142">
        <f t="shared" si="31"/>
        <v>0</v>
      </c>
      <c r="Q213" s="142">
        <v>0</v>
      </c>
      <c r="R213" s="142">
        <f t="shared" si="32"/>
        <v>0</v>
      </c>
      <c r="S213" s="142">
        <v>0</v>
      </c>
      <c r="T213" s="143">
        <f t="shared" si="33"/>
        <v>0</v>
      </c>
      <c r="AR213" s="144" t="s">
        <v>172</v>
      </c>
      <c r="AT213" s="144" t="s">
        <v>224</v>
      </c>
      <c r="AU213" s="144" t="s">
        <v>83</v>
      </c>
      <c r="AY213" s="16" t="s">
        <v>154</v>
      </c>
      <c r="BE213" s="145">
        <f t="shared" si="34"/>
        <v>0</v>
      </c>
      <c r="BF213" s="145">
        <f t="shared" si="35"/>
        <v>0</v>
      </c>
      <c r="BG213" s="145">
        <f t="shared" si="36"/>
        <v>0</v>
      </c>
      <c r="BH213" s="145">
        <f t="shared" si="37"/>
        <v>0</v>
      </c>
      <c r="BI213" s="145">
        <f t="shared" si="38"/>
        <v>0</v>
      </c>
      <c r="BJ213" s="16" t="s">
        <v>160</v>
      </c>
      <c r="BK213" s="145">
        <f t="shared" si="39"/>
        <v>0</v>
      </c>
      <c r="BL213" s="16" t="s">
        <v>159</v>
      </c>
      <c r="BM213" s="144" t="s">
        <v>520</v>
      </c>
    </row>
    <row r="214" spans="2:65" s="1" customFormat="1" ht="16.5" customHeight="1">
      <c r="B214" s="31"/>
      <c r="C214" s="161" t="s">
        <v>7</v>
      </c>
      <c r="D214" s="161" t="s">
        <v>224</v>
      </c>
      <c r="E214" s="162" t="s">
        <v>1641</v>
      </c>
      <c r="F214" s="163" t="s">
        <v>1642</v>
      </c>
      <c r="G214" s="164" t="s">
        <v>158</v>
      </c>
      <c r="H214" s="165">
        <v>3</v>
      </c>
      <c r="I214" s="166"/>
      <c r="J214" s="167">
        <f t="shared" si="30"/>
        <v>0</v>
      </c>
      <c r="K214" s="168"/>
      <c r="L214" s="169"/>
      <c r="M214" s="170" t="s">
        <v>1</v>
      </c>
      <c r="N214" s="171" t="s">
        <v>41</v>
      </c>
      <c r="P214" s="142">
        <f t="shared" si="31"/>
        <v>0</v>
      </c>
      <c r="Q214" s="142">
        <v>0</v>
      </c>
      <c r="R214" s="142">
        <f t="shared" si="32"/>
        <v>0</v>
      </c>
      <c r="S214" s="142">
        <v>0</v>
      </c>
      <c r="T214" s="143">
        <f t="shared" si="33"/>
        <v>0</v>
      </c>
      <c r="AR214" s="144" t="s">
        <v>172</v>
      </c>
      <c r="AT214" s="144" t="s">
        <v>224</v>
      </c>
      <c r="AU214" s="144" t="s">
        <v>83</v>
      </c>
      <c r="AY214" s="16" t="s">
        <v>154</v>
      </c>
      <c r="BE214" s="145">
        <f t="shared" si="34"/>
        <v>0</v>
      </c>
      <c r="BF214" s="145">
        <f t="shared" si="35"/>
        <v>0</v>
      </c>
      <c r="BG214" s="145">
        <f t="shared" si="36"/>
        <v>0</v>
      </c>
      <c r="BH214" s="145">
        <f t="shared" si="37"/>
        <v>0</v>
      </c>
      <c r="BI214" s="145">
        <f t="shared" si="38"/>
        <v>0</v>
      </c>
      <c r="BJ214" s="16" t="s">
        <v>160</v>
      </c>
      <c r="BK214" s="145">
        <f t="shared" si="39"/>
        <v>0</v>
      </c>
      <c r="BL214" s="16" t="s">
        <v>159</v>
      </c>
      <c r="BM214" s="144" t="s">
        <v>526</v>
      </c>
    </row>
    <row r="215" spans="2:65" s="1" customFormat="1" ht="16.5" customHeight="1">
      <c r="B215" s="31"/>
      <c r="C215" s="161" t="s">
        <v>250</v>
      </c>
      <c r="D215" s="161" t="s">
        <v>224</v>
      </c>
      <c r="E215" s="162" t="s">
        <v>1652</v>
      </c>
      <c r="F215" s="163" t="s">
        <v>1653</v>
      </c>
      <c r="G215" s="164" t="s">
        <v>158</v>
      </c>
      <c r="H215" s="165">
        <v>3</v>
      </c>
      <c r="I215" s="166"/>
      <c r="J215" s="167">
        <f t="shared" si="30"/>
        <v>0</v>
      </c>
      <c r="K215" s="168"/>
      <c r="L215" s="169"/>
      <c r="M215" s="170" t="s">
        <v>1</v>
      </c>
      <c r="N215" s="171" t="s">
        <v>41</v>
      </c>
      <c r="P215" s="142">
        <f t="shared" si="31"/>
        <v>0</v>
      </c>
      <c r="Q215" s="142">
        <v>0</v>
      </c>
      <c r="R215" s="142">
        <f t="shared" si="32"/>
        <v>0</v>
      </c>
      <c r="S215" s="142">
        <v>0</v>
      </c>
      <c r="T215" s="143">
        <f t="shared" si="33"/>
        <v>0</v>
      </c>
      <c r="AR215" s="144" t="s">
        <v>172</v>
      </c>
      <c r="AT215" s="144" t="s">
        <v>224</v>
      </c>
      <c r="AU215" s="144" t="s">
        <v>83</v>
      </c>
      <c r="AY215" s="16" t="s">
        <v>154</v>
      </c>
      <c r="BE215" s="145">
        <f t="shared" si="34"/>
        <v>0</v>
      </c>
      <c r="BF215" s="145">
        <f t="shared" si="35"/>
        <v>0</v>
      </c>
      <c r="BG215" s="145">
        <f t="shared" si="36"/>
        <v>0</v>
      </c>
      <c r="BH215" s="145">
        <f t="shared" si="37"/>
        <v>0</v>
      </c>
      <c r="BI215" s="145">
        <f t="shared" si="38"/>
        <v>0</v>
      </c>
      <c r="BJ215" s="16" t="s">
        <v>160</v>
      </c>
      <c r="BK215" s="145">
        <f t="shared" si="39"/>
        <v>0</v>
      </c>
      <c r="BL215" s="16" t="s">
        <v>159</v>
      </c>
      <c r="BM215" s="144" t="s">
        <v>531</v>
      </c>
    </row>
    <row r="216" spans="2:65" s="1" customFormat="1" ht="16.5" customHeight="1">
      <c r="B216" s="31"/>
      <c r="C216" s="161" t="s">
        <v>215</v>
      </c>
      <c r="D216" s="161" t="s">
        <v>224</v>
      </c>
      <c r="E216" s="162" t="s">
        <v>1654</v>
      </c>
      <c r="F216" s="163" t="s">
        <v>1655</v>
      </c>
      <c r="G216" s="164" t="s">
        <v>158</v>
      </c>
      <c r="H216" s="165">
        <v>21</v>
      </c>
      <c r="I216" s="166"/>
      <c r="J216" s="167">
        <f t="shared" si="30"/>
        <v>0</v>
      </c>
      <c r="K216" s="168"/>
      <c r="L216" s="169"/>
      <c r="M216" s="170" t="s">
        <v>1</v>
      </c>
      <c r="N216" s="171" t="s">
        <v>41</v>
      </c>
      <c r="P216" s="142">
        <f t="shared" si="31"/>
        <v>0</v>
      </c>
      <c r="Q216" s="142">
        <v>0</v>
      </c>
      <c r="R216" s="142">
        <f t="shared" si="32"/>
        <v>0</v>
      </c>
      <c r="S216" s="142">
        <v>0</v>
      </c>
      <c r="T216" s="143">
        <f t="shared" si="33"/>
        <v>0</v>
      </c>
      <c r="AR216" s="144" t="s">
        <v>172</v>
      </c>
      <c r="AT216" s="144" t="s">
        <v>224</v>
      </c>
      <c r="AU216" s="144" t="s">
        <v>83</v>
      </c>
      <c r="AY216" s="16" t="s">
        <v>154</v>
      </c>
      <c r="BE216" s="145">
        <f t="shared" si="34"/>
        <v>0</v>
      </c>
      <c r="BF216" s="145">
        <f t="shared" si="35"/>
        <v>0</v>
      </c>
      <c r="BG216" s="145">
        <f t="shared" si="36"/>
        <v>0</v>
      </c>
      <c r="BH216" s="145">
        <f t="shared" si="37"/>
        <v>0</v>
      </c>
      <c r="BI216" s="145">
        <f t="shared" si="38"/>
        <v>0</v>
      </c>
      <c r="BJ216" s="16" t="s">
        <v>160</v>
      </c>
      <c r="BK216" s="145">
        <f t="shared" si="39"/>
        <v>0</v>
      </c>
      <c r="BL216" s="16" t="s">
        <v>159</v>
      </c>
      <c r="BM216" s="144" t="s">
        <v>534</v>
      </c>
    </row>
    <row r="217" spans="2:65" s="1" customFormat="1" ht="21.75" customHeight="1">
      <c r="B217" s="31"/>
      <c r="C217" s="161" t="s">
        <v>258</v>
      </c>
      <c r="D217" s="161" t="s">
        <v>224</v>
      </c>
      <c r="E217" s="162" t="s">
        <v>1656</v>
      </c>
      <c r="F217" s="163" t="s">
        <v>1657</v>
      </c>
      <c r="G217" s="164" t="s">
        <v>184</v>
      </c>
      <c r="H217" s="165">
        <v>250</v>
      </c>
      <c r="I217" s="166"/>
      <c r="J217" s="167">
        <f t="shared" si="30"/>
        <v>0</v>
      </c>
      <c r="K217" s="168"/>
      <c r="L217" s="169"/>
      <c r="M217" s="170" t="s">
        <v>1</v>
      </c>
      <c r="N217" s="171" t="s">
        <v>41</v>
      </c>
      <c r="P217" s="142">
        <f t="shared" si="31"/>
        <v>0</v>
      </c>
      <c r="Q217" s="142">
        <v>0</v>
      </c>
      <c r="R217" s="142">
        <f t="shared" si="32"/>
        <v>0</v>
      </c>
      <c r="S217" s="142">
        <v>0</v>
      </c>
      <c r="T217" s="143">
        <f t="shared" si="33"/>
        <v>0</v>
      </c>
      <c r="AR217" s="144" t="s">
        <v>172</v>
      </c>
      <c r="AT217" s="144" t="s">
        <v>224</v>
      </c>
      <c r="AU217" s="144" t="s">
        <v>83</v>
      </c>
      <c r="AY217" s="16" t="s">
        <v>154</v>
      </c>
      <c r="BE217" s="145">
        <f t="shared" si="34"/>
        <v>0</v>
      </c>
      <c r="BF217" s="145">
        <f t="shared" si="35"/>
        <v>0</v>
      </c>
      <c r="BG217" s="145">
        <f t="shared" si="36"/>
        <v>0</v>
      </c>
      <c r="BH217" s="145">
        <f t="shared" si="37"/>
        <v>0</v>
      </c>
      <c r="BI217" s="145">
        <f t="shared" si="38"/>
        <v>0</v>
      </c>
      <c r="BJ217" s="16" t="s">
        <v>160</v>
      </c>
      <c r="BK217" s="145">
        <f t="shared" si="39"/>
        <v>0</v>
      </c>
      <c r="BL217" s="16" t="s">
        <v>159</v>
      </c>
      <c r="BM217" s="144" t="s">
        <v>538</v>
      </c>
    </row>
    <row r="218" spans="2:65" s="1" customFormat="1" ht="16.5" customHeight="1">
      <c r="B218" s="31"/>
      <c r="C218" s="161" t="s">
        <v>219</v>
      </c>
      <c r="D218" s="161" t="s">
        <v>224</v>
      </c>
      <c r="E218" s="162" t="s">
        <v>1658</v>
      </c>
      <c r="F218" s="163" t="s">
        <v>1659</v>
      </c>
      <c r="G218" s="164" t="s">
        <v>158</v>
      </c>
      <c r="H218" s="165">
        <v>3</v>
      </c>
      <c r="I218" s="166"/>
      <c r="J218" s="167">
        <f t="shared" si="30"/>
        <v>0</v>
      </c>
      <c r="K218" s="168"/>
      <c r="L218" s="169"/>
      <c r="M218" s="170" t="s">
        <v>1</v>
      </c>
      <c r="N218" s="171" t="s">
        <v>41</v>
      </c>
      <c r="P218" s="142">
        <f t="shared" si="31"/>
        <v>0</v>
      </c>
      <c r="Q218" s="142">
        <v>0</v>
      </c>
      <c r="R218" s="142">
        <f t="shared" si="32"/>
        <v>0</v>
      </c>
      <c r="S218" s="142">
        <v>0</v>
      </c>
      <c r="T218" s="143">
        <f t="shared" si="33"/>
        <v>0</v>
      </c>
      <c r="AR218" s="144" t="s">
        <v>172</v>
      </c>
      <c r="AT218" s="144" t="s">
        <v>224</v>
      </c>
      <c r="AU218" s="144" t="s">
        <v>83</v>
      </c>
      <c r="AY218" s="16" t="s">
        <v>154</v>
      </c>
      <c r="BE218" s="145">
        <f t="shared" si="34"/>
        <v>0</v>
      </c>
      <c r="BF218" s="145">
        <f t="shared" si="35"/>
        <v>0</v>
      </c>
      <c r="BG218" s="145">
        <f t="shared" si="36"/>
        <v>0</v>
      </c>
      <c r="BH218" s="145">
        <f t="shared" si="37"/>
        <v>0</v>
      </c>
      <c r="BI218" s="145">
        <f t="shared" si="38"/>
        <v>0</v>
      </c>
      <c r="BJ218" s="16" t="s">
        <v>160</v>
      </c>
      <c r="BK218" s="145">
        <f t="shared" si="39"/>
        <v>0</v>
      </c>
      <c r="BL218" s="16" t="s">
        <v>159</v>
      </c>
      <c r="BM218" s="144" t="s">
        <v>541</v>
      </c>
    </row>
    <row r="219" spans="2:65" s="1" customFormat="1" ht="16.5" customHeight="1">
      <c r="B219" s="31"/>
      <c r="C219" s="161" t="s">
        <v>267</v>
      </c>
      <c r="D219" s="161" t="s">
        <v>224</v>
      </c>
      <c r="E219" s="162" t="s">
        <v>1660</v>
      </c>
      <c r="F219" s="163" t="s">
        <v>1661</v>
      </c>
      <c r="G219" s="164" t="s">
        <v>158</v>
      </c>
      <c r="H219" s="165">
        <v>3</v>
      </c>
      <c r="I219" s="166"/>
      <c r="J219" s="167">
        <f t="shared" si="30"/>
        <v>0</v>
      </c>
      <c r="K219" s="168"/>
      <c r="L219" s="169"/>
      <c r="M219" s="170" t="s">
        <v>1</v>
      </c>
      <c r="N219" s="171" t="s">
        <v>41</v>
      </c>
      <c r="P219" s="142">
        <f t="shared" si="31"/>
        <v>0</v>
      </c>
      <c r="Q219" s="142">
        <v>0</v>
      </c>
      <c r="R219" s="142">
        <f t="shared" si="32"/>
        <v>0</v>
      </c>
      <c r="S219" s="142">
        <v>0</v>
      </c>
      <c r="T219" s="143">
        <f t="shared" si="33"/>
        <v>0</v>
      </c>
      <c r="AR219" s="144" t="s">
        <v>172</v>
      </c>
      <c r="AT219" s="144" t="s">
        <v>224</v>
      </c>
      <c r="AU219" s="144" t="s">
        <v>83</v>
      </c>
      <c r="AY219" s="16" t="s">
        <v>154</v>
      </c>
      <c r="BE219" s="145">
        <f t="shared" si="34"/>
        <v>0</v>
      </c>
      <c r="BF219" s="145">
        <f t="shared" si="35"/>
        <v>0</v>
      </c>
      <c r="BG219" s="145">
        <f t="shared" si="36"/>
        <v>0</v>
      </c>
      <c r="BH219" s="145">
        <f t="shared" si="37"/>
        <v>0</v>
      </c>
      <c r="BI219" s="145">
        <f t="shared" si="38"/>
        <v>0</v>
      </c>
      <c r="BJ219" s="16" t="s">
        <v>160</v>
      </c>
      <c r="BK219" s="145">
        <f t="shared" si="39"/>
        <v>0</v>
      </c>
      <c r="BL219" s="16" t="s">
        <v>159</v>
      </c>
      <c r="BM219" s="144" t="s">
        <v>547</v>
      </c>
    </row>
    <row r="220" spans="2:65" s="1" customFormat="1" ht="24.2" customHeight="1">
      <c r="B220" s="31"/>
      <c r="C220" s="161" t="s">
        <v>223</v>
      </c>
      <c r="D220" s="161" t="s">
        <v>224</v>
      </c>
      <c r="E220" s="162" t="s">
        <v>1662</v>
      </c>
      <c r="F220" s="163" t="s">
        <v>1663</v>
      </c>
      <c r="G220" s="164" t="s">
        <v>158</v>
      </c>
      <c r="H220" s="165">
        <v>5</v>
      </c>
      <c r="I220" s="166"/>
      <c r="J220" s="167">
        <f t="shared" si="30"/>
        <v>0</v>
      </c>
      <c r="K220" s="168"/>
      <c r="L220" s="169"/>
      <c r="M220" s="170" t="s">
        <v>1</v>
      </c>
      <c r="N220" s="171" t="s">
        <v>41</v>
      </c>
      <c r="P220" s="142">
        <f t="shared" si="31"/>
        <v>0</v>
      </c>
      <c r="Q220" s="142">
        <v>0</v>
      </c>
      <c r="R220" s="142">
        <f t="shared" si="32"/>
        <v>0</v>
      </c>
      <c r="S220" s="142">
        <v>0</v>
      </c>
      <c r="T220" s="143">
        <f t="shared" si="33"/>
        <v>0</v>
      </c>
      <c r="AR220" s="144" t="s">
        <v>172</v>
      </c>
      <c r="AT220" s="144" t="s">
        <v>224</v>
      </c>
      <c r="AU220" s="144" t="s">
        <v>83</v>
      </c>
      <c r="AY220" s="16" t="s">
        <v>154</v>
      </c>
      <c r="BE220" s="145">
        <f t="shared" si="34"/>
        <v>0</v>
      </c>
      <c r="BF220" s="145">
        <f t="shared" si="35"/>
        <v>0</v>
      </c>
      <c r="BG220" s="145">
        <f t="shared" si="36"/>
        <v>0</v>
      </c>
      <c r="BH220" s="145">
        <f t="shared" si="37"/>
        <v>0</v>
      </c>
      <c r="BI220" s="145">
        <f t="shared" si="38"/>
        <v>0</v>
      </c>
      <c r="BJ220" s="16" t="s">
        <v>160</v>
      </c>
      <c r="BK220" s="145">
        <f t="shared" si="39"/>
        <v>0</v>
      </c>
      <c r="BL220" s="16" t="s">
        <v>159</v>
      </c>
      <c r="BM220" s="144" t="s">
        <v>560</v>
      </c>
    </row>
    <row r="221" spans="2:65" s="1" customFormat="1" ht="16.5" customHeight="1">
      <c r="B221" s="31"/>
      <c r="C221" s="161" t="s">
        <v>276</v>
      </c>
      <c r="D221" s="161" t="s">
        <v>224</v>
      </c>
      <c r="E221" s="162" t="s">
        <v>1664</v>
      </c>
      <c r="F221" s="163" t="s">
        <v>1665</v>
      </c>
      <c r="G221" s="164" t="s">
        <v>158</v>
      </c>
      <c r="H221" s="165">
        <v>20</v>
      </c>
      <c r="I221" s="166"/>
      <c r="J221" s="167">
        <f t="shared" si="30"/>
        <v>0</v>
      </c>
      <c r="K221" s="168"/>
      <c r="L221" s="169"/>
      <c r="M221" s="170" t="s">
        <v>1</v>
      </c>
      <c r="N221" s="171" t="s">
        <v>41</v>
      </c>
      <c r="P221" s="142">
        <f t="shared" si="31"/>
        <v>0</v>
      </c>
      <c r="Q221" s="142">
        <v>0</v>
      </c>
      <c r="R221" s="142">
        <f t="shared" si="32"/>
        <v>0</v>
      </c>
      <c r="S221" s="142">
        <v>0</v>
      </c>
      <c r="T221" s="143">
        <f t="shared" si="33"/>
        <v>0</v>
      </c>
      <c r="AR221" s="144" t="s">
        <v>172</v>
      </c>
      <c r="AT221" s="144" t="s">
        <v>224</v>
      </c>
      <c r="AU221" s="144" t="s">
        <v>83</v>
      </c>
      <c r="AY221" s="16" t="s">
        <v>154</v>
      </c>
      <c r="BE221" s="145">
        <f t="shared" si="34"/>
        <v>0</v>
      </c>
      <c r="BF221" s="145">
        <f t="shared" si="35"/>
        <v>0</v>
      </c>
      <c r="BG221" s="145">
        <f t="shared" si="36"/>
        <v>0</v>
      </c>
      <c r="BH221" s="145">
        <f t="shared" si="37"/>
        <v>0</v>
      </c>
      <c r="BI221" s="145">
        <f t="shared" si="38"/>
        <v>0</v>
      </c>
      <c r="BJ221" s="16" t="s">
        <v>160</v>
      </c>
      <c r="BK221" s="145">
        <f t="shared" si="39"/>
        <v>0</v>
      </c>
      <c r="BL221" s="16" t="s">
        <v>159</v>
      </c>
      <c r="BM221" s="144" t="s">
        <v>565</v>
      </c>
    </row>
    <row r="222" spans="2:65" s="1" customFormat="1" ht="33" customHeight="1">
      <c r="B222" s="31"/>
      <c r="C222" s="161" t="s">
        <v>227</v>
      </c>
      <c r="D222" s="161" t="s">
        <v>224</v>
      </c>
      <c r="E222" s="162" t="s">
        <v>1666</v>
      </c>
      <c r="F222" s="163" t="s">
        <v>1667</v>
      </c>
      <c r="G222" s="164" t="s">
        <v>158</v>
      </c>
      <c r="H222" s="165">
        <v>3</v>
      </c>
      <c r="I222" s="166"/>
      <c r="J222" s="167">
        <f t="shared" si="30"/>
        <v>0</v>
      </c>
      <c r="K222" s="168"/>
      <c r="L222" s="169"/>
      <c r="M222" s="170" t="s">
        <v>1</v>
      </c>
      <c r="N222" s="171" t="s">
        <v>41</v>
      </c>
      <c r="P222" s="142">
        <f t="shared" si="31"/>
        <v>0</v>
      </c>
      <c r="Q222" s="142">
        <v>0</v>
      </c>
      <c r="R222" s="142">
        <f t="shared" si="32"/>
        <v>0</v>
      </c>
      <c r="S222" s="142">
        <v>0</v>
      </c>
      <c r="T222" s="143">
        <f t="shared" si="33"/>
        <v>0</v>
      </c>
      <c r="AR222" s="144" t="s">
        <v>172</v>
      </c>
      <c r="AT222" s="144" t="s">
        <v>224</v>
      </c>
      <c r="AU222" s="144" t="s">
        <v>83</v>
      </c>
      <c r="AY222" s="16" t="s">
        <v>154</v>
      </c>
      <c r="BE222" s="145">
        <f t="shared" si="34"/>
        <v>0</v>
      </c>
      <c r="BF222" s="145">
        <f t="shared" si="35"/>
        <v>0</v>
      </c>
      <c r="BG222" s="145">
        <f t="shared" si="36"/>
        <v>0</v>
      </c>
      <c r="BH222" s="145">
        <f t="shared" si="37"/>
        <v>0</v>
      </c>
      <c r="BI222" s="145">
        <f t="shared" si="38"/>
        <v>0</v>
      </c>
      <c r="BJ222" s="16" t="s">
        <v>160</v>
      </c>
      <c r="BK222" s="145">
        <f t="shared" si="39"/>
        <v>0</v>
      </c>
      <c r="BL222" s="16" t="s">
        <v>159</v>
      </c>
      <c r="BM222" s="144" t="s">
        <v>569</v>
      </c>
    </row>
    <row r="223" spans="2:65" s="1" customFormat="1" ht="21.75" customHeight="1">
      <c r="B223" s="31"/>
      <c r="C223" s="161" t="s">
        <v>287</v>
      </c>
      <c r="D223" s="161" t="s">
        <v>224</v>
      </c>
      <c r="E223" s="162" t="s">
        <v>1668</v>
      </c>
      <c r="F223" s="163" t="s">
        <v>1669</v>
      </c>
      <c r="G223" s="164" t="s">
        <v>158</v>
      </c>
      <c r="H223" s="165">
        <v>3</v>
      </c>
      <c r="I223" s="166"/>
      <c r="J223" s="167">
        <f t="shared" si="30"/>
        <v>0</v>
      </c>
      <c r="K223" s="168"/>
      <c r="L223" s="169"/>
      <c r="M223" s="170" t="s">
        <v>1</v>
      </c>
      <c r="N223" s="171" t="s">
        <v>41</v>
      </c>
      <c r="P223" s="142">
        <f t="shared" si="31"/>
        <v>0</v>
      </c>
      <c r="Q223" s="142">
        <v>0</v>
      </c>
      <c r="R223" s="142">
        <f t="shared" si="32"/>
        <v>0</v>
      </c>
      <c r="S223" s="142">
        <v>0</v>
      </c>
      <c r="T223" s="143">
        <f t="shared" si="33"/>
        <v>0</v>
      </c>
      <c r="AR223" s="144" t="s">
        <v>172</v>
      </c>
      <c r="AT223" s="144" t="s">
        <v>224</v>
      </c>
      <c r="AU223" s="144" t="s">
        <v>83</v>
      </c>
      <c r="AY223" s="16" t="s">
        <v>154</v>
      </c>
      <c r="BE223" s="145">
        <f t="shared" si="34"/>
        <v>0</v>
      </c>
      <c r="BF223" s="145">
        <f t="shared" si="35"/>
        <v>0</v>
      </c>
      <c r="BG223" s="145">
        <f t="shared" si="36"/>
        <v>0</v>
      </c>
      <c r="BH223" s="145">
        <f t="shared" si="37"/>
        <v>0</v>
      </c>
      <c r="BI223" s="145">
        <f t="shared" si="38"/>
        <v>0</v>
      </c>
      <c r="BJ223" s="16" t="s">
        <v>160</v>
      </c>
      <c r="BK223" s="145">
        <f t="shared" si="39"/>
        <v>0</v>
      </c>
      <c r="BL223" s="16" t="s">
        <v>159</v>
      </c>
      <c r="BM223" s="144" t="s">
        <v>573</v>
      </c>
    </row>
    <row r="224" spans="2:65" s="1" customFormat="1" ht="24.2" customHeight="1">
      <c r="B224" s="31"/>
      <c r="C224" s="161" t="s">
        <v>231</v>
      </c>
      <c r="D224" s="161" t="s">
        <v>224</v>
      </c>
      <c r="E224" s="162" t="s">
        <v>1670</v>
      </c>
      <c r="F224" s="163" t="s">
        <v>1671</v>
      </c>
      <c r="G224" s="164" t="s">
        <v>158</v>
      </c>
      <c r="H224" s="165">
        <v>3</v>
      </c>
      <c r="I224" s="166"/>
      <c r="J224" s="167">
        <f t="shared" si="30"/>
        <v>0</v>
      </c>
      <c r="K224" s="168"/>
      <c r="L224" s="169"/>
      <c r="M224" s="170" t="s">
        <v>1</v>
      </c>
      <c r="N224" s="171" t="s">
        <v>41</v>
      </c>
      <c r="P224" s="142">
        <f t="shared" si="31"/>
        <v>0</v>
      </c>
      <c r="Q224" s="142">
        <v>0</v>
      </c>
      <c r="R224" s="142">
        <f t="shared" si="32"/>
        <v>0</v>
      </c>
      <c r="S224" s="142">
        <v>0</v>
      </c>
      <c r="T224" s="143">
        <f t="shared" si="33"/>
        <v>0</v>
      </c>
      <c r="AR224" s="144" t="s">
        <v>172</v>
      </c>
      <c r="AT224" s="144" t="s">
        <v>224</v>
      </c>
      <c r="AU224" s="144" t="s">
        <v>83</v>
      </c>
      <c r="AY224" s="16" t="s">
        <v>154</v>
      </c>
      <c r="BE224" s="145">
        <f t="shared" si="34"/>
        <v>0</v>
      </c>
      <c r="BF224" s="145">
        <f t="shared" si="35"/>
        <v>0</v>
      </c>
      <c r="BG224" s="145">
        <f t="shared" si="36"/>
        <v>0</v>
      </c>
      <c r="BH224" s="145">
        <f t="shared" si="37"/>
        <v>0</v>
      </c>
      <c r="BI224" s="145">
        <f t="shared" si="38"/>
        <v>0</v>
      </c>
      <c r="BJ224" s="16" t="s">
        <v>160</v>
      </c>
      <c r="BK224" s="145">
        <f t="shared" si="39"/>
        <v>0</v>
      </c>
      <c r="BL224" s="16" t="s">
        <v>159</v>
      </c>
      <c r="BM224" s="144" t="s">
        <v>578</v>
      </c>
    </row>
    <row r="225" spans="2:65" s="1" customFormat="1" ht="16.5" customHeight="1">
      <c r="B225" s="31"/>
      <c r="C225" s="161" t="s">
        <v>303</v>
      </c>
      <c r="D225" s="161" t="s">
        <v>224</v>
      </c>
      <c r="E225" s="162" t="s">
        <v>1672</v>
      </c>
      <c r="F225" s="163" t="s">
        <v>1673</v>
      </c>
      <c r="G225" s="164" t="s">
        <v>158</v>
      </c>
      <c r="H225" s="165">
        <v>60</v>
      </c>
      <c r="I225" s="166"/>
      <c r="J225" s="167">
        <f t="shared" si="30"/>
        <v>0</v>
      </c>
      <c r="K225" s="168"/>
      <c r="L225" s="169"/>
      <c r="M225" s="170" t="s">
        <v>1</v>
      </c>
      <c r="N225" s="171" t="s">
        <v>41</v>
      </c>
      <c r="P225" s="142">
        <f t="shared" si="31"/>
        <v>0</v>
      </c>
      <c r="Q225" s="142">
        <v>0</v>
      </c>
      <c r="R225" s="142">
        <f t="shared" si="32"/>
        <v>0</v>
      </c>
      <c r="S225" s="142">
        <v>0</v>
      </c>
      <c r="T225" s="143">
        <f t="shared" si="33"/>
        <v>0</v>
      </c>
      <c r="AR225" s="144" t="s">
        <v>172</v>
      </c>
      <c r="AT225" s="144" t="s">
        <v>224</v>
      </c>
      <c r="AU225" s="144" t="s">
        <v>83</v>
      </c>
      <c r="AY225" s="16" t="s">
        <v>154</v>
      </c>
      <c r="BE225" s="145">
        <f t="shared" si="34"/>
        <v>0</v>
      </c>
      <c r="BF225" s="145">
        <f t="shared" si="35"/>
        <v>0</v>
      </c>
      <c r="BG225" s="145">
        <f t="shared" si="36"/>
        <v>0</v>
      </c>
      <c r="BH225" s="145">
        <f t="shared" si="37"/>
        <v>0</v>
      </c>
      <c r="BI225" s="145">
        <f t="shared" si="38"/>
        <v>0</v>
      </c>
      <c r="BJ225" s="16" t="s">
        <v>160</v>
      </c>
      <c r="BK225" s="145">
        <f t="shared" si="39"/>
        <v>0</v>
      </c>
      <c r="BL225" s="16" t="s">
        <v>159</v>
      </c>
      <c r="BM225" s="144" t="s">
        <v>583</v>
      </c>
    </row>
    <row r="226" spans="2:65" s="1" customFormat="1" ht="16.5" customHeight="1">
      <c r="B226" s="31"/>
      <c r="C226" s="161" t="s">
        <v>234</v>
      </c>
      <c r="D226" s="161" t="s">
        <v>224</v>
      </c>
      <c r="E226" s="162" t="s">
        <v>1674</v>
      </c>
      <c r="F226" s="163" t="s">
        <v>1675</v>
      </c>
      <c r="G226" s="164" t="s">
        <v>158</v>
      </c>
      <c r="H226" s="165">
        <v>20</v>
      </c>
      <c r="I226" s="166"/>
      <c r="J226" s="167">
        <f t="shared" si="30"/>
        <v>0</v>
      </c>
      <c r="K226" s="168"/>
      <c r="L226" s="169"/>
      <c r="M226" s="170" t="s">
        <v>1</v>
      </c>
      <c r="N226" s="171" t="s">
        <v>41</v>
      </c>
      <c r="P226" s="142">
        <f t="shared" si="31"/>
        <v>0</v>
      </c>
      <c r="Q226" s="142">
        <v>0</v>
      </c>
      <c r="R226" s="142">
        <f t="shared" si="32"/>
        <v>0</v>
      </c>
      <c r="S226" s="142">
        <v>0</v>
      </c>
      <c r="T226" s="143">
        <f t="shared" si="33"/>
        <v>0</v>
      </c>
      <c r="AR226" s="144" t="s">
        <v>172</v>
      </c>
      <c r="AT226" s="144" t="s">
        <v>224</v>
      </c>
      <c r="AU226" s="144" t="s">
        <v>83</v>
      </c>
      <c r="AY226" s="16" t="s">
        <v>154</v>
      </c>
      <c r="BE226" s="145">
        <f t="shared" si="34"/>
        <v>0</v>
      </c>
      <c r="BF226" s="145">
        <f t="shared" si="35"/>
        <v>0</v>
      </c>
      <c r="BG226" s="145">
        <f t="shared" si="36"/>
        <v>0</v>
      </c>
      <c r="BH226" s="145">
        <f t="shared" si="37"/>
        <v>0</v>
      </c>
      <c r="BI226" s="145">
        <f t="shared" si="38"/>
        <v>0</v>
      </c>
      <c r="BJ226" s="16" t="s">
        <v>160</v>
      </c>
      <c r="BK226" s="145">
        <f t="shared" si="39"/>
        <v>0</v>
      </c>
      <c r="BL226" s="16" t="s">
        <v>159</v>
      </c>
      <c r="BM226" s="144" t="s">
        <v>586</v>
      </c>
    </row>
    <row r="227" spans="2:65" s="1" customFormat="1" ht="24.2" customHeight="1">
      <c r="B227" s="31"/>
      <c r="C227" s="161" t="s">
        <v>317</v>
      </c>
      <c r="D227" s="161" t="s">
        <v>224</v>
      </c>
      <c r="E227" s="162" t="s">
        <v>1676</v>
      </c>
      <c r="F227" s="163" t="s">
        <v>1677</v>
      </c>
      <c r="G227" s="164" t="s">
        <v>158</v>
      </c>
      <c r="H227" s="165">
        <v>3</v>
      </c>
      <c r="I227" s="166"/>
      <c r="J227" s="167">
        <f t="shared" si="30"/>
        <v>0</v>
      </c>
      <c r="K227" s="168"/>
      <c r="L227" s="169"/>
      <c r="M227" s="170" t="s">
        <v>1</v>
      </c>
      <c r="N227" s="171" t="s">
        <v>41</v>
      </c>
      <c r="P227" s="142">
        <f t="shared" si="31"/>
        <v>0</v>
      </c>
      <c r="Q227" s="142">
        <v>0</v>
      </c>
      <c r="R227" s="142">
        <f t="shared" si="32"/>
        <v>0</v>
      </c>
      <c r="S227" s="142">
        <v>0</v>
      </c>
      <c r="T227" s="143">
        <f t="shared" si="33"/>
        <v>0</v>
      </c>
      <c r="AR227" s="144" t="s">
        <v>172</v>
      </c>
      <c r="AT227" s="144" t="s">
        <v>224</v>
      </c>
      <c r="AU227" s="144" t="s">
        <v>83</v>
      </c>
      <c r="AY227" s="16" t="s">
        <v>154</v>
      </c>
      <c r="BE227" s="145">
        <f t="shared" si="34"/>
        <v>0</v>
      </c>
      <c r="BF227" s="145">
        <f t="shared" si="35"/>
        <v>0</v>
      </c>
      <c r="BG227" s="145">
        <f t="shared" si="36"/>
        <v>0</v>
      </c>
      <c r="BH227" s="145">
        <f t="shared" si="37"/>
        <v>0</v>
      </c>
      <c r="BI227" s="145">
        <f t="shared" si="38"/>
        <v>0</v>
      </c>
      <c r="BJ227" s="16" t="s">
        <v>160</v>
      </c>
      <c r="BK227" s="145">
        <f t="shared" si="39"/>
        <v>0</v>
      </c>
      <c r="BL227" s="16" t="s">
        <v>159</v>
      </c>
      <c r="BM227" s="144" t="s">
        <v>592</v>
      </c>
    </row>
    <row r="228" spans="2:65" s="1" customFormat="1" ht="16.5" customHeight="1">
      <c r="B228" s="31"/>
      <c r="C228" s="132" t="s">
        <v>332</v>
      </c>
      <c r="D228" s="132" t="s">
        <v>155</v>
      </c>
      <c r="E228" s="133" t="s">
        <v>1678</v>
      </c>
      <c r="F228" s="134" t="s">
        <v>1512</v>
      </c>
      <c r="G228" s="135" t="s">
        <v>365</v>
      </c>
      <c r="H228" s="172"/>
      <c r="I228" s="137"/>
      <c r="J228" s="138">
        <f t="shared" si="30"/>
        <v>0</v>
      </c>
      <c r="K228" s="139"/>
      <c r="L228" s="31"/>
      <c r="M228" s="140" t="s">
        <v>1</v>
      </c>
      <c r="N228" s="141" t="s">
        <v>41</v>
      </c>
      <c r="P228" s="142">
        <f t="shared" si="31"/>
        <v>0</v>
      </c>
      <c r="Q228" s="142">
        <v>0</v>
      </c>
      <c r="R228" s="142">
        <f t="shared" si="32"/>
        <v>0</v>
      </c>
      <c r="S228" s="142">
        <v>0</v>
      </c>
      <c r="T228" s="143">
        <f t="shared" si="33"/>
        <v>0</v>
      </c>
      <c r="AR228" s="144" t="s">
        <v>159</v>
      </c>
      <c r="AT228" s="144" t="s">
        <v>155</v>
      </c>
      <c r="AU228" s="144" t="s">
        <v>83</v>
      </c>
      <c r="AY228" s="16" t="s">
        <v>154</v>
      </c>
      <c r="BE228" s="145">
        <f t="shared" si="34"/>
        <v>0</v>
      </c>
      <c r="BF228" s="145">
        <f t="shared" si="35"/>
        <v>0</v>
      </c>
      <c r="BG228" s="145">
        <f t="shared" si="36"/>
        <v>0</v>
      </c>
      <c r="BH228" s="145">
        <f t="shared" si="37"/>
        <v>0</v>
      </c>
      <c r="BI228" s="145">
        <f t="shared" si="38"/>
        <v>0</v>
      </c>
      <c r="BJ228" s="16" t="s">
        <v>160</v>
      </c>
      <c r="BK228" s="145">
        <f t="shared" si="39"/>
        <v>0</v>
      </c>
      <c r="BL228" s="16" t="s">
        <v>159</v>
      </c>
      <c r="BM228" s="144" t="s">
        <v>1679</v>
      </c>
    </row>
    <row r="229" spans="2:65" s="10" customFormat="1" ht="25.9" customHeight="1">
      <c r="B229" s="122"/>
      <c r="D229" s="123" t="s">
        <v>74</v>
      </c>
      <c r="E229" s="124" t="s">
        <v>1532</v>
      </c>
      <c r="F229" s="124" t="s">
        <v>1533</v>
      </c>
      <c r="I229" s="125"/>
      <c r="J229" s="126">
        <f>BK229</f>
        <v>0</v>
      </c>
      <c r="L229" s="122"/>
      <c r="M229" s="127"/>
      <c r="P229" s="128">
        <f>SUM(P230:P231)</f>
        <v>0</v>
      </c>
      <c r="R229" s="128">
        <f>SUM(R230:R231)</f>
        <v>0</v>
      </c>
      <c r="T229" s="129">
        <f>SUM(T230:T231)</f>
        <v>0</v>
      </c>
      <c r="AR229" s="123" t="s">
        <v>83</v>
      </c>
      <c r="AT229" s="130" t="s">
        <v>74</v>
      </c>
      <c r="AU229" s="130" t="s">
        <v>75</v>
      </c>
      <c r="AY229" s="123" t="s">
        <v>154</v>
      </c>
      <c r="BK229" s="131">
        <f>SUM(BK230:BK231)</f>
        <v>0</v>
      </c>
    </row>
    <row r="230" spans="2:65" s="1" customFormat="1" ht="21.75" customHeight="1">
      <c r="B230" s="31"/>
      <c r="C230" s="132" t="s">
        <v>245</v>
      </c>
      <c r="D230" s="132" t="s">
        <v>155</v>
      </c>
      <c r="E230" s="133" t="s">
        <v>1680</v>
      </c>
      <c r="F230" s="134" t="s">
        <v>1535</v>
      </c>
      <c r="G230" s="135" t="s">
        <v>184</v>
      </c>
      <c r="H230" s="136">
        <v>600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159</v>
      </c>
      <c r="AT230" s="144" t="s">
        <v>155</v>
      </c>
      <c r="AU230" s="144" t="s">
        <v>83</v>
      </c>
      <c r="AY230" s="16" t="s">
        <v>154</v>
      </c>
      <c r="BE230" s="145">
        <f>IF(N230="základná",J230,0)</f>
        <v>0</v>
      </c>
      <c r="BF230" s="145">
        <f>IF(N230="znížená",J230,0)</f>
        <v>0</v>
      </c>
      <c r="BG230" s="145">
        <f>IF(N230="zákl. prenesená",J230,0)</f>
        <v>0</v>
      </c>
      <c r="BH230" s="145">
        <f>IF(N230="zníž. prenesená",J230,0)</f>
        <v>0</v>
      </c>
      <c r="BI230" s="145">
        <f>IF(N230="nulová",J230,0)</f>
        <v>0</v>
      </c>
      <c r="BJ230" s="16" t="s">
        <v>160</v>
      </c>
      <c r="BK230" s="145">
        <f>ROUND(I230*H230,2)</f>
        <v>0</v>
      </c>
      <c r="BL230" s="16" t="s">
        <v>159</v>
      </c>
      <c r="BM230" s="144" t="s">
        <v>1681</v>
      </c>
    </row>
    <row r="231" spans="2:65" s="1" customFormat="1" ht="24.2" customHeight="1">
      <c r="B231" s="31"/>
      <c r="C231" s="132" t="s">
        <v>339</v>
      </c>
      <c r="D231" s="132" t="s">
        <v>155</v>
      </c>
      <c r="E231" s="133" t="s">
        <v>1682</v>
      </c>
      <c r="F231" s="134" t="s">
        <v>1539</v>
      </c>
      <c r="G231" s="135" t="s">
        <v>158</v>
      </c>
      <c r="H231" s="136">
        <v>115</v>
      </c>
      <c r="I231" s="137"/>
      <c r="J231" s="138">
        <f>ROUND(I231*H231,2)</f>
        <v>0</v>
      </c>
      <c r="K231" s="139"/>
      <c r="L231" s="31"/>
      <c r="M231" s="140" t="s">
        <v>1</v>
      </c>
      <c r="N231" s="141" t="s">
        <v>41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159</v>
      </c>
      <c r="AT231" s="144" t="s">
        <v>155</v>
      </c>
      <c r="AU231" s="144" t="s">
        <v>83</v>
      </c>
      <c r="AY231" s="16" t="s">
        <v>154</v>
      </c>
      <c r="BE231" s="145">
        <f>IF(N231="základná",J231,0)</f>
        <v>0</v>
      </c>
      <c r="BF231" s="145">
        <f>IF(N231="znížená",J231,0)</f>
        <v>0</v>
      </c>
      <c r="BG231" s="145">
        <f>IF(N231="zákl. prenesená",J231,0)</f>
        <v>0</v>
      </c>
      <c r="BH231" s="145">
        <f>IF(N231="zníž. prenesená",J231,0)</f>
        <v>0</v>
      </c>
      <c r="BI231" s="145">
        <f>IF(N231="nulová",J231,0)</f>
        <v>0</v>
      </c>
      <c r="BJ231" s="16" t="s">
        <v>160</v>
      </c>
      <c r="BK231" s="145">
        <f>ROUND(I231*H231,2)</f>
        <v>0</v>
      </c>
      <c r="BL231" s="16" t="s">
        <v>159</v>
      </c>
      <c r="BM231" s="144" t="s">
        <v>1683</v>
      </c>
    </row>
    <row r="232" spans="2:65" s="10" customFormat="1" ht="25.9" customHeight="1">
      <c r="B232" s="122"/>
      <c r="D232" s="123" t="s">
        <v>74</v>
      </c>
      <c r="E232" s="124" t="s">
        <v>1540</v>
      </c>
      <c r="F232" s="124" t="s">
        <v>1515</v>
      </c>
      <c r="I232" s="125"/>
      <c r="J232" s="126">
        <f>BK232</f>
        <v>0</v>
      </c>
      <c r="L232" s="122"/>
      <c r="M232" s="127"/>
      <c r="P232" s="128">
        <f>SUM(P233:P240)</f>
        <v>0</v>
      </c>
      <c r="R232" s="128">
        <f>SUM(R233:R240)</f>
        <v>0</v>
      </c>
      <c r="T232" s="129">
        <f>SUM(T233:T240)</f>
        <v>0</v>
      </c>
      <c r="AR232" s="123" t="s">
        <v>83</v>
      </c>
      <c r="AT232" s="130" t="s">
        <v>74</v>
      </c>
      <c r="AU232" s="130" t="s">
        <v>75</v>
      </c>
      <c r="AY232" s="123" t="s">
        <v>154</v>
      </c>
      <c r="BK232" s="131">
        <f>SUM(BK233:BK240)</f>
        <v>0</v>
      </c>
    </row>
    <row r="233" spans="2:65" s="1" customFormat="1" ht="16.5" customHeight="1">
      <c r="B233" s="31"/>
      <c r="C233" s="132" t="s">
        <v>83</v>
      </c>
      <c r="D233" s="132" t="s">
        <v>155</v>
      </c>
      <c r="E233" s="133" t="s">
        <v>1516</v>
      </c>
      <c r="F233" s="134" t="s">
        <v>1517</v>
      </c>
      <c r="G233" s="135" t="s">
        <v>772</v>
      </c>
      <c r="H233" s="136">
        <v>8</v>
      </c>
      <c r="I233" s="137"/>
      <c r="J233" s="138">
        <f t="shared" ref="J233:J240" si="40">ROUND(I233*H233,2)</f>
        <v>0</v>
      </c>
      <c r="K233" s="139"/>
      <c r="L233" s="31"/>
      <c r="M233" s="140" t="s">
        <v>1</v>
      </c>
      <c r="N233" s="141" t="s">
        <v>41</v>
      </c>
      <c r="P233" s="142">
        <f t="shared" ref="P233:P240" si="41">O233*H233</f>
        <v>0</v>
      </c>
      <c r="Q233" s="142">
        <v>0</v>
      </c>
      <c r="R233" s="142">
        <f t="shared" ref="R233:R240" si="42">Q233*H233</f>
        <v>0</v>
      </c>
      <c r="S233" s="142">
        <v>0</v>
      </c>
      <c r="T233" s="143">
        <f t="shared" ref="T233:T240" si="43">S233*H233</f>
        <v>0</v>
      </c>
      <c r="AR233" s="144" t="s">
        <v>159</v>
      </c>
      <c r="AT233" s="144" t="s">
        <v>155</v>
      </c>
      <c r="AU233" s="144" t="s">
        <v>83</v>
      </c>
      <c r="AY233" s="16" t="s">
        <v>154</v>
      </c>
      <c r="BE233" s="145">
        <f t="shared" ref="BE233:BE240" si="44">IF(N233="základná",J233,0)</f>
        <v>0</v>
      </c>
      <c r="BF233" s="145">
        <f t="shared" ref="BF233:BF240" si="45">IF(N233="znížená",J233,0)</f>
        <v>0</v>
      </c>
      <c r="BG233" s="145">
        <f t="shared" ref="BG233:BG240" si="46">IF(N233="zákl. prenesená",J233,0)</f>
        <v>0</v>
      </c>
      <c r="BH233" s="145">
        <f t="shared" ref="BH233:BH240" si="47">IF(N233="zníž. prenesená",J233,0)</f>
        <v>0</v>
      </c>
      <c r="BI233" s="145">
        <f t="shared" ref="BI233:BI240" si="48">IF(N233="nulová",J233,0)</f>
        <v>0</v>
      </c>
      <c r="BJ233" s="16" t="s">
        <v>160</v>
      </c>
      <c r="BK233" s="145">
        <f t="shared" ref="BK233:BK240" si="49">ROUND(I233*H233,2)</f>
        <v>0</v>
      </c>
      <c r="BL233" s="16" t="s">
        <v>159</v>
      </c>
      <c r="BM233" s="144" t="s">
        <v>595</v>
      </c>
    </row>
    <row r="234" spans="2:65" s="1" customFormat="1" ht="16.5" customHeight="1">
      <c r="B234" s="31"/>
      <c r="C234" s="132" t="s">
        <v>160</v>
      </c>
      <c r="D234" s="132" t="s">
        <v>155</v>
      </c>
      <c r="E234" s="133" t="s">
        <v>1518</v>
      </c>
      <c r="F234" s="134" t="s">
        <v>1519</v>
      </c>
      <c r="G234" s="135" t="s">
        <v>772</v>
      </c>
      <c r="H234" s="136">
        <v>4</v>
      </c>
      <c r="I234" s="137"/>
      <c r="J234" s="138">
        <f t="shared" si="40"/>
        <v>0</v>
      </c>
      <c r="K234" s="139"/>
      <c r="L234" s="31"/>
      <c r="M234" s="140" t="s">
        <v>1</v>
      </c>
      <c r="N234" s="141" t="s">
        <v>41</v>
      </c>
      <c r="P234" s="142">
        <f t="shared" si="41"/>
        <v>0</v>
      </c>
      <c r="Q234" s="142">
        <v>0</v>
      </c>
      <c r="R234" s="142">
        <f t="shared" si="42"/>
        <v>0</v>
      </c>
      <c r="S234" s="142">
        <v>0</v>
      </c>
      <c r="T234" s="143">
        <f t="shared" si="43"/>
        <v>0</v>
      </c>
      <c r="AR234" s="144" t="s">
        <v>159</v>
      </c>
      <c r="AT234" s="144" t="s">
        <v>155</v>
      </c>
      <c r="AU234" s="144" t="s">
        <v>83</v>
      </c>
      <c r="AY234" s="16" t="s">
        <v>154</v>
      </c>
      <c r="BE234" s="145">
        <f t="shared" si="44"/>
        <v>0</v>
      </c>
      <c r="BF234" s="145">
        <f t="shared" si="45"/>
        <v>0</v>
      </c>
      <c r="BG234" s="145">
        <f t="shared" si="46"/>
        <v>0</v>
      </c>
      <c r="BH234" s="145">
        <f t="shared" si="47"/>
        <v>0</v>
      </c>
      <c r="BI234" s="145">
        <f t="shared" si="48"/>
        <v>0</v>
      </c>
      <c r="BJ234" s="16" t="s">
        <v>160</v>
      </c>
      <c r="BK234" s="145">
        <f t="shared" si="49"/>
        <v>0</v>
      </c>
      <c r="BL234" s="16" t="s">
        <v>159</v>
      </c>
      <c r="BM234" s="144" t="s">
        <v>600</v>
      </c>
    </row>
    <row r="235" spans="2:65" s="1" customFormat="1" ht="16.5" customHeight="1">
      <c r="B235" s="31"/>
      <c r="C235" s="132" t="s">
        <v>152</v>
      </c>
      <c r="D235" s="132" t="s">
        <v>155</v>
      </c>
      <c r="E235" s="133" t="s">
        <v>1520</v>
      </c>
      <c r="F235" s="134" t="s">
        <v>1521</v>
      </c>
      <c r="G235" s="135" t="s">
        <v>772</v>
      </c>
      <c r="H235" s="136">
        <v>100</v>
      </c>
      <c r="I235" s="137"/>
      <c r="J235" s="138">
        <f t="shared" si="40"/>
        <v>0</v>
      </c>
      <c r="K235" s="139"/>
      <c r="L235" s="31"/>
      <c r="M235" s="140" t="s">
        <v>1</v>
      </c>
      <c r="N235" s="141" t="s">
        <v>41</v>
      </c>
      <c r="P235" s="142">
        <f t="shared" si="41"/>
        <v>0</v>
      </c>
      <c r="Q235" s="142">
        <v>0</v>
      </c>
      <c r="R235" s="142">
        <f t="shared" si="42"/>
        <v>0</v>
      </c>
      <c r="S235" s="142">
        <v>0</v>
      </c>
      <c r="T235" s="143">
        <f t="shared" si="43"/>
        <v>0</v>
      </c>
      <c r="AR235" s="144" t="s">
        <v>159</v>
      </c>
      <c r="AT235" s="144" t="s">
        <v>155</v>
      </c>
      <c r="AU235" s="144" t="s">
        <v>83</v>
      </c>
      <c r="AY235" s="16" t="s">
        <v>154</v>
      </c>
      <c r="BE235" s="145">
        <f t="shared" si="44"/>
        <v>0</v>
      </c>
      <c r="BF235" s="145">
        <f t="shared" si="45"/>
        <v>0</v>
      </c>
      <c r="BG235" s="145">
        <f t="shared" si="46"/>
        <v>0</v>
      </c>
      <c r="BH235" s="145">
        <f t="shared" si="47"/>
        <v>0</v>
      </c>
      <c r="BI235" s="145">
        <f t="shared" si="48"/>
        <v>0</v>
      </c>
      <c r="BJ235" s="16" t="s">
        <v>160</v>
      </c>
      <c r="BK235" s="145">
        <f t="shared" si="49"/>
        <v>0</v>
      </c>
      <c r="BL235" s="16" t="s">
        <v>159</v>
      </c>
      <c r="BM235" s="144" t="s">
        <v>605</v>
      </c>
    </row>
    <row r="236" spans="2:65" s="1" customFormat="1" ht="16.5" customHeight="1">
      <c r="B236" s="31"/>
      <c r="C236" s="132" t="s">
        <v>159</v>
      </c>
      <c r="D236" s="132" t="s">
        <v>155</v>
      </c>
      <c r="E236" s="133" t="s">
        <v>1522</v>
      </c>
      <c r="F236" s="134" t="s">
        <v>1523</v>
      </c>
      <c r="G236" s="135" t="s">
        <v>772</v>
      </c>
      <c r="H236" s="136">
        <v>100</v>
      </c>
      <c r="I236" s="137"/>
      <c r="J236" s="138">
        <f t="shared" si="40"/>
        <v>0</v>
      </c>
      <c r="K236" s="139"/>
      <c r="L236" s="31"/>
      <c r="M236" s="140" t="s">
        <v>1</v>
      </c>
      <c r="N236" s="141" t="s">
        <v>41</v>
      </c>
      <c r="P236" s="142">
        <f t="shared" si="41"/>
        <v>0</v>
      </c>
      <c r="Q236" s="142">
        <v>0</v>
      </c>
      <c r="R236" s="142">
        <f t="shared" si="42"/>
        <v>0</v>
      </c>
      <c r="S236" s="142">
        <v>0</v>
      </c>
      <c r="T236" s="143">
        <f t="shared" si="43"/>
        <v>0</v>
      </c>
      <c r="AR236" s="144" t="s">
        <v>159</v>
      </c>
      <c r="AT236" s="144" t="s">
        <v>155</v>
      </c>
      <c r="AU236" s="144" t="s">
        <v>83</v>
      </c>
      <c r="AY236" s="16" t="s">
        <v>154</v>
      </c>
      <c r="BE236" s="145">
        <f t="shared" si="44"/>
        <v>0</v>
      </c>
      <c r="BF236" s="145">
        <f t="shared" si="45"/>
        <v>0</v>
      </c>
      <c r="BG236" s="145">
        <f t="shared" si="46"/>
        <v>0</v>
      </c>
      <c r="BH236" s="145">
        <f t="shared" si="47"/>
        <v>0</v>
      </c>
      <c r="BI236" s="145">
        <f t="shared" si="48"/>
        <v>0</v>
      </c>
      <c r="BJ236" s="16" t="s">
        <v>160</v>
      </c>
      <c r="BK236" s="145">
        <f t="shared" si="49"/>
        <v>0</v>
      </c>
      <c r="BL236" s="16" t="s">
        <v>159</v>
      </c>
      <c r="BM236" s="144" t="s">
        <v>609</v>
      </c>
    </row>
    <row r="237" spans="2:65" s="1" customFormat="1" ht="16.5" customHeight="1">
      <c r="B237" s="31"/>
      <c r="C237" s="132" t="s">
        <v>177</v>
      </c>
      <c r="D237" s="132" t="s">
        <v>155</v>
      </c>
      <c r="E237" s="133" t="s">
        <v>1524</v>
      </c>
      <c r="F237" s="134" t="s">
        <v>1525</v>
      </c>
      <c r="G237" s="135" t="s">
        <v>772</v>
      </c>
      <c r="H237" s="136">
        <v>20</v>
      </c>
      <c r="I237" s="137"/>
      <c r="J237" s="138">
        <f t="shared" si="40"/>
        <v>0</v>
      </c>
      <c r="K237" s="139"/>
      <c r="L237" s="31"/>
      <c r="M237" s="140" t="s">
        <v>1</v>
      </c>
      <c r="N237" s="141" t="s">
        <v>41</v>
      </c>
      <c r="P237" s="142">
        <f t="shared" si="41"/>
        <v>0</v>
      </c>
      <c r="Q237" s="142">
        <v>0</v>
      </c>
      <c r="R237" s="142">
        <f t="shared" si="42"/>
        <v>0</v>
      </c>
      <c r="S237" s="142">
        <v>0</v>
      </c>
      <c r="T237" s="143">
        <f t="shared" si="43"/>
        <v>0</v>
      </c>
      <c r="AR237" s="144" t="s">
        <v>159</v>
      </c>
      <c r="AT237" s="144" t="s">
        <v>155</v>
      </c>
      <c r="AU237" s="144" t="s">
        <v>83</v>
      </c>
      <c r="AY237" s="16" t="s">
        <v>154</v>
      </c>
      <c r="BE237" s="145">
        <f t="shared" si="44"/>
        <v>0</v>
      </c>
      <c r="BF237" s="145">
        <f t="shared" si="45"/>
        <v>0</v>
      </c>
      <c r="BG237" s="145">
        <f t="shared" si="46"/>
        <v>0</v>
      </c>
      <c r="BH237" s="145">
        <f t="shared" si="47"/>
        <v>0</v>
      </c>
      <c r="BI237" s="145">
        <f t="shared" si="48"/>
        <v>0</v>
      </c>
      <c r="BJ237" s="16" t="s">
        <v>160</v>
      </c>
      <c r="BK237" s="145">
        <f t="shared" si="49"/>
        <v>0</v>
      </c>
      <c r="BL237" s="16" t="s">
        <v>159</v>
      </c>
      <c r="BM237" s="144" t="s">
        <v>612</v>
      </c>
    </row>
    <row r="238" spans="2:65" s="1" customFormat="1" ht="16.5" customHeight="1">
      <c r="B238" s="31"/>
      <c r="C238" s="132" t="s">
        <v>166</v>
      </c>
      <c r="D238" s="132" t="s">
        <v>155</v>
      </c>
      <c r="E238" s="133" t="s">
        <v>1526</v>
      </c>
      <c r="F238" s="134" t="s">
        <v>1527</v>
      </c>
      <c r="G238" s="135" t="s">
        <v>772</v>
      </c>
      <c r="H238" s="136">
        <v>10</v>
      </c>
      <c r="I238" s="137"/>
      <c r="J238" s="138">
        <f t="shared" si="40"/>
        <v>0</v>
      </c>
      <c r="K238" s="139"/>
      <c r="L238" s="31"/>
      <c r="M238" s="140" t="s">
        <v>1</v>
      </c>
      <c r="N238" s="141" t="s">
        <v>41</v>
      </c>
      <c r="P238" s="142">
        <f t="shared" si="41"/>
        <v>0</v>
      </c>
      <c r="Q238" s="142">
        <v>0</v>
      </c>
      <c r="R238" s="142">
        <f t="shared" si="42"/>
        <v>0</v>
      </c>
      <c r="S238" s="142">
        <v>0</v>
      </c>
      <c r="T238" s="143">
        <f t="shared" si="43"/>
        <v>0</v>
      </c>
      <c r="AR238" s="144" t="s">
        <v>159</v>
      </c>
      <c r="AT238" s="144" t="s">
        <v>155</v>
      </c>
      <c r="AU238" s="144" t="s">
        <v>83</v>
      </c>
      <c r="AY238" s="16" t="s">
        <v>154</v>
      </c>
      <c r="BE238" s="145">
        <f t="shared" si="44"/>
        <v>0</v>
      </c>
      <c r="BF238" s="145">
        <f t="shared" si="45"/>
        <v>0</v>
      </c>
      <c r="BG238" s="145">
        <f t="shared" si="46"/>
        <v>0</v>
      </c>
      <c r="BH238" s="145">
        <f t="shared" si="47"/>
        <v>0</v>
      </c>
      <c r="BI238" s="145">
        <f t="shared" si="48"/>
        <v>0</v>
      </c>
      <c r="BJ238" s="16" t="s">
        <v>160</v>
      </c>
      <c r="BK238" s="145">
        <f t="shared" si="49"/>
        <v>0</v>
      </c>
      <c r="BL238" s="16" t="s">
        <v>159</v>
      </c>
      <c r="BM238" s="144" t="s">
        <v>622</v>
      </c>
    </row>
    <row r="239" spans="2:65" s="1" customFormat="1" ht="16.5" customHeight="1">
      <c r="B239" s="31"/>
      <c r="C239" s="132" t="s">
        <v>187</v>
      </c>
      <c r="D239" s="132" t="s">
        <v>155</v>
      </c>
      <c r="E239" s="133" t="s">
        <v>1528</v>
      </c>
      <c r="F239" s="134" t="s">
        <v>1529</v>
      </c>
      <c r="G239" s="135" t="s">
        <v>772</v>
      </c>
      <c r="H239" s="136">
        <v>20</v>
      </c>
      <c r="I239" s="137"/>
      <c r="J239" s="138">
        <f t="shared" si="40"/>
        <v>0</v>
      </c>
      <c r="K239" s="139"/>
      <c r="L239" s="31"/>
      <c r="M239" s="140" t="s">
        <v>1</v>
      </c>
      <c r="N239" s="141" t="s">
        <v>41</v>
      </c>
      <c r="P239" s="142">
        <f t="shared" si="41"/>
        <v>0</v>
      </c>
      <c r="Q239" s="142">
        <v>0</v>
      </c>
      <c r="R239" s="142">
        <f t="shared" si="42"/>
        <v>0</v>
      </c>
      <c r="S239" s="142">
        <v>0</v>
      </c>
      <c r="T239" s="143">
        <f t="shared" si="43"/>
        <v>0</v>
      </c>
      <c r="AR239" s="144" t="s">
        <v>159</v>
      </c>
      <c r="AT239" s="144" t="s">
        <v>155</v>
      </c>
      <c r="AU239" s="144" t="s">
        <v>83</v>
      </c>
      <c r="AY239" s="16" t="s">
        <v>154</v>
      </c>
      <c r="BE239" s="145">
        <f t="shared" si="44"/>
        <v>0</v>
      </c>
      <c r="BF239" s="145">
        <f t="shared" si="45"/>
        <v>0</v>
      </c>
      <c r="BG239" s="145">
        <f t="shared" si="46"/>
        <v>0</v>
      </c>
      <c r="BH239" s="145">
        <f t="shared" si="47"/>
        <v>0</v>
      </c>
      <c r="BI239" s="145">
        <f t="shared" si="48"/>
        <v>0</v>
      </c>
      <c r="BJ239" s="16" t="s">
        <v>160</v>
      </c>
      <c r="BK239" s="145">
        <f t="shared" si="49"/>
        <v>0</v>
      </c>
      <c r="BL239" s="16" t="s">
        <v>159</v>
      </c>
      <c r="BM239" s="144" t="s">
        <v>626</v>
      </c>
    </row>
    <row r="240" spans="2:65" s="1" customFormat="1" ht="16.5" customHeight="1">
      <c r="B240" s="31"/>
      <c r="C240" s="132" t="s">
        <v>172</v>
      </c>
      <c r="D240" s="132" t="s">
        <v>155</v>
      </c>
      <c r="E240" s="133" t="s">
        <v>1530</v>
      </c>
      <c r="F240" s="134" t="s">
        <v>1531</v>
      </c>
      <c r="G240" s="135" t="s">
        <v>772</v>
      </c>
      <c r="H240" s="136">
        <v>20</v>
      </c>
      <c r="I240" s="137"/>
      <c r="J240" s="138">
        <f t="shared" si="40"/>
        <v>0</v>
      </c>
      <c r="K240" s="139"/>
      <c r="L240" s="31"/>
      <c r="M240" s="140" t="s">
        <v>1</v>
      </c>
      <c r="N240" s="141" t="s">
        <v>41</v>
      </c>
      <c r="P240" s="142">
        <f t="shared" si="41"/>
        <v>0</v>
      </c>
      <c r="Q240" s="142">
        <v>0</v>
      </c>
      <c r="R240" s="142">
        <f t="shared" si="42"/>
        <v>0</v>
      </c>
      <c r="S240" s="142">
        <v>0</v>
      </c>
      <c r="T240" s="143">
        <f t="shared" si="43"/>
        <v>0</v>
      </c>
      <c r="AR240" s="144" t="s">
        <v>159</v>
      </c>
      <c r="AT240" s="144" t="s">
        <v>155</v>
      </c>
      <c r="AU240" s="144" t="s">
        <v>83</v>
      </c>
      <c r="AY240" s="16" t="s">
        <v>154</v>
      </c>
      <c r="BE240" s="145">
        <f t="shared" si="44"/>
        <v>0</v>
      </c>
      <c r="BF240" s="145">
        <f t="shared" si="45"/>
        <v>0</v>
      </c>
      <c r="BG240" s="145">
        <f t="shared" si="46"/>
        <v>0</v>
      </c>
      <c r="BH240" s="145">
        <f t="shared" si="47"/>
        <v>0</v>
      </c>
      <c r="BI240" s="145">
        <f t="shared" si="48"/>
        <v>0</v>
      </c>
      <c r="BJ240" s="16" t="s">
        <v>160</v>
      </c>
      <c r="BK240" s="145">
        <f t="shared" si="49"/>
        <v>0</v>
      </c>
      <c r="BL240" s="16" t="s">
        <v>159</v>
      </c>
      <c r="BM240" s="144" t="s">
        <v>630</v>
      </c>
    </row>
    <row r="241" spans="2:65" s="10" customFormat="1" ht="25.9" customHeight="1">
      <c r="B241" s="122"/>
      <c r="D241" s="123" t="s">
        <v>74</v>
      </c>
      <c r="E241" s="124" t="s">
        <v>1684</v>
      </c>
      <c r="F241" s="124" t="s">
        <v>1541</v>
      </c>
      <c r="I241" s="125"/>
      <c r="J241" s="126">
        <f>BK241</f>
        <v>0</v>
      </c>
      <c r="L241" s="122"/>
      <c r="M241" s="127"/>
      <c r="P241" s="128">
        <f>SUM(P242:P243)</f>
        <v>0</v>
      </c>
      <c r="R241" s="128">
        <f>SUM(R242:R243)</f>
        <v>0</v>
      </c>
      <c r="T241" s="129">
        <f>SUM(T242:T243)</f>
        <v>0</v>
      </c>
      <c r="AR241" s="123" t="s">
        <v>83</v>
      </c>
      <c r="AT241" s="130" t="s">
        <v>74</v>
      </c>
      <c r="AU241" s="130" t="s">
        <v>75</v>
      </c>
      <c r="AY241" s="123" t="s">
        <v>154</v>
      </c>
      <c r="BK241" s="131">
        <f>SUM(BK242:BK243)</f>
        <v>0</v>
      </c>
    </row>
    <row r="242" spans="2:65" s="1" customFormat="1" ht="16.5" customHeight="1">
      <c r="B242" s="31"/>
      <c r="C242" s="132" t="s">
        <v>83</v>
      </c>
      <c r="D242" s="132" t="s">
        <v>155</v>
      </c>
      <c r="E242" s="133" t="s">
        <v>1542</v>
      </c>
      <c r="F242" s="134" t="s">
        <v>1543</v>
      </c>
      <c r="G242" s="135" t="s">
        <v>772</v>
      </c>
      <c r="H242" s="136">
        <v>50</v>
      </c>
      <c r="I242" s="137"/>
      <c r="J242" s="138">
        <f>ROUND(I242*H242,2)</f>
        <v>0</v>
      </c>
      <c r="K242" s="139"/>
      <c r="L242" s="31"/>
      <c r="M242" s="140" t="s">
        <v>1</v>
      </c>
      <c r="N242" s="141" t="s">
        <v>41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159</v>
      </c>
      <c r="AT242" s="144" t="s">
        <v>155</v>
      </c>
      <c r="AU242" s="144" t="s">
        <v>83</v>
      </c>
      <c r="AY242" s="16" t="s">
        <v>154</v>
      </c>
      <c r="BE242" s="145">
        <f>IF(N242="základná",J242,0)</f>
        <v>0</v>
      </c>
      <c r="BF242" s="145">
        <f>IF(N242="znížená",J242,0)</f>
        <v>0</v>
      </c>
      <c r="BG242" s="145">
        <f>IF(N242="zákl. prenesená",J242,0)</f>
        <v>0</v>
      </c>
      <c r="BH242" s="145">
        <f>IF(N242="zníž. prenesená",J242,0)</f>
        <v>0</v>
      </c>
      <c r="BI242" s="145">
        <f>IF(N242="nulová",J242,0)</f>
        <v>0</v>
      </c>
      <c r="BJ242" s="16" t="s">
        <v>160</v>
      </c>
      <c r="BK242" s="145">
        <f>ROUND(I242*H242,2)</f>
        <v>0</v>
      </c>
      <c r="BL242" s="16" t="s">
        <v>159</v>
      </c>
      <c r="BM242" s="144" t="s">
        <v>635</v>
      </c>
    </row>
    <row r="243" spans="2:65" s="1" customFormat="1" ht="16.5" customHeight="1">
      <c r="B243" s="31"/>
      <c r="C243" s="132" t="s">
        <v>160</v>
      </c>
      <c r="D243" s="132" t="s">
        <v>155</v>
      </c>
      <c r="E243" s="133" t="s">
        <v>1685</v>
      </c>
      <c r="F243" s="134" t="s">
        <v>1545</v>
      </c>
      <c r="G243" s="135" t="s">
        <v>772</v>
      </c>
      <c r="H243" s="136">
        <v>30</v>
      </c>
      <c r="I243" s="137"/>
      <c r="J243" s="138">
        <f>ROUND(I243*H243,2)</f>
        <v>0</v>
      </c>
      <c r="K243" s="139"/>
      <c r="L243" s="31"/>
      <c r="M243" s="173" t="s">
        <v>1</v>
      </c>
      <c r="N243" s="174" t="s">
        <v>41</v>
      </c>
      <c r="O243" s="175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AR243" s="144" t="s">
        <v>159</v>
      </c>
      <c r="AT243" s="144" t="s">
        <v>155</v>
      </c>
      <c r="AU243" s="144" t="s">
        <v>83</v>
      </c>
      <c r="AY243" s="16" t="s">
        <v>154</v>
      </c>
      <c r="BE243" s="145">
        <f>IF(N243="základná",J243,0)</f>
        <v>0</v>
      </c>
      <c r="BF243" s="145">
        <f>IF(N243="znížená",J243,0)</f>
        <v>0</v>
      </c>
      <c r="BG243" s="145">
        <f>IF(N243="zákl. prenesená",J243,0)</f>
        <v>0</v>
      </c>
      <c r="BH243" s="145">
        <f>IF(N243="zníž. prenesená",J243,0)</f>
        <v>0</v>
      </c>
      <c r="BI243" s="145">
        <f>IF(N243="nulová",J243,0)</f>
        <v>0</v>
      </c>
      <c r="BJ243" s="16" t="s">
        <v>160</v>
      </c>
      <c r="BK243" s="145">
        <f>ROUND(I243*H243,2)</f>
        <v>0</v>
      </c>
      <c r="BL243" s="16" t="s">
        <v>159</v>
      </c>
      <c r="BM243" s="144" t="s">
        <v>639</v>
      </c>
    </row>
    <row r="244" spans="2:65" s="1" customFormat="1" ht="6.95" customHeight="1">
      <c r="B244" s="46"/>
      <c r="C244" s="47"/>
      <c r="D244" s="47"/>
      <c r="E244" s="47"/>
      <c r="F244" s="47"/>
      <c r="G244" s="47"/>
      <c r="H244" s="47"/>
      <c r="I244" s="47"/>
      <c r="J244" s="47"/>
      <c r="K244" s="47"/>
      <c r="L244" s="31"/>
    </row>
  </sheetData>
  <sheetProtection algorithmName="SHA-512" hashValue="yMpv6CI7GptOwGz4S3xDu8hsrSVIVmUJ1PckEJev+7jiuUfs7zQFpeGMC1miSQsBE8ONLP00e/hsB1QDWjVoyg==" saltValue="b/2p+FUqn3talHL39kUvHqpW3NYpcy2UraOL6YqDFgMdX18YWwrTuDiT+c9+yGceQjiKlA/jyj30ibaDil1E8Q==" spinCount="100000" sheet="1" objects="1" scenarios="1" formatColumns="0" formatRows="0" autoFilter="0"/>
  <autoFilter ref="C124:K243" xr:uid="{00000000-0009-0000-0000-00000C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6"/>
  <sheetViews>
    <sheetView showGridLines="0" topLeftCell="A130" workbookViewId="0">
      <selection activeCell="I133" sqref="I13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120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ROUND((SUM(BE130:BE395)),  2)</f>
        <v>0</v>
      </c>
      <c r="G33" s="94"/>
      <c r="H33" s="94"/>
      <c r="I33" s="95">
        <v>0.2</v>
      </c>
      <c r="J33" s="93">
        <f>ROUND(((SUM(BE130:BE395))*I33),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ROUND((SUM(BF130:BF395)),  2)</f>
        <v>0</v>
      </c>
      <c r="G34" s="94"/>
      <c r="H34" s="94"/>
      <c r="I34" s="95">
        <v>0.2</v>
      </c>
      <c r="J34" s="93">
        <f>ROUND(((SUM(BF130:BF395))*I34),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ROUND((SUM(BG130:BG395)),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ROUND((SUM(BH130:BH395)),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ROUND((SUM(BI130:BI395)),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 xml:space="preserve">156-A - Rekonštrukcie ubytovacích kapacit - II.NP 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J130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126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2:12" s="8" customFormat="1" ht="24.95" hidden="1" customHeight="1">
      <c r="B98" s="109"/>
      <c r="D98" s="110" t="s">
        <v>127</v>
      </c>
      <c r="E98" s="111"/>
      <c r="F98" s="111"/>
      <c r="G98" s="111"/>
      <c r="H98" s="111"/>
      <c r="I98" s="111"/>
      <c r="J98" s="112">
        <f>J154</f>
        <v>0</v>
      </c>
      <c r="L98" s="109"/>
    </row>
    <row r="99" spans="2:12" s="8" customFormat="1" ht="24.95" hidden="1" customHeight="1">
      <c r="B99" s="109"/>
      <c r="D99" s="110" t="s">
        <v>128</v>
      </c>
      <c r="E99" s="111"/>
      <c r="F99" s="111"/>
      <c r="G99" s="111"/>
      <c r="H99" s="111"/>
      <c r="I99" s="111"/>
      <c r="J99" s="112">
        <f>J178</f>
        <v>0</v>
      </c>
      <c r="L99" s="109"/>
    </row>
    <row r="100" spans="2:12" s="8" customFormat="1" ht="24.95" hidden="1" customHeight="1">
      <c r="B100" s="109"/>
      <c r="D100" s="110" t="s">
        <v>129</v>
      </c>
      <c r="E100" s="111"/>
      <c r="F100" s="111"/>
      <c r="G100" s="111"/>
      <c r="H100" s="111"/>
      <c r="I100" s="111"/>
      <c r="J100" s="112">
        <f>J237</f>
        <v>0</v>
      </c>
      <c r="L100" s="109"/>
    </row>
    <row r="101" spans="2:12" s="8" customFormat="1" ht="24.95" hidden="1" customHeight="1">
      <c r="B101" s="109"/>
      <c r="D101" s="110" t="s">
        <v>130</v>
      </c>
      <c r="E101" s="111"/>
      <c r="F101" s="111"/>
      <c r="G101" s="111"/>
      <c r="H101" s="111"/>
      <c r="I101" s="111"/>
      <c r="J101" s="112">
        <f>J239</f>
        <v>0</v>
      </c>
      <c r="L101" s="109"/>
    </row>
    <row r="102" spans="2:12" s="8" customFormat="1" ht="24.95" hidden="1" customHeight="1">
      <c r="B102" s="109"/>
      <c r="D102" s="110" t="s">
        <v>131</v>
      </c>
      <c r="E102" s="111"/>
      <c r="F102" s="111"/>
      <c r="G102" s="111"/>
      <c r="H102" s="111"/>
      <c r="I102" s="111"/>
      <c r="J102" s="112">
        <f>J247</f>
        <v>0</v>
      </c>
      <c r="L102" s="109"/>
    </row>
    <row r="103" spans="2:12" s="8" customFormat="1" ht="24.95" hidden="1" customHeight="1">
      <c r="B103" s="109"/>
      <c r="D103" s="110" t="s">
        <v>132</v>
      </c>
      <c r="E103" s="111"/>
      <c r="F103" s="111"/>
      <c r="G103" s="111"/>
      <c r="H103" s="111"/>
      <c r="I103" s="111"/>
      <c r="J103" s="112">
        <f>J271</f>
        <v>0</v>
      </c>
      <c r="L103" s="109"/>
    </row>
    <row r="104" spans="2:12" s="8" customFormat="1" ht="24.95" hidden="1" customHeight="1">
      <c r="B104" s="109"/>
      <c r="D104" s="110" t="s">
        <v>133</v>
      </c>
      <c r="E104" s="111"/>
      <c r="F104" s="111"/>
      <c r="G104" s="111"/>
      <c r="H104" s="111"/>
      <c r="I104" s="111"/>
      <c r="J104" s="112">
        <f>J289</f>
        <v>0</v>
      </c>
      <c r="L104" s="109"/>
    </row>
    <row r="105" spans="2:12" s="8" customFormat="1" ht="24.95" hidden="1" customHeight="1">
      <c r="B105" s="109"/>
      <c r="D105" s="110" t="s">
        <v>134</v>
      </c>
      <c r="E105" s="111"/>
      <c r="F105" s="111"/>
      <c r="G105" s="111"/>
      <c r="H105" s="111"/>
      <c r="I105" s="111"/>
      <c r="J105" s="112">
        <f>J293</f>
        <v>0</v>
      </c>
      <c r="L105" s="109"/>
    </row>
    <row r="106" spans="2:12" s="8" customFormat="1" ht="24.95" hidden="1" customHeight="1">
      <c r="B106" s="109"/>
      <c r="D106" s="110" t="s">
        <v>135</v>
      </c>
      <c r="E106" s="111"/>
      <c r="F106" s="111"/>
      <c r="G106" s="111"/>
      <c r="H106" s="111"/>
      <c r="I106" s="111"/>
      <c r="J106" s="112">
        <f>J309</f>
        <v>0</v>
      </c>
      <c r="L106" s="109"/>
    </row>
    <row r="107" spans="2:12" s="8" customFormat="1" ht="24.95" hidden="1" customHeight="1">
      <c r="B107" s="109"/>
      <c r="D107" s="110" t="s">
        <v>136</v>
      </c>
      <c r="E107" s="111"/>
      <c r="F107" s="111"/>
      <c r="G107" s="111"/>
      <c r="H107" s="111"/>
      <c r="I107" s="111"/>
      <c r="J107" s="112">
        <f>J337</f>
        <v>0</v>
      </c>
      <c r="L107" s="109"/>
    </row>
    <row r="108" spans="2:12" s="8" customFormat="1" ht="24.95" hidden="1" customHeight="1">
      <c r="B108" s="109"/>
      <c r="D108" s="110" t="s">
        <v>137</v>
      </c>
      <c r="E108" s="111"/>
      <c r="F108" s="111"/>
      <c r="G108" s="111"/>
      <c r="H108" s="111"/>
      <c r="I108" s="111"/>
      <c r="J108" s="112">
        <f>J359</f>
        <v>0</v>
      </c>
      <c r="L108" s="109"/>
    </row>
    <row r="109" spans="2:12" s="8" customFormat="1" ht="24.95" hidden="1" customHeight="1">
      <c r="B109" s="109"/>
      <c r="D109" s="110" t="s">
        <v>138</v>
      </c>
      <c r="E109" s="111"/>
      <c r="F109" s="111"/>
      <c r="G109" s="111"/>
      <c r="H109" s="111"/>
      <c r="I109" s="111"/>
      <c r="J109" s="112">
        <f>J373</f>
        <v>0</v>
      </c>
      <c r="L109" s="109"/>
    </row>
    <row r="110" spans="2:12" s="8" customFormat="1" ht="24.95" hidden="1" customHeight="1">
      <c r="B110" s="109"/>
      <c r="D110" s="110" t="s">
        <v>139</v>
      </c>
      <c r="E110" s="111"/>
      <c r="F110" s="111"/>
      <c r="G110" s="111"/>
      <c r="H110" s="111"/>
      <c r="I110" s="111"/>
      <c r="J110" s="112">
        <f>J391</f>
        <v>0</v>
      </c>
      <c r="L110" s="109"/>
    </row>
    <row r="111" spans="2:12" s="1" customFormat="1" ht="21.75" hidden="1" customHeight="1">
      <c r="B111" s="31"/>
      <c r="L111" s="31"/>
    </row>
    <row r="112" spans="2:12" s="1" customFormat="1" ht="6.95" hidden="1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1"/>
    </row>
    <row r="113" spans="2:12" ht="11.25" hidden="1"/>
    <row r="114" spans="2:12" ht="11.25" hidden="1"/>
    <row r="115" spans="2:12" ht="11.25" hidden="1"/>
    <row r="116" spans="2:12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1"/>
    </row>
    <row r="117" spans="2:12" s="1" customFormat="1" ht="24.95" customHeight="1">
      <c r="B117" s="31"/>
      <c r="C117" s="20" t="s">
        <v>140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15</v>
      </c>
      <c r="L119" s="31"/>
    </row>
    <row r="120" spans="2:12" s="1" customFormat="1" ht="16.5" customHeight="1">
      <c r="B120" s="31"/>
      <c r="E120" s="236" t="str">
        <f>E7</f>
        <v>REKONŠTRUKCIA UBYTOVACÍCH KAPACIT-ŠDĹŠ, blok B</v>
      </c>
      <c r="F120" s="237"/>
      <c r="G120" s="237"/>
      <c r="H120" s="237"/>
      <c r="L120" s="31"/>
    </row>
    <row r="121" spans="2:12" s="1" customFormat="1" ht="12" customHeight="1">
      <c r="B121" s="31"/>
      <c r="C121" s="26" t="s">
        <v>119</v>
      </c>
      <c r="L121" s="31"/>
    </row>
    <row r="122" spans="2:12" s="1" customFormat="1" ht="16.5" customHeight="1">
      <c r="B122" s="31"/>
      <c r="E122" s="199" t="str">
        <f>E9</f>
        <v xml:space="preserve">156-A - Rekonštrukcie ubytovacích kapacit - II.NP </v>
      </c>
      <c r="F122" s="238"/>
      <c r="G122" s="238"/>
      <c r="H122" s="238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19</v>
      </c>
      <c r="F124" s="24" t="str">
        <f>F12</f>
        <v>Zvolen</v>
      </c>
      <c r="I124" s="26" t="s">
        <v>21</v>
      </c>
      <c r="J124" s="54" t="str">
        <f>IF(J12="","",J12)</f>
        <v>13. 10. 2023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23</v>
      </c>
      <c r="F126" s="24" t="str">
        <f>E15</f>
        <v>Technická univerzita vo Zvolene,Masarykova24,Zvole</v>
      </c>
      <c r="I126" s="26" t="s">
        <v>29</v>
      </c>
      <c r="J126" s="29" t="str">
        <f>E21</f>
        <v>Ing.arch.Ľ.Lendvorský</v>
      </c>
      <c r="L126" s="31"/>
    </row>
    <row r="127" spans="2:12" s="1" customFormat="1" ht="40.15" customHeight="1">
      <c r="B127" s="31"/>
      <c r="C127" s="26" t="s">
        <v>27</v>
      </c>
      <c r="F127" s="24" t="str">
        <f>IF(E18="","",E18)</f>
        <v>Vyplň údaj</v>
      </c>
      <c r="I127" s="26" t="s">
        <v>32</v>
      </c>
      <c r="J127" s="29" t="str">
        <f>E24</f>
        <v xml:space="preserve">Ing.B Placek - aktual.13.10.2023  Z.Lalka </v>
      </c>
      <c r="L127" s="31"/>
    </row>
    <row r="128" spans="2:12" s="1" customFormat="1" ht="10.35" customHeight="1">
      <c r="B128" s="31"/>
      <c r="L128" s="31"/>
    </row>
    <row r="129" spans="2:65" s="9" customFormat="1" ht="29.25" customHeight="1">
      <c r="B129" s="113"/>
      <c r="C129" s="114" t="s">
        <v>141</v>
      </c>
      <c r="D129" s="115" t="s">
        <v>60</v>
      </c>
      <c r="E129" s="115" t="s">
        <v>56</v>
      </c>
      <c r="F129" s="115" t="s">
        <v>57</v>
      </c>
      <c r="G129" s="115" t="s">
        <v>142</v>
      </c>
      <c r="H129" s="115" t="s">
        <v>143</v>
      </c>
      <c r="I129" s="115" t="s">
        <v>144</v>
      </c>
      <c r="J129" s="116" t="s">
        <v>123</v>
      </c>
      <c r="K129" s="117" t="s">
        <v>145</v>
      </c>
      <c r="L129" s="113"/>
      <c r="M129" s="61" t="s">
        <v>1</v>
      </c>
      <c r="N129" s="62" t="s">
        <v>39</v>
      </c>
      <c r="O129" s="62" t="s">
        <v>146</v>
      </c>
      <c r="P129" s="62" t="s">
        <v>147</v>
      </c>
      <c r="Q129" s="62" t="s">
        <v>148</v>
      </c>
      <c r="R129" s="62" t="s">
        <v>149</v>
      </c>
      <c r="S129" s="62" t="s">
        <v>150</v>
      </c>
      <c r="T129" s="63" t="s">
        <v>151</v>
      </c>
    </row>
    <row r="130" spans="2:65" s="1" customFormat="1" ht="22.9" customHeight="1">
      <c r="B130" s="31"/>
      <c r="C130" s="66" t="s">
        <v>124</v>
      </c>
      <c r="J130" s="118">
        <f>BK130</f>
        <v>0</v>
      </c>
      <c r="L130" s="31"/>
      <c r="M130" s="64"/>
      <c r="N130" s="55"/>
      <c r="O130" s="55"/>
      <c r="P130" s="119">
        <f>P131+P154+P178+P237+P239+P247+P271+P289+P293+P309+P337+P359+P373+P391</f>
        <v>0</v>
      </c>
      <c r="Q130" s="55"/>
      <c r="R130" s="119">
        <f>R131+R154+R178+R237+R239+R247+R271+R289+R293+R309+R337+R359+R373+R391</f>
        <v>0</v>
      </c>
      <c r="S130" s="55"/>
      <c r="T130" s="120">
        <f>T131+T154+T178+T237+T239+T247+T271+T289+T293+T309+T337+T359+T373+T391</f>
        <v>0</v>
      </c>
      <c r="AT130" s="16" t="s">
        <v>74</v>
      </c>
      <c r="AU130" s="16" t="s">
        <v>125</v>
      </c>
      <c r="BK130" s="121">
        <f>BK131+BK154+BK178+BK237+BK239+BK247+BK271+BK289+BK293+BK309+BK337+BK359+BK373+BK391</f>
        <v>0</v>
      </c>
    </row>
    <row r="131" spans="2:65" s="10" customFormat="1" ht="25.9" customHeight="1">
      <c r="B131" s="122"/>
      <c r="D131" s="123" t="s">
        <v>74</v>
      </c>
      <c r="E131" s="124" t="s">
        <v>152</v>
      </c>
      <c r="F131" s="124" t="s">
        <v>153</v>
      </c>
      <c r="I131" s="125"/>
      <c r="J131" s="126">
        <f>BK131</f>
        <v>0</v>
      </c>
      <c r="L131" s="122"/>
      <c r="M131" s="127"/>
      <c r="P131" s="128">
        <f>SUM(P132:P153)</f>
        <v>0</v>
      </c>
      <c r="R131" s="128">
        <f>SUM(R132:R153)</f>
        <v>0</v>
      </c>
      <c r="T131" s="129">
        <f>SUM(T132:T153)</f>
        <v>0</v>
      </c>
      <c r="AR131" s="123" t="s">
        <v>83</v>
      </c>
      <c r="AT131" s="130" t="s">
        <v>74</v>
      </c>
      <c r="AU131" s="130" t="s">
        <v>75</v>
      </c>
      <c r="AY131" s="123" t="s">
        <v>154</v>
      </c>
      <c r="BK131" s="131">
        <f>SUM(BK132:BK153)</f>
        <v>0</v>
      </c>
    </row>
    <row r="132" spans="2:65" s="1" customFormat="1" ht="24.2" customHeight="1">
      <c r="B132" s="31"/>
      <c r="C132" s="132" t="s">
        <v>83</v>
      </c>
      <c r="D132" s="132" t="s">
        <v>155</v>
      </c>
      <c r="E132" s="133" t="s">
        <v>156</v>
      </c>
      <c r="F132" s="134" t="s">
        <v>157</v>
      </c>
      <c r="G132" s="135" t="s">
        <v>158</v>
      </c>
      <c r="H132" s="136">
        <v>15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159</v>
      </c>
      <c r="AT132" s="144" t="s">
        <v>155</v>
      </c>
      <c r="AU132" s="144" t="s">
        <v>83</v>
      </c>
      <c r="AY132" s="16" t="s">
        <v>154</v>
      </c>
      <c r="BE132" s="145">
        <f>IF(N132="základná",J132,0)</f>
        <v>0</v>
      </c>
      <c r="BF132" s="145">
        <f>IF(N132="znížená",J132,0)</f>
        <v>0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6" t="s">
        <v>160</v>
      </c>
      <c r="BK132" s="145">
        <f>ROUND(I132*H132,2)</f>
        <v>0</v>
      </c>
      <c r="BL132" s="16" t="s">
        <v>159</v>
      </c>
      <c r="BM132" s="144" t="s">
        <v>160</v>
      </c>
    </row>
    <row r="133" spans="2:65" s="1" customFormat="1" ht="24.2" customHeight="1">
      <c r="B133" s="31"/>
      <c r="C133" s="132" t="s">
        <v>160</v>
      </c>
      <c r="D133" s="132" t="s">
        <v>155</v>
      </c>
      <c r="E133" s="133" t="s">
        <v>161</v>
      </c>
      <c r="F133" s="134" t="s">
        <v>162</v>
      </c>
      <c r="G133" s="135" t="s">
        <v>158</v>
      </c>
      <c r="H133" s="136">
        <v>19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159</v>
      </c>
      <c r="AT133" s="144" t="s">
        <v>155</v>
      </c>
      <c r="AU133" s="144" t="s">
        <v>83</v>
      </c>
      <c r="AY133" s="16" t="s">
        <v>154</v>
      </c>
      <c r="BE133" s="145">
        <f>IF(N133="základná",J133,0)</f>
        <v>0</v>
      </c>
      <c r="BF133" s="145">
        <f>IF(N133="znížená",J133,0)</f>
        <v>0</v>
      </c>
      <c r="BG133" s="145">
        <f>IF(N133="zákl. prenesená",J133,0)</f>
        <v>0</v>
      </c>
      <c r="BH133" s="145">
        <f>IF(N133="zníž. prenesená",J133,0)</f>
        <v>0</v>
      </c>
      <c r="BI133" s="145">
        <f>IF(N133="nulová",J133,0)</f>
        <v>0</v>
      </c>
      <c r="BJ133" s="16" t="s">
        <v>160</v>
      </c>
      <c r="BK133" s="145">
        <f>ROUND(I133*H133,2)</f>
        <v>0</v>
      </c>
      <c r="BL133" s="16" t="s">
        <v>159</v>
      </c>
      <c r="BM133" s="144" t="s">
        <v>159</v>
      </c>
    </row>
    <row r="134" spans="2:65" s="1" customFormat="1" ht="33" customHeight="1">
      <c r="B134" s="31"/>
      <c r="C134" s="132" t="s">
        <v>152</v>
      </c>
      <c r="D134" s="132" t="s">
        <v>155</v>
      </c>
      <c r="E134" s="133" t="s">
        <v>163</v>
      </c>
      <c r="F134" s="134" t="s">
        <v>164</v>
      </c>
      <c r="G134" s="135" t="s">
        <v>165</v>
      </c>
      <c r="H134" s="136">
        <v>16.54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41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159</v>
      </c>
      <c r="AT134" s="144" t="s">
        <v>155</v>
      </c>
      <c r="AU134" s="144" t="s">
        <v>83</v>
      </c>
      <c r="AY134" s="16" t="s">
        <v>154</v>
      </c>
      <c r="BE134" s="145">
        <f>IF(N134="základná",J134,0)</f>
        <v>0</v>
      </c>
      <c r="BF134" s="145">
        <f>IF(N134="znížená",J134,0)</f>
        <v>0</v>
      </c>
      <c r="BG134" s="145">
        <f>IF(N134="zákl. prenesená",J134,0)</f>
        <v>0</v>
      </c>
      <c r="BH134" s="145">
        <f>IF(N134="zníž. prenesená",J134,0)</f>
        <v>0</v>
      </c>
      <c r="BI134" s="145">
        <f>IF(N134="nulová",J134,0)</f>
        <v>0</v>
      </c>
      <c r="BJ134" s="16" t="s">
        <v>160</v>
      </c>
      <c r="BK134" s="145">
        <f>ROUND(I134*H134,2)</f>
        <v>0</v>
      </c>
      <c r="BL134" s="16" t="s">
        <v>159</v>
      </c>
      <c r="BM134" s="144" t="s">
        <v>166</v>
      </c>
    </row>
    <row r="135" spans="2:65" s="11" customFormat="1" ht="11.25">
      <c r="B135" s="146"/>
      <c r="D135" s="147" t="s">
        <v>167</v>
      </c>
      <c r="E135" s="148" t="s">
        <v>1</v>
      </c>
      <c r="F135" s="149" t="s">
        <v>168</v>
      </c>
      <c r="H135" s="150">
        <v>16.54</v>
      </c>
      <c r="I135" s="151"/>
      <c r="L135" s="146"/>
      <c r="M135" s="152"/>
      <c r="T135" s="153"/>
      <c r="AT135" s="148" t="s">
        <v>167</v>
      </c>
      <c r="AU135" s="148" t="s">
        <v>83</v>
      </c>
      <c r="AV135" s="11" t="s">
        <v>160</v>
      </c>
      <c r="AW135" s="11" t="s">
        <v>31</v>
      </c>
      <c r="AX135" s="11" t="s">
        <v>75</v>
      </c>
      <c r="AY135" s="148" t="s">
        <v>154</v>
      </c>
    </row>
    <row r="136" spans="2:65" s="12" customFormat="1" ht="11.25">
      <c r="B136" s="154"/>
      <c r="D136" s="147" t="s">
        <v>167</v>
      </c>
      <c r="E136" s="155" t="s">
        <v>1</v>
      </c>
      <c r="F136" s="156" t="s">
        <v>169</v>
      </c>
      <c r="H136" s="157">
        <v>16.54</v>
      </c>
      <c r="I136" s="158"/>
      <c r="L136" s="154"/>
      <c r="M136" s="159"/>
      <c r="T136" s="160"/>
      <c r="AT136" s="155" t="s">
        <v>167</v>
      </c>
      <c r="AU136" s="155" t="s">
        <v>83</v>
      </c>
      <c r="AV136" s="12" t="s">
        <v>159</v>
      </c>
      <c r="AW136" s="12" t="s">
        <v>31</v>
      </c>
      <c r="AX136" s="12" t="s">
        <v>83</v>
      </c>
      <c r="AY136" s="155" t="s">
        <v>154</v>
      </c>
    </row>
    <row r="137" spans="2:65" s="1" customFormat="1" ht="33" customHeight="1">
      <c r="B137" s="31"/>
      <c r="C137" s="132" t="s">
        <v>159</v>
      </c>
      <c r="D137" s="132" t="s">
        <v>155</v>
      </c>
      <c r="E137" s="133" t="s">
        <v>170</v>
      </c>
      <c r="F137" s="134" t="s">
        <v>171</v>
      </c>
      <c r="G137" s="135" t="s">
        <v>165</v>
      </c>
      <c r="H137" s="136">
        <v>144.398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41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159</v>
      </c>
      <c r="AT137" s="144" t="s">
        <v>155</v>
      </c>
      <c r="AU137" s="144" t="s">
        <v>83</v>
      </c>
      <c r="AY137" s="16" t="s">
        <v>154</v>
      </c>
      <c r="BE137" s="145">
        <f>IF(N137="základná",J137,0)</f>
        <v>0</v>
      </c>
      <c r="BF137" s="145">
        <f>IF(N137="znížená",J137,0)</f>
        <v>0</v>
      </c>
      <c r="BG137" s="145">
        <f>IF(N137="zákl. prenesená",J137,0)</f>
        <v>0</v>
      </c>
      <c r="BH137" s="145">
        <f>IF(N137="zníž. prenesená",J137,0)</f>
        <v>0</v>
      </c>
      <c r="BI137" s="145">
        <f>IF(N137="nulová",J137,0)</f>
        <v>0</v>
      </c>
      <c r="BJ137" s="16" t="s">
        <v>160</v>
      </c>
      <c r="BK137" s="145">
        <f>ROUND(I137*H137,2)</f>
        <v>0</v>
      </c>
      <c r="BL137" s="16" t="s">
        <v>159</v>
      </c>
      <c r="BM137" s="144" t="s">
        <v>172</v>
      </c>
    </row>
    <row r="138" spans="2:65" s="11" customFormat="1" ht="11.25">
      <c r="B138" s="146"/>
      <c r="D138" s="147" t="s">
        <v>167</v>
      </c>
      <c r="E138" s="148" t="s">
        <v>1</v>
      </c>
      <c r="F138" s="149" t="s">
        <v>173</v>
      </c>
      <c r="H138" s="150">
        <v>41.173000000000002</v>
      </c>
      <c r="I138" s="151"/>
      <c r="L138" s="146"/>
      <c r="M138" s="152"/>
      <c r="T138" s="153"/>
      <c r="AT138" s="148" t="s">
        <v>167</v>
      </c>
      <c r="AU138" s="148" t="s">
        <v>83</v>
      </c>
      <c r="AV138" s="11" t="s">
        <v>160</v>
      </c>
      <c r="AW138" s="11" t="s">
        <v>31</v>
      </c>
      <c r="AX138" s="11" t="s">
        <v>75</v>
      </c>
      <c r="AY138" s="148" t="s">
        <v>154</v>
      </c>
    </row>
    <row r="139" spans="2:65" s="11" customFormat="1" ht="11.25">
      <c r="B139" s="146"/>
      <c r="D139" s="147" t="s">
        <v>167</v>
      </c>
      <c r="E139" s="148" t="s">
        <v>1</v>
      </c>
      <c r="F139" s="149" t="s">
        <v>174</v>
      </c>
      <c r="H139" s="150">
        <v>28.44</v>
      </c>
      <c r="I139" s="151"/>
      <c r="L139" s="146"/>
      <c r="M139" s="152"/>
      <c r="T139" s="153"/>
      <c r="AT139" s="148" t="s">
        <v>167</v>
      </c>
      <c r="AU139" s="148" t="s">
        <v>83</v>
      </c>
      <c r="AV139" s="11" t="s">
        <v>160</v>
      </c>
      <c r="AW139" s="11" t="s">
        <v>31</v>
      </c>
      <c r="AX139" s="11" t="s">
        <v>75</v>
      </c>
      <c r="AY139" s="148" t="s">
        <v>154</v>
      </c>
    </row>
    <row r="140" spans="2:65" s="11" customFormat="1" ht="11.25">
      <c r="B140" s="146"/>
      <c r="D140" s="147" t="s">
        <v>167</v>
      </c>
      <c r="E140" s="148" t="s">
        <v>1</v>
      </c>
      <c r="F140" s="149" t="s">
        <v>175</v>
      </c>
      <c r="H140" s="150">
        <v>74.784999999999997</v>
      </c>
      <c r="I140" s="151"/>
      <c r="L140" s="146"/>
      <c r="M140" s="152"/>
      <c r="T140" s="153"/>
      <c r="AT140" s="148" t="s">
        <v>167</v>
      </c>
      <c r="AU140" s="148" t="s">
        <v>83</v>
      </c>
      <c r="AV140" s="11" t="s">
        <v>160</v>
      </c>
      <c r="AW140" s="11" t="s">
        <v>31</v>
      </c>
      <c r="AX140" s="11" t="s">
        <v>75</v>
      </c>
      <c r="AY140" s="148" t="s">
        <v>154</v>
      </c>
    </row>
    <row r="141" spans="2:65" s="12" customFormat="1" ht="11.25">
      <c r="B141" s="154"/>
      <c r="D141" s="147" t="s">
        <v>167</v>
      </c>
      <c r="E141" s="155" t="s">
        <v>1</v>
      </c>
      <c r="F141" s="156" t="s">
        <v>176</v>
      </c>
      <c r="H141" s="157">
        <v>144.398</v>
      </c>
      <c r="I141" s="158"/>
      <c r="L141" s="154"/>
      <c r="M141" s="159"/>
      <c r="T141" s="160"/>
      <c r="AT141" s="155" t="s">
        <v>167</v>
      </c>
      <c r="AU141" s="155" t="s">
        <v>83</v>
      </c>
      <c r="AV141" s="12" t="s">
        <v>159</v>
      </c>
      <c r="AW141" s="12" t="s">
        <v>31</v>
      </c>
      <c r="AX141" s="12" t="s">
        <v>83</v>
      </c>
      <c r="AY141" s="155" t="s">
        <v>154</v>
      </c>
    </row>
    <row r="142" spans="2:65" s="1" customFormat="1" ht="33" customHeight="1">
      <c r="B142" s="31"/>
      <c r="C142" s="132" t="s">
        <v>177</v>
      </c>
      <c r="D142" s="132" t="s">
        <v>155</v>
      </c>
      <c r="E142" s="133" t="s">
        <v>178</v>
      </c>
      <c r="F142" s="134" t="s">
        <v>179</v>
      </c>
      <c r="G142" s="135" t="s">
        <v>165</v>
      </c>
      <c r="H142" s="136">
        <v>36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41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159</v>
      </c>
      <c r="AT142" s="144" t="s">
        <v>155</v>
      </c>
      <c r="AU142" s="144" t="s">
        <v>83</v>
      </c>
      <c r="AY142" s="16" t="s">
        <v>154</v>
      </c>
      <c r="BE142" s="145">
        <f>IF(N142="základná",J142,0)</f>
        <v>0</v>
      </c>
      <c r="BF142" s="145">
        <f>IF(N142="znížená",J142,0)</f>
        <v>0</v>
      </c>
      <c r="BG142" s="145">
        <f>IF(N142="zákl. prenesená",J142,0)</f>
        <v>0</v>
      </c>
      <c r="BH142" s="145">
        <f>IF(N142="zníž. prenesená",J142,0)</f>
        <v>0</v>
      </c>
      <c r="BI142" s="145">
        <f>IF(N142="nulová",J142,0)</f>
        <v>0</v>
      </c>
      <c r="BJ142" s="16" t="s">
        <v>160</v>
      </c>
      <c r="BK142" s="145">
        <f>ROUND(I142*H142,2)</f>
        <v>0</v>
      </c>
      <c r="BL142" s="16" t="s">
        <v>159</v>
      </c>
      <c r="BM142" s="144" t="s">
        <v>180</v>
      </c>
    </row>
    <row r="143" spans="2:65" s="11" customFormat="1" ht="11.25">
      <c r="B143" s="146"/>
      <c r="D143" s="147" t="s">
        <v>167</v>
      </c>
      <c r="E143" s="148" t="s">
        <v>1</v>
      </c>
      <c r="F143" s="149" t="s">
        <v>181</v>
      </c>
      <c r="H143" s="150">
        <v>36</v>
      </c>
      <c r="I143" s="151"/>
      <c r="L143" s="146"/>
      <c r="M143" s="152"/>
      <c r="T143" s="153"/>
      <c r="AT143" s="148" t="s">
        <v>167</v>
      </c>
      <c r="AU143" s="148" t="s">
        <v>83</v>
      </c>
      <c r="AV143" s="11" t="s">
        <v>160</v>
      </c>
      <c r="AW143" s="11" t="s">
        <v>31</v>
      </c>
      <c r="AX143" s="11" t="s">
        <v>75</v>
      </c>
      <c r="AY143" s="148" t="s">
        <v>154</v>
      </c>
    </row>
    <row r="144" spans="2:65" s="12" customFormat="1" ht="11.25">
      <c r="B144" s="154"/>
      <c r="D144" s="147" t="s">
        <v>167</v>
      </c>
      <c r="E144" s="155" t="s">
        <v>1</v>
      </c>
      <c r="F144" s="156" t="s">
        <v>169</v>
      </c>
      <c r="H144" s="157">
        <v>36</v>
      </c>
      <c r="I144" s="158"/>
      <c r="L144" s="154"/>
      <c r="M144" s="159"/>
      <c r="T144" s="160"/>
      <c r="AT144" s="155" t="s">
        <v>167</v>
      </c>
      <c r="AU144" s="155" t="s">
        <v>83</v>
      </c>
      <c r="AV144" s="12" t="s">
        <v>159</v>
      </c>
      <c r="AW144" s="12" t="s">
        <v>31</v>
      </c>
      <c r="AX144" s="12" t="s">
        <v>83</v>
      </c>
      <c r="AY144" s="155" t="s">
        <v>154</v>
      </c>
    </row>
    <row r="145" spans="2:65" s="1" customFormat="1" ht="24.2" customHeight="1">
      <c r="B145" s="31"/>
      <c r="C145" s="132" t="s">
        <v>166</v>
      </c>
      <c r="D145" s="132" t="s">
        <v>155</v>
      </c>
      <c r="E145" s="133" t="s">
        <v>182</v>
      </c>
      <c r="F145" s="134" t="s">
        <v>183</v>
      </c>
      <c r="G145" s="135" t="s">
        <v>184</v>
      </c>
      <c r="H145" s="136">
        <v>32.159999999999997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41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159</v>
      </c>
      <c r="AT145" s="144" t="s">
        <v>155</v>
      </c>
      <c r="AU145" s="144" t="s">
        <v>83</v>
      </c>
      <c r="AY145" s="16" t="s">
        <v>154</v>
      </c>
      <c r="BE145" s="145">
        <f>IF(N145="základná",J145,0)</f>
        <v>0</v>
      </c>
      <c r="BF145" s="145">
        <f>IF(N145="znížená",J145,0)</f>
        <v>0</v>
      </c>
      <c r="BG145" s="145">
        <f>IF(N145="zákl. prenesená",J145,0)</f>
        <v>0</v>
      </c>
      <c r="BH145" s="145">
        <f>IF(N145="zníž. prenesená",J145,0)</f>
        <v>0</v>
      </c>
      <c r="BI145" s="145">
        <f>IF(N145="nulová",J145,0)</f>
        <v>0</v>
      </c>
      <c r="BJ145" s="16" t="s">
        <v>160</v>
      </c>
      <c r="BK145" s="145">
        <f>ROUND(I145*H145,2)</f>
        <v>0</v>
      </c>
      <c r="BL145" s="16" t="s">
        <v>159</v>
      </c>
      <c r="BM145" s="144" t="s">
        <v>185</v>
      </c>
    </row>
    <row r="146" spans="2:65" s="11" customFormat="1" ht="11.25">
      <c r="B146" s="146"/>
      <c r="D146" s="147" t="s">
        <v>167</v>
      </c>
      <c r="E146" s="148" t="s">
        <v>1</v>
      </c>
      <c r="F146" s="149" t="s">
        <v>186</v>
      </c>
      <c r="H146" s="150">
        <v>32.159999999999997</v>
      </c>
      <c r="I146" s="151"/>
      <c r="L146" s="146"/>
      <c r="M146" s="152"/>
      <c r="T146" s="153"/>
      <c r="AT146" s="148" t="s">
        <v>167</v>
      </c>
      <c r="AU146" s="148" t="s">
        <v>83</v>
      </c>
      <c r="AV146" s="11" t="s">
        <v>160</v>
      </c>
      <c r="AW146" s="11" t="s">
        <v>31</v>
      </c>
      <c r="AX146" s="11" t="s">
        <v>75</v>
      </c>
      <c r="AY146" s="148" t="s">
        <v>154</v>
      </c>
    </row>
    <row r="147" spans="2:65" s="12" customFormat="1" ht="11.25">
      <c r="B147" s="154"/>
      <c r="D147" s="147" t="s">
        <v>167</v>
      </c>
      <c r="E147" s="155" t="s">
        <v>1</v>
      </c>
      <c r="F147" s="156" t="s">
        <v>169</v>
      </c>
      <c r="H147" s="157">
        <v>32.159999999999997</v>
      </c>
      <c r="I147" s="158"/>
      <c r="L147" s="154"/>
      <c r="M147" s="159"/>
      <c r="T147" s="160"/>
      <c r="AT147" s="155" t="s">
        <v>167</v>
      </c>
      <c r="AU147" s="155" t="s">
        <v>83</v>
      </c>
      <c r="AV147" s="12" t="s">
        <v>159</v>
      </c>
      <c r="AW147" s="12" t="s">
        <v>31</v>
      </c>
      <c r="AX147" s="12" t="s">
        <v>83</v>
      </c>
      <c r="AY147" s="155" t="s">
        <v>154</v>
      </c>
    </row>
    <row r="148" spans="2:65" s="1" customFormat="1" ht="24.2" customHeight="1">
      <c r="B148" s="31"/>
      <c r="C148" s="132" t="s">
        <v>187</v>
      </c>
      <c r="D148" s="132" t="s">
        <v>155</v>
      </c>
      <c r="E148" s="133" t="s">
        <v>188</v>
      </c>
      <c r="F148" s="134" t="s">
        <v>189</v>
      </c>
      <c r="G148" s="135" t="s">
        <v>184</v>
      </c>
      <c r="H148" s="136">
        <v>89.3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159</v>
      </c>
      <c r="AT148" s="144" t="s">
        <v>155</v>
      </c>
      <c r="AU148" s="144" t="s">
        <v>83</v>
      </c>
      <c r="AY148" s="16" t="s">
        <v>154</v>
      </c>
      <c r="BE148" s="145">
        <f>IF(N148="základná",J148,0)</f>
        <v>0</v>
      </c>
      <c r="BF148" s="145">
        <f>IF(N148="znížená",J148,0)</f>
        <v>0</v>
      </c>
      <c r="BG148" s="145">
        <f>IF(N148="zákl. prenesená",J148,0)</f>
        <v>0</v>
      </c>
      <c r="BH148" s="145">
        <f>IF(N148="zníž. prenesená",J148,0)</f>
        <v>0</v>
      </c>
      <c r="BI148" s="145">
        <f>IF(N148="nulová",J148,0)</f>
        <v>0</v>
      </c>
      <c r="BJ148" s="16" t="s">
        <v>160</v>
      </c>
      <c r="BK148" s="145">
        <f>ROUND(I148*H148,2)</f>
        <v>0</v>
      </c>
      <c r="BL148" s="16" t="s">
        <v>159</v>
      </c>
      <c r="BM148" s="144" t="s">
        <v>190</v>
      </c>
    </row>
    <row r="149" spans="2:65" s="11" customFormat="1" ht="11.25">
      <c r="B149" s="146"/>
      <c r="D149" s="147" t="s">
        <v>167</v>
      </c>
      <c r="E149" s="148" t="s">
        <v>1</v>
      </c>
      <c r="F149" s="149" t="s">
        <v>191</v>
      </c>
      <c r="H149" s="150">
        <v>31.945</v>
      </c>
      <c r="I149" s="151"/>
      <c r="L149" s="146"/>
      <c r="M149" s="152"/>
      <c r="T149" s="153"/>
      <c r="AT149" s="148" t="s">
        <v>167</v>
      </c>
      <c r="AU149" s="148" t="s">
        <v>83</v>
      </c>
      <c r="AV149" s="11" t="s">
        <v>160</v>
      </c>
      <c r="AW149" s="11" t="s">
        <v>31</v>
      </c>
      <c r="AX149" s="11" t="s">
        <v>75</v>
      </c>
      <c r="AY149" s="148" t="s">
        <v>154</v>
      </c>
    </row>
    <row r="150" spans="2:65" s="11" customFormat="1" ht="11.25">
      <c r="B150" s="146"/>
      <c r="D150" s="147" t="s">
        <v>167</v>
      </c>
      <c r="E150" s="148" t="s">
        <v>1</v>
      </c>
      <c r="F150" s="149" t="s">
        <v>192</v>
      </c>
      <c r="H150" s="150">
        <v>33.875</v>
      </c>
      <c r="I150" s="151"/>
      <c r="L150" s="146"/>
      <c r="M150" s="152"/>
      <c r="T150" s="153"/>
      <c r="AT150" s="148" t="s">
        <v>167</v>
      </c>
      <c r="AU150" s="148" t="s">
        <v>83</v>
      </c>
      <c r="AV150" s="11" t="s">
        <v>160</v>
      </c>
      <c r="AW150" s="11" t="s">
        <v>31</v>
      </c>
      <c r="AX150" s="11" t="s">
        <v>75</v>
      </c>
      <c r="AY150" s="148" t="s">
        <v>154</v>
      </c>
    </row>
    <row r="151" spans="2:65" s="11" customFormat="1" ht="11.25">
      <c r="B151" s="146"/>
      <c r="D151" s="147" t="s">
        <v>167</v>
      </c>
      <c r="E151" s="148" t="s">
        <v>1</v>
      </c>
      <c r="F151" s="149" t="s">
        <v>193</v>
      </c>
      <c r="H151" s="150">
        <v>9.98</v>
      </c>
      <c r="I151" s="151"/>
      <c r="L151" s="146"/>
      <c r="M151" s="152"/>
      <c r="T151" s="153"/>
      <c r="AT151" s="148" t="s">
        <v>167</v>
      </c>
      <c r="AU151" s="148" t="s">
        <v>83</v>
      </c>
      <c r="AV151" s="11" t="s">
        <v>160</v>
      </c>
      <c r="AW151" s="11" t="s">
        <v>31</v>
      </c>
      <c r="AX151" s="11" t="s">
        <v>75</v>
      </c>
      <c r="AY151" s="148" t="s">
        <v>154</v>
      </c>
    </row>
    <row r="152" spans="2:65" s="11" customFormat="1" ht="11.25">
      <c r="B152" s="146"/>
      <c r="D152" s="147" t="s">
        <v>167</v>
      </c>
      <c r="E152" s="148" t="s">
        <v>1</v>
      </c>
      <c r="F152" s="149" t="s">
        <v>194</v>
      </c>
      <c r="H152" s="150">
        <v>13.5</v>
      </c>
      <c r="I152" s="151"/>
      <c r="L152" s="146"/>
      <c r="M152" s="152"/>
      <c r="T152" s="153"/>
      <c r="AT152" s="148" t="s">
        <v>167</v>
      </c>
      <c r="AU152" s="148" t="s">
        <v>83</v>
      </c>
      <c r="AV152" s="11" t="s">
        <v>160</v>
      </c>
      <c r="AW152" s="11" t="s">
        <v>31</v>
      </c>
      <c r="AX152" s="11" t="s">
        <v>75</v>
      </c>
      <c r="AY152" s="148" t="s">
        <v>154</v>
      </c>
    </row>
    <row r="153" spans="2:65" s="12" customFormat="1" ht="11.25">
      <c r="B153" s="154"/>
      <c r="D153" s="147" t="s">
        <v>167</v>
      </c>
      <c r="E153" s="155" t="s">
        <v>1</v>
      </c>
      <c r="F153" s="156" t="s">
        <v>176</v>
      </c>
      <c r="H153" s="157">
        <v>89.3</v>
      </c>
      <c r="I153" s="158"/>
      <c r="L153" s="154"/>
      <c r="M153" s="159"/>
      <c r="T153" s="160"/>
      <c r="AT153" s="155" t="s">
        <v>167</v>
      </c>
      <c r="AU153" s="155" t="s">
        <v>83</v>
      </c>
      <c r="AV153" s="12" t="s">
        <v>159</v>
      </c>
      <c r="AW153" s="12" t="s">
        <v>31</v>
      </c>
      <c r="AX153" s="12" t="s">
        <v>83</v>
      </c>
      <c r="AY153" s="155" t="s">
        <v>154</v>
      </c>
    </row>
    <row r="154" spans="2:65" s="10" customFormat="1" ht="25.9" customHeight="1">
      <c r="B154" s="122"/>
      <c r="D154" s="123" t="s">
        <v>74</v>
      </c>
      <c r="E154" s="124" t="s">
        <v>166</v>
      </c>
      <c r="F154" s="124" t="s">
        <v>195</v>
      </c>
      <c r="I154" s="125"/>
      <c r="J154" s="126">
        <f>BK154</f>
        <v>0</v>
      </c>
      <c r="L154" s="122"/>
      <c r="M154" s="127"/>
      <c r="P154" s="128">
        <f>SUM(P155:P177)</f>
        <v>0</v>
      </c>
      <c r="R154" s="128">
        <f>SUM(R155:R177)</f>
        <v>0</v>
      </c>
      <c r="T154" s="129">
        <f>SUM(T155:T177)</f>
        <v>0</v>
      </c>
      <c r="AR154" s="123" t="s">
        <v>83</v>
      </c>
      <c r="AT154" s="130" t="s">
        <v>74</v>
      </c>
      <c r="AU154" s="130" t="s">
        <v>75</v>
      </c>
      <c r="AY154" s="123" t="s">
        <v>154</v>
      </c>
      <c r="BK154" s="131">
        <f>SUM(BK155:BK177)</f>
        <v>0</v>
      </c>
    </row>
    <row r="155" spans="2:65" s="1" customFormat="1" ht="37.9" customHeight="1">
      <c r="B155" s="31"/>
      <c r="C155" s="132" t="s">
        <v>172</v>
      </c>
      <c r="D155" s="132" t="s">
        <v>155</v>
      </c>
      <c r="E155" s="133" t="s">
        <v>196</v>
      </c>
      <c r="F155" s="134" t="s">
        <v>197</v>
      </c>
      <c r="G155" s="135" t="s">
        <v>165</v>
      </c>
      <c r="H155" s="136">
        <v>575.38900000000001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41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159</v>
      </c>
      <c r="AT155" s="144" t="s">
        <v>155</v>
      </c>
      <c r="AU155" s="144" t="s">
        <v>83</v>
      </c>
      <c r="AY155" s="16" t="s">
        <v>154</v>
      </c>
      <c r="BE155" s="145">
        <f>IF(N155="základná",J155,0)</f>
        <v>0</v>
      </c>
      <c r="BF155" s="145">
        <f>IF(N155="znížená",J155,0)</f>
        <v>0</v>
      </c>
      <c r="BG155" s="145">
        <f>IF(N155="zákl. prenesená",J155,0)</f>
        <v>0</v>
      </c>
      <c r="BH155" s="145">
        <f>IF(N155="zníž. prenesená",J155,0)</f>
        <v>0</v>
      </c>
      <c r="BI155" s="145">
        <f>IF(N155="nulová",J155,0)</f>
        <v>0</v>
      </c>
      <c r="BJ155" s="16" t="s">
        <v>160</v>
      </c>
      <c r="BK155" s="145">
        <f>ROUND(I155*H155,2)</f>
        <v>0</v>
      </c>
      <c r="BL155" s="16" t="s">
        <v>159</v>
      </c>
      <c r="BM155" s="144" t="s">
        <v>198</v>
      </c>
    </row>
    <row r="156" spans="2:65" s="1" customFormat="1" ht="24.2" customHeight="1">
      <c r="B156" s="31"/>
      <c r="C156" s="132" t="s">
        <v>199</v>
      </c>
      <c r="D156" s="132" t="s">
        <v>155</v>
      </c>
      <c r="E156" s="133" t="s">
        <v>200</v>
      </c>
      <c r="F156" s="134" t="s">
        <v>201</v>
      </c>
      <c r="G156" s="135" t="s">
        <v>165</v>
      </c>
      <c r="H156" s="136">
        <v>967.92200000000003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41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159</v>
      </c>
      <c r="AT156" s="144" t="s">
        <v>155</v>
      </c>
      <c r="AU156" s="144" t="s">
        <v>83</v>
      </c>
      <c r="AY156" s="16" t="s">
        <v>154</v>
      </c>
      <c r="BE156" s="145">
        <f>IF(N156="základná",J156,0)</f>
        <v>0</v>
      </c>
      <c r="BF156" s="145">
        <f>IF(N156="znížená",J156,0)</f>
        <v>0</v>
      </c>
      <c r="BG156" s="145">
        <f>IF(N156="zákl. prenesená",J156,0)</f>
        <v>0</v>
      </c>
      <c r="BH156" s="145">
        <f>IF(N156="zníž. prenesená",J156,0)</f>
        <v>0</v>
      </c>
      <c r="BI156" s="145">
        <f>IF(N156="nulová",J156,0)</f>
        <v>0</v>
      </c>
      <c r="BJ156" s="16" t="s">
        <v>160</v>
      </c>
      <c r="BK156" s="145">
        <f>ROUND(I156*H156,2)</f>
        <v>0</v>
      </c>
      <c r="BL156" s="16" t="s">
        <v>159</v>
      </c>
      <c r="BM156" s="144" t="s">
        <v>202</v>
      </c>
    </row>
    <row r="157" spans="2:65" s="1" customFormat="1" ht="24.2" customHeight="1">
      <c r="B157" s="31"/>
      <c r="C157" s="132" t="s">
        <v>180</v>
      </c>
      <c r="D157" s="132" t="s">
        <v>155</v>
      </c>
      <c r="E157" s="133" t="s">
        <v>203</v>
      </c>
      <c r="F157" s="134" t="s">
        <v>204</v>
      </c>
      <c r="G157" s="135" t="s">
        <v>165</v>
      </c>
      <c r="H157" s="136">
        <v>967.92200000000003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41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159</v>
      </c>
      <c r="AT157" s="144" t="s">
        <v>155</v>
      </c>
      <c r="AU157" s="144" t="s">
        <v>83</v>
      </c>
      <c r="AY157" s="16" t="s">
        <v>154</v>
      </c>
      <c r="BE157" s="145">
        <f>IF(N157="základná",J157,0)</f>
        <v>0</v>
      </c>
      <c r="BF157" s="145">
        <f>IF(N157="znížená",J157,0)</f>
        <v>0</v>
      </c>
      <c r="BG157" s="145">
        <f>IF(N157="zákl. prenesená",J157,0)</f>
        <v>0</v>
      </c>
      <c r="BH157" s="145">
        <f>IF(N157="zníž. prenesená",J157,0)</f>
        <v>0</v>
      </c>
      <c r="BI157" s="145">
        <f>IF(N157="nulová",J157,0)</f>
        <v>0</v>
      </c>
      <c r="BJ157" s="16" t="s">
        <v>160</v>
      </c>
      <c r="BK157" s="145">
        <f>ROUND(I157*H157,2)</f>
        <v>0</v>
      </c>
      <c r="BL157" s="16" t="s">
        <v>159</v>
      </c>
      <c r="BM157" s="144" t="s">
        <v>7</v>
      </c>
    </row>
    <row r="158" spans="2:65" s="11" customFormat="1" ht="11.25">
      <c r="B158" s="146"/>
      <c r="D158" s="147" t="s">
        <v>167</v>
      </c>
      <c r="E158" s="148" t="s">
        <v>1</v>
      </c>
      <c r="F158" s="149" t="s">
        <v>205</v>
      </c>
      <c r="H158" s="150">
        <v>91.254000000000005</v>
      </c>
      <c r="I158" s="151"/>
      <c r="L158" s="146"/>
      <c r="M158" s="152"/>
      <c r="T158" s="153"/>
      <c r="AT158" s="148" t="s">
        <v>167</v>
      </c>
      <c r="AU158" s="148" t="s">
        <v>83</v>
      </c>
      <c r="AV158" s="11" t="s">
        <v>160</v>
      </c>
      <c r="AW158" s="11" t="s">
        <v>31</v>
      </c>
      <c r="AX158" s="11" t="s">
        <v>75</v>
      </c>
      <c r="AY158" s="148" t="s">
        <v>154</v>
      </c>
    </row>
    <row r="159" spans="2:65" s="11" customFormat="1" ht="11.25">
      <c r="B159" s="146"/>
      <c r="D159" s="147" t="s">
        <v>167</v>
      </c>
      <c r="E159" s="148" t="s">
        <v>1</v>
      </c>
      <c r="F159" s="149" t="s">
        <v>206</v>
      </c>
      <c r="H159" s="150">
        <v>161.268</v>
      </c>
      <c r="I159" s="151"/>
      <c r="L159" s="146"/>
      <c r="M159" s="152"/>
      <c r="T159" s="153"/>
      <c r="AT159" s="148" t="s">
        <v>167</v>
      </c>
      <c r="AU159" s="148" t="s">
        <v>83</v>
      </c>
      <c r="AV159" s="11" t="s">
        <v>160</v>
      </c>
      <c r="AW159" s="11" t="s">
        <v>31</v>
      </c>
      <c r="AX159" s="11" t="s">
        <v>75</v>
      </c>
      <c r="AY159" s="148" t="s">
        <v>154</v>
      </c>
    </row>
    <row r="160" spans="2:65" s="11" customFormat="1" ht="11.25">
      <c r="B160" s="146"/>
      <c r="D160" s="147" t="s">
        <v>167</v>
      </c>
      <c r="E160" s="148" t="s">
        <v>1</v>
      </c>
      <c r="F160" s="149" t="s">
        <v>207</v>
      </c>
      <c r="H160" s="150">
        <v>3.3479999999999999</v>
      </c>
      <c r="I160" s="151"/>
      <c r="L160" s="146"/>
      <c r="M160" s="152"/>
      <c r="T160" s="153"/>
      <c r="AT160" s="148" t="s">
        <v>167</v>
      </c>
      <c r="AU160" s="148" t="s">
        <v>83</v>
      </c>
      <c r="AV160" s="11" t="s">
        <v>160</v>
      </c>
      <c r="AW160" s="11" t="s">
        <v>31</v>
      </c>
      <c r="AX160" s="11" t="s">
        <v>75</v>
      </c>
      <c r="AY160" s="148" t="s">
        <v>154</v>
      </c>
    </row>
    <row r="161" spans="2:65" s="11" customFormat="1" ht="11.25">
      <c r="B161" s="146"/>
      <c r="D161" s="147" t="s">
        <v>167</v>
      </c>
      <c r="E161" s="148" t="s">
        <v>1</v>
      </c>
      <c r="F161" s="149" t="s">
        <v>208</v>
      </c>
      <c r="H161" s="150">
        <v>474.25200000000001</v>
      </c>
      <c r="I161" s="151"/>
      <c r="L161" s="146"/>
      <c r="M161" s="152"/>
      <c r="T161" s="153"/>
      <c r="AT161" s="148" t="s">
        <v>167</v>
      </c>
      <c r="AU161" s="148" t="s">
        <v>83</v>
      </c>
      <c r="AV161" s="11" t="s">
        <v>160</v>
      </c>
      <c r="AW161" s="11" t="s">
        <v>31</v>
      </c>
      <c r="AX161" s="11" t="s">
        <v>75</v>
      </c>
      <c r="AY161" s="148" t="s">
        <v>154</v>
      </c>
    </row>
    <row r="162" spans="2:65" s="11" customFormat="1" ht="11.25">
      <c r="B162" s="146"/>
      <c r="D162" s="147" t="s">
        <v>167</v>
      </c>
      <c r="E162" s="148" t="s">
        <v>1</v>
      </c>
      <c r="F162" s="149" t="s">
        <v>209</v>
      </c>
      <c r="H162" s="150">
        <v>27.552</v>
      </c>
      <c r="I162" s="151"/>
      <c r="L162" s="146"/>
      <c r="M162" s="152"/>
      <c r="T162" s="153"/>
      <c r="AT162" s="148" t="s">
        <v>167</v>
      </c>
      <c r="AU162" s="148" t="s">
        <v>83</v>
      </c>
      <c r="AV162" s="11" t="s">
        <v>160</v>
      </c>
      <c r="AW162" s="11" t="s">
        <v>31</v>
      </c>
      <c r="AX162" s="11" t="s">
        <v>75</v>
      </c>
      <c r="AY162" s="148" t="s">
        <v>154</v>
      </c>
    </row>
    <row r="163" spans="2:65" s="11" customFormat="1" ht="11.25">
      <c r="B163" s="146"/>
      <c r="D163" s="147" t="s">
        <v>167</v>
      </c>
      <c r="E163" s="148" t="s">
        <v>1</v>
      </c>
      <c r="F163" s="149" t="s">
        <v>210</v>
      </c>
      <c r="H163" s="150">
        <v>18.577999999999999</v>
      </c>
      <c r="I163" s="151"/>
      <c r="L163" s="146"/>
      <c r="M163" s="152"/>
      <c r="T163" s="153"/>
      <c r="AT163" s="148" t="s">
        <v>167</v>
      </c>
      <c r="AU163" s="148" t="s">
        <v>83</v>
      </c>
      <c r="AV163" s="11" t="s">
        <v>160</v>
      </c>
      <c r="AW163" s="11" t="s">
        <v>31</v>
      </c>
      <c r="AX163" s="11" t="s">
        <v>75</v>
      </c>
      <c r="AY163" s="148" t="s">
        <v>154</v>
      </c>
    </row>
    <row r="164" spans="2:65" s="11" customFormat="1" ht="11.25">
      <c r="B164" s="146"/>
      <c r="D164" s="147" t="s">
        <v>167</v>
      </c>
      <c r="E164" s="148" t="s">
        <v>1</v>
      </c>
      <c r="F164" s="149" t="s">
        <v>211</v>
      </c>
      <c r="H164" s="150">
        <v>191.67</v>
      </c>
      <c r="I164" s="151"/>
      <c r="L164" s="146"/>
      <c r="M164" s="152"/>
      <c r="T164" s="153"/>
      <c r="AT164" s="148" t="s">
        <v>167</v>
      </c>
      <c r="AU164" s="148" t="s">
        <v>83</v>
      </c>
      <c r="AV164" s="11" t="s">
        <v>160</v>
      </c>
      <c r="AW164" s="11" t="s">
        <v>31</v>
      </c>
      <c r="AX164" s="11" t="s">
        <v>75</v>
      </c>
      <c r="AY164" s="148" t="s">
        <v>154</v>
      </c>
    </row>
    <row r="165" spans="2:65" s="12" customFormat="1" ht="11.25">
      <c r="B165" s="154"/>
      <c r="D165" s="147" t="s">
        <v>167</v>
      </c>
      <c r="E165" s="155" t="s">
        <v>1</v>
      </c>
      <c r="F165" s="156" t="s">
        <v>176</v>
      </c>
      <c r="H165" s="157">
        <v>967.92200000000003</v>
      </c>
      <c r="I165" s="158"/>
      <c r="L165" s="154"/>
      <c r="M165" s="159"/>
      <c r="T165" s="160"/>
      <c r="AT165" s="155" t="s">
        <v>167</v>
      </c>
      <c r="AU165" s="155" t="s">
        <v>83</v>
      </c>
      <c r="AV165" s="12" t="s">
        <v>159</v>
      </c>
      <c r="AW165" s="12" t="s">
        <v>31</v>
      </c>
      <c r="AX165" s="12" t="s">
        <v>83</v>
      </c>
      <c r="AY165" s="155" t="s">
        <v>154</v>
      </c>
    </row>
    <row r="166" spans="2:65" s="1" customFormat="1" ht="24.2" customHeight="1">
      <c r="B166" s="31"/>
      <c r="C166" s="132" t="s">
        <v>212</v>
      </c>
      <c r="D166" s="132" t="s">
        <v>155</v>
      </c>
      <c r="E166" s="133" t="s">
        <v>213</v>
      </c>
      <c r="F166" s="134" t="s">
        <v>214</v>
      </c>
      <c r="G166" s="135" t="s">
        <v>165</v>
      </c>
      <c r="H166" s="136">
        <v>427.76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159</v>
      </c>
      <c r="AT166" s="144" t="s">
        <v>155</v>
      </c>
      <c r="AU166" s="144" t="s">
        <v>83</v>
      </c>
      <c r="AY166" s="16" t="s">
        <v>154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6" t="s">
        <v>160</v>
      </c>
      <c r="BK166" s="145">
        <f>ROUND(I166*H166,2)</f>
        <v>0</v>
      </c>
      <c r="BL166" s="16" t="s">
        <v>159</v>
      </c>
      <c r="BM166" s="144" t="s">
        <v>215</v>
      </c>
    </row>
    <row r="167" spans="2:65" s="11" customFormat="1" ht="11.25">
      <c r="B167" s="146"/>
      <c r="D167" s="147" t="s">
        <v>167</v>
      </c>
      <c r="E167" s="148" t="s">
        <v>1</v>
      </c>
      <c r="F167" s="149" t="s">
        <v>216</v>
      </c>
      <c r="H167" s="150">
        <v>427.76</v>
      </c>
      <c r="I167" s="151"/>
      <c r="L167" s="146"/>
      <c r="M167" s="152"/>
      <c r="T167" s="153"/>
      <c r="AT167" s="148" t="s">
        <v>167</v>
      </c>
      <c r="AU167" s="148" t="s">
        <v>83</v>
      </c>
      <c r="AV167" s="11" t="s">
        <v>160</v>
      </c>
      <c r="AW167" s="11" t="s">
        <v>31</v>
      </c>
      <c r="AX167" s="11" t="s">
        <v>75</v>
      </c>
      <c r="AY167" s="148" t="s">
        <v>154</v>
      </c>
    </row>
    <row r="168" spans="2:65" s="12" customFormat="1" ht="11.25">
      <c r="B168" s="154"/>
      <c r="D168" s="147" t="s">
        <v>167</v>
      </c>
      <c r="E168" s="155" t="s">
        <v>1</v>
      </c>
      <c r="F168" s="156" t="s">
        <v>169</v>
      </c>
      <c r="H168" s="157">
        <v>427.76</v>
      </c>
      <c r="I168" s="158"/>
      <c r="L168" s="154"/>
      <c r="M168" s="159"/>
      <c r="T168" s="160"/>
      <c r="AT168" s="155" t="s">
        <v>167</v>
      </c>
      <c r="AU168" s="155" t="s">
        <v>83</v>
      </c>
      <c r="AV168" s="12" t="s">
        <v>159</v>
      </c>
      <c r="AW168" s="12" t="s">
        <v>31</v>
      </c>
      <c r="AX168" s="12" t="s">
        <v>83</v>
      </c>
      <c r="AY168" s="155" t="s">
        <v>154</v>
      </c>
    </row>
    <row r="169" spans="2:65" s="1" customFormat="1" ht="24.2" customHeight="1">
      <c r="B169" s="31"/>
      <c r="C169" s="132" t="s">
        <v>185</v>
      </c>
      <c r="D169" s="132" t="s">
        <v>155</v>
      </c>
      <c r="E169" s="133" t="s">
        <v>217</v>
      </c>
      <c r="F169" s="134" t="s">
        <v>218</v>
      </c>
      <c r="G169" s="135" t="s">
        <v>165</v>
      </c>
      <c r="H169" s="136">
        <v>427.76</v>
      </c>
      <c r="I169" s="137"/>
      <c r="J169" s="138">
        <f t="shared" ref="J169:J177" si="0">ROUND(I169*H169,2)</f>
        <v>0</v>
      </c>
      <c r="K169" s="139"/>
      <c r="L169" s="31"/>
      <c r="M169" s="140" t="s">
        <v>1</v>
      </c>
      <c r="N169" s="141" t="s">
        <v>41</v>
      </c>
      <c r="P169" s="142">
        <f t="shared" ref="P169:P177" si="1">O169*H169</f>
        <v>0</v>
      </c>
      <c r="Q169" s="142">
        <v>0</v>
      </c>
      <c r="R169" s="142">
        <f t="shared" ref="R169:R177" si="2">Q169*H169</f>
        <v>0</v>
      </c>
      <c r="S169" s="142">
        <v>0</v>
      </c>
      <c r="T169" s="143">
        <f t="shared" ref="T169:T177" si="3">S169*H169</f>
        <v>0</v>
      </c>
      <c r="AR169" s="144" t="s">
        <v>159</v>
      </c>
      <c r="AT169" s="144" t="s">
        <v>155</v>
      </c>
      <c r="AU169" s="144" t="s">
        <v>83</v>
      </c>
      <c r="AY169" s="16" t="s">
        <v>154</v>
      </c>
      <c r="BE169" s="145">
        <f t="shared" ref="BE169:BE177" si="4">IF(N169="základná",J169,0)</f>
        <v>0</v>
      </c>
      <c r="BF169" s="145">
        <f t="shared" ref="BF169:BF177" si="5">IF(N169="znížená",J169,0)</f>
        <v>0</v>
      </c>
      <c r="BG169" s="145">
        <f t="shared" ref="BG169:BG177" si="6">IF(N169="zákl. prenesená",J169,0)</f>
        <v>0</v>
      </c>
      <c r="BH169" s="145">
        <f t="shared" ref="BH169:BH177" si="7">IF(N169="zníž. prenesená",J169,0)</f>
        <v>0</v>
      </c>
      <c r="BI169" s="145">
        <f t="shared" ref="BI169:BI177" si="8">IF(N169="nulová",J169,0)</f>
        <v>0</v>
      </c>
      <c r="BJ169" s="16" t="s">
        <v>160</v>
      </c>
      <c r="BK169" s="145">
        <f t="shared" ref="BK169:BK177" si="9">ROUND(I169*H169,2)</f>
        <v>0</v>
      </c>
      <c r="BL169" s="16" t="s">
        <v>159</v>
      </c>
      <c r="BM169" s="144" t="s">
        <v>219</v>
      </c>
    </row>
    <row r="170" spans="2:65" s="1" customFormat="1" ht="24.2" customHeight="1">
      <c r="B170" s="31"/>
      <c r="C170" s="132" t="s">
        <v>220</v>
      </c>
      <c r="D170" s="132" t="s">
        <v>155</v>
      </c>
      <c r="E170" s="133" t="s">
        <v>221</v>
      </c>
      <c r="F170" s="134" t="s">
        <v>222</v>
      </c>
      <c r="G170" s="135" t="s">
        <v>158</v>
      </c>
      <c r="H170" s="136">
        <v>14</v>
      </c>
      <c r="I170" s="137"/>
      <c r="J170" s="138">
        <f t="shared" si="0"/>
        <v>0</v>
      </c>
      <c r="K170" s="139"/>
      <c r="L170" s="31"/>
      <c r="M170" s="140" t="s">
        <v>1</v>
      </c>
      <c r="N170" s="141" t="s">
        <v>41</v>
      </c>
      <c r="P170" s="142">
        <f t="shared" si="1"/>
        <v>0</v>
      </c>
      <c r="Q170" s="142">
        <v>0</v>
      </c>
      <c r="R170" s="142">
        <f t="shared" si="2"/>
        <v>0</v>
      </c>
      <c r="S170" s="142">
        <v>0</v>
      </c>
      <c r="T170" s="143">
        <f t="shared" si="3"/>
        <v>0</v>
      </c>
      <c r="AR170" s="144" t="s">
        <v>159</v>
      </c>
      <c r="AT170" s="144" t="s">
        <v>155</v>
      </c>
      <c r="AU170" s="144" t="s">
        <v>83</v>
      </c>
      <c r="AY170" s="16" t="s">
        <v>154</v>
      </c>
      <c r="BE170" s="145">
        <f t="shared" si="4"/>
        <v>0</v>
      </c>
      <c r="BF170" s="145">
        <f t="shared" si="5"/>
        <v>0</v>
      </c>
      <c r="BG170" s="145">
        <f t="shared" si="6"/>
        <v>0</v>
      </c>
      <c r="BH170" s="145">
        <f t="shared" si="7"/>
        <v>0</v>
      </c>
      <c r="BI170" s="145">
        <f t="shared" si="8"/>
        <v>0</v>
      </c>
      <c r="BJ170" s="16" t="s">
        <v>160</v>
      </c>
      <c r="BK170" s="145">
        <f t="shared" si="9"/>
        <v>0</v>
      </c>
      <c r="BL170" s="16" t="s">
        <v>159</v>
      </c>
      <c r="BM170" s="144" t="s">
        <v>223</v>
      </c>
    </row>
    <row r="171" spans="2:65" s="1" customFormat="1" ht="33" customHeight="1">
      <c r="B171" s="31"/>
      <c r="C171" s="161" t="s">
        <v>190</v>
      </c>
      <c r="D171" s="161" t="s">
        <v>224</v>
      </c>
      <c r="E171" s="162" t="s">
        <v>225</v>
      </c>
      <c r="F171" s="163" t="s">
        <v>226</v>
      </c>
      <c r="G171" s="164" t="s">
        <v>158</v>
      </c>
      <c r="H171" s="165">
        <v>6</v>
      </c>
      <c r="I171" s="166"/>
      <c r="J171" s="167">
        <f t="shared" si="0"/>
        <v>0</v>
      </c>
      <c r="K171" s="168"/>
      <c r="L171" s="169"/>
      <c r="M171" s="170" t="s">
        <v>1</v>
      </c>
      <c r="N171" s="171" t="s">
        <v>41</v>
      </c>
      <c r="P171" s="142">
        <f t="shared" si="1"/>
        <v>0</v>
      </c>
      <c r="Q171" s="142">
        <v>0</v>
      </c>
      <c r="R171" s="142">
        <f t="shared" si="2"/>
        <v>0</v>
      </c>
      <c r="S171" s="142">
        <v>0</v>
      </c>
      <c r="T171" s="143">
        <f t="shared" si="3"/>
        <v>0</v>
      </c>
      <c r="AR171" s="144" t="s">
        <v>172</v>
      </c>
      <c r="AT171" s="144" t="s">
        <v>224</v>
      </c>
      <c r="AU171" s="144" t="s">
        <v>83</v>
      </c>
      <c r="AY171" s="16" t="s">
        <v>154</v>
      </c>
      <c r="BE171" s="145">
        <f t="shared" si="4"/>
        <v>0</v>
      </c>
      <c r="BF171" s="145">
        <f t="shared" si="5"/>
        <v>0</v>
      </c>
      <c r="BG171" s="145">
        <f t="shared" si="6"/>
        <v>0</v>
      </c>
      <c r="BH171" s="145">
        <f t="shared" si="7"/>
        <v>0</v>
      </c>
      <c r="BI171" s="145">
        <f t="shared" si="8"/>
        <v>0</v>
      </c>
      <c r="BJ171" s="16" t="s">
        <v>160</v>
      </c>
      <c r="BK171" s="145">
        <f t="shared" si="9"/>
        <v>0</v>
      </c>
      <c r="BL171" s="16" t="s">
        <v>159</v>
      </c>
      <c r="BM171" s="144" t="s">
        <v>227</v>
      </c>
    </row>
    <row r="172" spans="2:65" s="1" customFormat="1" ht="33" customHeight="1">
      <c r="B172" s="31"/>
      <c r="C172" s="161" t="s">
        <v>228</v>
      </c>
      <c r="D172" s="161" t="s">
        <v>224</v>
      </c>
      <c r="E172" s="162" t="s">
        <v>229</v>
      </c>
      <c r="F172" s="163" t="s">
        <v>230</v>
      </c>
      <c r="G172" s="164" t="s">
        <v>158</v>
      </c>
      <c r="H172" s="165">
        <v>8</v>
      </c>
      <c r="I172" s="166"/>
      <c r="J172" s="167">
        <f t="shared" si="0"/>
        <v>0</v>
      </c>
      <c r="K172" s="168"/>
      <c r="L172" s="169"/>
      <c r="M172" s="170" t="s">
        <v>1</v>
      </c>
      <c r="N172" s="171" t="s">
        <v>41</v>
      </c>
      <c r="P172" s="142">
        <f t="shared" si="1"/>
        <v>0</v>
      </c>
      <c r="Q172" s="142">
        <v>0</v>
      </c>
      <c r="R172" s="142">
        <f t="shared" si="2"/>
        <v>0</v>
      </c>
      <c r="S172" s="142">
        <v>0</v>
      </c>
      <c r="T172" s="143">
        <f t="shared" si="3"/>
        <v>0</v>
      </c>
      <c r="AR172" s="144" t="s">
        <v>172</v>
      </c>
      <c r="AT172" s="144" t="s">
        <v>224</v>
      </c>
      <c r="AU172" s="144" t="s">
        <v>83</v>
      </c>
      <c r="AY172" s="16" t="s">
        <v>154</v>
      </c>
      <c r="BE172" s="145">
        <f t="shared" si="4"/>
        <v>0</v>
      </c>
      <c r="BF172" s="145">
        <f t="shared" si="5"/>
        <v>0</v>
      </c>
      <c r="BG172" s="145">
        <f t="shared" si="6"/>
        <v>0</v>
      </c>
      <c r="BH172" s="145">
        <f t="shared" si="7"/>
        <v>0</v>
      </c>
      <c r="BI172" s="145">
        <f t="shared" si="8"/>
        <v>0</v>
      </c>
      <c r="BJ172" s="16" t="s">
        <v>160</v>
      </c>
      <c r="BK172" s="145">
        <f t="shared" si="9"/>
        <v>0</v>
      </c>
      <c r="BL172" s="16" t="s">
        <v>159</v>
      </c>
      <c r="BM172" s="144" t="s">
        <v>231</v>
      </c>
    </row>
    <row r="173" spans="2:65" s="1" customFormat="1" ht="24.2" customHeight="1">
      <c r="B173" s="31"/>
      <c r="C173" s="132" t="s">
        <v>198</v>
      </c>
      <c r="D173" s="132" t="s">
        <v>155</v>
      </c>
      <c r="E173" s="133" t="s">
        <v>232</v>
      </c>
      <c r="F173" s="134" t="s">
        <v>233</v>
      </c>
      <c r="G173" s="135" t="s">
        <v>158</v>
      </c>
      <c r="H173" s="136">
        <v>22</v>
      </c>
      <c r="I173" s="137"/>
      <c r="J173" s="138">
        <f t="shared" si="0"/>
        <v>0</v>
      </c>
      <c r="K173" s="139"/>
      <c r="L173" s="31"/>
      <c r="M173" s="140" t="s">
        <v>1</v>
      </c>
      <c r="N173" s="141" t="s">
        <v>41</v>
      </c>
      <c r="P173" s="142">
        <f t="shared" si="1"/>
        <v>0</v>
      </c>
      <c r="Q173" s="142">
        <v>0</v>
      </c>
      <c r="R173" s="142">
        <f t="shared" si="2"/>
        <v>0</v>
      </c>
      <c r="S173" s="142">
        <v>0</v>
      </c>
      <c r="T173" s="143">
        <f t="shared" si="3"/>
        <v>0</v>
      </c>
      <c r="AR173" s="144" t="s">
        <v>159</v>
      </c>
      <c r="AT173" s="144" t="s">
        <v>155</v>
      </c>
      <c r="AU173" s="144" t="s">
        <v>83</v>
      </c>
      <c r="AY173" s="16" t="s">
        <v>154</v>
      </c>
      <c r="BE173" s="145">
        <f t="shared" si="4"/>
        <v>0</v>
      </c>
      <c r="BF173" s="145">
        <f t="shared" si="5"/>
        <v>0</v>
      </c>
      <c r="BG173" s="145">
        <f t="shared" si="6"/>
        <v>0</v>
      </c>
      <c r="BH173" s="145">
        <f t="shared" si="7"/>
        <v>0</v>
      </c>
      <c r="BI173" s="145">
        <f t="shared" si="8"/>
        <v>0</v>
      </c>
      <c r="BJ173" s="16" t="s">
        <v>160</v>
      </c>
      <c r="BK173" s="145">
        <f t="shared" si="9"/>
        <v>0</v>
      </c>
      <c r="BL173" s="16" t="s">
        <v>159</v>
      </c>
      <c r="BM173" s="144" t="s">
        <v>234</v>
      </c>
    </row>
    <row r="174" spans="2:65" s="1" customFormat="1" ht="21.75" customHeight="1">
      <c r="B174" s="31"/>
      <c r="C174" s="161" t="s">
        <v>235</v>
      </c>
      <c r="D174" s="161" t="s">
        <v>224</v>
      </c>
      <c r="E174" s="162" t="s">
        <v>236</v>
      </c>
      <c r="F174" s="163" t="s">
        <v>237</v>
      </c>
      <c r="G174" s="164" t="s">
        <v>158</v>
      </c>
      <c r="H174" s="165">
        <v>4</v>
      </c>
      <c r="I174" s="166"/>
      <c r="J174" s="167">
        <f t="shared" si="0"/>
        <v>0</v>
      </c>
      <c r="K174" s="168"/>
      <c r="L174" s="169"/>
      <c r="M174" s="170" t="s">
        <v>1</v>
      </c>
      <c r="N174" s="171" t="s">
        <v>41</v>
      </c>
      <c r="P174" s="142">
        <f t="shared" si="1"/>
        <v>0</v>
      </c>
      <c r="Q174" s="142">
        <v>0</v>
      </c>
      <c r="R174" s="142">
        <f t="shared" si="2"/>
        <v>0</v>
      </c>
      <c r="S174" s="142">
        <v>0</v>
      </c>
      <c r="T174" s="143">
        <f t="shared" si="3"/>
        <v>0</v>
      </c>
      <c r="AR174" s="144" t="s">
        <v>172</v>
      </c>
      <c r="AT174" s="144" t="s">
        <v>224</v>
      </c>
      <c r="AU174" s="144" t="s">
        <v>83</v>
      </c>
      <c r="AY174" s="16" t="s">
        <v>154</v>
      </c>
      <c r="BE174" s="145">
        <f t="shared" si="4"/>
        <v>0</v>
      </c>
      <c r="BF174" s="145">
        <f t="shared" si="5"/>
        <v>0</v>
      </c>
      <c r="BG174" s="145">
        <f t="shared" si="6"/>
        <v>0</v>
      </c>
      <c r="BH174" s="145">
        <f t="shared" si="7"/>
        <v>0</v>
      </c>
      <c r="BI174" s="145">
        <f t="shared" si="8"/>
        <v>0</v>
      </c>
      <c r="BJ174" s="16" t="s">
        <v>160</v>
      </c>
      <c r="BK174" s="145">
        <f t="shared" si="9"/>
        <v>0</v>
      </c>
      <c r="BL174" s="16" t="s">
        <v>159</v>
      </c>
      <c r="BM174" s="144" t="s">
        <v>238</v>
      </c>
    </row>
    <row r="175" spans="2:65" s="1" customFormat="1" ht="21.75" customHeight="1">
      <c r="B175" s="31"/>
      <c r="C175" s="161" t="s">
        <v>202</v>
      </c>
      <c r="D175" s="161" t="s">
        <v>224</v>
      </c>
      <c r="E175" s="162" t="s">
        <v>239</v>
      </c>
      <c r="F175" s="163" t="s">
        <v>240</v>
      </c>
      <c r="G175" s="164" t="s">
        <v>158</v>
      </c>
      <c r="H175" s="165">
        <v>4</v>
      </c>
      <c r="I175" s="166"/>
      <c r="J175" s="167">
        <f t="shared" si="0"/>
        <v>0</v>
      </c>
      <c r="K175" s="168"/>
      <c r="L175" s="169"/>
      <c r="M175" s="170" t="s">
        <v>1</v>
      </c>
      <c r="N175" s="171" t="s">
        <v>41</v>
      </c>
      <c r="P175" s="142">
        <f t="shared" si="1"/>
        <v>0</v>
      </c>
      <c r="Q175" s="142">
        <v>0</v>
      </c>
      <c r="R175" s="142">
        <f t="shared" si="2"/>
        <v>0</v>
      </c>
      <c r="S175" s="142">
        <v>0</v>
      </c>
      <c r="T175" s="143">
        <f t="shared" si="3"/>
        <v>0</v>
      </c>
      <c r="AR175" s="144" t="s">
        <v>172</v>
      </c>
      <c r="AT175" s="144" t="s">
        <v>224</v>
      </c>
      <c r="AU175" s="144" t="s">
        <v>83</v>
      </c>
      <c r="AY175" s="16" t="s">
        <v>154</v>
      </c>
      <c r="BE175" s="145">
        <f t="shared" si="4"/>
        <v>0</v>
      </c>
      <c r="BF175" s="145">
        <f t="shared" si="5"/>
        <v>0</v>
      </c>
      <c r="BG175" s="145">
        <f t="shared" si="6"/>
        <v>0</v>
      </c>
      <c r="BH175" s="145">
        <f t="shared" si="7"/>
        <v>0</v>
      </c>
      <c r="BI175" s="145">
        <f t="shared" si="8"/>
        <v>0</v>
      </c>
      <c r="BJ175" s="16" t="s">
        <v>160</v>
      </c>
      <c r="BK175" s="145">
        <f t="shared" si="9"/>
        <v>0</v>
      </c>
      <c r="BL175" s="16" t="s">
        <v>159</v>
      </c>
      <c r="BM175" s="144" t="s">
        <v>241</v>
      </c>
    </row>
    <row r="176" spans="2:65" s="1" customFormat="1" ht="21.75" customHeight="1">
      <c r="B176" s="31"/>
      <c r="C176" s="161" t="s">
        <v>242</v>
      </c>
      <c r="D176" s="161" t="s">
        <v>224</v>
      </c>
      <c r="E176" s="162" t="s">
        <v>243</v>
      </c>
      <c r="F176" s="163" t="s">
        <v>244</v>
      </c>
      <c r="G176" s="164" t="s">
        <v>158</v>
      </c>
      <c r="H176" s="165">
        <v>6</v>
      </c>
      <c r="I176" s="166"/>
      <c r="J176" s="167">
        <f t="shared" si="0"/>
        <v>0</v>
      </c>
      <c r="K176" s="168"/>
      <c r="L176" s="169"/>
      <c r="M176" s="170" t="s">
        <v>1</v>
      </c>
      <c r="N176" s="171" t="s">
        <v>41</v>
      </c>
      <c r="P176" s="142">
        <f t="shared" si="1"/>
        <v>0</v>
      </c>
      <c r="Q176" s="142">
        <v>0</v>
      </c>
      <c r="R176" s="142">
        <f t="shared" si="2"/>
        <v>0</v>
      </c>
      <c r="S176" s="142">
        <v>0</v>
      </c>
      <c r="T176" s="143">
        <f t="shared" si="3"/>
        <v>0</v>
      </c>
      <c r="AR176" s="144" t="s">
        <v>172</v>
      </c>
      <c r="AT176" s="144" t="s">
        <v>224</v>
      </c>
      <c r="AU176" s="144" t="s">
        <v>83</v>
      </c>
      <c r="AY176" s="16" t="s">
        <v>154</v>
      </c>
      <c r="BE176" s="145">
        <f t="shared" si="4"/>
        <v>0</v>
      </c>
      <c r="BF176" s="145">
        <f t="shared" si="5"/>
        <v>0</v>
      </c>
      <c r="BG176" s="145">
        <f t="shared" si="6"/>
        <v>0</v>
      </c>
      <c r="BH176" s="145">
        <f t="shared" si="7"/>
        <v>0</v>
      </c>
      <c r="BI176" s="145">
        <f t="shared" si="8"/>
        <v>0</v>
      </c>
      <c r="BJ176" s="16" t="s">
        <v>160</v>
      </c>
      <c r="BK176" s="145">
        <f t="shared" si="9"/>
        <v>0</v>
      </c>
      <c r="BL176" s="16" t="s">
        <v>159</v>
      </c>
      <c r="BM176" s="144" t="s">
        <v>245</v>
      </c>
    </row>
    <row r="177" spans="2:65" s="1" customFormat="1" ht="21.75" customHeight="1">
      <c r="B177" s="31"/>
      <c r="C177" s="161" t="s">
        <v>7</v>
      </c>
      <c r="D177" s="161" t="s">
        <v>224</v>
      </c>
      <c r="E177" s="162" t="s">
        <v>246</v>
      </c>
      <c r="F177" s="163" t="s">
        <v>247</v>
      </c>
      <c r="G177" s="164" t="s">
        <v>158</v>
      </c>
      <c r="H177" s="165">
        <v>8</v>
      </c>
      <c r="I177" s="166"/>
      <c r="J177" s="167">
        <f t="shared" si="0"/>
        <v>0</v>
      </c>
      <c r="K177" s="168"/>
      <c r="L177" s="169"/>
      <c r="M177" s="170" t="s">
        <v>1</v>
      </c>
      <c r="N177" s="171" t="s">
        <v>41</v>
      </c>
      <c r="P177" s="142">
        <f t="shared" si="1"/>
        <v>0</v>
      </c>
      <c r="Q177" s="142">
        <v>0</v>
      </c>
      <c r="R177" s="142">
        <f t="shared" si="2"/>
        <v>0</v>
      </c>
      <c r="S177" s="142">
        <v>0</v>
      </c>
      <c r="T177" s="143">
        <f t="shared" si="3"/>
        <v>0</v>
      </c>
      <c r="AR177" s="144" t="s">
        <v>172</v>
      </c>
      <c r="AT177" s="144" t="s">
        <v>224</v>
      </c>
      <c r="AU177" s="144" t="s">
        <v>83</v>
      </c>
      <c r="AY177" s="16" t="s">
        <v>154</v>
      </c>
      <c r="BE177" s="145">
        <f t="shared" si="4"/>
        <v>0</v>
      </c>
      <c r="BF177" s="145">
        <f t="shared" si="5"/>
        <v>0</v>
      </c>
      <c r="BG177" s="145">
        <f t="shared" si="6"/>
        <v>0</v>
      </c>
      <c r="BH177" s="145">
        <f t="shared" si="7"/>
        <v>0</v>
      </c>
      <c r="BI177" s="145">
        <f t="shared" si="8"/>
        <v>0</v>
      </c>
      <c r="BJ177" s="16" t="s">
        <v>160</v>
      </c>
      <c r="BK177" s="145">
        <f t="shared" si="9"/>
        <v>0</v>
      </c>
      <c r="BL177" s="16" t="s">
        <v>159</v>
      </c>
      <c r="BM177" s="144" t="s">
        <v>248</v>
      </c>
    </row>
    <row r="178" spans="2:65" s="10" customFormat="1" ht="25.9" customHeight="1">
      <c r="B178" s="122"/>
      <c r="D178" s="123" t="s">
        <v>74</v>
      </c>
      <c r="E178" s="124" t="s">
        <v>199</v>
      </c>
      <c r="F178" s="124" t="s">
        <v>249</v>
      </c>
      <c r="I178" s="125"/>
      <c r="J178" s="126">
        <f>BK178</f>
        <v>0</v>
      </c>
      <c r="L178" s="122"/>
      <c r="M178" s="127"/>
      <c r="P178" s="128">
        <f>SUM(P179:P236)</f>
        <v>0</v>
      </c>
      <c r="R178" s="128">
        <f>SUM(R179:R236)</f>
        <v>0</v>
      </c>
      <c r="T178" s="129">
        <f>SUM(T179:T236)</f>
        <v>0</v>
      </c>
      <c r="AR178" s="123" t="s">
        <v>83</v>
      </c>
      <c r="AT178" s="130" t="s">
        <v>74</v>
      </c>
      <c r="AU178" s="130" t="s">
        <v>75</v>
      </c>
      <c r="AY178" s="123" t="s">
        <v>154</v>
      </c>
      <c r="BK178" s="131">
        <f>SUM(BK179:BK236)</f>
        <v>0</v>
      </c>
    </row>
    <row r="179" spans="2:65" s="1" customFormat="1" ht="16.5" customHeight="1">
      <c r="B179" s="31"/>
      <c r="C179" s="132" t="s">
        <v>250</v>
      </c>
      <c r="D179" s="132" t="s">
        <v>155</v>
      </c>
      <c r="E179" s="133" t="s">
        <v>251</v>
      </c>
      <c r="F179" s="134" t="s">
        <v>252</v>
      </c>
      <c r="G179" s="135" t="s">
        <v>165</v>
      </c>
      <c r="H179" s="136">
        <v>427.76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41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159</v>
      </c>
      <c r="AT179" s="144" t="s">
        <v>155</v>
      </c>
      <c r="AU179" s="144" t="s">
        <v>83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159</v>
      </c>
      <c r="BM179" s="144" t="s">
        <v>253</v>
      </c>
    </row>
    <row r="180" spans="2:65" s="1" customFormat="1" ht="37.9" customHeight="1">
      <c r="B180" s="31"/>
      <c r="C180" s="132" t="s">
        <v>215</v>
      </c>
      <c r="D180" s="132" t="s">
        <v>155</v>
      </c>
      <c r="E180" s="133" t="s">
        <v>254</v>
      </c>
      <c r="F180" s="134" t="s">
        <v>255</v>
      </c>
      <c r="G180" s="135" t="s">
        <v>165</v>
      </c>
      <c r="H180" s="136">
        <v>96.614000000000004</v>
      </c>
      <c r="I180" s="137"/>
      <c r="J180" s="138">
        <f>ROUND(I180*H180,2)</f>
        <v>0</v>
      </c>
      <c r="K180" s="139"/>
      <c r="L180" s="31"/>
      <c r="M180" s="140" t="s">
        <v>1</v>
      </c>
      <c r="N180" s="141" t="s">
        <v>41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159</v>
      </c>
      <c r="AT180" s="144" t="s">
        <v>155</v>
      </c>
      <c r="AU180" s="144" t="s">
        <v>83</v>
      </c>
      <c r="AY180" s="16" t="s">
        <v>154</v>
      </c>
      <c r="BE180" s="145">
        <f>IF(N180="základná",J180,0)</f>
        <v>0</v>
      </c>
      <c r="BF180" s="145">
        <f>IF(N180="znížená",J180,0)</f>
        <v>0</v>
      </c>
      <c r="BG180" s="145">
        <f>IF(N180="zákl. prenesená",J180,0)</f>
        <v>0</v>
      </c>
      <c r="BH180" s="145">
        <f>IF(N180="zníž. prenesená",J180,0)</f>
        <v>0</v>
      </c>
      <c r="BI180" s="145">
        <f>IF(N180="nulová",J180,0)</f>
        <v>0</v>
      </c>
      <c r="BJ180" s="16" t="s">
        <v>160</v>
      </c>
      <c r="BK180" s="145">
        <f>ROUND(I180*H180,2)</f>
        <v>0</v>
      </c>
      <c r="BL180" s="16" t="s">
        <v>159</v>
      </c>
      <c r="BM180" s="144" t="s">
        <v>256</v>
      </c>
    </row>
    <row r="181" spans="2:65" s="11" customFormat="1" ht="11.25">
      <c r="B181" s="146"/>
      <c r="D181" s="147" t="s">
        <v>167</v>
      </c>
      <c r="E181" s="148" t="s">
        <v>1</v>
      </c>
      <c r="F181" s="149" t="s">
        <v>257</v>
      </c>
      <c r="H181" s="150">
        <v>96.614000000000004</v>
      </c>
      <c r="I181" s="151"/>
      <c r="L181" s="146"/>
      <c r="M181" s="152"/>
      <c r="T181" s="153"/>
      <c r="AT181" s="148" t="s">
        <v>167</v>
      </c>
      <c r="AU181" s="148" t="s">
        <v>83</v>
      </c>
      <c r="AV181" s="11" t="s">
        <v>160</v>
      </c>
      <c r="AW181" s="11" t="s">
        <v>31</v>
      </c>
      <c r="AX181" s="11" t="s">
        <v>75</v>
      </c>
      <c r="AY181" s="148" t="s">
        <v>154</v>
      </c>
    </row>
    <row r="182" spans="2:65" s="12" customFormat="1" ht="11.25">
      <c r="B182" s="154"/>
      <c r="D182" s="147" t="s">
        <v>167</v>
      </c>
      <c r="E182" s="155" t="s">
        <v>1</v>
      </c>
      <c r="F182" s="156" t="s">
        <v>169</v>
      </c>
      <c r="H182" s="157">
        <v>96.614000000000004</v>
      </c>
      <c r="I182" s="158"/>
      <c r="L182" s="154"/>
      <c r="M182" s="159"/>
      <c r="T182" s="160"/>
      <c r="AT182" s="155" t="s">
        <v>167</v>
      </c>
      <c r="AU182" s="155" t="s">
        <v>83</v>
      </c>
      <c r="AV182" s="12" t="s">
        <v>159</v>
      </c>
      <c r="AW182" s="12" t="s">
        <v>31</v>
      </c>
      <c r="AX182" s="12" t="s">
        <v>83</v>
      </c>
      <c r="AY182" s="155" t="s">
        <v>154</v>
      </c>
    </row>
    <row r="183" spans="2:65" s="1" customFormat="1" ht="33" customHeight="1">
      <c r="B183" s="31"/>
      <c r="C183" s="132" t="s">
        <v>258</v>
      </c>
      <c r="D183" s="132" t="s">
        <v>155</v>
      </c>
      <c r="E183" s="133" t="s">
        <v>259</v>
      </c>
      <c r="F183" s="134" t="s">
        <v>260</v>
      </c>
      <c r="G183" s="135" t="s">
        <v>165</v>
      </c>
      <c r="H183" s="136">
        <v>187.143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41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159</v>
      </c>
      <c r="AT183" s="144" t="s">
        <v>155</v>
      </c>
      <c r="AU183" s="144" t="s">
        <v>83</v>
      </c>
      <c r="AY183" s="16" t="s">
        <v>154</v>
      </c>
      <c r="BE183" s="145">
        <f>IF(N183="základná",J183,0)</f>
        <v>0</v>
      </c>
      <c r="BF183" s="145">
        <f>IF(N183="znížená",J183,0)</f>
        <v>0</v>
      </c>
      <c r="BG183" s="145">
        <f>IF(N183="zákl. prenesená",J183,0)</f>
        <v>0</v>
      </c>
      <c r="BH183" s="145">
        <f>IF(N183="zníž. prenesená",J183,0)</f>
        <v>0</v>
      </c>
      <c r="BI183" s="145">
        <f>IF(N183="nulová",J183,0)</f>
        <v>0</v>
      </c>
      <c r="BJ183" s="16" t="s">
        <v>160</v>
      </c>
      <c r="BK183" s="145">
        <f>ROUND(I183*H183,2)</f>
        <v>0</v>
      </c>
      <c r="BL183" s="16" t="s">
        <v>159</v>
      </c>
      <c r="BM183" s="144" t="s">
        <v>261</v>
      </c>
    </row>
    <row r="184" spans="2:65" s="11" customFormat="1" ht="22.5">
      <c r="B184" s="146"/>
      <c r="D184" s="147" t="s">
        <v>167</v>
      </c>
      <c r="E184" s="148" t="s">
        <v>1</v>
      </c>
      <c r="F184" s="149" t="s">
        <v>262</v>
      </c>
      <c r="H184" s="150">
        <v>187.143</v>
      </c>
      <c r="I184" s="151"/>
      <c r="L184" s="146"/>
      <c r="M184" s="152"/>
      <c r="T184" s="153"/>
      <c r="AT184" s="148" t="s">
        <v>167</v>
      </c>
      <c r="AU184" s="148" t="s">
        <v>83</v>
      </c>
      <c r="AV184" s="11" t="s">
        <v>160</v>
      </c>
      <c r="AW184" s="11" t="s">
        <v>31</v>
      </c>
      <c r="AX184" s="11" t="s">
        <v>75</v>
      </c>
      <c r="AY184" s="148" t="s">
        <v>154</v>
      </c>
    </row>
    <row r="185" spans="2:65" s="12" customFormat="1" ht="11.25">
      <c r="B185" s="154"/>
      <c r="D185" s="147" t="s">
        <v>167</v>
      </c>
      <c r="E185" s="155" t="s">
        <v>1</v>
      </c>
      <c r="F185" s="156" t="s">
        <v>169</v>
      </c>
      <c r="H185" s="157">
        <v>187.143</v>
      </c>
      <c r="I185" s="158"/>
      <c r="L185" s="154"/>
      <c r="M185" s="159"/>
      <c r="T185" s="160"/>
      <c r="AT185" s="155" t="s">
        <v>167</v>
      </c>
      <c r="AU185" s="155" t="s">
        <v>83</v>
      </c>
      <c r="AV185" s="12" t="s">
        <v>159</v>
      </c>
      <c r="AW185" s="12" t="s">
        <v>31</v>
      </c>
      <c r="AX185" s="12" t="s">
        <v>83</v>
      </c>
      <c r="AY185" s="155" t="s">
        <v>154</v>
      </c>
    </row>
    <row r="186" spans="2:65" s="1" customFormat="1" ht="24.2" customHeight="1">
      <c r="B186" s="31"/>
      <c r="C186" s="132" t="s">
        <v>219</v>
      </c>
      <c r="D186" s="132" t="s">
        <v>155</v>
      </c>
      <c r="E186" s="133" t="s">
        <v>263</v>
      </c>
      <c r="F186" s="134" t="s">
        <v>264</v>
      </c>
      <c r="G186" s="135" t="s">
        <v>184</v>
      </c>
      <c r="H186" s="136">
        <v>62.4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41</v>
      </c>
      <c r="P186" s="142">
        <f>O186*H186</f>
        <v>0</v>
      </c>
      <c r="Q186" s="142">
        <v>0</v>
      </c>
      <c r="R186" s="142">
        <f>Q186*H186</f>
        <v>0</v>
      </c>
      <c r="S186" s="142">
        <v>0</v>
      </c>
      <c r="T186" s="143">
        <f>S186*H186</f>
        <v>0</v>
      </c>
      <c r="AR186" s="144" t="s">
        <v>159</v>
      </c>
      <c r="AT186" s="144" t="s">
        <v>155</v>
      </c>
      <c r="AU186" s="144" t="s">
        <v>83</v>
      </c>
      <c r="AY186" s="16" t="s">
        <v>154</v>
      </c>
      <c r="BE186" s="145">
        <f>IF(N186="základná",J186,0)</f>
        <v>0</v>
      </c>
      <c r="BF186" s="145">
        <f>IF(N186="znížená",J186,0)</f>
        <v>0</v>
      </c>
      <c r="BG186" s="145">
        <f>IF(N186="zákl. prenesená",J186,0)</f>
        <v>0</v>
      </c>
      <c r="BH186" s="145">
        <f>IF(N186="zníž. prenesená",J186,0)</f>
        <v>0</v>
      </c>
      <c r="BI186" s="145">
        <f>IF(N186="nulová",J186,0)</f>
        <v>0</v>
      </c>
      <c r="BJ186" s="16" t="s">
        <v>160</v>
      </c>
      <c r="BK186" s="145">
        <f>ROUND(I186*H186,2)</f>
        <v>0</v>
      </c>
      <c r="BL186" s="16" t="s">
        <v>159</v>
      </c>
      <c r="BM186" s="144" t="s">
        <v>265</v>
      </c>
    </row>
    <row r="187" spans="2:65" s="11" customFormat="1" ht="11.25">
      <c r="B187" s="146"/>
      <c r="D187" s="147" t="s">
        <v>167</v>
      </c>
      <c r="E187" s="148" t="s">
        <v>1</v>
      </c>
      <c r="F187" s="149" t="s">
        <v>266</v>
      </c>
      <c r="H187" s="150">
        <v>62.4</v>
      </c>
      <c r="I187" s="151"/>
      <c r="L187" s="146"/>
      <c r="M187" s="152"/>
      <c r="T187" s="153"/>
      <c r="AT187" s="148" t="s">
        <v>167</v>
      </c>
      <c r="AU187" s="148" t="s">
        <v>83</v>
      </c>
      <c r="AV187" s="11" t="s">
        <v>160</v>
      </c>
      <c r="AW187" s="11" t="s">
        <v>31</v>
      </c>
      <c r="AX187" s="11" t="s">
        <v>75</v>
      </c>
      <c r="AY187" s="148" t="s">
        <v>154</v>
      </c>
    </row>
    <row r="188" spans="2:65" s="12" customFormat="1" ht="11.25">
      <c r="B188" s="154"/>
      <c r="D188" s="147" t="s">
        <v>167</v>
      </c>
      <c r="E188" s="155" t="s">
        <v>1</v>
      </c>
      <c r="F188" s="156" t="s">
        <v>169</v>
      </c>
      <c r="H188" s="157">
        <v>62.4</v>
      </c>
      <c r="I188" s="158"/>
      <c r="L188" s="154"/>
      <c r="M188" s="159"/>
      <c r="T188" s="160"/>
      <c r="AT188" s="155" t="s">
        <v>167</v>
      </c>
      <c r="AU188" s="155" t="s">
        <v>83</v>
      </c>
      <c r="AV188" s="12" t="s">
        <v>159</v>
      </c>
      <c r="AW188" s="12" t="s">
        <v>31</v>
      </c>
      <c r="AX188" s="12" t="s">
        <v>83</v>
      </c>
      <c r="AY188" s="155" t="s">
        <v>154</v>
      </c>
    </row>
    <row r="189" spans="2:65" s="1" customFormat="1" ht="24.2" customHeight="1">
      <c r="B189" s="31"/>
      <c r="C189" s="132" t="s">
        <v>267</v>
      </c>
      <c r="D189" s="132" t="s">
        <v>155</v>
      </c>
      <c r="E189" s="133" t="s">
        <v>268</v>
      </c>
      <c r="F189" s="134" t="s">
        <v>269</v>
      </c>
      <c r="G189" s="135" t="s">
        <v>158</v>
      </c>
      <c r="H189" s="136">
        <v>27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41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159</v>
      </c>
      <c r="AT189" s="144" t="s">
        <v>155</v>
      </c>
      <c r="AU189" s="144" t="s">
        <v>83</v>
      </c>
      <c r="AY189" s="16" t="s">
        <v>154</v>
      </c>
      <c r="BE189" s="145">
        <f>IF(N189="základná",J189,0)</f>
        <v>0</v>
      </c>
      <c r="BF189" s="145">
        <f>IF(N189="znížená",J189,0)</f>
        <v>0</v>
      </c>
      <c r="BG189" s="145">
        <f>IF(N189="zákl. prenesená",J189,0)</f>
        <v>0</v>
      </c>
      <c r="BH189" s="145">
        <f>IF(N189="zníž. prenesená",J189,0)</f>
        <v>0</v>
      </c>
      <c r="BI189" s="145">
        <f>IF(N189="nulová",J189,0)</f>
        <v>0</v>
      </c>
      <c r="BJ189" s="16" t="s">
        <v>160</v>
      </c>
      <c r="BK189" s="145">
        <f>ROUND(I189*H189,2)</f>
        <v>0</v>
      </c>
      <c r="BL189" s="16" t="s">
        <v>159</v>
      </c>
      <c r="BM189" s="144" t="s">
        <v>270</v>
      </c>
    </row>
    <row r="190" spans="2:65" s="11" customFormat="1" ht="11.25">
      <c r="B190" s="146"/>
      <c r="D190" s="147" t="s">
        <v>167</v>
      </c>
      <c r="E190" s="148" t="s">
        <v>1</v>
      </c>
      <c r="F190" s="149" t="s">
        <v>271</v>
      </c>
      <c r="H190" s="150">
        <v>27</v>
      </c>
      <c r="I190" s="151"/>
      <c r="L190" s="146"/>
      <c r="M190" s="152"/>
      <c r="T190" s="153"/>
      <c r="AT190" s="148" t="s">
        <v>167</v>
      </c>
      <c r="AU190" s="148" t="s">
        <v>83</v>
      </c>
      <c r="AV190" s="11" t="s">
        <v>160</v>
      </c>
      <c r="AW190" s="11" t="s">
        <v>31</v>
      </c>
      <c r="AX190" s="11" t="s">
        <v>75</v>
      </c>
      <c r="AY190" s="148" t="s">
        <v>154</v>
      </c>
    </row>
    <row r="191" spans="2:65" s="12" customFormat="1" ht="11.25">
      <c r="B191" s="154"/>
      <c r="D191" s="147" t="s">
        <v>167</v>
      </c>
      <c r="E191" s="155" t="s">
        <v>1</v>
      </c>
      <c r="F191" s="156" t="s">
        <v>169</v>
      </c>
      <c r="H191" s="157">
        <v>27</v>
      </c>
      <c r="I191" s="158"/>
      <c r="L191" s="154"/>
      <c r="M191" s="159"/>
      <c r="T191" s="160"/>
      <c r="AT191" s="155" t="s">
        <v>167</v>
      </c>
      <c r="AU191" s="155" t="s">
        <v>83</v>
      </c>
      <c r="AV191" s="12" t="s">
        <v>159</v>
      </c>
      <c r="AW191" s="12" t="s">
        <v>31</v>
      </c>
      <c r="AX191" s="12" t="s">
        <v>83</v>
      </c>
      <c r="AY191" s="155" t="s">
        <v>154</v>
      </c>
    </row>
    <row r="192" spans="2:65" s="1" customFormat="1" ht="24.2" customHeight="1">
      <c r="B192" s="31"/>
      <c r="C192" s="132" t="s">
        <v>223</v>
      </c>
      <c r="D192" s="132" t="s">
        <v>155</v>
      </c>
      <c r="E192" s="133" t="s">
        <v>272</v>
      </c>
      <c r="F192" s="134" t="s">
        <v>273</v>
      </c>
      <c r="G192" s="135" t="s">
        <v>184</v>
      </c>
      <c r="H192" s="136">
        <v>7.4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41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159</v>
      </c>
      <c r="AT192" s="144" t="s">
        <v>155</v>
      </c>
      <c r="AU192" s="144" t="s">
        <v>83</v>
      </c>
      <c r="AY192" s="16" t="s">
        <v>154</v>
      </c>
      <c r="BE192" s="145">
        <f>IF(N192="základná",J192,0)</f>
        <v>0</v>
      </c>
      <c r="BF192" s="145">
        <f>IF(N192="znížená",J192,0)</f>
        <v>0</v>
      </c>
      <c r="BG192" s="145">
        <f>IF(N192="zákl. prenesená",J192,0)</f>
        <v>0</v>
      </c>
      <c r="BH192" s="145">
        <f>IF(N192="zníž. prenesená",J192,0)</f>
        <v>0</v>
      </c>
      <c r="BI192" s="145">
        <f>IF(N192="nulová",J192,0)</f>
        <v>0</v>
      </c>
      <c r="BJ192" s="16" t="s">
        <v>160</v>
      </c>
      <c r="BK192" s="145">
        <f>ROUND(I192*H192,2)</f>
        <v>0</v>
      </c>
      <c r="BL192" s="16" t="s">
        <v>159</v>
      </c>
      <c r="BM192" s="144" t="s">
        <v>274</v>
      </c>
    </row>
    <row r="193" spans="2:65" s="11" customFormat="1" ht="11.25">
      <c r="B193" s="146"/>
      <c r="D193" s="147" t="s">
        <v>167</v>
      </c>
      <c r="E193" s="148" t="s">
        <v>1</v>
      </c>
      <c r="F193" s="149" t="s">
        <v>275</v>
      </c>
      <c r="H193" s="150">
        <v>7.4</v>
      </c>
      <c r="I193" s="151"/>
      <c r="L193" s="146"/>
      <c r="M193" s="152"/>
      <c r="T193" s="153"/>
      <c r="AT193" s="148" t="s">
        <v>167</v>
      </c>
      <c r="AU193" s="148" t="s">
        <v>83</v>
      </c>
      <c r="AV193" s="11" t="s">
        <v>160</v>
      </c>
      <c r="AW193" s="11" t="s">
        <v>31</v>
      </c>
      <c r="AX193" s="11" t="s">
        <v>75</v>
      </c>
      <c r="AY193" s="148" t="s">
        <v>154</v>
      </c>
    </row>
    <row r="194" spans="2:65" s="12" customFormat="1" ht="11.25">
      <c r="B194" s="154"/>
      <c r="D194" s="147" t="s">
        <v>167</v>
      </c>
      <c r="E194" s="155" t="s">
        <v>1</v>
      </c>
      <c r="F194" s="156" t="s">
        <v>169</v>
      </c>
      <c r="H194" s="157">
        <v>7.4</v>
      </c>
      <c r="I194" s="158"/>
      <c r="L194" s="154"/>
      <c r="M194" s="159"/>
      <c r="T194" s="160"/>
      <c r="AT194" s="155" t="s">
        <v>167</v>
      </c>
      <c r="AU194" s="155" t="s">
        <v>83</v>
      </c>
      <c r="AV194" s="12" t="s">
        <v>159</v>
      </c>
      <c r="AW194" s="12" t="s">
        <v>31</v>
      </c>
      <c r="AX194" s="12" t="s">
        <v>83</v>
      </c>
      <c r="AY194" s="155" t="s">
        <v>154</v>
      </c>
    </row>
    <row r="195" spans="2:65" s="1" customFormat="1" ht="24.2" customHeight="1">
      <c r="B195" s="31"/>
      <c r="C195" s="132" t="s">
        <v>276</v>
      </c>
      <c r="D195" s="132" t="s">
        <v>155</v>
      </c>
      <c r="E195" s="133" t="s">
        <v>277</v>
      </c>
      <c r="F195" s="134" t="s">
        <v>278</v>
      </c>
      <c r="G195" s="135" t="s">
        <v>165</v>
      </c>
      <c r="H195" s="136">
        <v>45.4</v>
      </c>
      <c r="I195" s="137"/>
      <c r="J195" s="138">
        <f>ROUND(I195*H195,2)</f>
        <v>0</v>
      </c>
      <c r="K195" s="139"/>
      <c r="L195" s="31"/>
      <c r="M195" s="140" t="s">
        <v>1</v>
      </c>
      <c r="N195" s="141" t="s">
        <v>41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159</v>
      </c>
      <c r="AT195" s="144" t="s">
        <v>155</v>
      </c>
      <c r="AU195" s="144" t="s">
        <v>83</v>
      </c>
      <c r="AY195" s="16" t="s">
        <v>154</v>
      </c>
      <c r="BE195" s="145">
        <f>IF(N195="základná",J195,0)</f>
        <v>0</v>
      </c>
      <c r="BF195" s="145">
        <f>IF(N195="znížená",J195,0)</f>
        <v>0</v>
      </c>
      <c r="BG195" s="145">
        <f>IF(N195="zákl. prenesená",J195,0)</f>
        <v>0</v>
      </c>
      <c r="BH195" s="145">
        <f>IF(N195="zníž. prenesená",J195,0)</f>
        <v>0</v>
      </c>
      <c r="BI195" s="145">
        <f>IF(N195="nulová",J195,0)</f>
        <v>0</v>
      </c>
      <c r="BJ195" s="16" t="s">
        <v>160</v>
      </c>
      <c r="BK195" s="145">
        <f>ROUND(I195*H195,2)</f>
        <v>0</v>
      </c>
      <c r="BL195" s="16" t="s">
        <v>159</v>
      </c>
      <c r="BM195" s="144" t="s">
        <v>279</v>
      </c>
    </row>
    <row r="196" spans="2:65" s="11" customFormat="1" ht="11.25">
      <c r="B196" s="146"/>
      <c r="D196" s="147" t="s">
        <v>167</v>
      </c>
      <c r="E196" s="148" t="s">
        <v>1</v>
      </c>
      <c r="F196" s="149" t="s">
        <v>280</v>
      </c>
      <c r="H196" s="150">
        <v>38.4</v>
      </c>
      <c r="I196" s="151"/>
      <c r="L196" s="146"/>
      <c r="M196" s="152"/>
      <c r="T196" s="153"/>
      <c r="AT196" s="148" t="s">
        <v>167</v>
      </c>
      <c r="AU196" s="148" t="s">
        <v>83</v>
      </c>
      <c r="AV196" s="11" t="s">
        <v>160</v>
      </c>
      <c r="AW196" s="11" t="s">
        <v>31</v>
      </c>
      <c r="AX196" s="11" t="s">
        <v>75</v>
      </c>
      <c r="AY196" s="148" t="s">
        <v>154</v>
      </c>
    </row>
    <row r="197" spans="2:65" s="11" customFormat="1" ht="11.25">
      <c r="B197" s="146"/>
      <c r="D197" s="147" t="s">
        <v>167</v>
      </c>
      <c r="E197" s="148" t="s">
        <v>1</v>
      </c>
      <c r="F197" s="149" t="s">
        <v>281</v>
      </c>
      <c r="H197" s="150">
        <v>3.6</v>
      </c>
      <c r="I197" s="151"/>
      <c r="L197" s="146"/>
      <c r="M197" s="152"/>
      <c r="T197" s="153"/>
      <c r="AT197" s="148" t="s">
        <v>167</v>
      </c>
      <c r="AU197" s="148" t="s">
        <v>83</v>
      </c>
      <c r="AV197" s="11" t="s">
        <v>160</v>
      </c>
      <c r="AW197" s="11" t="s">
        <v>31</v>
      </c>
      <c r="AX197" s="11" t="s">
        <v>75</v>
      </c>
      <c r="AY197" s="148" t="s">
        <v>154</v>
      </c>
    </row>
    <row r="198" spans="2:65" s="11" customFormat="1" ht="11.25">
      <c r="B198" s="146"/>
      <c r="D198" s="147" t="s">
        <v>167</v>
      </c>
      <c r="E198" s="148" t="s">
        <v>1</v>
      </c>
      <c r="F198" s="149" t="s">
        <v>282</v>
      </c>
      <c r="H198" s="150">
        <v>3.4</v>
      </c>
      <c r="I198" s="151"/>
      <c r="L198" s="146"/>
      <c r="M198" s="152"/>
      <c r="T198" s="153"/>
      <c r="AT198" s="148" t="s">
        <v>167</v>
      </c>
      <c r="AU198" s="148" t="s">
        <v>83</v>
      </c>
      <c r="AV198" s="11" t="s">
        <v>160</v>
      </c>
      <c r="AW198" s="11" t="s">
        <v>31</v>
      </c>
      <c r="AX198" s="11" t="s">
        <v>75</v>
      </c>
      <c r="AY198" s="148" t="s">
        <v>154</v>
      </c>
    </row>
    <row r="199" spans="2:65" s="12" customFormat="1" ht="11.25">
      <c r="B199" s="154"/>
      <c r="D199" s="147" t="s">
        <v>167</v>
      </c>
      <c r="E199" s="155" t="s">
        <v>1</v>
      </c>
      <c r="F199" s="156" t="s">
        <v>176</v>
      </c>
      <c r="H199" s="157">
        <v>45.4</v>
      </c>
      <c r="I199" s="158"/>
      <c r="L199" s="154"/>
      <c r="M199" s="159"/>
      <c r="T199" s="160"/>
      <c r="AT199" s="155" t="s">
        <v>167</v>
      </c>
      <c r="AU199" s="155" t="s">
        <v>83</v>
      </c>
      <c r="AV199" s="12" t="s">
        <v>159</v>
      </c>
      <c r="AW199" s="12" t="s">
        <v>31</v>
      </c>
      <c r="AX199" s="12" t="s">
        <v>83</v>
      </c>
      <c r="AY199" s="155" t="s">
        <v>154</v>
      </c>
    </row>
    <row r="200" spans="2:65" s="1" customFormat="1" ht="24.2" customHeight="1">
      <c r="B200" s="31"/>
      <c r="C200" s="132" t="s">
        <v>227</v>
      </c>
      <c r="D200" s="132" t="s">
        <v>155</v>
      </c>
      <c r="E200" s="133" t="s">
        <v>283</v>
      </c>
      <c r="F200" s="134" t="s">
        <v>284</v>
      </c>
      <c r="G200" s="135" t="s">
        <v>165</v>
      </c>
      <c r="H200" s="136">
        <v>30</v>
      </c>
      <c r="I200" s="137"/>
      <c r="J200" s="138">
        <f>ROUND(I200*H200,2)</f>
        <v>0</v>
      </c>
      <c r="K200" s="139"/>
      <c r="L200" s="31"/>
      <c r="M200" s="140" t="s">
        <v>1</v>
      </c>
      <c r="N200" s="141" t="s">
        <v>41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159</v>
      </c>
      <c r="AT200" s="144" t="s">
        <v>155</v>
      </c>
      <c r="AU200" s="144" t="s">
        <v>83</v>
      </c>
      <c r="AY200" s="16" t="s">
        <v>154</v>
      </c>
      <c r="BE200" s="145">
        <f>IF(N200="základná",J200,0)</f>
        <v>0</v>
      </c>
      <c r="BF200" s="145">
        <f>IF(N200="znížená",J200,0)</f>
        <v>0</v>
      </c>
      <c r="BG200" s="145">
        <f>IF(N200="zákl. prenesená",J200,0)</f>
        <v>0</v>
      </c>
      <c r="BH200" s="145">
        <f>IF(N200="zníž. prenesená",J200,0)</f>
        <v>0</v>
      </c>
      <c r="BI200" s="145">
        <f>IF(N200="nulová",J200,0)</f>
        <v>0</v>
      </c>
      <c r="BJ200" s="16" t="s">
        <v>160</v>
      </c>
      <c r="BK200" s="145">
        <f>ROUND(I200*H200,2)</f>
        <v>0</v>
      </c>
      <c r="BL200" s="16" t="s">
        <v>159</v>
      </c>
      <c r="BM200" s="144" t="s">
        <v>285</v>
      </c>
    </row>
    <row r="201" spans="2:65" s="11" customFormat="1" ht="11.25">
      <c r="B201" s="146"/>
      <c r="D201" s="147" t="s">
        <v>167</v>
      </c>
      <c r="E201" s="148" t="s">
        <v>1</v>
      </c>
      <c r="F201" s="149" t="s">
        <v>286</v>
      </c>
      <c r="H201" s="150">
        <v>30</v>
      </c>
      <c r="I201" s="151"/>
      <c r="L201" s="146"/>
      <c r="M201" s="152"/>
      <c r="T201" s="153"/>
      <c r="AT201" s="148" t="s">
        <v>167</v>
      </c>
      <c r="AU201" s="148" t="s">
        <v>83</v>
      </c>
      <c r="AV201" s="11" t="s">
        <v>160</v>
      </c>
      <c r="AW201" s="11" t="s">
        <v>31</v>
      </c>
      <c r="AX201" s="11" t="s">
        <v>75</v>
      </c>
      <c r="AY201" s="148" t="s">
        <v>154</v>
      </c>
    </row>
    <row r="202" spans="2:65" s="12" customFormat="1" ht="11.25">
      <c r="B202" s="154"/>
      <c r="D202" s="147" t="s">
        <v>167</v>
      </c>
      <c r="E202" s="155" t="s">
        <v>1</v>
      </c>
      <c r="F202" s="156" t="s">
        <v>169</v>
      </c>
      <c r="H202" s="157">
        <v>30</v>
      </c>
      <c r="I202" s="158"/>
      <c r="L202" s="154"/>
      <c r="M202" s="159"/>
      <c r="T202" s="160"/>
      <c r="AT202" s="155" t="s">
        <v>167</v>
      </c>
      <c r="AU202" s="155" t="s">
        <v>83</v>
      </c>
      <c r="AV202" s="12" t="s">
        <v>159</v>
      </c>
      <c r="AW202" s="12" t="s">
        <v>31</v>
      </c>
      <c r="AX202" s="12" t="s">
        <v>83</v>
      </c>
      <c r="AY202" s="155" t="s">
        <v>154</v>
      </c>
    </row>
    <row r="203" spans="2:65" s="1" customFormat="1" ht="24.2" customHeight="1">
      <c r="B203" s="31"/>
      <c r="C203" s="132" t="s">
        <v>287</v>
      </c>
      <c r="D203" s="132" t="s">
        <v>155</v>
      </c>
      <c r="E203" s="133" t="s">
        <v>288</v>
      </c>
      <c r="F203" s="134" t="s">
        <v>289</v>
      </c>
      <c r="G203" s="135" t="s">
        <v>184</v>
      </c>
      <c r="H203" s="136">
        <v>18.2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41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159</v>
      </c>
      <c r="AT203" s="144" t="s">
        <v>155</v>
      </c>
      <c r="AU203" s="144" t="s">
        <v>83</v>
      </c>
      <c r="AY203" s="16" t="s">
        <v>154</v>
      </c>
      <c r="BE203" s="145">
        <f>IF(N203="základná",J203,0)</f>
        <v>0</v>
      </c>
      <c r="BF203" s="145">
        <f>IF(N203="znížená",J203,0)</f>
        <v>0</v>
      </c>
      <c r="BG203" s="145">
        <f>IF(N203="zákl. prenesená",J203,0)</f>
        <v>0</v>
      </c>
      <c r="BH203" s="145">
        <f>IF(N203="zníž. prenesená",J203,0)</f>
        <v>0</v>
      </c>
      <c r="BI203" s="145">
        <f>IF(N203="nulová",J203,0)</f>
        <v>0</v>
      </c>
      <c r="BJ203" s="16" t="s">
        <v>160</v>
      </c>
      <c r="BK203" s="145">
        <f>ROUND(I203*H203,2)</f>
        <v>0</v>
      </c>
      <c r="BL203" s="16" t="s">
        <v>159</v>
      </c>
      <c r="BM203" s="144" t="s">
        <v>290</v>
      </c>
    </row>
    <row r="204" spans="2:65" s="11" customFormat="1" ht="11.25">
      <c r="B204" s="146"/>
      <c r="D204" s="147" t="s">
        <v>167</v>
      </c>
      <c r="E204" s="148" t="s">
        <v>1</v>
      </c>
      <c r="F204" s="149" t="s">
        <v>291</v>
      </c>
      <c r="H204" s="150">
        <v>18.2</v>
      </c>
      <c r="I204" s="151"/>
      <c r="L204" s="146"/>
      <c r="M204" s="152"/>
      <c r="T204" s="153"/>
      <c r="AT204" s="148" t="s">
        <v>167</v>
      </c>
      <c r="AU204" s="148" t="s">
        <v>83</v>
      </c>
      <c r="AV204" s="11" t="s">
        <v>160</v>
      </c>
      <c r="AW204" s="11" t="s">
        <v>31</v>
      </c>
      <c r="AX204" s="11" t="s">
        <v>75</v>
      </c>
      <c r="AY204" s="148" t="s">
        <v>154</v>
      </c>
    </row>
    <row r="205" spans="2:65" s="12" customFormat="1" ht="11.25">
      <c r="B205" s="154"/>
      <c r="D205" s="147" t="s">
        <v>167</v>
      </c>
      <c r="E205" s="155" t="s">
        <v>1</v>
      </c>
      <c r="F205" s="156" t="s">
        <v>169</v>
      </c>
      <c r="H205" s="157">
        <v>18.2</v>
      </c>
      <c r="I205" s="158"/>
      <c r="L205" s="154"/>
      <c r="M205" s="159"/>
      <c r="T205" s="160"/>
      <c r="AT205" s="155" t="s">
        <v>167</v>
      </c>
      <c r="AU205" s="155" t="s">
        <v>83</v>
      </c>
      <c r="AV205" s="12" t="s">
        <v>159</v>
      </c>
      <c r="AW205" s="12" t="s">
        <v>31</v>
      </c>
      <c r="AX205" s="12" t="s">
        <v>83</v>
      </c>
      <c r="AY205" s="155" t="s">
        <v>154</v>
      </c>
    </row>
    <row r="206" spans="2:65" s="1" customFormat="1" ht="37.9" customHeight="1">
      <c r="B206" s="31"/>
      <c r="C206" s="132" t="s">
        <v>231</v>
      </c>
      <c r="D206" s="132" t="s">
        <v>155</v>
      </c>
      <c r="E206" s="133" t="s">
        <v>292</v>
      </c>
      <c r="F206" s="134" t="s">
        <v>293</v>
      </c>
      <c r="G206" s="135" t="s">
        <v>165</v>
      </c>
      <c r="H206" s="136">
        <v>1032.886</v>
      </c>
      <c r="I206" s="137"/>
      <c r="J206" s="138">
        <f>ROUND(I206*H206,2)</f>
        <v>0</v>
      </c>
      <c r="K206" s="139"/>
      <c r="L206" s="31"/>
      <c r="M206" s="140" t="s">
        <v>1</v>
      </c>
      <c r="N206" s="141" t="s">
        <v>41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159</v>
      </c>
      <c r="AT206" s="144" t="s">
        <v>155</v>
      </c>
      <c r="AU206" s="144" t="s">
        <v>83</v>
      </c>
      <c r="AY206" s="16" t="s">
        <v>154</v>
      </c>
      <c r="BE206" s="145">
        <f>IF(N206="základná",J206,0)</f>
        <v>0</v>
      </c>
      <c r="BF206" s="145">
        <f>IF(N206="znížená",J206,0)</f>
        <v>0</v>
      </c>
      <c r="BG206" s="145">
        <f>IF(N206="zákl. prenesená",J206,0)</f>
        <v>0</v>
      </c>
      <c r="BH206" s="145">
        <f>IF(N206="zníž. prenesená",J206,0)</f>
        <v>0</v>
      </c>
      <c r="BI206" s="145">
        <f>IF(N206="nulová",J206,0)</f>
        <v>0</v>
      </c>
      <c r="BJ206" s="16" t="s">
        <v>160</v>
      </c>
      <c r="BK206" s="145">
        <f>ROUND(I206*H206,2)</f>
        <v>0</v>
      </c>
      <c r="BL206" s="16" t="s">
        <v>159</v>
      </c>
      <c r="BM206" s="144" t="s">
        <v>294</v>
      </c>
    </row>
    <row r="207" spans="2:65" s="11" customFormat="1" ht="11.25">
      <c r="B207" s="146"/>
      <c r="D207" s="147" t="s">
        <v>167</v>
      </c>
      <c r="E207" s="148" t="s">
        <v>1</v>
      </c>
      <c r="F207" s="149" t="s">
        <v>295</v>
      </c>
      <c r="H207" s="150">
        <v>120.95099999999999</v>
      </c>
      <c r="I207" s="151"/>
      <c r="L207" s="146"/>
      <c r="M207" s="152"/>
      <c r="T207" s="153"/>
      <c r="AT207" s="148" t="s">
        <v>167</v>
      </c>
      <c r="AU207" s="148" t="s">
        <v>83</v>
      </c>
      <c r="AV207" s="11" t="s">
        <v>160</v>
      </c>
      <c r="AW207" s="11" t="s">
        <v>31</v>
      </c>
      <c r="AX207" s="11" t="s">
        <v>75</v>
      </c>
      <c r="AY207" s="148" t="s">
        <v>154</v>
      </c>
    </row>
    <row r="208" spans="2:65" s="11" customFormat="1" ht="11.25">
      <c r="B208" s="146"/>
      <c r="D208" s="147" t="s">
        <v>167</v>
      </c>
      <c r="E208" s="148" t="s">
        <v>1</v>
      </c>
      <c r="F208" s="149" t="s">
        <v>296</v>
      </c>
      <c r="H208" s="150">
        <v>33.540999999999997</v>
      </c>
      <c r="I208" s="151"/>
      <c r="L208" s="146"/>
      <c r="M208" s="152"/>
      <c r="T208" s="153"/>
      <c r="AT208" s="148" t="s">
        <v>167</v>
      </c>
      <c r="AU208" s="148" t="s">
        <v>83</v>
      </c>
      <c r="AV208" s="11" t="s">
        <v>160</v>
      </c>
      <c r="AW208" s="11" t="s">
        <v>31</v>
      </c>
      <c r="AX208" s="11" t="s">
        <v>75</v>
      </c>
      <c r="AY208" s="148" t="s">
        <v>154</v>
      </c>
    </row>
    <row r="209" spans="2:65" s="11" customFormat="1" ht="11.25">
      <c r="B209" s="146"/>
      <c r="D209" s="147" t="s">
        <v>167</v>
      </c>
      <c r="E209" s="148" t="s">
        <v>1</v>
      </c>
      <c r="F209" s="149" t="s">
        <v>297</v>
      </c>
      <c r="H209" s="150">
        <v>33.273000000000003</v>
      </c>
      <c r="I209" s="151"/>
      <c r="L209" s="146"/>
      <c r="M209" s="152"/>
      <c r="T209" s="153"/>
      <c r="AT209" s="148" t="s">
        <v>167</v>
      </c>
      <c r="AU209" s="148" t="s">
        <v>83</v>
      </c>
      <c r="AV209" s="11" t="s">
        <v>160</v>
      </c>
      <c r="AW209" s="11" t="s">
        <v>31</v>
      </c>
      <c r="AX209" s="11" t="s">
        <v>75</v>
      </c>
      <c r="AY209" s="148" t="s">
        <v>154</v>
      </c>
    </row>
    <row r="210" spans="2:65" s="11" customFormat="1" ht="11.25">
      <c r="B210" s="146"/>
      <c r="D210" s="147" t="s">
        <v>167</v>
      </c>
      <c r="E210" s="148" t="s">
        <v>1</v>
      </c>
      <c r="F210" s="149" t="s">
        <v>298</v>
      </c>
      <c r="H210" s="150">
        <v>452.33100000000002</v>
      </c>
      <c r="I210" s="151"/>
      <c r="L210" s="146"/>
      <c r="M210" s="152"/>
      <c r="T210" s="153"/>
      <c r="AT210" s="148" t="s">
        <v>167</v>
      </c>
      <c r="AU210" s="148" t="s">
        <v>83</v>
      </c>
      <c r="AV210" s="11" t="s">
        <v>160</v>
      </c>
      <c r="AW210" s="11" t="s">
        <v>31</v>
      </c>
      <c r="AX210" s="11" t="s">
        <v>75</v>
      </c>
      <c r="AY210" s="148" t="s">
        <v>154</v>
      </c>
    </row>
    <row r="211" spans="2:65" s="11" customFormat="1" ht="11.25">
      <c r="B211" s="146"/>
      <c r="D211" s="147" t="s">
        <v>167</v>
      </c>
      <c r="E211" s="148" t="s">
        <v>1</v>
      </c>
      <c r="F211" s="149" t="s">
        <v>299</v>
      </c>
      <c r="H211" s="150">
        <v>84.653999999999996</v>
      </c>
      <c r="I211" s="151"/>
      <c r="L211" s="146"/>
      <c r="M211" s="152"/>
      <c r="T211" s="153"/>
      <c r="AT211" s="148" t="s">
        <v>167</v>
      </c>
      <c r="AU211" s="148" t="s">
        <v>83</v>
      </c>
      <c r="AV211" s="11" t="s">
        <v>160</v>
      </c>
      <c r="AW211" s="11" t="s">
        <v>31</v>
      </c>
      <c r="AX211" s="11" t="s">
        <v>75</v>
      </c>
      <c r="AY211" s="148" t="s">
        <v>154</v>
      </c>
    </row>
    <row r="212" spans="2:65" s="11" customFormat="1" ht="11.25">
      <c r="B212" s="146"/>
      <c r="D212" s="147" t="s">
        <v>167</v>
      </c>
      <c r="E212" s="148" t="s">
        <v>1</v>
      </c>
      <c r="F212" s="149" t="s">
        <v>300</v>
      </c>
      <c r="H212" s="150">
        <v>212.65799999999999</v>
      </c>
      <c r="I212" s="151"/>
      <c r="L212" s="146"/>
      <c r="M212" s="152"/>
      <c r="T212" s="153"/>
      <c r="AT212" s="148" t="s">
        <v>167</v>
      </c>
      <c r="AU212" s="148" t="s">
        <v>83</v>
      </c>
      <c r="AV212" s="11" t="s">
        <v>160</v>
      </c>
      <c r="AW212" s="11" t="s">
        <v>31</v>
      </c>
      <c r="AX212" s="11" t="s">
        <v>75</v>
      </c>
      <c r="AY212" s="148" t="s">
        <v>154</v>
      </c>
    </row>
    <row r="213" spans="2:65" s="11" customFormat="1" ht="11.25">
      <c r="B213" s="146"/>
      <c r="D213" s="147" t="s">
        <v>167</v>
      </c>
      <c r="E213" s="148" t="s">
        <v>1</v>
      </c>
      <c r="F213" s="149" t="s">
        <v>301</v>
      </c>
      <c r="H213" s="150">
        <v>79.397999999999996</v>
      </c>
      <c r="I213" s="151"/>
      <c r="L213" s="146"/>
      <c r="M213" s="152"/>
      <c r="T213" s="153"/>
      <c r="AT213" s="148" t="s">
        <v>167</v>
      </c>
      <c r="AU213" s="148" t="s">
        <v>83</v>
      </c>
      <c r="AV213" s="11" t="s">
        <v>160</v>
      </c>
      <c r="AW213" s="11" t="s">
        <v>31</v>
      </c>
      <c r="AX213" s="11" t="s">
        <v>75</v>
      </c>
      <c r="AY213" s="148" t="s">
        <v>154</v>
      </c>
    </row>
    <row r="214" spans="2:65" s="11" customFormat="1" ht="11.25">
      <c r="B214" s="146"/>
      <c r="D214" s="147" t="s">
        <v>167</v>
      </c>
      <c r="E214" s="148" t="s">
        <v>1</v>
      </c>
      <c r="F214" s="149" t="s">
        <v>302</v>
      </c>
      <c r="H214" s="150">
        <v>16.079999999999998</v>
      </c>
      <c r="I214" s="151"/>
      <c r="L214" s="146"/>
      <c r="M214" s="152"/>
      <c r="T214" s="153"/>
      <c r="AT214" s="148" t="s">
        <v>167</v>
      </c>
      <c r="AU214" s="148" t="s">
        <v>83</v>
      </c>
      <c r="AV214" s="11" t="s">
        <v>160</v>
      </c>
      <c r="AW214" s="11" t="s">
        <v>31</v>
      </c>
      <c r="AX214" s="11" t="s">
        <v>75</v>
      </c>
      <c r="AY214" s="148" t="s">
        <v>154</v>
      </c>
    </row>
    <row r="215" spans="2:65" s="12" customFormat="1" ht="11.25">
      <c r="B215" s="154"/>
      <c r="D215" s="147" t="s">
        <v>167</v>
      </c>
      <c r="E215" s="155" t="s">
        <v>1</v>
      </c>
      <c r="F215" s="156" t="s">
        <v>176</v>
      </c>
      <c r="H215" s="157">
        <v>1032.886</v>
      </c>
      <c r="I215" s="158"/>
      <c r="L215" s="154"/>
      <c r="M215" s="159"/>
      <c r="T215" s="160"/>
      <c r="AT215" s="155" t="s">
        <v>167</v>
      </c>
      <c r="AU215" s="155" t="s">
        <v>83</v>
      </c>
      <c r="AV215" s="12" t="s">
        <v>159</v>
      </c>
      <c r="AW215" s="12" t="s">
        <v>31</v>
      </c>
      <c r="AX215" s="12" t="s">
        <v>83</v>
      </c>
      <c r="AY215" s="155" t="s">
        <v>154</v>
      </c>
    </row>
    <row r="216" spans="2:65" s="1" customFormat="1" ht="37.9" customHeight="1">
      <c r="B216" s="31"/>
      <c r="C216" s="132" t="s">
        <v>303</v>
      </c>
      <c r="D216" s="132" t="s">
        <v>155</v>
      </c>
      <c r="E216" s="133" t="s">
        <v>304</v>
      </c>
      <c r="F216" s="134" t="s">
        <v>305</v>
      </c>
      <c r="G216" s="135" t="s">
        <v>165</v>
      </c>
      <c r="H216" s="136">
        <v>115.4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41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159</v>
      </c>
      <c r="AT216" s="144" t="s">
        <v>155</v>
      </c>
      <c r="AU216" s="144" t="s">
        <v>83</v>
      </c>
      <c r="AY216" s="16" t="s">
        <v>154</v>
      </c>
      <c r="BE216" s="145">
        <f>IF(N216="základná",J216,0)</f>
        <v>0</v>
      </c>
      <c r="BF216" s="145">
        <f>IF(N216="znížená",J216,0)</f>
        <v>0</v>
      </c>
      <c r="BG216" s="145">
        <f>IF(N216="zákl. prenesená",J216,0)</f>
        <v>0</v>
      </c>
      <c r="BH216" s="145">
        <f>IF(N216="zníž. prenesená",J216,0)</f>
        <v>0</v>
      </c>
      <c r="BI216" s="145">
        <f>IF(N216="nulová",J216,0)</f>
        <v>0</v>
      </c>
      <c r="BJ216" s="16" t="s">
        <v>160</v>
      </c>
      <c r="BK216" s="145">
        <f>ROUND(I216*H216,2)</f>
        <v>0</v>
      </c>
      <c r="BL216" s="16" t="s">
        <v>159</v>
      </c>
      <c r="BM216" s="144" t="s">
        <v>306</v>
      </c>
    </row>
    <row r="217" spans="2:65" s="11" customFormat="1" ht="11.25">
      <c r="B217" s="146"/>
      <c r="D217" s="147" t="s">
        <v>167</v>
      </c>
      <c r="E217" s="148" t="s">
        <v>1</v>
      </c>
      <c r="F217" s="149" t="s">
        <v>307</v>
      </c>
      <c r="H217" s="150">
        <v>83.5</v>
      </c>
      <c r="I217" s="151"/>
      <c r="L217" s="146"/>
      <c r="M217" s="152"/>
      <c r="T217" s="153"/>
      <c r="AT217" s="148" t="s">
        <v>167</v>
      </c>
      <c r="AU217" s="148" t="s">
        <v>83</v>
      </c>
      <c r="AV217" s="11" t="s">
        <v>160</v>
      </c>
      <c r="AW217" s="11" t="s">
        <v>31</v>
      </c>
      <c r="AX217" s="11" t="s">
        <v>75</v>
      </c>
      <c r="AY217" s="148" t="s">
        <v>154</v>
      </c>
    </row>
    <row r="218" spans="2:65" s="11" customFormat="1" ht="11.25">
      <c r="B218" s="146"/>
      <c r="D218" s="147" t="s">
        <v>167</v>
      </c>
      <c r="E218" s="148" t="s">
        <v>1</v>
      </c>
      <c r="F218" s="149" t="s">
        <v>308</v>
      </c>
      <c r="H218" s="150">
        <v>31.9</v>
      </c>
      <c r="I218" s="151"/>
      <c r="L218" s="146"/>
      <c r="M218" s="152"/>
      <c r="T218" s="153"/>
      <c r="AT218" s="148" t="s">
        <v>167</v>
      </c>
      <c r="AU218" s="148" t="s">
        <v>83</v>
      </c>
      <c r="AV218" s="11" t="s">
        <v>160</v>
      </c>
      <c r="AW218" s="11" t="s">
        <v>31</v>
      </c>
      <c r="AX218" s="11" t="s">
        <v>75</v>
      </c>
      <c r="AY218" s="148" t="s">
        <v>154</v>
      </c>
    </row>
    <row r="219" spans="2:65" s="12" customFormat="1" ht="11.25">
      <c r="B219" s="154"/>
      <c r="D219" s="147" t="s">
        <v>167</v>
      </c>
      <c r="E219" s="155" t="s">
        <v>1</v>
      </c>
      <c r="F219" s="156" t="s">
        <v>176</v>
      </c>
      <c r="H219" s="157">
        <v>115.4</v>
      </c>
      <c r="I219" s="158"/>
      <c r="L219" s="154"/>
      <c r="M219" s="159"/>
      <c r="T219" s="160"/>
      <c r="AT219" s="155" t="s">
        <v>167</v>
      </c>
      <c r="AU219" s="155" t="s">
        <v>83</v>
      </c>
      <c r="AV219" s="12" t="s">
        <v>159</v>
      </c>
      <c r="AW219" s="12" t="s">
        <v>31</v>
      </c>
      <c r="AX219" s="12" t="s">
        <v>83</v>
      </c>
      <c r="AY219" s="155" t="s">
        <v>154</v>
      </c>
    </row>
    <row r="220" spans="2:65" s="1" customFormat="1" ht="37.9" customHeight="1">
      <c r="B220" s="31"/>
      <c r="C220" s="132" t="s">
        <v>234</v>
      </c>
      <c r="D220" s="132" t="s">
        <v>155</v>
      </c>
      <c r="E220" s="133" t="s">
        <v>304</v>
      </c>
      <c r="F220" s="134" t="s">
        <v>305</v>
      </c>
      <c r="G220" s="135" t="s">
        <v>165</v>
      </c>
      <c r="H220" s="136">
        <v>36.844999999999999</v>
      </c>
      <c r="I220" s="137"/>
      <c r="J220" s="138">
        <f>ROUND(I220*H220,2)</f>
        <v>0</v>
      </c>
      <c r="K220" s="139"/>
      <c r="L220" s="31"/>
      <c r="M220" s="140" t="s">
        <v>1</v>
      </c>
      <c r="N220" s="141" t="s">
        <v>41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159</v>
      </c>
      <c r="AT220" s="144" t="s">
        <v>155</v>
      </c>
      <c r="AU220" s="144" t="s">
        <v>83</v>
      </c>
      <c r="AY220" s="16" t="s">
        <v>154</v>
      </c>
      <c r="BE220" s="145">
        <f>IF(N220="základná",J220,0)</f>
        <v>0</v>
      </c>
      <c r="BF220" s="145">
        <f>IF(N220="znížená",J220,0)</f>
        <v>0</v>
      </c>
      <c r="BG220" s="145">
        <f>IF(N220="zákl. prenesená",J220,0)</f>
        <v>0</v>
      </c>
      <c r="BH220" s="145">
        <f>IF(N220="zníž. prenesená",J220,0)</f>
        <v>0</v>
      </c>
      <c r="BI220" s="145">
        <f>IF(N220="nulová",J220,0)</f>
        <v>0</v>
      </c>
      <c r="BJ220" s="16" t="s">
        <v>160</v>
      </c>
      <c r="BK220" s="145">
        <f>ROUND(I220*H220,2)</f>
        <v>0</v>
      </c>
      <c r="BL220" s="16" t="s">
        <v>159</v>
      </c>
      <c r="BM220" s="144" t="s">
        <v>309</v>
      </c>
    </row>
    <row r="221" spans="2:65" s="11" customFormat="1" ht="11.25">
      <c r="B221" s="146"/>
      <c r="D221" s="147" t="s">
        <v>167</v>
      </c>
      <c r="E221" s="148" t="s">
        <v>1</v>
      </c>
      <c r="F221" s="149" t="s">
        <v>310</v>
      </c>
      <c r="H221" s="150">
        <v>9.68</v>
      </c>
      <c r="I221" s="151"/>
      <c r="L221" s="146"/>
      <c r="M221" s="152"/>
      <c r="T221" s="153"/>
      <c r="AT221" s="148" t="s">
        <v>167</v>
      </c>
      <c r="AU221" s="148" t="s">
        <v>83</v>
      </c>
      <c r="AV221" s="11" t="s">
        <v>160</v>
      </c>
      <c r="AW221" s="11" t="s">
        <v>31</v>
      </c>
      <c r="AX221" s="11" t="s">
        <v>75</v>
      </c>
      <c r="AY221" s="148" t="s">
        <v>154</v>
      </c>
    </row>
    <row r="222" spans="2:65" s="11" customFormat="1" ht="11.25">
      <c r="B222" s="146"/>
      <c r="D222" s="147" t="s">
        <v>167</v>
      </c>
      <c r="E222" s="148" t="s">
        <v>1</v>
      </c>
      <c r="F222" s="149" t="s">
        <v>311</v>
      </c>
      <c r="H222" s="150">
        <v>1.29</v>
      </c>
      <c r="I222" s="151"/>
      <c r="L222" s="146"/>
      <c r="M222" s="152"/>
      <c r="T222" s="153"/>
      <c r="AT222" s="148" t="s">
        <v>167</v>
      </c>
      <c r="AU222" s="148" t="s">
        <v>83</v>
      </c>
      <c r="AV222" s="11" t="s">
        <v>160</v>
      </c>
      <c r="AW222" s="11" t="s">
        <v>31</v>
      </c>
      <c r="AX222" s="11" t="s">
        <v>75</v>
      </c>
      <c r="AY222" s="148" t="s">
        <v>154</v>
      </c>
    </row>
    <row r="223" spans="2:65" s="11" customFormat="1" ht="11.25">
      <c r="B223" s="146"/>
      <c r="D223" s="147" t="s">
        <v>167</v>
      </c>
      <c r="E223" s="148" t="s">
        <v>1</v>
      </c>
      <c r="F223" s="149" t="s">
        <v>312</v>
      </c>
      <c r="H223" s="150">
        <v>1.28</v>
      </c>
      <c r="I223" s="151"/>
      <c r="L223" s="146"/>
      <c r="M223" s="152"/>
      <c r="T223" s="153"/>
      <c r="AT223" s="148" t="s">
        <v>167</v>
      </c>
      <c r="AU223" s="148" t="s">
        <v>83</v>
      </c>
      <c r="AV223" s="11" t="s">
        <v>160</v>
      </c>
      <c r="AW223" s="11" t="s">
        <v>31</v>
      </c>
      <c r="AX223" s="11" t="s">
        <v>75</v>
      </c>
      <c r="AY223" s="148" t="s">
        <v>154</v>
      </c>
    </row>
    <row r="224" spans="2:65" s="11" customFormat="1" ht="11.25">
      <c r="B224" s="146"/>
      <c r="D224" s="147" t="s">
        <v>167</v>
      </c>
      <c r="E224" s="148" t="s">
        <v>1</v>
      </c>
      <c r="F224" s="149" t="s">
        <v>313</v>
      </c>
      <c r="H224" s="150">
        <v>16.555</v>
      </c>
      <c r="I224" s="151"/>
      <c r="L224" s="146"/>
      <c r="M224" s="152"/>
      <c r="T224" s="153"/>
      <c r="AT224" s="148" t="s">
        <v>167</v>
      </c>
      <c r="AU224" s="148" t="s">
        <v>83</v>
      </c>
      <c r="AV224" s="11" t="s">
        <v>160</v>
      </c>
      <c r="AW224" s="11" t="s">
        <v>31</v>
      </c>
      <c r="AX224" s="11" t="s">
        <v>75</v>
      </c>
      <c r="AY224" s="148" t="s">
        <v>154</v>
      </c>
    </row>
    <row r="225" spans="2:65" s="11" customFormat="1" ht="11.25">
      <c r="B225" s="146"/>
      <c r="D225" s="147" t="s">
        <v>167</v>
      </c>
      <c r="E225" s="148" t="s">
        <v>1</v>
      </c>
      <c r="F225" s="149" t="s">
        <v>314</v>
      </c>
      <c r="H225" s="150">
        <v>4.4249999999999998</v>
      </c>
      <c r="I225" s="151"/>
      <c r="L225" s="146"/>
      <c r="M225" s="152"/>
      <c r="T225" s="153"/>
      <c r="AT225" s="148" t="s">
        <v>167</v>
      </c>
      <c r="AU225" s="148" t="s">
        <v>83</v>
      </c>
      <c r="AV225" s="11" t="s">
        <v>160</v>
      </c>
      <c r="AW225" s="11" t="s">
        <v>31</v>
      </c>
      <c r="AX225" s="11" t="s">
        <v>75</v>
      </c>
      <c r="AY225" s="148" t="s">
        <v>154</v>
      </c>
    </row>
    <row r="226" spans="2:65" s="11" customFormat="1" ht="11.25">
      <c r="B226" s="146"/>
      <c r="D226" s="147" t="s">
        <v>167</v>
      </c>
      <c r="E226" s="148" t="s">
        <v>1</v>
      </c>
      <c r="F226" s="149" t="s">
        <v>315</v>
      </c>
      <c r="H226" s="150">
        <v>3.1</v>
      </c>
      <c r="I226" s="151"/>
      <c r="L226" s="146"/>
      <c r="M226" s="152"/>
      <c r="T226" s="153"/>
      <c r="AT226" s="148" t="s">
        <v>167</v>
      </c>
      <c r="AU226" s="148" t="s">
        <v>83</v>
      </c>
      <c r="AV226" s="11" t="s">
        <v>160</v>
      </c>
      <c r="AW226" s="11" t="s">
        <v>31</v>
      </c>
      <c r="AX226" s="11" t="s">
        <v>75</v>
      </c>
      <c r="AY226" s="148" t="s">
        <v>154</v>
      </c>
    </row>
    <row r="227" spans="2:65" s="11" customFormat="1" ht="11.25">
      <c r="B227" s="146"/>
      <c r="D227" s="147" t="s">
        <v>167</v>
      </c>
      <c r="E227" s="148" t="s">
        <v>1</v>
      </c>
      <c r="F227" s="149" t="s">
        <v>316</v>
      </c>
      <c r="H227" s="150">
        <v>0.51500000000000001</v>
      </c>
      <c r="I227" s="151"/>
      <c r="L227" s="146"/>
      <c r="M227" s="152"/>
      <c r="T227" s="153"/>
      <c r="AT227" s="148" t="s">
        <v>167</v>
      </c>
      <c r="AU227" s="148" t="s">
        <v>83</v>
      </c>
      <c r="AV227" s="11" t="s">
        <v>160</v>
      </c>
      <c r="AW227" s="11" t="s">
        <v>31</v>
      </c>
      <c r="AX227" s="11" t="s">
        <v>75</v>
      </c>
      <c r="AY227" s="148" t="s">
        <v>154</v>
      </c>
    </row>
    <row r="228" spans="2:65" s="12" customFormat="1" ht="11.25">
      <c r="B228" s="154"/>
      <c r="D228" s="147" t="s">
        <v>167</v>
      </c>
      <c r="E228" s="155" t="s">
        <v>1</v>
      </c>
      <c r="F228" s="156" t="s">
        <v>176</v>
      </c>
      <c r="H228" s="157">
        <v>36.844999999999999</v>
      </c>
      <c r="I228" s="158"/>
      <c r="L228" s="154"/>
      <c r="M228" s="159"/>
      <c r="T228" s="160"/>
      <c r="AT228" s="155" t="s">
        <v>167</v>
      </c>
      <c r="AU228" s="155" t="s">
        <v>83</v>
      </c>
      <c r="AV228" s="12" t="s">
        <v>159</v>
      </c>
      <c r="AW228" s="12" t="s">
        <v>31</v>
      </c>
      <c r="AX228" s="12" t="s">
        <v>83</v>
      </c>
      <c r="AY228" s="155" t="s">
        <v>154</v>
      </c>
    </row>
    <row r="229" spans="2:65" s="1" customFormat="1" ht="24.2" customHeight="1">
      <c r="B229" s="31"/>
      <c r="C229" s="132" t="s">
        <v>317</v>
      </c>
      <c r="D229" s="132" t="s">
        <v>155</v>
      </c>
      <c r="E229" s="133" t="s">
        <v>318</v>
      </c>
      <c r="F229" s="134" t="s">
        <v>319</v>
      </c>
      <c r="G229" s="135" t="s">
        <v>320</v>
      </c>
      <c r="H229" s="136">
        <v>94.100999999999999</v>
      </c>
      <c r="I229" s="137"/>
      <c r="J229" s="138">
        <f t="shared" ref="J229:J236" si="10">ROUND(I229*H229,2)</f>
        <v>0</v>
      </c>
      <c r="K229" s="139"/>
      <c r="L229" s="31"/>
      <c r="M229" s="140" t="s">
        <v>1</v>
      </c>
      <c r="N229" s="141" t="s">
        <v>41</v>
      </c>
      <c r="P229" s="142">
        <f t="shared" ref="P229:P236" si="11">O229*H229</f>
        <v>0</v>
      </c>
      <c r="Q229" s="142">
        <v>0</v>
      </c>
      <c r="R229" s="142">
        <f t="shared" ref="R229:R236" si="12">Q229*H229</f>
        <v>0</v>
      </c>
      <c r="S229" s="142">
        <v>0</v>
      </c>
      <c r="T229" s="143">
        <f t="shared" ref="T229:T236" si="13">S229*H229</f>
        <v>0</v>
      </c>
      <c r="AR229" s="144" t="s">
        <v>159</v>
      </c>
      <c r="AT229" s="144" t="s">
        <v>155</v>
      </c>
      <c r="AU229" s="144" t="s">
        <v>83</v>
      </c>
      <c r="AY229" s="16" t="s">
        <v>154</v>
      </c>
      <c r="BE229" s="145">
        <f t="shared" ref="BE229:BE236" si="14">IF(N229="základná",J229,0)</f>
        <v>0</v>
      </c>
      <c r="BF229" s="145">
        <f t="shared" ref="BF229:BF236" si="15">IF(N229="znížená",J229,0)</f>
        <v>0</v>
      </c>
      <c r="BG229" s="145">
        <f t="shared" ref="BG229:BG236" si="16">IF(N229="zákl. prenesená",J229,0)</f>
        <v>0</v>
      </c>
      <c r="BH229" s="145">
        <f t="shared" ref="BH229:BH236" si="17">IF(N229="zníž. prenesená",J229,0)</f>
        <v>0</v>
      </c>
      <c r="BI229" s="145">
        <f t="shared" ref="BI229:BI236" si="18">IF(N229="nulová",J229,0)</f>
        <v>0</v>
      </c>
      <c r="BJ229" s="16" t="s">
        <v>160</v>
      </c>
      <c r="BK229" s="145">
        <f t="shared" ref="BK229:BK236" si="19">ROUND(I229*H229,2)</f>
        <v>0</v>
      </c>
      <c r="BL229" s="16" t="s">
        <v>159</v>
      </c>
      <c r="BM229" s="144" t="s">
        <v>321</v>
      </c>
    </row>
    <row r="230" spans="2:65" s="1" customFormat="1" ht="24.2" customHeight="1">
      <c r="B230" s="31"/>
      <c r="C230" s="132" t="s">
        <v>238</v>
      </c>
      <c r="D230" s="132" t="s">
        <v>155</v>
      </c>
      <c r="E230" s="133" t="s">
        <v>322</v>
      </c>
      <c r="F230" s="134" t="s">
        <v>323</v>
      </c>
      <c r="G230" s="135" t="s">
        <v>320</v>
      </c>
      <c r="H230" s="136">
        <v>94.100999999999999</v>
      </c>
      <c r="I230" s="137"/>
      <c r="J230" s="138">
        <f t="shared" si="10"/>
        <v>0</v>
      </c>
      <c r="K230" s="139"/>
      <c r="L230" s="31"/>
      <c r="M230" s="140" t="s">
        <v>1</v>
      </c>
      <c r="N230" s="141" t="s">
        <v>41</v>
      </c>
      <c r="P230" s="142">
        <f t="shared" si="11"/>
        <v>0</v>
      </c>
      <c r="Q230" s="142">
        <v>0</v>
      </c>
      <c r="R230" s="142">
        <f t="shared" si="12"/>
        <v>0</v>
      </c>
      <c r="S230" s="142">
        <v>0</v>
      </c>
      <c r="T230" s="143">
        <f t="shared" si="13"/>
        <v>0</v>
      </c>
      <c r="AR230" s="144" t="s">
        <v>159</v>
      </c>
      <c r="AT230" s="144" t="s">
        <v>155</v>
      </c>
      <c r="AU230" s="144" t="s">
        <v>83</v>
      </c>
      <c r="AY230" s="16" t="s">
        <v>154</v>
      </c>
      <c r="BE230" s="145">
        <f t="shared" si="14"/>
        <v>0</v>
      </c>
      <c r="BF230" s="145">
        <f t="shared" si="15"/>
        <v>0</v>
      </c>
      <c r="BG230" s="145">
        <f t="shared" si="16"/>
        <v>0</v>
      </c>
      <c r="BH230" s="145">
        <f t="shared" si="17"/>
        <v>0</v>
      </c>
      <c r="BI230" s="145">
        <f t="shared" si="18"/>
        <v>0</v>
      </c>
      <c r="BJ230" s="16" t="s">
        <v>160</v>
      </c>
      <c r="BK230" s="145">
        <f t="shared" si="19"/>
        <v>0</v>
      </c>
      <c r="BL230" s="16" t="s">
        <v>159</v>
      </c>
      <c r="BM230" s="144" t="s">
        <v>324</v>
      </c>
    </row>
    <row r="231" spans="2:65" s="1" customFormat="1" ht="21.75" customHeight="1">
      <c r="B231" s="31"/>
      <c r="C231" s="132" t="s">
        <v>325</v>
      </c>
      <c r="D231" s="132" t="s">
        <v>155</v>
      </c>
      <c r="E231" s="133" t="s">
        <v>326</v>
      </c>
      <c r="F231" s="134" t="s">
        <v>327</v>
      </c>
      <c r="G231" s="135" t="s">
        <v>320</v>
      </c>
      <c r="H231" s="136">
        <v>94.100999999999999</v>
      </c>
      <c r="I231" s="137"/>
      <c r="J231" s="138">
        <f t="shared" si="10"/>
        <v>0</v>
      </c>
      <c r="K231" s="139"/>
      <c r="L231" s="31"/>
      <c r="M231" s="140" t="s">
        <v>1</v>
      </c>
      <c r="N231" s="141" t="s">
        <v>41</v>
      </c>
      <c r="P231" s="142">
        <f t="shared" si="11"/>
        <v>0</v>
      </c>
      <c r="Q231" s="142">
        <v>0</v>
      </c>
      <c r="R231" s="142">
        <f t="shared" si="12"/>
        <v>0</v>
      </c>
      <c r="S231" s="142">
        <v>0</v>
      </c>
      <c r="T231" s="143">
        <f t="shared" si="13"/>
        <v>0</v>
      </c>
      <c r="AR231" s="144" t="s">
        <v>159</v>
      </c>
      <c r="AT231" s="144" t="s">
        <v>155</v>
      </c>
      <c r="AU231" s="144" t="s">
        <v>83</v>
      </c>
      <c r="AY231" s="16" t="s">
        <v>154</v>
      </c>
      <c r="BE231" s="145">
        <f t="shared" si="14"/>
        <v>0</v>
      </c>
      <c r="BF231" s="145">
        <f t="shared" si="15"/>
        <v>0</v>
      </c>
      <c r="BG231" s="145">
        <f t="shared" si="16"/>
        <v>0</v>
      </c>
      <c r="BH231" s="145">
        <f t="shared" si="17"/>
        <v>0</v>
      </c>
      <c r="BI231" s="145">
        <f t="shared" si="18"/>
        <v>0</v>
      </c>
      <c r="BJ231" s="16" t="s">
        <v>160</v>
      </c>
      <c r="BK231" s="145">
        <f t="shared" si="19"/>
        <v>0</v>
      </c>
      <c r="BL231" s="16" t="s">
        <v>159</v>
      </c>
      <c r="BM231" s="144" t="s">
        <v>328</v>
      </c>
    </row>
    <row r="232" spans="2:65" s="1" customFormat="1" ht="24.2" customHeight="1">
      <c r="B232" s="31"/>
      <c r="C232" s="132" t="s">
        <v>241</v>
      </c>
      <c r="D232" s="132" t="s">
        <v>155</v>
      </c>
      <c r="E232" s="133" t="s">
        <v>329</v>
      </c>
      <c r="F232" s="134" t="s">
        <v>330</v>
      </c>
      <c r="G232" s="135" t="s">
        <v>320</v>
      </c>
      <c r="H232" s="136">
        <v>1129.212</v>
      </c>
      <c r="I232" s="137"/>
      <c r="J232" s="138">
        <f t="shared" si="10"/>
        <v>0</v>
      </c>
      <c r="K232" s="139"/>
      <c r="L232" s="31"/>
      <c r="M232" s="140" t="s">
        <v>1</v>
      </c>
      <c r="N232" s="141" t="s">
        <v>41</v>
      </c>
      <c r="P232" s="142">
        <f t="shared" si="11"/>
        <v>0</v>
      </c>
      <c r="Q232" s="142">
        <v>0</v>
      </c>
      <c r="R232" s="142">
        <f t="shared" si="12"/>
        <v>0</v>
      </c>
      <c r="S232" s="142">
        <v>0</v>
      </c>
      <c r="T232" s="143">
        <f t="shared" si="13"/>
        <v>0</v>
      </c>
      <c r="AR232" s="144" t="s">
        <v>159</v>
      </c>
      <c r="AT232" s="144" t="s">
        <v>155</v>
      </c>
      <c r="AU232" s="144" t="s">
        <v>83</v>
      </c>
      <c r="AY232" s="16" t="s">
        <v>154</v>
      </c>
      <c r="BE232" s="145">
        <f t="shared" si="14"/>
        <v>0</v>
      </c>
      <c r="BF232" s="145">
        <f t="shared" si="15"/>
        <v>0</v>
      </c>
      <c r="BG232" s="145">
        <f t="shared" si="16"/>
        <v>0</v>
      </c>
      <c r="BH232" s="145">
        <f t="shared" si="17"/>
        <v>0</v>
      </c>
      <c r="BI232" s="145">
        <f t="shared" si="18"/>
        <v>0</v>
      </c>
      <c r="BJ232" s="16" t="s">
        <v>160</v>
      </c>
      <c r="BK232" s="145">
        <f t="shared" si="19"/>
        <v>0</v>
      </c>
      <c r="BL232" s="16" t="s">
        <v>159</v>
      </c>
      <c r="BM232" s="144" t="s">
        <v>331</v>
      </c>
    </row>
    <row r="233" spans="2:65" s="1" customFormat="1" ht="24.2" customHeight="1">
      <c r="B233" s="31"/>
      <c r="C233" s="132" t="s">
        <v>332</v>
      </c>
      <c r="D233" s="132" t="s">
        <v>155</v>
      </c>
      <c r="E233" s="133" t="s">
        <v>333</v>
      </c>
      <c r="F233" s="134" t="s">
        <v>334</v>
      </c>
      <c r="G233" s="135" t="s">
        <v>320</v>
      </c>
      <c r="H233" s="136">
        <v>94.100999999999999</v>
      </c>
      <c r="I233" s="137"/>
      <c r="J233" s="138">
        <f t="shared" si="10"/>
        <v>0</v>
      </c>
      <c r="K233" s="139"/>
      <c r="L233" s="31"/>
      <c r="M233" s="140" t="s">
        <v>1</v>
      </c>
      <c r="N233" s="141" t="s">
        <v>41</v>
      </c>
      <c r="P233" s="142">
        <f t="shared" si="11"/>
        <v>0</v>
      </c>
      <c r="Q233" s="142">
        <v>0</v>
      </c>
      <c r="R233" s="142">
        <f t="shared" si="12"/>
        <v>0</v>
      </c>
      <c r="S233" s="142">
        <v>0</v>
      </c>
      <c r="T233" s="143">
        <f t="shared" si="13"/>
        <v>0</v>
      </c>
      <c r="AR233" s="144" t="s">
        <v>159</v>
      </c>
      <c r="AT233" s="144" t="s">
        <v>155</v>
      </c>
      <c r="AU233" s="144" t="s">
        <v>83</v>
      </c>
      <c r="AY233" s="16" t="s">
        <v>154</v>
      </c>
      <c r="BE233" s="145">
        <f t="shared" si="14"/>
        <v>0</v>
      </c>
      <c r="BF233" s="145">
        <f t="shared" si="15"/>
        <v>0</v>
      </c>
      <c r="BG233" s="145">
        <f t="shared" si="16"/>
        <v>0</v>
      </c>
      <c r="BH233" s="145">
        <f t="shared" si="17"/>
        <v>0</v>
      </c>
      <c r="BI233" s="145">
        <f t="shared" si="18"/>
        <v>0</v>
      </c>
      <c r="BJ233" s="16" t="s">
        <v>160</v>
      </c>
      <c r="BK233" s="145">
        <f t="shared" si="19"/>
        <v>0</v>
      </c>
      <c r="BL233" s="16" t="s">
        <v>159</v>
      </c>
      <c r="BM233" s="144" t="s">
        <v>335</v>
      </c>
    </row>
    <row r="234" spans="2:65" s="1" customFormat="1" ht="24.2" customHeight="1">
      <c r="B234" s="31"/>
      <c r="C234" s="132" t="s">
        <v>245</v>
      </c>
      <c r="D234" s="132" t="s">
        <v>155</v>
      </c>
      <c r="E234" s="133" t="s">
        <v>336</v>
      </c>
      <c r="F234" s="134" t="s">
        <v>337</v>
      </c>
      <c r="G234" s="135" t="s">
        <v>320</v>
      </c>
      <c r="H234" s="136">
        <v>941.01</v>
      </c>
      <c r="I234" s="137"/>
      <c r="J234" s="138">
        <f t="shared" si="10"/>
        <v>0</v>
      </c>
      <c r="K234" s="139"/>
      <c r="L234" s="31"/>
      <c r="M234" s="140" t="s">
        <v>1</v>
      </c>
      <c r="N234" s="141" t="s">
        <v>41</v>
      </c>
      <c r="P234" s="142">
        <f t="shared" si="11"/>
        <v>0</v>
      </c>
      <c r="Q234" s="142">
        <v>0</v>
      </c>
      <c r="R234" s="142">
        <f t="shared" si="12"/>
        <v>0</v>
      </c>
      <c r="S234" s="142">
        <v>0</v>
      </c>
      <c r="T234" s="143">
        <f t="shared" si="13"/>
        <v>0</v>
      </c>
      <c r="AR234" s="144" t="s">
        <v>159</v>
      </c>
      <c r="AT234" s="144" t="s">
        <v>155</v>
      </c>
      <c r="AU234" s="144" t="s">
        <v>83</v>
      </c>
      <c r="AY234" s="16" t="s">
        <v>154</v>
      </c>
      <c r="BE234" s="145">
        <f t="shared" si="14"/>
        <v>0</v>
      </c>
      <c r="BF234" s="145">
        <f t="shared" si="15"/>
        <v>0</v>
      </c>
      <c r="BG234" s="145">
        <f t="shared" si="16"/>
        <v>0</v>
      </c>
      <c r="BH234" s="145">
        <f t="shared" si="17"/>
        <v>0</v>
      </c>
      <c r="BI234" s="145">
        <f t="shared" si="18"/>
        <v>0</v>
      </c>
      <c r="BJ234" s="16" t="s">
        <v>160</v>
      </c>
      <c r="BK234" s="145">
        <f t="shared" si="19"/>
        <v>0</v>
      </c>
      <c r="BL234" s="16" t="s">
        <v>159</v>
      </c>
      <c r="BM234" s="144" t="s">
        <v>338</v>
      </c>
    </row>
    <row r="235" spans="2:65" s="1" customFormat="1" ht="24.2" customHeight="1">
      <c r="B235" s="31"/>
      <c r="C235" s="132" t="s">
        <v>339</v>
      </c>
      <c r="D235" s="132" t="s">
        <v>155</v>
      </c>
      <c r="E235" s="133" t="s">
        <v>340</v>
      </c>
      <c r="F235" s="134" t="s">
        <v>341</v>
      </c>
      <c r="G235" s="135" t="s">
        <v>320</v>
      </c>
      <c r="H235" s="136">
        <v>94.100999999999999</v>
      </c>
      <c r="I235" s="137"/>
      <c r="J235" s="138">
        <f t="shared" si="10"/>
        <v>0</v>
      </c>
      <c r="K235" s="139"/>
      <c r="L235" s="31"/>
      <c r="M235" s="140" t="s">
        <v>1</v>
      </c>
      <c r="N235" s="141" t="s">
        <v>41</v>
      </c>
      <c r="P235" s="142">
        <f t="shared" si="11"/>
        <v>0</v>
      </c>
      <c r="Q235" s="142">
        <v>0</v>
      </c>
      <c r="R235" s="142">
        <f t="shared" si="12"/>
        <v>0</v>
      </c>
      <c r="S235" s="142">
        <v>0</v>
      </c>
      <c r="T235" s="143">
        <f t="shared" si="13"/>
        <v>0</v>
      </c>
      <c r="AR235" s="144" t="s">
        <v>159</v>
      </c>
      <c r="AT235" s="144" t="s">
        <v>155</v>
      </c>
      <c r="AU235" s="144" t="s">
        <v>83</v>
      </c>
      <c r="AY235" s="16" t="s">
        <v>154</v>
      </c>
      <c r="BE235" s="145">
        <f t="shared" si="14"/>
        <v>0</v>
      </c>
      <c r="BF235" s="145">
        <f t="shared" si="15"/>
        <v>0</v>
      </c>
      <c r="BG235" s="145">
        <f t="shared" si="16"/>
        <v>0</v>
      </c>
      <c r="BH235" s="145">
        <f t="shared" si="17"/>
        <v>0</v>
      </c>
      <c r="BI235" s="145">
        <f t="shared" si="18"/>
        <v>0</v>
      </c>
      <c r="BJ235" s="16" t="s">
        <v>160</v>
      </c>
      <c r="BK235" s="145">
        <f t="shared" si="19"/>
        <v>0</v>
      </c>
      <c r="BL235" s="16" t="s">
        <v>159</v>
      </c>
      <c r="BM235" s="144" t="s">
        <v>342</v>
      </c>
    </row>
    <row r="236" spans="2:65" s="1" customFormat="1" ht="16.5" customHeight="1">
      <c r="B236" s="31"/>
      <c r="C236" s="132" t="s">
        <v>248</v>
      </c>
      <c r="D236" s="132" t="s">
        <v>155</v>
      </c>
      <c r="E236" s="133" t="s">
        <v>343</v>
      </c>
      <c r="F236" s="134" t="s">
        <v>344</v>
      </c>
      <c r="G236" s="135" t="s">
        <v>158</v>
      </c>
      <c r="H236" s="136">
        <v>4</v>
      </c>
      <c r="I236" s="137"/>
      <c r="J236" s="138">
        <f t="shared" si="10"/>
        <v>0</v>
      </c>
      <c r="K236" s="139"/>
      <c r="L236" s="31"/>
      <c r="M236" s="140" t="s">
        <v>1</v>
      </c>
      <c r="N236" s="141" t="s">
        <v>41</v>
      </c>
      <c r="P236" s="142">
        <f t="shared" si="11"/>
        <v>0</v>
      </c>
      <c r="Q236" s="142">
        <v>0</v>
      </c>
      <c r="R236" s="142">
        <f t="shared" si="12"/>
        <v>0</v>
      </c>
      <c r="S236" s="142">
        <v>0</v>
      </c>
      <c r="T236" s="143">
        <f t="shared" si="13"/>
        <v>0</v>
      </c>
      <c r="AR236" s="144" t="s">
        <v>159</v>
      </c>
      <c r="AT236" s="144" t="s">
        <v>155</v>
      </c>
      <c r="AU236" s="144" t="s">
        <v>83</v>
      </c>
      <c r="AY236" s="16" t="s">
        <v>154</v>
      </c>
      <c r="BE236" s="145">
        <f t="shared" si="14"/>
        <v>0</v>
      </c>
      <c r="BF236" s="145">
        <f t="shared" si="15"/>
        <v>0</v>
      </c>
      <c r="BG236" s="145">
        <f t="shared" si="16"/>
        <v>0</v>
      </c>
      <c r="BH236" s="145">
        <f t="shared" si="17"/>
        <v>0</v>
      </c>
      <c r="BI236" s="145">
        <f t="shared" si="18"/>
        <v>0</v>
      </c>
      <c r="BJ236" s="16" t="s">
        <v>160</v>
      </c>
      <c r="BK236" s="145">
        <f t="shared" si="19"/>
        <v>0</v>
      </c>
      <c r="BL236" s="16" t="s">
        <v>159</v>
      </c>
      <c r="BM236" s="144" t="s">
        <v>345</v>
      </c>
    </row>
    <row r="237" spans="2:65" s="10" customFormat="1" ht="25.9" customHeight="1">
      <c r="B237" s="122"/>
      <c r="D237" s="123" t="s">
        <v>74</v>
      </c>
      <c r="E237" s="124" t="s">
        <v>346</v>
      </c>
      <c r="F237" s="124" t="s">
        <v>347</v>
      </c>
      <c r="I237" s="125"/>
      <c r="J237" s="126">
        <f>BK237</f>
        <v>0</v>
      </c>
      <c r="L237" s="122"/>
      <c r="M237" s="127"/>
      <c r="P237" s="128">
        <f>P238</f>
        <v>0</v>
      </c>
      <c r="R237" s="128">
        <f>R238</f>
        <v>0</v>
      </c>
      <c r="T237" s="129">
        <f>T238</f>
        <v>0</v>
      </c>
      <c r="AR237" s="123" t="s">
        <v>83</v>
      </c>
      <c r="AT237" s="130" t="s">
        <v>74</v>
      </c>
      <c r="AU237" s="130" t="s">
        <v>75</v>
      </c>
      <c r="AY237" s="123" t="s">
        <v>154</v>
      </c>
      <c r="BK237" s="131">
        <f>BK238</f>
        <v>0</v>
      </c>
    </row>
    <row r="238" spans="2:65" s="1" customFormat="1" ht="24.2" customHeight="1">
      <c r="B238" s="31"/>
      <c r="C238" s="132" t="s">
        <v>348</v>
      </c>
      <c r="D238" s="132" t="s">
        <v>155</v>
      </c>
      <c r="E238" s="133" t="s">
        <v>349</v>
      </c>
      <c r="F238" s="134" t="s">
        <v>350</v>
      </c>
      <c r="G238" s="135" t="s">
        <v>320</v>
      </c>
      <c r="H238" s="136">
        <v>45.9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41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159</v>
      </c>
      <c r="AT238" s="144" t="s">
        <v>155</v>
      </c>
      <c r="AU238" s="144" t="s">
        <v>83</v>
      </c>
      <c r="AY238" s="16" t="s">
        <v>154</v>
      </c>
      <c r="BE238" s="145">
        <f>IF(N238="základná",J238,0)</f>
        <v>0</v>
      </c>
      <c r="BF238" s="145">
        <f>IF(N238="znížená",J238,0)</f>
        <v>0</v>
      </c>
      <c r="BG238" s="145">
        <f>IF(N238="zákl. prenesená",J238,0)</f>
        <v>0</v>
      </c>
      <c r="BH238" s="145">
        <f>IF(N238="zníž. prenesená",J238,0)</f>
        <v>0</v>
      </c>
      <c r="BI238" s="145">
        <f>IF(N238="nulová",J238,0)</f>
        <v>0</v>
      </c>
      <c r="BJ238" s="16" t="s">
        <v>160</v>
      </c>
      <c r="BK238" s="145">
        <f>ROUND(I238*H238,2)</f>
        <v>0</v>
      </c>
      <c r="BL238" s="16" t="s">
        <v>159</v>
      </c>
      <c r="BM238" s="144" t="s">
        <v>351</v>
      </c>
    </row>
    <row r="239" spans="2:65" s="10" customFormat="1" ht="25.9" customHeight="1">
      <c r="B239" s="122"/>
      <c r="D239" s="123" t="s">
        <v>74</v>
      </c>
      <c r="E239" s="124" t="s">
        <v>352</v>
      </c>
      <c r="F239" s="124" t="s">
        <v>353</v>
      </c>
      <c r="I239" s="125"/>
      <c r="J239" s="126">
        <f>BK239</f>
        <v>0</v>
      </c>
      <c r="L239" s="122"/>
      <c r="M239" s="127"/>
      <c r="P239" s="128">
        <f>SUM(P240:P246)</f>
        <v>0</v>
      </c>
      <c r="R239" s="128">
        <f>SUM(R240:R246)</f>
        <v>0</v>
      </c>
      <c r="T239" s="129">
        <f>SUM(T240:T246)</f>
        <v>0</v>
      </c>
      <c r="AR239" s="123" t="s">
        <v>160</v>
      </c>
      <c r="AT239" s="130" t="s">
        <v>74</v>
      </c>
      <c r="AU239" s="130" t="s">
        <v>75</v>
      </c>
      <c r="AY239" s="123" t="s">
        <v>154</v>
      </c>
      <c r="BK239" s="131">
        <f>SUM(BK240:BK246)</f>
        <v>0</v>
      </c>
    </row>
    <row r="240" spans="2:65" s="1" customFormat="1" ht="24.2" customHeight="1">
      <c r="B240" s="31"/>
      <c r="C240" s="132" t="s">
        <v>253</v>
      </c>
      <c r="D240" s="132" t="s">
        <v>155</v>
      </c>
      <c r="E240" s="133" t="s">
        <v>354</v>
      </c>
      <c r="F240" s="134" t="s">
        <v>355</v>
      </c>
      <c r="G240" s="135" t="s">
        <v>165</v>
      </c>
      <c r="H240" s="136">
        <v>47.83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41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198</v>
      </c>
      <c r="AT240" s="144" t="s">
        <v>155</v>
      </c>
      <c r="AU240" s="144" t="s">
        <v>83</v>
      </c>
      <c r="AY240" s="16" t="s">
        <v>154</v>
      </c>
      <c r="BE240" s="145">
        <f>IF(N240="základná",J240,0)</f>
        <v>0</v>
      </c>
      <c r="BF240" s="145">
        <f>IF(N240="znížená",J240,0)</f>
        <v>0</v>
      </c>
      <c r="BG240" s="145">
        <f>IF(N240="zákl. prenesená",J240,0)</f>
        <v>0</v>
      </c>
      <c r="BH240" s="145">
        <f>IF(N240="zníž. prenesená",J240,0)</f>
        <v>0</v>
      </c>
      <c r="BI240" s="145">
        <f>IF(N240="nulová",J240,0)</f>
        <v>0</v>
      </c>
      <c r="BJ240" s="16" t="s">
        <v>160</v>
      </c>
      <c r="BK240" s="145">
        <f>ROUND(I240*H240,2)</f>
        <v>0</v>
      </c>
      <c r="BL240" s="16" t="s">
        <v>198</v>
      </c>
      <c r="BM240" s="144" t="s">
        <v>356</v>
      </c>
    </row>
    <row r="241" spans="2:65" s="11" customFormat="1" ht="11.25">
      <c r="B241" s="146"/>
      <c r="D241" s="147" t="s">
        <v>167</v>
      </c>
      <c r="E241" s="148" t="s">
        <v>1</v>
      </c>
      <c r="F241" s="149" t="s">
        <v>357</v>
      </c>
      <c r="H241" s="150">
        <v>47.83</v>
      </c>
      <c r="I241" s="151"/>
      <c r="L241" s="146"/>
      <c r="M241" s="152"/>
      <c r="T241" s="153"/>
      <c r="AT241" s="148" t="s">
        <v>167</v>
      </c>
      <c r="AU241" s="148" t="s">
        <v>83</v>
      </c>
      <c r="AV241" s="11" t="s">
        <v>160</v>
      </c>
      <c r="AW241" s="11" t="s">
        <v>31</v>
      </c>
      <c r="AX241" s="11" t="s">
        <v>75</v>
      </c>
      <c r="AY241" s="148" t="s">
        <v>154</v>
      </c>
    </row>
    <row r="242" spans="2:65" s="12" customFormat="1" ht="11.25">
      <c r="B242" s="154"/>
      <c r="D242" s="147" t="s">
        <v>167</v>
      </c>
      <c r="E242" s="155" t="s">
        <v>1</v>
      </c>
      <c r="F242" s="156" t="s">
        <v>169</v>
      </c>
      <c r="H242" s="157">
        <v>47.83</v>
      </c>
      <c r="I242" s="158"/>
      <c r="L242" s="154"/>
      <c r="M242" s="159"/>
      <c r="T242" s="160"/>
      <c r="AT242" s="155" t="s">
        <v>167</v>
      </c>
      <c r="AU242" s="155" t="s">
        <v>83</v>
      </c>
      <c r="AV242" s="12" t="s">
        <v>159</v>
      </c>
      <c r="AW242" s="12" t="s">
        <v>31</v>
      </c>
      <c r="AX242" s="12" t="s">
        <v>83</v>
      </c>
      <c r="AY242" s="155" t="s">
        <v>154</v>
      </c>
    </row>
    <row r="243" spans="2:65" s="1" customFormat="1" ht="24.2" customHeight="1">
      <c r="B243" s="31"/>
      <c r="C243" s="132" t="s">
        <v>358</v>
      </c>
      <c r="D243" s="132" t="s">
        <v>155</v>
      </c>
      <c r="E243" s="133" t="s">
        <v>359</v>
      </c>
      <c r="F243" s="134" t="s">
        <v>360</v>
      </c>
      <c r="G243" s="135" t="s">
        <v>165</v>
      </c>
      <c r="H243" s="136">
        <v>41.58</v>
      </c>
      <c r="I243" s="137"/>
      <c r="J243" s="138">
        <f>ROUND(I243*H243,2)</f>
        <v>0</v>
      </c>
      <c r="K243" s="139"/>
      <c r="L243" s="31"/>
      <c r="M243" s="140" t="s">
        <v>1</v>
      </c>
      <c r="N243" s="141" t="s">
        <v>41</v>
      </c>
      <c r="P243" s="142">
        <f>O243*H243</f>
        <v>0</v>
      </c>
      <c r="Q243" s="142">
        <v>0</v>
      </c>
      <c r="R243" s="142">
        <f>Q243*H243</f>
        <v>0</v>
      </c>
      <c r="S243" s="142">
        <v>0</v>
      </c>
      <c r="T243" s="143">
        <f>S243*H243</f>
        <v>0</v>
      </c>
      <c r="AR243" s="144" t="s">
        <v>198</v>
      </c>
      <c r="AT243" s="144" t="s">
        <v>155</v>
      </c>
      <c r="AU243" s="144" t="s">
        <v>83</v>
      </c>
      <c r="AY243" s="16" t="s">
        <v>154</v>
      </c>
      <c r="BE243" s="145">
        <f>IF(N243="základná",J243,0)</f>
        <v>0</v>
      </c>
      <c r="BF243" s="145">
        <f>IF(N243="znížená",J243,0)</f>
        <v>0</v>
      </c>
      <c r="BG243" s="145">
        <f>IF(N243="zákl. prenesená",J243,0)</f>
        <v>0</v>
      </c>
      <c r="BH243" s="145">
        <f>IF(N243="zníž. prenesená",J243,0)</f>
        <v>0</v>
      </c>
      <c r="BI243" s="145">
        <f>IF(N243="nulová",J243,0)</f>
        <v>0</v>
      </c>
      <c r="BJ243" s="16" t="s">
        <v>160</v>
      </c>
      <c r="BK243" s="145">
        <f>ROUND(I243*H243,2)</f>
        <v>0</v>
      </c>
      <c r="BL243" s="16" t="s">
        <v>198</v>
      </c>
      <c r="BM243" s="144" t="s">
        <v>361</v>
      </c>
    </row>
    <row r="244" spans="2:65" s="11" customFormat="1" ht="11.25">
      <c r="B244" s="146"/>
      <c r="D244" s="147" t="s">
        <v>167</v>
      </c>
      <c r="E244" s="148" t="s">
        <v>1</v>
      </c>
      <c r="F244" s="149" t="s">
        <v>362</v>
      </c>
      <c r="H244" s="150">
        <v>41.58</v>
      </c>
      <c r="I244" s="151"/>
      <c r="L244" s="146"/>
      <c r="M244" s="152"/>
      <c r="T244" s="153"/>
      <c r="AT244" s="148" t="s">
        <v>167</v>
      </c>
      <c r="AU244" s="148" t="s">
        <v>83</v>
      </c>
      <c r="AV244" s="11" t="s">
        <v>160</v>
      </c>
      <c r="AW244" s="11" t="s">
        <v>31</v>
      </c>
      <c r="AX244" s="11" t="s">
        <v>75</v>
      </c>
      <c r="AY244" s="148" t="s">
        <v>154</v>
      </c>
    </row>
    <row r="245" spans="2:65" s="12" customFormat="1" ht="11.25">
      <c r="B245" s="154"/>
      <c r="D245" s="147" t="s">
        <v>167</v>
      </c>
      <c r="E245" s="155" t="s">
        <v>1</v>
      </c>
      <c r="F245" s="156" t="s">
        <v>169</v>
      </c>
      <c r="H245" s="157">
        <v>41.58</v>
      </c>
      <c r="I245" s="158"/>
      <c r="L245" s="154"/>
      <c r="M245" s="159"/>
      <c r="T245" s="160"/>
      <c r="AT245" s="155" t="s">
        <v>167</v>
      </c>
      <c r="AU245" s="155" t="s">
        <v>83</v>
      </c>
      <c r="AV245" s="12" t="s">
        <v>159</v>
      </c>
      <c r="AW245" s="12" t="s">
        <v>31</v>
      </c>
      <c r="AX245" s="12" t="s">
        <v>83</v>
      </c>
      <c r="AY245" s="155" t="s">
        <v>154</v>
      </c>
    </row>
    <row r="246" spans="2:65" s="1" customFormat="1" ht="24.2" customHeight="1">
      <c r="B246" s="31"/>
      <c r="C246" s="132" t="s">
        <v>256</v>
      </c>
      <c r="D246" s="132" t="s">
        <v>155</v>
      </c>
      <c r="E246" s="133" t="s">
        <v>363</v>
      </c>
      <c r="F246" s="134" t="s">
        <v>364</v>
      </c>
      <c r="G246" s="135" t="s">
        <v>365</v>
      </c>
      <c r="H246" s="172"/>
      <c r="I246" s="137"/>
      <c r="J246" s="138">
        <f>ROUND(I246*H246,2)</f>
        <v>0</v>
      </c>
      <c r="K246" s="139"/>
      <c r="L246" s="31"/>
      <c r="M246" s="140" t="s">
        <v>1</v>
      </c>
      <c r="N246" s="141" t="s">
        <v>41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198</v>
      </c>
      <c r="AT246" s="144" t="s">
        <v>155</v>
      </c>
      <c r="AU246" s="144" t="s">
        <v>83</v>
      </c>
      <c r="AY246" s="16" t="s">
        <v>154</v>
      </c>
      <c r="BE246" s="145">
        <f>IF(N246="základná",J246,0)</f>
        <v>0</v>
      </c>
      <c r="BF246" s="145">
        <f>IF(N246="znížená",J246,0)</f>
        <v>0</v>
      </c>
      <c r="BG246" s="145">
        <f>IF(N246="zákl. prenesená",J246,0)</f>
        <v>0</v>
      </c>
      <c r="BH246" s="145">
        <f>IF(N246="zníž. prenesená",J246,0)</f>
        <v>0</v>
      </c>
      <c r="BI246" s="145">
        <f>IF(N246="nulová",J246,0)</f>
        <v>0</v>
      </c>
      <c r="BJ246" s="16" t="s">
        <v>160</v>
      </c>
      <c r="BK246" s="145">
        <f>ROUND(I246*H246,2)</f>
        <v>0</v>
      </c>
      <c r="BL246" s="16" t="s">
        <v>198</v>
      </c>
      <c r="BM246" s="144" t="s">
        <v>366</v>
      </c>
    </row>
    <row r="247" spans="2:65" s="10" customFormat="1" ht="25.9" customHeight="1">
      <c r="B247" s="122"/>
      <c r="D247" s="123" t="s">
        <v>74</v>
      </c>
      <c r="E247" s="124" t="s">
        <v>367</v>
      </c>
      <c r="F247" s="124" t="s">
        <v>368</v>
      </c>
      <c r="I247" s="125"/>
      <c r="J247" s="126">
        <f>BK247</f>
        <v>0</v>
      </c>
      <c r="L247" s="122"/>
      <c r="M247" s="127"/>
      <c r="P247" s="128">
        <f>SUM(P248:P270)</f>
        <v>0</v>
      </c>
      <c r="R247" s="128">
        <f>SUM(R248:R270)</f>
        <v>0</v>
      </c>
      <c r="T247" s="129">
        <f>SUM(T248:T270)</f>
        <v>0</v>
      </c>
      <c r="AR247" s="123" t="s">
        <v>160</v>
      </c>
      <c r="AT247" s="130" t="s">
        <v>74</v>
      </c>
      <c r="AU247" s="130" t="s">
        <v>75</v>
      </c>
      <c r="AY247" s="123" t="s">
        <v>154</v>
      </c>
      <c r="BK247" s="131">
        <f>SUM(BK248:BK270)</f>
        <v>0</v>
      </c>
    </row>
    <row r="248" spans="2:65" s="1" customFormat="1" ht="24.2" customHeight="1">
      <c r="B248" s="31"/>
      <c r="C248" s="132" t="s">
        <v>369</v>
      </c>
      <c r="D248" s="132" t="s">
        <v>155</v>
      </c>
      <c r="E248" s="133" t="s">
        <v>370</v>
      </c>
      <c r="F248" s="134" t="s">
        <v>371</v>
      </c>
      <c r="G248" s="135" t="s">
        <v>184</v>
      </c>
      <c r="H248" s="136">
        <v>37.520000000000003</v>
      </c>
      <c r="I248" s="137"/>
      <c r="J248" s="138">
        <f>ROUND(I248*H248,2)</f>
        <v>0</v>
      </c>
      <c r="K248" s="139"/>
      <c r="L248" s="31"/>
      <c r="M248" s="140" t="s">
        <v>1</v>
      </c>
      <c r="N248" s="141" t="s">
        <v>41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198</v>
      </c>
      <c r="AT248" s="144" t="s">
        <v>155</v>
      </c>
      <c r="AU248" s="144" t="s">
        <v>83</v>
      </c>
      <c r="AY248" s="16" t="s">
        <v>154</v>
      </c>
      <c r="BE248" s="145">
        <f>IF(N248="základná",J248,0)</f>
        <v>0</v>
      </c>
      <c r="BF248" s="145">
        <f>IF(N248="znížená",J248,0)</f>
        <v>0</v>
      </c>
      <c r="BG248" s="145">
        <f>IF(N248="zákl. prenesená",J248,0)</f>
        <v>0</v>
      </c>
      <c r="BH248" s="145">
        <f>IF(N248="zníž. prenesená",J248,0)</f>
        <v>0</v>
      </c>
      <c r="BI248" s="145">
        <f>IF(N248="nulová",J248,0)</f>
        <v>0</v>
      </c>
      <c r="BJ248" s="16" t="s">
        <v>160</v>
      </c>
      <c r="BK248" s="145">
        <f>ROUND(I248*H248,2)</f>
        <v>0</v>
      </c>
      <c r="BL248" s="16" t="s">
        <v>198</v>
      </c>
      <c r="BM248" s="144" t="s">
        <v>372</v>
      </c>
    </row>
    <row r="249" spans="2:65" s="11" customFormat="1" ht="11.25">
      <c r="B249" s="146"/>
      <c r="D249" s="147" t="s">
        <v>167</v>
      </c>
      <c r="E249" s="148" t="s">
        <v>1</v>
      </c>
      <c r="F249" s="149" t="s">
        <v>373</v>
      </c>
      <c r="H249" s="150">
        <v>37.520000000000003</v>
      </c>
      <c r="I249" s="151"/>
      <c r="L249" s="146"/>
      <c r="M249" s="152"/>
      <c r="T249" s="153"/>
      <c r="AT249" s="148" t="s">
        <v>167</v>
      </c>
      <c r="AU249" s="148" t="s">
        <v>83</v>
      </c>
      <c r="AV249" s="11" t="s">
        <v>160</v>
      </c>
      <c r="AW249" s="11" t="s">
        <v>31</v>
      </c>
      <c r="AX249" s="11" t="s">
        <v>75</v>
      </c>
      <c r="AY249" s="148" t="s">
        <v>154</v>
      </c>
    </row>
    <row r="250" spans="2:65" s="12" customFormat="1" ht="11.25">
      <c r="B250" s="154"/>
      <c r="D250" s="147" t="s">
        <v>167</v>
      </c>
      <c r="E250" s="155" t="s">
        <v>1</v>
      </c>
      <c r="F250" s="156" t="s">
        <v>169</v>
      </c>
      <c r="H250" s="157">
        <v>37.520000000000003</v>
      </c>
      <c r="I250" s="158"/>
      <c r="L250" s="154"/>
      <c r="M250" s="159"/>
      <c r="T250" s="160"/>
      <c r="AT250" s="155" t="s">
        <v>167</v>
      </c>
      <c r="AU250" s="155" t="s">
        <v>83</v>
      </c>
      <c r="AV250" s="12" t="s">
        <v>159</v>
      </c>
      <c r="AW250" s="12" t="s">
        <v>31</v>
      </c>
      <c r="AX250" s="12" t="s">
        <v>83</v>
      </c>
      <c r="AY250" s="155" t="s">
        <v>154</v>
      </c>
    </row>
    <row r="251" spans="2:65" s="1" customFormat="1" ht="16.5" customHeight="1">
      <c r="B251" s="31"/>
      <c r="C251" s="132" t="s">
        <v>261</v>
      </c>
      <c r="D251" s="132" t="s">
        <v>155</v>
      </c>
      <c r="E251" s="133" t="s">
        <v>374</v>
      </c>
      <c r="F251" s="134" t="s">
        <v>375</v>
      </c>
      <c r="G251" s="135" t="s">
        <v>165</v>
      </c>
      <c r="H251" s="136">
        <v>445.75400000000002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41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198</v>
      </c>
      <c r="AT251" s="144" t="s">
        <v>155</v>
      </c>
      <c r="AU251" s="144" t="s">
        <v>83</v>
      </c>
      <c r="AY251" s="16" t="s">
        <v>154</v>
      </c>
      <c r="BE251" s="145">
        <f>IF(N251="základná",J251,0)</f>
        <v>0</v>
      </c>
      <c r="BF251" s="145">
        <f>IF(N251="znížená",J251,0)</f>
        <v>0</v>
      </c>
      <c r="BG251" s="145">
        <f>IF(N251="zákl. prenesená",J251,0)</f>
        <v>0</v>
      </c>
      <c r="BH251" s="145">
        <f>IF(N251="zníž. prenesená",J251,0)</f>
        <v>0</v>
      </c>
      <c r="BI251" s="145">
        <f>IF(N251="nulová",J251,0)</f>
        <v>0</v>
      </c>
      <c r="BJ251" s="16" t="s">
        <v>160</v>
      </c>
      <c r="BK251" s="145">
        <f>ROUND(I251*H251,2)</f>
        <v>0</v>
      </c>
      <c r="BL251" s="16" t="s">
        <v>198</v>
      </c>
      <c r="BM251" s="144" t="s">
        <v>376</v>
      </c>
    </row>
    <row r="252" spans="2:65" s="11" customFormat="1" ht="11.25">
      <c r="B252" s="146"/>
      <c r="D252" s="147" t="s">
        <v>167</v>
      </c>
      <c r="E252" s="148" t="s">
        <v>1</v>
      </c>
      <c r="F252" s="149" t="s">
        <v>377</v>
      </c>
      <c r="H252" s="150">
        <v>445.75400000000002</v>
      </c>
      <c r="I252" s="151"/>
      <c r="L252" s="146"/>
      <c r="M252" s="152"/>
      <c r="T252" s="153"/>
      <c r="AT252" s="148" t="s">
        <v>167</v>
      </c>
      <c r="AU252" s="148" t="s">
        <v>83</v>
      </c>
      <c r="AV252" s="11" t="s">
        <v>160</v>
      </c>
      <c r="AW252" s="11" t="s">
        <v>31</v>
      </c>
      <c r="AX252" s="11" t="s">
        <v>75</v>
      </c>
      <c r="AY252" s="148" t="s">
        <v>154</v>
      </c>
    </row>
    <row r="253" spans="2:65" s="12" customFormat="1" ht="11.25">
      <c r="B253" s="154"/>
      <c r="D253" s="147" t="s">
        <v>167</v>
      </c>
      <c r="E253" s="155" t="s">
        <v>1</v>
      </c>
      <c r="F253" s="156" t="s">
        <v>169</v>
      </c>
      <c r="H253" s="157">
        <v>445.75400000000002</v>
      </c>
      <c r="I253" s="158"/>
      <c r="L253" s="154"/>
      <c r="M253" s="159"/>
      <c r="T253" s="160"/>
      <c r="AT253" s="155" t="s">
        <v>167</v>
      </c>
      <c r="AU253" s="155" t="s">
        <v>83</v>
      </c>
      <c r="AV253" s="12" t="s">
        <v>159</v>
      </c>
      <c r="AW253" s="12" t="s">
        <v>31</v>
      </c>
      <c r="AX253" s="12" t="s">
        <v>83</v>
      </c>
      <c r="AY253" s="155" t="s">
        <v>154</v>
      </c>
    </row>
    <row r="254" spans="2:65" s="1" customFormat="1" ht="37.9" customHeight="1">
      <c r="B254" s="31"/>
      <c r="C254" s="132" t="s">
        <v>378</v>
      </c>
      <c r="D254" s="132" t="s">
        <v>155</v>
      </c>
      <c r="E254" s="133" t="s">
        <v>379</v>
      </c>
      <c r="F254" s="134" t="s">
        <v>380</v>
      </c>
      <c r="G254" s="135" t="s">
        <v>165</v>
      </c>
      <c r="H254" s="136">
        <v>58.088999999999999</v>
      </c>
      <c r="I254" s="137"/>
      <c r="J254" s="138">
        <f>ROUND(I254*H254,2)</f>
        <v>0</v>
      </c>
      <c r="K254" s="139"/>
      <c r="L254" s="31"/>
      <c r="M254" s="140" t="s">
        <v>1</v>
      </c>
      <c r="N254" s="141" t="s">
        <v>41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198</v>
      </c>
      <c r="AT254" s="144" t="s">
        <v>155</v>
      </c>
      <c r="AU254" s="144" t="s">
        <v>83</v>
      </c>
      <c r="AY254" s="16" t="s">
        <v>154</v>
      </c>
      <c r="BE254" s="145">
        <f>IF(N254="základná",J254,0)</f>
        <v>0</v>
      </c>
      <c r="BF254" s="145">
        <f>IF(N254="znížená",J254,0)</f>
        <v>0</v>
      </c>
      <c r="BG254" s="145">
        <f>IF(N254="zákl. prenesená",J254,0)</f>
        <v>0</v>
      </c>
      <c r="BH254" s="145">
        <f>IF(N254="zníž. prenesená",J254,0)</f>
        <v>0</v>
      </c>
      <c r="BI254" s="145">
        <f>IF(N254="nulová",J254,0)</f>
        <v>0</v>
      </c>
      <c r="BJ254" s="16" t="s">
        <v>160</v>
      </c>
      <c r="BK254" s="145">
        <f>ROUND(I254*H254,2)</f>
        <v>0</v>
      </c>
      <c r="BL254" s="16" t="s">
        <v>198</v>
      </c>
      <c r="BM254" s="144" t="s">
        <v>381</v>
      </c>
    </row>
    <row r="255" spans="2:65" s="11" customFormat="1" ht="11.25">
      <c r="B255" s="146"/>
      <c r="D255" s="147" t="s">
        <v>167</v>
      </c>
      <c r="E255" s="148" t="s">
        <v>1</v>
      </c>
      <c r="F255" s="149" t="s">
        <v>382</v>
      </c>
      <c r="H255" s="150">
        <v>34.237000000000002</v>
      </c>
      <c r="I255" s="151"/>
      <c r="L255" s="146"/>
      <c r="M255" s="152"/>
      <c r="T255" s="153"/>
      <c r="AT255" s="148" t="s">
        <v>167</v>
      </c>
      <c r="AU255" s="148" t="s">
        <v>83</v>
      </c>
      <c r="AV255" s="11" t="s">
        <v>160</v>
      </c>
      <c r="AW255" s="11" t="s">
        <v>31</v>
      </c>
      <c r="AX255" s="11" t="s">
        <v>75</v>
      </c>
      <c r="AY255" s="148" t="s">
        <v>154</v>
      </c>
    </row>
    <row r="256" spans="2:65" s="11" customFormat="1" ht="11.25">
      <c r="B256" s="146"/>
      <c r="D256" s="147" t="s">
        <v>167</v>
      </c>
      <c r="E256" s="148" t="s">
        <v>1</v>
      </c>
      <c r="F256" s="149" t="s">
        <v>383</v>
      </c>
      <c r="H256" s="150">
        <v>23.852</v>
      </c>
      <c r="I256" s="151"/>
      <c r="L256" s="146"/>
      <c r="M256" s="152"/>
      <c r="T256" s="153"/>
      <c r="AT256" s="148" t="s">
        <v>167</v>
      </c>
      <c r="AU256" s="148" t="s">
        <v>83</v>
      </c>
      <c r="AV256" s="11" t="s">
        <v>160</v>
      </c>
      <c r="AW256" s="11" t="s">
        <v>31</v>
      </c>
      <c r="AX256" s="11" t="s">
        <v>75</v>
      </c>
      <c r="AY256" s="148" t="s">
        <v>154</v>
      </c>
    </row>
    <row r="257" spans="2:65" s="12" customFormat="1" ht="11.25">
      <c r="B257" s="154"/>
      <c r="D257" s="147" t="s">
        <v>167</v>
      </c>
      <c r="E257" s="155" t="s">
        <v>1</v>
      </c>
      <c r="F257" s="156" t="s">
        <v>176</v>
      </c>
      <c r="H257" s="157">
        <v>58.088999999999999</v>
      </c>
      <c r="I257" s="158"/>
      <c r="L257" s="154"/>
      <c r="M257" s="159"/>
      <c r="T257" s="160"/>
      <c r="AT257" s="155" t="s">
        <v>167</v>
      </c>
      <c r="AU257" s="155" t="s">
        <v>83</v>
      </c>
      <c r="AV257" s="12" t="s">
        <v>159</v>
      </c>
      <c r="AW257" s="12" t="s">
        <v>31</v>
      </c>
      <c r="AX257" s="12" t="s">
        <v>83</v>
      </c>
      <c r="AY257" s="155" t="s">
        <v>154</v>
      </c>
    </row>
    <row r="258" spans="2:65" s="1" customFormat="1" ht="37.9" customHeight="1">
      <c r="B258" s="31"/>
      <c r="C258" s="132" t="s">
        <v>265</v>
      </c>
      <c r="D258" s="132" t="s">
        <v>155</v>
      </c>
      <c r="E258" s="133" t="s">
        <v>384</v>
      </c>
      <c r="F258" s="134" t="s">
        <v>385</v>
      </c>
      <c r="G258" s="135" t="s">
        <v>165</v>
      </c>
      <c r="H258" s="136">
        <v>91.82</v>
      </c>
      <c r="I258" s="137"/>
      <c r="J258" s="138">
        <f>ROUND(I258*H258,2)</f>
        <v>0</v>
      </c>
      <c r="K258" s="139"/>
      <c r="L258" s="31"/>
      <c r="M258" s="140" t="s">
        <v>1</v>
      </c>
      <c r="N258" s="141" t="s">
        <v>41</v>
      </c>
      <c r="P258" s="142">
        <f>O258*H258</f>
        <v>0</v>
      </c>
      <c r="Q258" s="142">
        <v>0</v>
      </c>
      <c r="R258" s="142">
        <f>Q258*H258</f>
        <v>0</v>
      </c>
      <c r="S258" s="142">
        <v>0</v>
      </c>
      <c r="T258" s="143">
        <f>S258*H258</f>
        <v>0</v>
      </c>
      <c r="AR258" s="144" t="s">
        <v>198</v>
      </c>
      <c r="AT258" s="144" t="s">
        <v>155</v>
      </c>
      <c r="AU258" s="144" t="s">
        <v>83</v>
      </c>
      <c r="AY258" s="16" t="s">
        <v>154</v>
      </c>
      <c r="BE258" s="145">
        <f>IF(N258="základná",J258,0)</f>
        <v>0</v>
      </c>
      <c r="BF258" s="145">
        <f>IF(N258="znížená",J258,0)</f>
        <v>0</v>
      </c>
      <c r="BG258" s="145">
        <f>IF(N258="zákl. prenesená",J258,0)</f>
        <v>0</v>
      </c>
      <c r="BH258" s="145">
        <f>IF(N258="zníž. prenesená",J258,0)</f>
        <v>0</v>
      </c>
      <c r="BI258" s="145">
        <f>IF(N258="nulová",J258,0)</f>
        <v>0</v>
      </c>
      <c r="BJ258" s="16" t="s">
        <v>160</v>
      </c>
      <c r="BK258" s="145">
        <f>ROUND(I258*H258,2)</f>
        <v>0</v>
      </c>
      <c r="BL258" s="16" t="s">
        <v>198</v>
      </c>
      <c r="BM258" s="144" t="s">
        <v>386</v>
      </c>
    </row>
    <row r="259" spans="2:65" s="1" customFormat="1" ht="33" customHeight="1">
      <c r="B259" s="31"/>
      <c r="C259" s="132" t="s">
        <v>387</v>
      </c>
      <c r="D259" s="132" t="s">
        <v>155</v>
      </c>
      <c r="E259" s="133" t="s">
        <v>388</v>
      </c>
      <c r="F259" s="134" t="s">
        <v>389</v>
      </c>
      <c r="G259" s="135" t="s">
        <v>165</v>
      </c>
      <c r="H259" s="136">
        <v>339.83499999999998</v>
      </c>
      <c r="I259" s="137"/>
      <c r="J259" s="138">
        <f>ROUND(I259*H259,2)</f>
        <v>0</v>
      </c>
      <c r="K259" s="139"/>
      <c r="L259" s="31"/>
      <c r="M259" s="140" t="s">
        <v>1</v>
      </c>
      <c r="N259" s="141" t="s">
        <v>41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198</v>
      </c>
      <c r="AT259" s="144" t="s">
        <v>155</v>
      </c>
      <c r="AU259" s="144" t="s">
        <v>83</v>
      </c>
      <c r="AY259" s="16" t="s">
        <v>154</v>
      </c>
      <c r="BE259" s="145">
        <f>IF(N259="základná",J259,0)</f>
        <v>0</v>
      </c>
      <c r="BF259" s="145">
        <f>IF(N259="znížená",J259,0)</f>
        <v>0</v>
      </c>
      <c r="BG259" s="145">
        <f>IF(N259="zákl. prenesená",J259,0)</f>
        <v>0</v>
      </c>
      <c r="BH259" s="145">
        <f>IF(N259="zníž. prenesená",J259,0)</f>
        <v>0</v>
      </c>
      <c r="BI259" s="145">
        <f>IF(N259="nulová",J259,0)</f>
        <v>0</v>
      </c>
      <c r="BJ259" s="16" t="s">
        <v>160</v>
      </c>
      <c r="BK259" s="145">
        <f>ROUND(I259*H259,2)</f>
        <v>0</v>
      </c>
      <c r="BL259" s="16" t="s">
        <v>198</v>
      </c>
      <c r="BM259" s="144" t="s">
        <v>390</v>
      </c>
    </row>
    <row r="260" spans="2:65" s="11" customFormat="1" ht="11.25">
      <c r="B260" s="146"/>
      <c r="D260" s="147" t="s">
        <v>167</v>
      </c>
      <c r="E260" s="148" t="s">
        <v>1</v>
      </c>
      <c r="F260" s="149" t="s">
        <v>391</v>
      </c>
      <c r="H260" s="150">
        <v>120.86499999999999</v>
      </c>
      <c r="I260" s="151"/>
      <c r="L260" s="146"/>
      <c r="M260" s="152"/>
      <c r="T260" s="153"/>
      <c r="AT260" s="148" t="s">
        <v>167</v>
      </c>
      <c r="AU260" s="148" t="s">
        <v>83</v>
      </c>
      <c r="AV260" s="11" t="s">
        <v>160</v>
      </c>
      <c r="AW260" s="11" t="s">
        <v>31</v>
      </c>
      <c r="AX260" s="11" t="s">
        <v>75</v>
      </c>
      <c r="AY260" s="148" t="s">
        <v>154</v>
      </c>
    </row>
    <row r="261" spans="2:65" s="11" customFormat="1" ht="11.25">
      <c r="B261" s="146"/>
      <c r="D261" s="147" t="s">
        <v>167</v>
      </c>
      <c r="E261" s="148" t="s">
        <v>1</v>
      </c>
      <c r="F261" s="149" t="s">
        <v>392</v>
      </c>
      <c r="H261" s="150">
        <v>114.27</v>
      </c>
      <c r="I261" s="151"/>
      <c r="L261" s="146"/>
      <c r="M261" s="152"/>
      <c r="T261" s="153"/>
      <c r="AT261" s="148" t="s">
        <v>167</v>
      </c>
      <c r="AU261" s="148" t="s">
        <v>83</v>
      </c>
      <c r="AV261" s="11" t="s">
        <v>160</v>
      </c>
      <c r="AW261" s="11" t="s">
        <v>31</v>
      </c>
      <c r="AX261" s="11" t="s">
        <v>75</v>
      </c>
      <c r="AY261" s="148" t="s">
        <v>154</v>
      </c>
    </row>
    <row r="262" spans="2:65" s="11" customFormat="1" ht="11.25">
      <c r="B262" s="146"/>
      <c r="D262" s="147" t="s">
        <v>167</v>
      </c>
      <c r="E262" s="148" t="s">
        <v>1</v>
      </c>
      <c r="F262" s="149" t="s">
        <v>393</v>
      </c>
      <c r="H262" s="150">
        <v>104.7</v>
      </c>
      <c r="I262" s="151"/>
      <c r="L262" s="146"/>
      <c r="M262" s="152"/>
      <c r="T262" s="153"/>
      <c r="AT262" s="148" t="s">
        <v>167</v>
      </c>
      <c r="AU262" s="148" t="s">
        <v>83</v>
      </c>
      <c r="AV262" s="11" t="s">
        <v>160</v>
      </c>
      <c r="AW262" s="11" t="s">
        <v>31</v>
      </c>
      <c r="AX262" s="11" t="s">
        <v>75</v>
      </c>
      <c r="AY262" s="148" t="s">
        <v>154</v>
      </c>
    </row>
    <row r="263" spans="2:65" s="12" customFormat="1" ht="11.25">
      <c r="B263" s="154"/>
      <c r="D263" s="147" t="s">
        <v>167</v>
      </c>
      <c r="E263" s="155" t="s">
        <v>1</v>
      </c>
      <c r="F263" s="156" t="s">
        <v>176</v>
      </c>
      <c r="H263" s="157">
        <v>339.83499999999998</v>
      </c>
      <c r="I263" s="158"/>
      <c r="L263" s="154"/>
      <c r="M263" s="159"/>
      <c r="T263" s="160"/>
      <c r="AT263" s="155" t="s">
        <v>167</v>
      </c>
      <c r="AU263" s="155" t="s">
        <v>83</v>
      </c>
      <c r="AV263" s="12" t="s">
        <v>159</v>
      </c>
      <c r="AW263" s="12" t="s">
        <v>31</v>
      </c>
      <c r="AX263" s="12" t="s">
        <v>83</v>
      </c>
      <c r="AY263" s="155" t="s">
        <v>154</v>
      </c>
    </row>
    <row r="264" spans="2:65" s="1" customFormat="1" ht="33" customHeight="1">
      <c r="B264" s="31"/>
      <c r="C264" s="132" t="s">
        <v>270</v>
      </c>
      <c r="D264" s="132" t="s">
        <v>155</v>
      </c>
      <c r="E264" s="133" t="s">
        <v>394</v>
      </c>
      <c r="F264" s="134" t="s">
        <v>395</v>
      </c>
      <c r="G264" s="135" t="s">
        <v>165</v>
      </c>
      <c r="H264" s="136">
        <v>47.83</v>
      </c>
      <c r="I264" s="137"/>
      <c r="J264" s="138">
        <f>ROUND(I264*H264,2)</f>
        <v>0</v>
      </c>
      <c r="K264" s="139"/>
      <c r="L264" s="31"/>
      <c r="M264" s="140" t="s">
        <v>1</v>
      </c>
      <c r="N264" s="141" t="s">
        <v>41</v>
      </c>
      <c r="P264" s="142">
        <f>O264*H264</f>
        <v>0</v>
      </c>
      <c r="Q264" s="142">
        <v>0</v>
      </c>
      <c r="R264" s="142">
        <f>Q264*H264</f>
        <v>0</v>
      </c>
      <c r="S264" s="142">
        <v>0</v>
      </c>
      <c r="T264" s="143">
        <f>S264*H264</f>
        <v>0</v>
      </c>
      <c r="AR264" s="144" t="s">
        <v>198</v>
      </c>
      <c r="AT264" s="144" t="s">
        <v>155</v>
      </c>
      <c r="AU264" s="144" t="s">
        <v>83</v>
      </c>
      <c r="AY264" s="16" t="s">
        <v>154</v>
      </c>
      <c r="BE264" s="145">
        <f>IF(N264="základná",J264,0)</f>
        <v>0</v>
      </c>
      <c r="BF264" s="145">
        <f>IF(N264="znížená",J264,0)</f>
        <v>0</v>
      </c>
      <c r="BG264" s="145">
        <f>IF(N264="zákl. prenesená",J264,0)</f>
        <v>0</v>
      </c>
      <c r="BH264" s="145">
        <f>IF(N264="zníž. prenesená",J264,0)</f>
        <v>0</v>
      </c>
      <c r="BI264" s="145">
        <f>IF(N264="nulová",J264,0)</f>
        <v>0</v>
      </c>
      <c r="BJ264" s="16" t="s">
        <v>160</v>
      </c>
      <c r="BK264" s="145">
        <f>ROUND(I264*H264,2)</f>
        <v>0</v>
      </c>
      <c r="BL264" s="16" t="s">
        <v>198</v>
      </c>
      <c r="BM264" s="144" t="s">
        <v>396</v>
      </c>
    </row>
    <row r="265" spans="2:65" s="11" customFormat="1" ht="22.5">
      <c r="B265" s="146"/>
      <c r="D265" s="147" t="s">
        <v>167</v>
      </c>
      <c r="E265" s="148" t="s">
        <v>1</v>
      </c>
      <c r="F265" s="149" t="s">
        <v>397</v>
      </c>
      <c r="H265" s="150">
        <v>47.83</v>
      </c>
      <c r="I265" s="151"/>
      <c r="L265" s="146"/>
      <c r="M265" s="152"/>
      <c r="T265" s="153"/>
      <c r="AT265" s="148" t="s">
        <v>167</v>
      </c>
      <c r="AU265" s="148" t="s">
        <v>83</v>
      </c>
      <c r="AV265" s="11" t="s">
        <v>160</v>
      </c>
      <c r="AW265" s="11" t="s">
        <v>31</v>
      </c>
      <c r="AX265" s="11" t="s">
        <v>75</v>
      </c>
      <c r="AY265" s="148" t="s">
        <v>154</v>
      </c>
    </row>
    <row r="266" spans="2:65" s="12" customFormat="1" ht="11.25">
      <c r="B266" s="154"/>
      <c r="D266" s="147" t="s">
        <v>167</v>
      </c>
      <c r="E266" s="155" t="s">
        <v>1</v>
      </c>
      <c r="F266" s="156" t="s">
        <v>169</v>
      </c>
      <c r="H266" s="157">
        <v>47.83</v>
      </c>
      <c r="I266" s="158"/>
      <c r="L266" s="154"/>
      <c r="M266" s="159"/>
      <c r="T266" s="160"/>
      <c r="AT266" s="155" t="s">
        <v>167</v>
      </c>
      <c r="AU266" s="155" t="s">
        <v>83</v>
      </c>
      <c r="AV266" s="12" t="s">
        <v>159</v>
      </c>
      <c r="AW266" s="12" t="s">
        <v>31</v>
      </c>
      <c r="AX266" s="12" t="s">
        <v>83</v>
      </c>
      <c r="AY266" s="155" t="s">
        <v>154</v>
      </c>
    </row>
    <row r="267" spans="2:65" s="1" customFormat="1" ht="24.2" customHeight="1">
      <c r="B267" s="31"/>
      <c r="C267" s="132" t="s">
        <v>398</v>
      </c>
      <c r="D267" s="132" t="s">
        <v>155</v>
      </c>
      <c r="E267" s="133" t="s">
        <v>399</v>
      </c>
      <c r="F267" s="134" t="s">
        <v>400</v>
      </c>
      <c r="G267" s="135" t="s">
        <v>158</v>
      </c>
      <c r="H267" s="136">
        <v>9</v>
      </c>
      <c r="I267" s="137"/>
      <c r="J267" s="138">
        <f>ROUND(I267*H267,2)</f>
        <v>0</v>
      </c>
      <c r="K267" s="139"/>
      <c r="L267" s="31"/>
      <c r="M267" s="140" t="s">
        <v>1</v>
      </c>
      <c r="N267" s="141" t="s">
        <v>41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198</v>
      </c>
      <c r="AT267" s="144" t="s">
        <v>155</v>
      </c>
      <c r="AU267" s="144" t="s">
        <v>83</v>
      </c>
      <c r="AY267" s="16" t="s">
        <v>154</v>
      </c>
      <c r="BE267" s="145">
        <f>IF(N267="základná",J267,0)</f>
        <v>0</v>
      </c>
      <c r="BF267" s="145">
        <f>IF(N267="znížená",J267,0)</f>
        <v>0</v>
      </c>
      <c r="BG267" s="145">
        <f>IF(N267="zákl. prenesená",J267,0)</f>
        <v>0</v>
      </c>
      <c r="BH267" s="145">
        <f>IF(N267="zníž. prenesená",J267,0)</f>
        <v>0</v>
      </c>
      <c r="BI267" s="145">
        <f>IF(N267="nulová",J267,0)</f>
        <v>0</v>
      </c>
      <c r="BJ267" s="16" t="s">
        <v>160</v>
      </c>
      <c r="BK267" s="145">
        <f>ROUND(I267*H267,2)</f>
        <v>0</v>
      </c>
      <c r="BL267" s="16" t="s">
        <v>198</v>
      </c>
      <c r="BM267" s="144" t="s">
        <v>401</v>
      </c>
    </row>
    <row r="268" spans="2:65" s="1" customFormat="1" ht="24.2" customHeight="1">
      <c r="B268" s="31"/>
      <c r="C268" s="132" t="s">
        <v>274</v>
      </c>
      <c r="D268" s="132" t="s">
        <v>155</v>
      </c>
      <c r="E268" s="133" t="s">
        <v>402</v>
      </c>
      <c r="F268" s="134" t="s">
        <v>403</v>
      </c>
      <c r="G268" s="135" t="s">
        <v>158</v>
      </c>
      <c r="H268" s="136">
        <v>7</v>
      </c>
      <c r="I268" s="137"/>
      <c r="J268" s="138">
        <f>ROUND(I268*H268,2)</f>
        <v>0</v>
      </c>
      <c r="K268" s="139"/>
      <c r="L268" s="31"/>
      <c r="M268" s="140" t="s">
        <v>1</v>
      </c>
      <c r="N268" s="141" t="s">
        <v>41</v>
      </c>
      <c r="P268" s="142">
        <f>O268*H268</f>
        <v>0</v>
      </c>
      <c r="Q268" s="142">
        <v>0</v>
      </c>
      <c r="R268" s="142">
        <f>Q268*H268</f>
        <v>0</v>
      </c>
      <c r="S268" s="142">
        <v>0</v>
      </c>
      <c r="T268" s="143">
        <f>S268*H268</f>
        <v>0</v>
      </c>
      <c r="AR268" s="144" t="s">
        <v>198</v>
      </c>
      <c r="AT268" s="144" t="s">
        <v>155</v>
      </c>
      <c r="AU268" s="144" t="s">
        <v>83</v>
      </c>
      <c r="AY268" s="16" t="s">
        <v>154</v>
      </c>
      <c r="BE268" s="145">
        <f>IF(N268="základná",J268,0)</f>
        <v>0</v>
      </c>
      <c r="BF268" s="145">
        <f>IF(N268="znížená",J268,0)</f>
        <v>0</v>
      </c>
      <c r="BG268" s="145">
        <f>IF(N268="zákl. prenesená",J268,0)</f>
        <v>0</v>
      </c>
      <c r="BH268" s="145">
        <f>IF(N268="zníž. prenesená",J268,0)</f>
        <v>0</v>
      </c>
      <c r="BI268" s="145">
        <f>IF(N268="nulová",J268,0)</f>
        <v>0</v>
      </c>
      <c r="BJ268" s="16" t="s">
        <v>160</v>
      </c>
      <c r="BK268" s="145">
        <f>ROUND(I268*H268,2)</f>
        <v>0</v>
      </c>
      <c r="BL268" s="16" t="s">
        <v>198</v>
      </c>
      <c r="BM268" s="144" t="s">
        <v>404</v>
      </c>
    </row>
    <row r="269" spans="2:65" s="1" customFormat="1" ht="33" customHeight="1">
      <c r="B269" s="31"/>
      <c r="C269" s="132" t="s">
        <v>405</v>
      </c>
      <c r="D269" s="132" t="s">
        <v>155</v>
      </c>
      <c r="E269" s="133" t="s">
        <v>406</v>
      </c>
      <c r="F269" s="134" t="s">
        <v>407</v>
      </c>
      <c r="G269" s="135" t="s">
        <v>184</v>
      </c>
      <c r="H269" s="136">
        <v>178</v>
      </c>
      <c r="I269" s="137"/>
      <c r="J269" s="138">
        <f>ROUND(I269*H269,2)</f>
        <v>0</v>
      </c>
      <c r="K269" s="139"/>
      <c r="L269" s="31"/>
      <c r="M269" s="140" t="s">
        <v>1</v>
      </c>
      <c r="N269" s="141" t="s">
        <v>41</v>
      </c>
      <c r="P269" s="142">
        <f>O269*H269</f>
        <v>0</v>
      </c>
      <c r="Q269" s="142">
        <v>0</v>
      </c>
      <c r="R269" s="142">
        <f>Q269*H269</f>
        <v>0</v>
      </c>
      <c r="S269" s="142">
        <v>0</v>
      </c>
      <c r="T269" s="143">
        <f>S269*H269</f>
        <v>0</v>
      </c>
      <c r="AR269" s="144" t="s">
        <v>198</v>
      </c>
      <c r="AT269" s="144" t="s">
        <v>155</v>
      </c>
      <c r="AU269" s="144" t="s">
        <v>83</v>
      </c>
      <c r="AY269" s="16" t="s">
        <v>154</v>
      </c>
      <c r="BE269" s="145">
        <f>IF(N269="základná",J269,0)</f>
        <v>0</v>
      </c>
      <c r="BF269" s="145">
        <f>IF(N269="znížená",J269,0)</f>
        <v>0</v>
      </c>
      <c r="BG269" s="145">
        <f>IF(N269="zákl. prenesená",J269,0)</f>
        <v>0</v>
      </c>
      <c r="BH269" s="145">
        <f>IF(N269="zníž. prenesená",J269,0)</f>
        <v>0</v>
      </c>
      <c r="BI269" s="145">
        <f>IF(N269="nulová",J269,0)</f>
        <v>0</v>
      </c>
      <c r="BJ269" s="16" t="s">
        <v>160</v>
      </c>
      <c r="BK269" s="145">
        <f>ROUND(I269*H269,2)</f>
        <v>0</v>
      </c>
      <c r="BL269" s="16" t="s">
        <v>198</v>
      </c>
      <c r="BM269" s="144" t="s">
        <v>408</v>
      </c>
    </row>
    <row r="270" spans="2:65" s="1" customFormat="1" ht="24.2" customHeight="1">
      <c r="B270" s="31"/>
      <c r="C270" s="132" t="s">
        <v>279</v>
      </c>
      <c r="D270" s="132" t="s">
        <v>155</v>
      </c>
      <c r="E270" s="133" t="s">
        <v>409</v>
      </c>
      <c r="F270" s="134" t="s">
        <v>410</v>
      </c>
      <c r="G270" s="135" t="s">
        <v>365</v>
      </c>
      <c r="H270" s="172"/>
      <c r="I270" s="137"/>
      <c r="J270" s="138">
        <f>ROUND(I270*H270,2)</f>
        <v>0</v>
      </c>
      <c r="K270" s="139"/>
      <c r="L270" s="31"/>
      <c r="M270" s="140" t="s">
        <v>1</v>
      </c>
      <c r="N270" s="141" t="s">
        <v>41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198</v>
      </c>
      <c r="AT270" s="144" t="s">
        <v>155</v>
      </c>
      <c r="AU270" s="144" t="s">
        <v>83</v>
      </c>
      <c r="AY270" s="16" t="s">
        <v>154</v>
      </c>
      <c r="BE270" s="145">
        <f>IF(N270="základná",J270,0)</f>
        <v>0</v>
      </c>
      <c r="BF270" s="145">
        <f>IF(N270="znížená",J270,0)</f>
        <v>0</v>
      </c>
      <c r="BG270" s="145">
        <f>IF(N270="zákl. prenesená",J270,0)</f>
        <v>0</v>
      </c>
      <c r="BH270" s="145">
        <f>IF(N270="zníž. prenesená",J270,0)</f>
        <v>0</v>
      </c>
      <c r="BI270" s="145">
        <f>IF(N270="nulová",J270,0)</f>
        <v>0</v>
      </c>
      <c r="BJ270" s="16" t="s">
        <v>160</v>
      </c>
      <c r="BK270" s="145">
        <f>ROUND(I270*H270,2)</f>
        <v>0</v>
      </c>
      <c r="BL270" s="16" t="s">
        <v>198</v>
      </c>
      <c r="BM270" s="144" t="s">
        <v>411</v>
      </c>
    </row>
    <row r="271" spans="2:65" s="10" customFormat="1" ht="25.9" customHeight="1">
      <c r="B271" s="122"/>
      <c r="D271" s="123" t="s">
        <v>74</v>
      </c>
      <c r="E271" s="124" t="s">
        <v>412</v>
      </c>
      <c r="F271" s="124" t="s">
        <v>413</v>
      </c>
      <c r="I271" s="125"/>
      <c r="J271" s="126">
        <f>BK271</f>
        <v>0</v>
      </c>
      <c r="L271" s="122"/>
      <c r="M271" s="127"/>
      <c r="P271" s="128">
        <f>SUM(P272:P288)</f>
        <v>0</v>
      </c>
      <c r="R271" s="128">
        <f>SUM(R272:R288)</f>
        <v>0</v>
      </c>
      <c r="T271" s="129">
        <f>SUM(T272:T288)</f>
        <v>0</v>
      </c>
      <c r="AR271" s="123" t="s">
        <v>160</v>
      </c>
      <c r="AT271" s="130" t="s">
        <v>74</v>
      </c>
      <c r="AU271" s="130" t="s">
        <v>75</v>
      </c>
      <c r="AY271" s="123" t="s">
        <v>154</v>
      </c>
      <c r="BK271" s="131">
        <f>SUM(BK272:BK288)</f>
        <v>0</v>
      </c>
    </row>
    <row r="272" spans="2:65" s="1" customFormat="1" ht="24.2" customHeight="1">
      <c r="B272" s="31"/>
      <c r="C272" s="132" t="s">
        <v>414</v>
      </c>
      <c r="D272" s="132" t="s">
        <v>155</v>
      </c>
      <c r="E272" s="133" t="s">
        <v>415</v>
      </c>
      <c r="F272" s="134" t="s">
        <v>416</v>
      </c>
      <c r="G272" s="135" t="s">
        <v>158</v>
      </c>
      <c r="H272" s="136">
        <v>14</v>
      </c>
      <c r="I272" s="137"/>
      <c r="J272" s="138">
        <f>ROUND(I272*H272,2)</f>
        <v>0</v>
      </c>
      <c r="K272" s="139"/>
      <c r="L272" s="31"/>
      <c r="M272" s="140" t="s">
        <v>1</v>
      </c>
      <c r="N272" s="141" t="s">
        <v>41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198</v>
      </c>
      <c r="AT272" s="144" t="s">
        <v>155</v>
      </c>
      <c r="AU272" s="144" t="s">
        <v>83</v>
      </c>
      <c r="AY272" s="16" t="s">
        <v>154</v>
      </c>
      <c r="BE272" s="145">
        <f>IF(N272="základná",J272,0)</f>
        <v>0</v>
      </c>
      <c r="BF272" s="145">
        <f>IF(N272="znížená",J272,0)</f>
        <v>0</v>
      </c>
      <c r="BG272" s="145">
        <f>IF(N272="zákl. prenesená",J272,0)</f>
        <v>0</v>
      </c>
      <c r="BH272" s="145">
        <f>IF(N272="zníž. prenesená",J272,0)</f>
        <v>0</v>
      </c>
      <c r="BI272" s="145">
        <f>IF(N272="nulová",J272,0)</f>
        <v>0</v>
      </c>
      <c r="BJ272" s="16" t="s">
        <v>160</v>
      </c>
      <c r="BK272" s="145">
        <f>ROUND(I272*H272,2)</f>
        <v>0</v>
      </c>
      <c r="BL272" s="16" t="s">
        <v>198</v>
      </c>
      <c r="BM272" s="144" t="s">
        <v>417</v>
      </c>
    </row>
    <row r="273" spans="2:65" s="1" customFormat="1" ht="37.9" customHeight="1">
      <c r="B273" s="31"/>
      <c r="C273" s="161" t="s">
        <v>285</v>
      </c>
      <c r="D273" s="161" t="s">
        <v>224</v>
      </c>
      <c r="E273" s="162" t="s">
        <v>418</v>
      </c>
      <c r="F273" s="163" t="s">
        <v>419</v>
      </c>
      <c r="G273" s="164" t="s">
        <v>158</v>
      </c>
      <c r="H273" s="165">
        <v>14</v>
      </c>
      <c r="I273" s="166"/>
      <c r="J273" s="167">
        <f>ROUND(I273*H273,2)</f>
        <v>0</v>
      </c>
      <c r="K273" s="168"/>
      <c r="L273" s="169"/>
      <c r="M273" s="170" t="s">
        <v>1</v>
      </c>
      <c r="N273" s="171" t="s">
        <v>41</v>
      </c>
      <c r="P273" s="142">
        <f>O273*H273</f>
        <v>0</v>
      </c>
      <c r="Q273" s="142">
        <v>0</v>
      </c>
      <c r="R273" s="142">
        <f>Q273*H273</f>
        <v>0</v>
      </c>
      <c r="S273" s="142">
        <v>0</v>
      </c>
      <c r="T273" s="143">
        <f>S273*H273</f>
        <v>0</v>
      </c>
      <c r="AR273" s="144" t="s">
        <v>234</v>
      </c>
      <c r="AT273" s="144" t="s">
        <v>224</v>
      </c>
      <c r="AU273" s="144" t="s">
        <v>83</v>
      </c>
      <c r="AY273" s="16" t="s">
        <v>154</v>
      </c>
      <c r="BE273" s="145">
        <f>IF(N273="základná",J273,0)</f>
        <v>0</v>
      </c>
      <c r="BF273" s="145">
        <f>IF(N273="znížená",J273,0)</f>
        <v>0</v>
      </c>
      <c r="BG273" s="145">
        <f>IF(N273="zákl. prenesená",J273,0)</f>
        <v>0</v>
      </c>
      <c r="BH273" s="145">
        <f>IF(N273="zníž. prenesená",J273,0)</f>
        <v>0</v>
      </c>
      <c r="BI273" s="145">
        <f>IF(N273="nulová",J273,0)</f>
        <v>0</v>
      </c>
      <c r="BJ273" s="16" t="s">
        <v>160</v>
      </c>
      <c r="BK273" s="145">
        <f>ROUND(I273*H273,2)</f>
        <v>0</v>
      </c>
      <c r="BL273" s="16" t="s">
        <v>198</v>
      </c>
      <c r="BM273" s="144" t="s">
        <v>420</v>
      </c>
    </row>
    <row r="274" spans="2:65" s="1" customFormat="1" ht="33" customHeight="1">
      <c r="B274" s="31"/>
      <c r="C274" s="132" t="s">
        <v>421</v>
      </c>
      <c r="D274" s="132" t="s">
        <v>155</v>
      </c>
      <c r="E274" s="133" t="s">
        <v>422</v>
      </c>
      <c r="F274" s="134" t="s">
        <v>423</v>
      </c>
      <c r="G274" s="135" t="s">
        <v>158</v>
      </c>
      <c r="H274" s="136">
        <v>22</v>
      </c>
      <c r="I274" s="137"/>
      <c r="J274" s="138">
        <f>ROUND(I274*H274,2)</f>
        <v>0</v>
      </c>
      <c r="K274" s="139"/>
      <c r="L274" s="31"/>
      <c r="M274" s="140" t="s">
        <v>1</v>
      </c>
      <c r="N274" s="141" t="s">
        <v>41</v>
      </c>
      <c r="P274" s="142">
        <f>O274*H274</f>
        <v>0</v>
      </c>
      <c r="Q274" s="142">
        <v>0</v>
      </c>
      <c r="R274" s="142">
        <f>Q274*H274</f>
        <v>0</v>
      </c>
      <c r="S274" s="142">
        <v>0</v>
      </c>
      <c r="T274" s="143">
        <f>S274*H274</f>
        <v>0</v>
      </c>
      <c r="AR274" s="144" t="s">
        <v>198</v>
      </c>
      <c r="AT274" s="144" t="s">
        <v>155</v>
      </c>
      <c r="AU274" s="144" t="s">
        <v>83</v>
      </c>
      <c r="AY274" s="16" t="s">
        <v>154</v>
      </c>
      <c r="BE274" s="145">
        <f>IF(N274="základná",J274,0)</f>
        <v>0</v>
      </c>
      <c r="BF274" s="145">
        <f>IF(N274="znížená",J274,0)</f>
        <v>0</v>
      </c>
      <c r="BG274" s="145">
        <f>IF(N274="zákl. prenesená",J274,0)</f>
        <v>0</v>
      </c>
      <c r="BH274" s="145">
        <f>IF(N274="zníž. prenesená",J274,0)</f>
        <v>0</v>
      </c>
      <c r="BI274" s="145">
        <f>IF(N274="nulová",J274,0)</f>
        <v>0</v>
      </c>
      <c r="BJ274" s="16" t="s">
        <v>160</v>
      </c>
      <c r="BK274" s="145">
        <f>ROUND(I274*H274,2)</f>
        <v>0</v>
      </c>
      <c r="BL274" s="16" t="s">
        <v>198</v>
      </c>
      <c r="BM274" s="144" t="s">
        <v>424</v>
      </c>
    </row>
    <row r="275" spans="2:65" s="11" customFormat="1" ht="11.25">
      <c r="B275" s="146"/>
      <c r="D275" s="147" t="s">
        <v>167</v>
      </c>
      <c r="E275" s="148" t="s">
        <v>1</v>
      </c>
      <c r="F275" s="149" t="s">
        <v>425</v>
      </c>
      <c r="H275" s="150">
        <v>22</v>
      </c>
      <c r="I275" s="151"/>
      <c r="L275" s="146"/>
      <c r="M275" s="152"/>
      <c r="T275" s="153"/>
      <c r="AT275" s="148" t="s">
        <v>167</v>
      </c>
      <c r="AU275" s="148" t="s">
        <v>83</v>
      </c>
      <c r="AV275" s="11" t="s">
        <v>160</v>
      </c>
      <c r="AW275" s="11" t="s">
        <v>31</v>
      </c>
      <c r="AX275" s="11" t="s">
        <v>75</v>
      </c>
      <c r="AY275" s="148" t="s">
        <v>154</v>
      </c>
    </row>
    <row r="276" spans="2:65" s="12" customFormat="1" ht="11.25">
      <c r="B276" s="154"/>
      <c r="D276" s="147" t="s">
        <v>167</v>
      </c>
      <c r="E276" s="155" t="s">
        <v>1</v>
      </c>
      <c r="F276" s="156" t="s">
        <v>169</v>
      </c>
      <c r="H276" s="157">
        <v>22</v>
      </c>
      <c r="I276" s="158"/>
      <c r="L276" s="154"/>
      <c r="M276" s="159"/>
      <c r="T276" s="160"/>
      <c r="AT276" s="155" t="s">
        <v>167</v>
      </c>
      <c r="AU276" s="155" t="s">
        <v>83</v>
      </c>
      <c r="AV276" s="12" t="s">
        <v>159</v>
      </c>
      <c r="AW276" s="12" t="s">
        <v>31</v>
      </c>
      <c r="AX276" s="12" t="s">
        <v>83</v>
      </c>
      <c r="AY276" s="155" t="s">
        <v>154</v>
      </c>
    </row>
    <row r="277" spans="2:65" s="1" customFormat="1" ht="24.2" customHeight="1">
      <c r="B277" s="31"/>
      <c r="C277" s="161" t="s">
        <v>290</v>
      </c>
      <c r="D277" s="161" t="s">
        <v>224</v>
      </c>
      <c r="E277" s="162" t="s">
        <v>426</v>
      </c>
      <c r="F277" s="163" t="s">
        <v>427</v>
      </c>
      <c r="G277" s="164" t="s">
        <v>158</v>
      </c>
      <c r="H277" s="165">
        <v>22</v>
      </c>
      <c r="I277" s="166"/>
      <c r="J277" s="167">
        <f>ROUND(I277*H277,2)</f>
        <v>0</v>
      </c>
      <c r="K277" s="168"/>
      <c r="L277" s="169"/>
      <c r="M277" s="170" t="s">
        <v>1</v>
      </c>
      <c r="N277" s="171" t="s">
        <v>41</v>
      </c>
      <c r="P277" s="142">
        <f>O277*H277</f>
        <v>0</v>
      </c>
      <c r="Q277" s="142">
        <v>0</v>
      </c>
      <c r="R277" s="142">
        <f>Q277*H277</f>
        <v>0</v>
      </c>
      <c r="S277" s="142">
        <v>0</v>
      </c>
      <c r="T277" s="143">
        <f>S277*H277</f>
        <v>0</v>
      </c>
      <c r="AR277" s="144" t="s">
        <v>234</v>
      </c>
      <c r="AT277" s="144" t="s">
        <v>224</v>
      </c>
      <c r="AU277" s="144" t="s">
        <v>83</v>
      </c>
      <c r="AY277" s="16" t="s">
        <v>154</v>
      </c>
      <c r="BE277" s="145">
        <f>IF(N277="základná",J277,0)</f>
        <v>0</v>
      </c>
      <c r="BF277" s="145">
        <f>IF(N277="znížená",J277,0)</f>
        <v>0</v>
      </c>
      <c r="BG277" s="145">
        <f>IF(N277="zákl. prenesená",J277,0)</f>
        <v>0</v>
      </c>
      <c r="BH277" s="145">
        <f>IF(N277="zníž. prenesená",J277,0)</f>
        <v>0</v>
      </c>
      <c r="BI277" s="145">
        <f>IF(N277="nulová",J277,0)</f>
        <v>0</v>
      </c>
      <c r="BJ277" s="16" t="s">
        <v>160</v>
      </c>
      <c r="BK277" s="145">
        <f>ROUND(I277*H277,2)</f>
        <v>0</v>
      </c>
      <c r="BL277" s="16" t="s">
        <v>198</v>
      </c>
      <c r="BM277" s="144" t="s">
        <v>428</v>
      </c>
    </row>
    <row r="278" spans="2:65" s="1" customFormat="1" ht="24.2" customHeight="1">
      <c r="B278" s="31"/>
      <c r="C278" s="161" t="s">
        <v>429</v>
      </c>
      <c r="D278" s="161" t="s">
        <v>224</v>
      </c>
      <c r="E278" s="162" t="s">
        <v>430</v>
      </c>
      <c r="F278" s="163" t="s">
        <v>431</v>
      </c>
      <c r="G278" s="164" t="s">
        <v>158</v>
      </c>
      <c r="H278" s="165">
        <v>14</v>
      </c>
      <c r="I278" s="166"/>
      <c r="J278" s="167">
        <f>ROUND(I278*H278,2)</f>
        <v>0</v>
      </c>
      <c r="K278" s="168"/>
      <c r="L278" s="169"/>
      <c r="M278" s="170" t="s">
        <v>1</v>
      </c>
      <c r="N278" s="171" t="s">
        <v>41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234</v>
      </c>
      <c r="AT278" s="144" t="s">
        <v>224</v>
      </c>
      <c r="AU278" s="144" t="s">
        <v>83</v>
      </c>
      <c r="AY278" s="16" t="s">
        <v>154</v>
      </c>
      <c r="BE278" s="145">
        <f>IF(N278="základná",J278,0)</f>
        <v>0</v>
      </c>
      <c r="BF278" s="145">
        <f>IF(N278="znížená",J278,0)</f>
        <v>0</v>
      </c>
      <c r="BG278" s="145">
        <f>IF(N278="zákl. prenesená",J278,0)</f>
        <v>0</v>
      </c>
      <c r="BH278" s="145">
        <f>IF(N278="zníž. prenesená",J278,0)</f>
        <v>0</v>
      </c>
      <c r="BI278" s="145">
        <f>IF(N278="nulová",J278,0)</f>
        <v>0</v>
      </c>
      <c r="BJ278" s="16" t="s">
        <v>160</v>
      </c>
      <c r="BK278" s="145">
        <f>ROUND(I278*H278,2)</f>
        <v>0</v>
      </c>
      <c r="BL278" s="16" t="s">
        <v>198</v>
      </c>
      <c r="BM278" s="144" t="s">
        <v>432</v>
      </c>
    </row>
    <row r="279" spans="2:65" s="1" customFormat="1" ht="33" customHeight="1">
      <c r="B279" s="31"/>
      <c r="C279" s="161" t="s">
        <v>294</v>
      </c>
      <c r="D279" s="161" t="s">
        <v>224</v>
      </c>
      <c r="E279" s="162" t="s">
        <v>433</v>
      </c>
      <c r="F279" s="163" t="s">
        <v>434</v>
      </c>
      <c r="G279" s="164" t="s">
        <v>158</v>
      </c>
      <c r="H279" s="165">
        <v>8</v>
      </c>
      <c r="I279" s="166"/>
      <c r="J279" s="167">
        <f>ROUND(I279*H279,2)</f>
        <v>0</v>
      </c>
      <c r="K279" s="168"/>
      <c r="L279" s="169"/>
      <c r="M279" s="170" t="s">
        <v>1</v>
      </c>
      <c r="N279" s="171" t="s">
        <v>41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234</v>
      </c>
      <c r="AT279" s="144" t="s">
        <v>224</v>
      </c>
      <c r="AU279" s="144" t="s">
        <v>83</v>
      </c>
      <c r="AY279" s="16" t="s">
        <v>154</v>
      </c>
      <c r="BE279" s="145">
        <f>IF(N279="základná",J279,0)</f>
        <v>0</v>
      </c>
      <c r="BF279" s="145">
        <f>IF(N279="znížená",J279,0)</f>
        <v>0</v>
      </c>
      <c r="BG279" s="145">
        <f>IF(N279="zákl. prenesená",J279,0)</f>
        <v>0</v>
      </c>
      <c r="BH279" s="145">
        <f>IF(N279="zníž. prenesená",J279,0)</f>
        <v>0</v>
      </c>
      <c r="BI279" s="145">
        <f>IF(N279="nulová",J279,0)</f>
        <v>0</v>
      </c>
      <c r="BJ279" s="16" t="s">
        <v>160</v>
      </c>
      <c r="BK279" s="145">
        <f>ROUND(I279*H279,2)</f>
        <v>0</v>
      </c>
      <c r="BL279" s="16" t="s">
        <v>198</v>
      </c>
      <c r="BM279" s="144" t="s">
        <v>435</v>
      </c>
    </row>
    <row r="280" spans="2:65" s="1" customFormat="1" ht="24.2" customHeight="1">
      <c r="B280" s="31"/>
      <c r="C280" s="132" t="s">
        <v>436</v>
      </c>
      <c r="D280" s="132" t="s">
        <v>155</v>
      </c>
      <c r="E280" s="133" t="s">
        <v>437</v>
      </c>
      <c r="F280" s="134" t="s">
        <v>438</v>
      </c>
      <c r="G280" s="135" t="s">
        <v>158</v>
      </c>
      <c r="H280" s="136">
        <v>27</v>
      </c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41</v>
      </c>
      <c r="P280" s="142">
        <f>O280*H280</f>
        <v>0</v>
      </c>
      <c r="Q280" s="142">
        <v>0</v>
      </c>
      <c r="R280" s="142">
        <f>Q280*H280</f>
        <v>0</v>
      </c>
      <c r="S280" s="142">
        <v>0</v>
      </c>
      <c r="T280" s="143">
        <f>S280*H280</f>
        <v>0</v>
      </c>
      <c r="AR280" s="144" t="s">
        <v>198</v>
      </c>
      <c r="AT280" s="144" t="s">
        <v>155</v>
      </c>
      <c r="AU280" s="144" t="s">
        <v>83</v>
      </c>
      <c r="AY280" s="16" t="s">
        <v>154</v>
      </c>
      <c r="BE280" s="145">
        <f>IF(N280="základná",J280,0)</f>
        <v>0</v>
      </c>
      <c r="BF280" s="145">
        <f>IF(N280="znížená",J280,0)</f>
        <v>0</v>
      </c>
      <c r="BG280" s="145">
        <f>IF(N280="zákl. prenesená",J280,0)</f>
        <v>0</v>
      </c>
      <c r="BH280" s="145">
        <f>IF(N280="zníž. prenesená",J280,0)</f>
        <v>0</v>
      </c>
      <c r="BI280" s="145">
        <f>IF(N280="nulová",J280,0)</f>
        <v>0</v>
      </c>
      <c r="BJ280" s="16" t="s">
        <v>160</v>
      </c>
      <c r="BK280" s="145">
        <f>ROUND(I280*H280,2)</f>
        <v>0</v>
      </c>
      <c r="BL280" s="16" t="s">
        <v>198</v>
      </c>
      <c r="BM280" s="144" t="s">
        <v>439</v>
      </c>
    </row>
    <row r="281" spans="2:65" s="1" customFormat="1" ht="16.5" customHeight="1">
      <c r="B281" s="31"/>
      <c r="C281" s="132" t="s">
        <v>306</v>
      </c>
      <c r="D281" s="132" t="s">
        <v>155</v>
      </c>
      <c r="E281" s="133" t="s">
        <v>440</v>
      </c>
      <c r="F281" s="134" t="s">
        <v>441</v>
      </c>
      <c r="G281" s="135" t="s">
        <v>158</v>
      </c>
      <c r="H281" s="136">
        <v>36</v>
      </c>
      <c r="I281" s="137"/>
      <c r="J281" s="138">
        <f>ROUND(I281*H281,2)</f>
        <v>0</v>
      </c>
      <c r="K281" s="139"/>
      <c r="L281" s="31"/>
      <c r="M281" s="140" t="s">
        <v>1</v>
      </c>
      <c r="N281" s="141" t="s">
        <v>41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198</v>
      </c>
      <c r="AT281" s="144" t="s">
        <v>155</v>
      </c>
      <c r="AU281" s="144" t="s">
        <v>83</v>
      </c>
      <c r="AY281" s="16" t="s">
        <v>154</v>
      </c>
      <c r="BE281" s="145">
        <f>IF(N281="základná",J281,0)</f>
        <v>0</v>
      </c>
      <c r="BF281" s="145">
        <f>IF(N281="znížená",J281,0)</f>
        <v>0</v>
      </c>
      <c r="BG281" s="145">
        <f>IF(N281="zákl. prenesená",J281,0)</f>
        <v>0</v>
      </c>
      <c r="BH281" s="145">
        <f>IF(N281="zníž. prenesená",J281,0)</f>
        <v>0</v>
      </c>
      <c r="BI281" s="145">
        <f>IF(N281="nulová",J281,0)</f>
        <v>0</v>
      </c>
      <c r="BJ281" s="16" t="s">
        <v>160</v>
      </c>
      <c r="BK281" s="145">
        <f>ROUND(I281*H281,2)</f>
        <v>0</v>
      </c>
      <c r="BL281" s="16" t="s">
        <v>198</v>
      </c>
      <c r="BM281" s="144" t="s">
        <v>442</v>
      </c>
    </row>
    <row r="282" spans="2:65" s="11" customFormat="1" ht="11.25">
      <c r="B282" s="146"/>
      <c r="D282" s="147" t="s">
        <v>167</v>
      </c>
      <c r="E282" s="148" t="s">
        <v>1</v>
      </c>
      <c r="F282" s="149" t="s">
        <v>443</v>
      </c>
      <c r="H282" s="150">
        <v>36</v>
      </c>
      <c r="I282" s="151"/>
      <c r="L282" s="146"/>
      <c r="M282" s="152"/>
      <c r="T282" s="153"/>
      <c r="AT282" s="148" t="s">
        <v>167</v>
      </c>
      <c r="AU282" s="148" t="s">
        <v>83</v>
      </c>
      <c r="AV282" s="11" t="s">
        <v>160</v>
      </c>
      <c r="AW282" s="11" t="s">
        <v>31</v>
      </c>
      <c r="AX282" s="11" t="s">
        <v>75</v>
      </c>
      <c r="AY282" s="148" t="s">
        <v>154</v>
      </c>
    </row>
    <row r="283" spans="2:65" s="12" customFormat="1" ht="11.25">
      <c r="B283" s="154"/>
      <c r="D283" s="147" t="s">
        <v>167</v>
      </c>
      <c r="E283" s="155" t="s">
        <v>1</v>
      </c>
      <c r="F283" s="156" t="s">
        <v>169</v>
      </c>
      <c r="H283" s="157">
        <v>36</v>
      </c>
      <c r="I283" s="158"/>
      <c r="L283" s="154"/>
      <c r="M283" s="159"/>
      <c r="T283" s="160"/>
      <c r="AT283" s="155" t="s">
        <v>167</v>
      </c>
      <c r="AU283" s="155" t="s">
        <v>83</v>
      </c>
      <c r="AV283" s="12" t="s">
        <v>159</v>
      </c>
      <c r="AW283" s="12" t="s">
        <v>31</v>
      </c>
      <c r="AX283" s="12" t="s">
        <v>83</v>
      </c>
      <c r="AY283" s="155" t="s">
        <v>154</v>
      </c>
    </row>
    <row r="284" spans="2:65" s="1" customFormat="1" ht="16.5" customHeight="1">
      <c r="B284" s="31"/>
      <c r="C284" s="161" t="s">
        <v>444</v>
      </c>
      <c r="D284" s="161" t="s">
        <v>224</v>
      </c>
      <c r="E284" s="162" t="s">
        <v>445</v>
      </c>
      <c r="F284" s="163" t="s">
        <v>446</v>
      </c>
      <c r="G284" s="164" t="s">
        <v>158</v>
      </c>
      <c r="H284" s="165">
        <v>8</v>
      </c>
      <c r="I284" s="166"/>
      <c r="J284" s="167">
        <f>ROUND(I284*H284,2)</f>
        <v>0</v>
      </c>
      <c r="K284" s="168"/>
      <c r="L284" s="169"/>
      <c r="M284" s="170" t="s">
        <v>1</v>
      </c>
      <c r="N284" s="171" t="s">
        <v>41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234</v>
      </c>
      <c r="AT284" s="144" t="s">
        <v>224</v>
      </c>
      <c r="AU284" s="144" t="s">
        <v>83</v>
      </c>
      <c r="AY284" s="16" t="s">
        <v>154</v>
      </c>
      <c r="BE284" s="145">
        <f>IF(N284="základná",J284,0)</f>
        <v>0</v>
      </c>
      <c r="BF284" s="145">
        <f>IF(N284="znížená",J284,0)</f>
        <v>0</v>
      </c>
      <c r="BG284" s="145">
        <f>IF(N284="zákl. prenesená",J284,0)</f>
        <v>0</v>
      </c>
      <c r="BH284" s="145">
        <f>IF(N284="zníž. prenesená",J284,0)</f>
        <v>0</v>
      </c>
      <c r="BI284" s="145">
        <f>IF(N284="nulová",J284,0)</f>
        <v>0</v>
      </c>
      <c r="BJ284" s="16" t="s">
        <v>160</v>
      </c>
      <c r="BK284" s="145">
        <f>ROUND(I284*H284,2)</f>
        <v>0</v>
      </c>
      <c r="BL284" s="16" t="s">
        <v>198</v>
      </c>
      <c r="BM284" s="144" t="s">
        <v>447</v>
      </c>
    </row>
    <row r="285" spans="2:65" s="1" customFormat="1" ht="16.5" customHeight="1">
      <c r="B285" s="31"/>
      <c r="C285" s="161" t="s">
        <v>309</v>
      </c>
      <c r="D285" s="161" t="s">
        <v>224</v>
      </c>
      <c r="E285" s="162" t="s">
        <v>448</v>
      </c>
      <c r="F285" s="163" t="s">
        <v>449</v>
      </c>
      <c r="G285" s="164" t="s">
        <v>158</v>
      </c>
      <c r="H285" s="165">
        <v>28</v>
      </c>
      <c r="I285" s="166"/>
      <c r="J285" s="167">
        <f>ROUND(I285*H285,2)</f>
        <v>0</v>
      </c>
      <c r="K285" s="168"/>
      <c r="L285" s="169"/>
      <c r="M285" s="170" t="s">
        <v>1</v>
      </c>
      <c r="N285" s="171" t="s">
        <v>41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234</v>
      </c>
      <c r="AT285" s="144" t="s">
        <v>224</v>
      </c>
      <c r="AU285" s="144" t="s">
        <v>83</v>
      </c>
      <c r="AY285" s="16" t="s">
        <v>154</v>
      </c>
      <c r="BE285" s="145">
        <f>IF(N285="základná",J285,0)</f>
        <v>0</v>
      </c>
      <c r="BF285" s="145">
        <f>IF(N285="znížená",J285,0)</f>
        <v>0</v>
      </c>
      <c r="BG285" s="145">
        <f>IF(N285="zákl. prenesená",J285,0)</f>
        <v>0</v>
      </c>
      <c r="BH285" s="145">
        <f>IF(N285="zníž. prenesená",J285,0)</f>
        <v>0</v>
      </c>
      <c r="BI285" s="145">
        <f>IF(N285="nulová",J285,0)</f>
        <v>0</v>
      </c>
      <c r="BJ285" s="16" t="s">
        <v>160</v>
      </c>
      <c r="BK285" s="145">
        <f>ROUND(I285*H285,2)</f>
        <v>0</v>
      </c>
      <c r="BL285" s="16" t="s">
        <v>198</v>
      </c>
      <c r="BM285" s="144" t="s">
        <v>450</v>
      </c>
    </row>
    <row r="286" spans="2:65" s="1" customFormat="1" ht="16.5" customHeight="1">
      <c r="B286" s="31"/>
      <c r="C286" s="132" t="s">
        <v>451</v>
      </c>
      <c r="D286" s="132" t="s">
        <v>155</v>
      </c>
      <c r="E286" s="133" t="s">
        <v>452</v>
      </c>
      <c r="F286" s="134" t="s">
        <v>453</v>
      </c>
      <c r="G286" s="135" t="s">
        <v>158</v>
      </c>
      <c r="H286" s="136">
        <v>1</v>
      </c>
      <c r="I286" s="137"/>
      <c r="J286" s="138">
        <f>ROUND(I286*H286,2)</f>
        <v>0</v>
      </c>
      <c r="K286" s="139"/>
      <c r="L286" s="31"/>
      <c r="M286" s="140" t="s">
        <v>1</v>
      </c>
      <c r="N286" s="141" t="s">
        <v>41</v>
      </c>
      <c r="P286" s="142">
        <f>O286*H286</f>
        <v>0</v>
      </c>
      <c r="Q286" s="142">
        <v>0</v>
      </c>
      <c r="R286" s="142">
        <f>Q286*H286</f>
        <v>0</v>
      </c>
      <c r="S286" s="142">
        <v>0</v>
      </c>
      <c r="T286" s="143">
        <f>S286*H286</f>
        <v>0</v>
      </c>
      <c r="AR286" s="144" t="s">
        <v>198</v>
      </c>
      <c r="AT286" s="144" t="s">
        <v>155</v>
      </c>
      <c r="AU286" s="144" t="s">
        <v>83</v>
      </c>
      <c r="AY286" s="16" t="s">
        <v>154</v>
      </c>
      <c r="BE286" s="145">
        <f>IF(N286="základná",J286,0)</f>
        <v>0</v>
      </c>
      <c r="BF286" s="145">
        <f>IF(N286="znížená",J286,0)</f>
        <v>0</v>
      </c>
      <c r="BG286" s="145">
        <f>IF(N286="zákl. prenesená",J286,0)</f>
        <v>0</v>
      </c>
      <c r="BH286" s="145">
        <f>IF(N286="zníž. prenesená",J286,0)</f>
        <v>0</v>
      </c>
      <c r="BI286" s="145">
        <f>IF(N286="nulová",J286,0)</f>
        <v>0</v>
      </c>
      <c r="BJ286" s="16" t="s">
        <v>160</v>
      </c>
      <c r="BK286" s="145">
        <f>ROUND(I286*H286,2)</f>
        <v>0</v>
      </c>
      <c r="BL286" s="16" t="s">
        <v>198</v>
      </c>
      <c r="BM286" s="144" t="s">
        <v>454</v>
      </c>
    </row>
    <row r="287" spans="2:65" s="1" customFormat="1" ht="16.5" customHeight="1">
      <c r="B287" s="31"/>
      <c r="C287" s="161" t="s">
        <v>321</v>
      </c>
      <c r="D287" s="161" t="s">
        <v>224</v>
      </c>
      <c r="E287" s="162" t="s">
        <v>455</v>
      </c>
      <c r="F287" s="163" t="s">
        <v>456</v>
      </c>
      <c r="G287" s="164" t="s">
        <v>158</v>
      </c>
      <c r="H287" s="165">
        <v>1</v>
      </c>
      <c r="I287" s="166"/>
      <c r="J287" s="167">
        <f>ROUND(I287*H287,2)</f>
        <v>0</v>
      </c>
      <c r="K287" s="168"/>
      <c r="L287" s="169"/>
      <c r="M287" s="170" t="s">
        <v>1</v>
      </c>
      <c r="N287" s="171" t="s">
        <v>41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234</v>
      </c>
      <c r="AT287" s="144" t="s">
        <v>224</v>
      </c>
      <c r="AU287" s="144" t="s">
        <v>83</v>
      </c>
      <c r="AY287" s="16" t="s">
        <v>154</v>
      </c>
      <c r="BE287" s="145">
        <f>IF(N287="základná",J287,0)</f>
        <v>0</v>
      </c>
      <c r="BF287" s="145">
        <f>IF(N287="znížená",J287,0)</f>
        <v>0</v>
      </c>
      <c r="BG287" s="145">
        <f>IF(N287="zákl. prenesená",J287,0)</f>
        <v>0</v>
      </c>
      <c r="BH287" s="145">
        <f>IF(N287="zníž. prenesená",J287,0)</f>
        <v>0</v>
      </c>
      <c r="BI287" s="145">
        <f>IF(N287="nulová",J287,0)</f>
        <v>0</v>
      </c>
      <c r="BJ287" s="16" t="s">
        <v>160</v>
      </c>
      <c r="BK287" s="145">
        <f>ROUND(I287*H287,2)</f>
        <v>0</v>
      </c>
      <c r="BL287" s="16" t="s">
        <v>198</v>
      </c>
      <c r="BM287" s="144" t="s">
        <v>457</v>
      </c>
    </row>
    <row r="288" spans="2:65" s="1" customFormat="1" ht="24.2" customHeight="1">
      <c r="B288" s="31"/>
      <c r="C288" s="132" t="s">
        <v>458</v>
      </c>
      <c r="D288" s="132" t="s">
        <v>155</v>
      </c>
      <c r="E288" s="133" t="s">
        <v>459</v>
      </c>
      <c r="F288" s="134" t="s">
        <v>460</v>
      </c>
      <c r="G288" s="135" t="s">
        <v>365</v>
      </c>
      <c r="H288" s="172"/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41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198</v>
      </c>
      <c r="AT288" s="144" t="s">
        <v>155</v>
      </c>
      <c r="AU288" s="144" t="s">
        <v>83</v>
      </c>
      <c r="AY288" s="16" t="s">
        <v>154</v>
      </c>
      <c r="BE288" s="145">
        <f>IF(N288="základná",J288,0)</f>
        <v>0</v>
      </c>
      <c r="BF288" s="145">
        <f>IF(N288="znížená",J288,0)</f>
        <v>0</v>
      </c>
      <c r="BG288" s="145">
        <f>IF(N288="zákl. prenesená",J288,0)</f>
        <v>0</v>
      </c>
      <c r="BH288" s="145">
        <f>IF(N288="zníž. prenesená",J288,0)</f>
        <v>0</v>
      </c>
      <c r="BI288" s="145">
        <f>IF(N288="nulová",J288,0)</f>
        <v>0</v>
      </c>
      <c r="BJ288" s="16" t="s">
        <v>160</v>
      </c>
      <c r="BK288" s="145">
        <f>ROUND(I288*H288,2)</f>
        <v>0</v>
      </c>
      <c r="BL288" s="16" t="s">
        <v>198</v>
      </c>
      <c r="BM288" s="144" t="s">
        <v>461</v>
      </c>
    </row>
    <row r="289" spans="2:65" s="10" customFormat="1" ht="25.9" customHeight="1">
      <c r="B289" s="122"/>
      <c r="D289" s="123" t="s">
        <v>74</v>
      </c>
      <c r="E289" s="124" t="s">
        <v>462</v>
      </c>
      <c r="F289" s="124" t="s">
        <v>463</v>
      </c>
      <c r="I289" s="125"/>
      <c r="J289" s="126">
        <f>BK289</f>
        <v>0</v>
      </c>
      <c r="L289" s="122"/>
      <c r="M289" s="127"/>
      <c r="P289" s="128">
        <f>SUM(P290:P292)</f>
        <v>0</v>
      </c>
      <c r="R289" s="128">
        <f>SUM(R290:R292)</f>
        <v>0</v>
      </c>
      <c r="T289" s="129">
        <f>SUM(T290:T292)</f>
        <v>0</v>
      </c>
      <c r="AR289" s="123" t="s">
        <v>160</v>
      </c>
      <c r="AT289" s="130" t="s">
        <v>74</v>
      </c>
      <c r="AU289" s="130" t="s">
        <v>75</v>
      </c>
      <c r="AY289" s="123" t="s">
        <v>154</v>
      </c>
      <c r="BK289" s="131">
        <f>SUM(BK290:BK292)</f>
        <v>0</v>
      </c>
    </row>
    <row r="290" spans="2:65" s="1" customFormat="1" ht="24.2" customHeight="1">
      <c r="B290" s="31"/>
      <c r="C290" s="132" t="s">
        <v>324</v>
      </c>
      <c r="D290" s="132" t="s">
        <v>155</v>
      </c>
      <c r="E290" s="133" t="s">
        <v>464</v>
      </c>
      <c r="F290" s="134" t="s">
        <v>465</v>
      </c>
      <c r="G290" s="135" t="s">
        <v>165</v>
      </c>
      <c r="H290" s="136">
        <v>19.8</v>
      </c>
      <c r="I290" s="137"/>
      <c r="J290" s="138">
        <f>ROUND(I290*H290,2)</f>
        <v>0</v>
      </c>
      <c r="K290" s="139"/>
      <c r="L290" s="31"/>
      <c r="M290" s="140" t="s">
        <v>1</v>
      </c>
      <c r="N290" s="141" t="s">
        <v>41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198</v>
      </c>
      <c r="AT290" s="144" t="s">
        <v>155</v>
      </c>
      <c r="AU290" s="144" t="s">
        <v>83</v>
      </c>
      <c r="AY290" s="16" t="s">
        <v>154</v>
      </c>
      <c r="BE290" s="145">
        <f>IF(N290="základná",J290,0)</f>
        <v>0</v>
      </c>
      <c r="BF290" s="145">
        <f>IF(N290="znížená",J290,0)</f>
        <v>0</v>
      </c>
      <c r="BG290" s="145">
        <f>IF(N290="zákl. prenesená",J290,0)</f>
        <v>0</v>
      </c>
      <c r="BH290" s="145">
        <f>IF(N290="zníž. prenesená",J290,0)</f>
        <v>0</v>
      </c>
      <c r="BI290" s="145">
        <f>IF(N290="nulová",J290,0)</f>
        <v>0</v>
      </c>
      <c r="BJ290" s="16" t="s">
        <v>160</v>
      </c>
      <c r="BK290" s="145">
        <f>ROUND(I290*H290,2)</f>
        <v>0</v>
      </c>
      <c r="BL290" s="16" t="s">
        <v>198</v>
      </c>
      <c r="BM290" s="144" t="s">
        <v>466</v>
      </c>
    </row>
    <row r="291" spans="2:65" s="11" customFormat="1" ht="11.25">
      <c r="B291" s="146"/>
      <c r="D291" s="147" t="s">
        <v>167</v>
      </c>
      <c r="E291" s="148" t="s">
        <v>1</v>
      </c>
      <c r="F291" s="149" t="s">
        <v>467</v>
      </c>
      <c r="H291" s="150">
        <v>19.8</v>
      </c>
      <c r="I291" s="151"/>
      <c r="L291" s="146"/>
      <c r="M291" s="152"/>
      <c r="T291" s="153"/>
      <c r="AT291" s="148" t="s">
        <v>167</v>
      </c>
      <c r="AU291" s="148" t="s">
        <v>83</v>
      </c>
      <c r="AV291" s="11" t="s">
        <v>160</v>
      </c>
      <c r="AW291" s="11" t="s">
        <v>31</v>
      </c>
      <c r="AX291" s="11" t="s">
        <v>75</v>
      </c>
      <c r="AY291" s="148" t="s">
        <v>154</v>
      </c>
    </row>
    <row r="292" spans="2:65" s="12" customFormat="1" ht="11.25">
      <c r="B292" s="154"/>
      <c r="D292" s="147" t="s">
        <v>167</v>
      </c>
      <c r="E292" s="155" t="s">
        <v>1</v>
      </c>
      <c r="F292" s="156" t="s">
        <v>169</v>
      </c>
      <c r="H292" s="157">
        <v>19.8</v>
      </c>
      <c r="I292" s="158"/>
      <c r="L292" s="154"/>
      <c r="M292" s="159"/>
      <c r="T292" s="160"/>
      <c r="AT292" s="155" t="s">
        <v>167</v>
      </c>
      <c r="AU292" s="155" t="s">
        <v>83</v>
      </c>
      <c r="AV292" s="12" t="s">
        <v>159</v>
      </c>
      <c r="AW292" s="12" t="s">
        <v>31</v>
      </c>
      <c r="AX292" s="12" t="s">
        <v>83</v>
      </c>
      <c r="AY292" s="155" t="s">
        <v>154</v>
      </c>
    </row>
    <row r="293" spans="2:65" s="10" customFormat="1" ht="25.9" customHeight="1">
      <c r="B293" s="122"/>
      <c r="D293" s="123" t="s">
        <v>74</v>
      </c>
      <c r="E293" s="124" t="s">
        <v>468</v>
      </c>
      <c r="F293" s="124" t="s">
        <v>469</v>
      </c>
      <c r="I293" s="125"/>
      <c r="J293" s="126">
        <f>BK293</f>
        <v>0</v>
      </c>
      <c r="L293" s="122"/>
      <c r="M293" s="127"/>
      <c r="P293" s="128">
        <f>SUM(P294:P308)</f>
        <v>0</v>
      </c>
      <c r="R293" s="128">
        <f>SUM(R294:R308)</f>
        <v>0</v>
      </c>
      <c r="T293" s="129">
        <f>SUM(T294:T308)</f>
        <v>0</v>
      </c>
      <c r="AR293" s="123" t="s">
        <v>160</v>
      </c>
      <c r="AT293" s="130" t="s">
        <v>74</v>
      </c>
      <c r="AU293" s="130" t="s">
        <v>75</v>
      </c>
      <c r="AY293" s="123" t="s">
        <v>154</v>
      </c>
      <c r="BK293" s="131">
        <f>SUM(BK294:BK308)</f>
        <v>0</v>
      </c>
    </row>
    <row r="294" spans="2:65" s="1" customFormat="1" ht="24.2" customHeight="1">
      <c r="B294" s="31"/>
      <c r="C294" s="132" t="s">
        <v>470</v>
      </c>
      <c r="D294" s="132" t="s">
        <v>155</v>
      </c>
      <c r="E294" s="133" t="s">
        <v>471</v>
      </c>
      <c r="F294" s="134" t="s">
        <v>472</v>
      </c>
      <c r="G294" s="135" t="s">
        <v>184</v>
      </c>
      <c r="H294" s="136">
        <v>29.95</v>
      </c>
      <c r="I294" s="137"/>
      <c r="J294" s="138">
        <f>ROUND(I294*H294,2)</f>
        <v>0</v>
      </c>
      <c r="K294" s="139"/>
      <c r="L294" s="31"/>
      <c r="M294" s="140" t="s">
        <v>1</v>
      </c>
      <c r="N294" s="141" t="s">
        <v>41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198</v>
      </c>
      <c r="AT294" s="144" t="s">
        <v>155</v>
      </c>
      <c r="AU294" s="144" t="s">
        <v>83</v>
      </c>
      <c r="AY294" s="16" t="s">
        <v>154</v>
      </c>
      <c r="BE294" s="145">
        <f>IF(N294="základná",J294,0)</f>
        <v>0</v>
      </c>
      <c r="BF294" s="145">
        <f>IF(N294="znížená",J294,0)</f>
        <v>0</v>
      </c>
      <c r="BG294" s="145">
        <f>IF(N294="zákl. prenesená",J294,0)</f>
        <v>0</v>
      </c>
      <c r="BH294" s="145">
        <f>IF(N294="zníž. prenesená",J294,0)</f>
        <v>0</v>
      </c>
      <c r="BI294" s="145">
        <f>IF(N294="nulová",J294,0)</f>
        <v>0</v>
      </c>
      <c r="BJ294" s="16" t="s">
        <v>160</v>
      </c>
      <c r="BK294" s="145">
        <f>ROUND(I294*H294,2)</f>
        <v>0</v>
      </c>
      <c r="BL294" s="16" t="s">
        <v>198</v>
      </c>
      <c r="BM294" s="144" t="s">
        <v>473</v>
      </c>
    </row>
    <row r="295" spans="2:65" s="11" customFormat="1" ht="11.25">
      <c r="B295" s="146"/>
      <c r="D295" s="147" t="s">
        <v>167</v>
      </c>
      <c r="E295" s="148" t="s">
        <v>1</v>
      </c>
      <c r="F295" s="149" t="s">
        <v>474</v>
      </c>
      <c r="H295" s="150">
        <v>29.95</v>
      </c>
      <c r="I295" s="151"/>
      <c r="L295" s="146"/>
      <c r="M295" s="152"/>
      <c r="T295" s="153"/>
      <c r="AT295" s="148" t="s">
        <v>167</v>
      </c>
      <c r="AU295" s="148" t="s">
        <v>83</v>
      </c>
      <c r="AV295" s="11" t="s">
        <v>160</v>
      </c>
      <c r="AW295" s="11" t="s">
        <v>31</v>
      </c>
      <c r="AX295" s="11" t="s">
        <v>75</v>
      </c>
      <c r="AY295" s="148" t="s">
        <v>154</v>
      </c>
    </row>
    <row r="296" spans="2:65" s="12" customFormat="1" ht="11.25">
      <c r="B296" s="154"/>
      <c r="D296" s="147" t="s">
        <v>167</v>
      </c>
      <c r="E296" s="155" t="s">
        <v>1</v>
      </c>
      <c r="F296" s="156" t="s">
        <v>169</v>
      </c>
      <c r="H296" s="157">
        <v>29.95</v>
      </c>
      <c r="I296" s="158"/>
      <c r="L296" s="154"/>
      <c r="M296" s="159"/>
      <c r="T296" s="160"/>
      <c r="AT296" s="155" t="s">
        <v>167</v>
      </c>
      <c r="AU296" s="155" t="s">
        <v>83</v>
      </c>
      <c r="AV296" s="12" t="s">
        <v>159</v>
      </c>
      <c r="AW296" s="12" t="s">
        <v>31</v>
      </c>
      <c r="AX296" s="12" t="s">
        <v>83</v>
      </c>
      <c r="AY296" s="155" t="s">
        <v>154</v>
      </c>
    </row>
    <row r="297" spans="2:65" s="1" customFormat="1" ht="24.2" customHeight="1">
      <c r="B297" s="31"/>
      <c r="C297" s="161" t="s">
        <v>328</v>
      </c>
      <c r="D297" s="161" t="s">
        <v>224</v>
      </c>
      <c r="E297" s="162" t="s">
        <v>475</v>
      </c>
      <c r="F297" s="163" t="s">
        <v>476</v>
      </c>
      <c r="G297" s="164" t="s">
        <v>184</v>
      </c>
      <c r="H297" s="165">
        <v>29.95</v>
      </c>
      <c r="I297" s="166"/>
      <c r="J297" s="167">
        <f>ROUND(I297*H297,2)</f>
        <v>0</v>
      </c>
      <c r="K297" s="168"/>
      <c r="L297" s="169"/>
      <c r="M297" s="170" t="s">
        <v>1</v>
      </c>
      <c r="N297" s="171" t="s">
        <v>41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234</v>
      </c>
      <c r="AT297" s="144" t="s">
        <v>224</v>
      </c>
      <c r="AU297" s="144" t="s">
        <v>83</v>
      </c>
      <c r="AY297" s="16" t="s">
        <v>154</v>
      </c>
      <c r="BE297" s="145">
        <f>IF(N297="základná",J297,0)</f>
        <v>0</v>
      </c>
      <c r="BF297" s="145">
        <f>IF(N297="znížená",J297,0)</f>
        <v>0</v>
      </c>
      <c r="BG297" s="145">
        <f>IF(N297="zákl. prenesená",J297,0)</f>
        <v>0</v>
      </c>
      <c r="BH297" s="145">
        <f>IF(N297="zníž. prenesená",J297,0)</f>
        <v>0</v>
      </c>
      <c r="BI297" s="145">
        <f>IF(N297="nulová",J297,0)</f>
        <v>0</v>
      </c>
      <c r="BJ297" s="16" t="s">
        <v>160</v>
      </c>
      <c r="BK297" s="145">
        <f>ROUND(I297*H297,2)</f>
        <v>0</v>
      </c>
      <c r="BL297" s="16" t="s">
        <v>198</v>
      </c>
      <c r="BM297" s="144" t="s">
        <v>477</v>
      </c>
    </row>
    <row r="298" spans="2:65" s="1" customFormat="1" ht="24.2" customHeight="1">
      <c r="B298" s="31"/>
      <c r="C298" s="132" t="s">
        <v>478</v>
      </c>
      <c r="D298" s="132" t="s">
        <v>155</v>
      </c>
      <c r="E298" s="133" t="s">
        <v>479</v>
      </c>
      <c r="F298" s="134" t="s">
        <v>480</v>
      </c>
      <c r="G298" s="135" t="s">
        <v>165</v>
      </c>
      <c r="H298" s="136">
        <v>91.71</v>
      </c>
      <c r="I298" s="137"/>
      <c r="J298" s="138">
        <f>ROUND(I298*H298,2)</f>
        <v>0</v>
      </c>
      <c r="K298" s="139"/>
      <c r="L298" s="31"/>
      <c r="M298" s="140" t="s">
        <v>1</v>
      </c>
      <c r="N298" s="141" t="s">
        <v>41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198</v>
      </c>
      <c r="AT298" s="144" t="s">
        <v>155</v>
      </c>
      <c r="AU298" s="144" t="s">
        <v>83</v>
      </c>
      <c r="AY298" s="16" t="s">
        <v>154</v>
      </c>
      <c r="BE298" s="145">
        <f>IF(N298="základná",J298,0)</f>
        <v>0</v>
      </c>
      <c r="BF298" s="145">
        <f>IF(N298="znížená",J298,0)</f>
        <v>0</v>
      </c>
      <c r="BG298" s="145">
        <f>IF(N298="zákl. prenesená",J298,0)</f>
        <v>0</v>
      </c>
      <c r="BH298" s="145">
        <f>IF(N298="zníž. prenesená",J298,0)</f>
        <v>0</v>
      </c>
      <c r="BI298" s="145">
        <f>IF(N298="nulová",J298,0)</f>
        <v>0</v>
      </c>
      <c r="BJ298" s="16" t="s">
        <v>160</v>
      </c>
      <c r="BK298" s="145">
        <f>ROUND(I298*H298,2)</f>
        <v>0</v>
      </c>
      <c r="BL298" s="16" t="s">
        <v>198</v>
      </c>
      <c r="BM298" s="144" t="s">
        <v>481</v>
      </c>
    </row>
    <row r="299" spans="2:65" s="1" customFormat="1" ht="24.2" customHeight="1">
      <c r="B299" s="31"/>
      <c r="C299" s="161" t="s">
        <v>331</v>
      </c>
      <c r="D299" s="161" t="s">
        <v>224</v>
      </c>
      <c r="E299" s="162" t="s">
        <v>482</v>
      </c>
      <c r="F299" s="163" t="s">
        <v>483</v>
      </c>
      <c r="G299" s="164" t="s">
        <v>165</v>
      </c>
      <c r="H299" s="165">
        <v>99.046999999999997</v>
      </c>
      <c r="I299" s="166"/>
      <c r="J299" s="167">
        <f>ROUND(I299*H299,2)</f>
        <v>0</v>
      </c>
      <c r="K299" s="168"/>
      <c r="L299" s="169"/>
      <c r="M299" s="170" t="s">
        <v>1</v>
      </c>
      <c r="N299" s="171" t="s">
        <v>41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234</v>
      </c>
      <c r="AT299" s="144" t="s">
        <v>224</v>
      </c>
      <c r="AU299" s="144" t="s">
        <v>83</v>
      </c>
      <c r="AY299" s="16" t="s">
        <v>154</v>
      </c>
      <c r="BE299" s="145">
        <f>IF(N299="základná",J299,0)</f>
        <v>0</v>
      </c>
      <c r="BF299" s="145">
        <f>IF(N299="znížená",J299,0)</f>
        <v>0</v>
      </c>
      <c r="BG299" s="145">
        <f>IF(N299="zákl. prenesená",J299,0)</f>
        <v>0</v>
      </c>
      <c r="BH299" s="145">
        <f>IF(N299="zníž. prenesená",J299,0)</f>
        <v>0</v>
      </c>
      <c r="BI299" s="145">
        <f>IF(N299="nulová",J299,0)</f>
        <v>0</v>
      </c>
      <c r="BJ299" s="16" t="s">
        <v>160</v>
      </c>
      <c r="BK299" s="145">
        <f>ROUND(I299*H299,2)</f>
        <v>0</v>
      </c>
      <c r="BL299" s="16" t="s">
        <v>198</v>
      </c>
      <c r="BM299" s="144" t="s">
        <v>484</v>
      </c>
    </row>
    <row r="300" spans="2:65" s="11" customFormat="1" ht="11.25">
      <c r="B300" s="146"/>
      <c r="D300" s="147" t="s">
        <v>167</v>
      </c>
      <c r="E300" s="148" t="s">
        <v>1</v>
      </c>
      <c r="F300" s="149" t="s">
        <v>485</v>
      </c>
      <c r="H300" s="150">
        <v>99.046999999999997</v>
      </c>
      <c r="I300" s="151"/>
      <c r="L300" s="146"/>
      <c r="M300" s="152"/>
      <c r="T300" s="153"/>
      <c r="AT300" s="148" t="s">
        <v>167</v>
      </c>
      <c r="AU300" s="148" t="s">
        <v>83</v>
      </c>
      <c r="AV300" s="11" t="s">
        <v>160</v>
      </c>
      <c r="AW300" s="11" t="s">
        <v>31</v>
      </c>
      <c r="AX300" s="11" t="s">
        <v>75</v>
      </c>
      <c r="AY300" s="148" t="s">
        <v>154</v>
      </c>
    </row>
    <row r="301" spans="2:65" s="12" customFormat="1" ht="11.25">
      <c r="B301" s="154"/>
      <c r="D301" s="147" t="s">
        <v>167</v>
      </c>
      <c r="E301" s="155" t="s">
        <v>1</v>
      </c>
      <c r="F301" s="156" t="s">
        <v>169</v>
      </c>
      <c r="H301" s="157">
        <v>99.046999999999997</v>
      </c>
      <c r="I301" s="158"/>
      <c r="L301" s="154"/>
      <c r="M301" s="159"/>
      <c r="T301" s="160"/>
      <c r="AT301" s="155" t="s">
        <v>167</v>
      </c>
      <c r="AU301" s="155" t="s">
        <v>83</v>
      </c>
      <c r="AV301" s="12" t="s">
        <v>159</v>
      </c>
      <c r="AW301" s="12" t="s">
        <v>31</v>
      </c>
      <c r="AX301" s="12" t="s">
        <v>83</v>
      </c>
      <c r="AY301" s="155" t="s">
        <v>154</v>
      </c>
    </row>
    <row r="302" spans="2:65" s="1" customFormat="1" ht="37.9" customHeight="1">
      <c r="B302" s="31"/>
      <c r="C302" s="132" t="s">
        <v>486</v>
      </c>
      <c r="D302" s="132" t="s">
        <v>155</v>
      </c>
      <c r="E302" s="133" t="s">
        <v>487</v>
      </c>
      <c r="F302" s="134" t="s">
        <v>488</v>
      </c>
      <c r="G302" s="135" t="s">
        <v>165</v>
      </c>
      <c r="H302" s="136">
        <v>78.28</v>
      </c>
      <c r="I302" s="137"/>
      <c r="J302" s="138">
        <f>ROUND(I302*H302,2)</f>
        <v>0</v>
      </c>
      <c r="K302" s="139"/>
      <c r="L302" s="31"/>
      <c r="M302" s="140" t="s">
        <v>1</v>
      </c>
      <c r="N302" s="141" t="s">
        <v>41</v>
      </c>
      <c r="P302" s="142">
        <f>O302*H302</f>
        <v>0</v>
      </c>
      <c r="Q302" s="142">
        <v>0</v>
      </c>
      <c r="R302" s="142">
        <f>Q302*H302</f>
        <v>0</v>
      </c>
      <c r="S302" s="142">
        <v>0</v>
      </c>
      <c r="T302" s="143">
        <f>S302*H302</f>
        <v>0</v>
      </c>
      <c r="AR302" s="144" t="s">
        <v>198</v>
      </c>
      <c r="AT302" s="144" t="s">
        <v>155</v>
      </c>
      <c r="AU302" s="144" t="s">
        <v>83</v>
      </c>
      <c r="AY302" s="16" t="s">
        <v>154</v>
      </c>
      <c r="BE302" s="145">
        <f>IF(N302="základná",J302,0)</f>
        <v>0</v>
      </c>
      <c r="BF302" s="145">
        <f>IF(N302="znížená",J302,0)</f>
        <v>0</v>
      </c>
      <c r="BG302" s="145">
        <f>IF(N302="zákl. prenesená",J302,0)</f>
        <v>0</v>
      </c>
      <c r="BH302" s="145">
        <f>IF(N302="zníž. prenesená",J302,0)</f>
        <v>0</v>
      </c>
      <c r="BI302" s="145">
        <f>IF(N302="nulová",J302,0)</f>
        <v>0</v>
      </c>
      <c r="BJ302" s="16" t="s">
        <v>160</v>
      </c>
      <c r="BK302" s="145">
        <f>ROUND(I302*H302,2)</f>
        <v>0</v>
      </c>
      <c r="BL302" s="16" t="s">
        <v>198</v>
      </c>
      <c r="BM302" s="144" t="s">
        <v>489</v>
      </c>
    </row>
    <row r="303" spans="2:65" s="11" customFormat="1" ht="22.5">
      <c r="B303" s="146"/>
      <c r="D303" s="147" t="s">
        <v>167</v>
      </c>
      <c r="E303" s="148" t="s">
        <v>1</v>
      </c>
      <c r="F303" s="149" t="s">
        <v>490</v>
      </c>
      <c r="H303" s="150">
        <v>78.28</v>
      </c>
      <c r="I303" s="151"/>
      <c r="L303" s="146"/>
      <c r="M303" s="152"/>
      <c r="T303" s="153"/>
      <c r="AT303" s="148" t="s">
        <v>167</v>
      </c>
      <c r="AU303" s="148" t="s">
        <v>83</v>
      </c>
      <c r="AV303" s="11" t="s">
        <v>160</v>
      </c>
      <c r="AW303" s="11" t="s">
        <v>31</v>
      </c>
      <c r="AX303" s="11" t="s">
        <v>75</v>
      </c>
      <c r="AY303" s="148" t="s">
        <v>154</v>
      </c>
    </row>
    <row r="304" spans="2:65" s="12" customFormat="1" ht="11.25">
      <c r="B304" s="154"/>
      <c r="D304" s="147" t="s">
        <v>167</v>
      </c>
      <c r="E304" s="155" t="s">
        <v>1</v>
      </c>
      <c r="F304" s="156" t="s">
        <v>169</v>
      </c>
      <c r="H304" s="157">
        <v>78.28</v>
      </c>
      <c r="I304" s="158"/>
      <c r="L304" s="154"/>
      <c r="M304" s="159"/>
      <c r="T304" s="160"/>
      <c r="AT304" s="155" t="s">
        <v>167</v>
      </c>
      <c r="AU304" s="155" t="s">
        <v>83</v>
      </c>
      <c r="AV304" s="12" t="s">
        <v>159</v>
      </c>
      <c r="AW304" s="12" t="s">
        <v>31</v>
      </c>
      <c r="AX304" s="12" t="s">
        <v>83</v>
      </c>
      <c r="AY304" s="155" t="s">
        <v>154</v>
      </c>
    </row>
    <row r="305" spans="2:65" s="1" customFormat="1" ht="24.2" customHeight="1">
      <c r="B305" s="31"/>
      <c r="C305" s="161" t="s">
        <v>335</v>
      </c>
      <c r="D305" s="161" t="s">
        <v>224</v>
      </c>
      <c r="E305" s="162" t="s">
        <v>491</v>
      </c>
      <c r="F305" s="163" t="s">
        <v>492</v>
      </c>
      <c r="G305" s="164" t="s">
        <v>165</v>
      </c>
      <c r="H305" s="165">
        <v>84.542000000000002</v>
      </c>
      <c r="I305" s="166"/>
      <c r="J305" s="167">
        <f>ROUND(I305*H305,2)</f>
        <v>0</v>
      </c>
      <c r="K305" s="168"/>
      <c r="L305" s="169"/>
      <c r="M305" s="170" t="s">
        <v>1</v>
      </c>
      <c r="N305" s="171" t="s">
        <v>41</v>
      </c>
      <c r="P305" s="142">
        <f>O305*H305</f>
        <v>0</v>
      </c>
      <c r="Q305" s="142">
        <v>0</v>
      </c>
      <c r="R305" s="142">
        <f>Q305*H305</f>
        <v>0</v>
      </c>
      <c r="S305" s="142">
        <v>0</v>
      </c>
      <c r="T305" s="143">
        <f>S305*H305</f>
        <v>0</v>
      </c>
      <c r="AR305" s="144" t="s">
        <v>234</v>
      </c>
      <c r="AT305" s="144" t="s">
        <v>224</v>
      </c>
      <c r="AU305" s="144" t="s">
        <v>83</v>
      </c>
      <c r="AY305" s="16" t="s">
        <v>154</v>
      </c>
      <c r="BE305" s="145">
        <f>IF(N305="základná",J305,0)</f>
        <v>0</v>
      </c>
      <c r="BF305" s="145">
        <f>IF(N305="znížená",J305,0)</f>
        <v>0</v>
      </c>
      <c r="BG305" s="145">
        <f>IF(N305="zákl. prenesená",J305,0)</f>
        <v>0</v>
      </c>
      <c r="BH305" s="145">
        <f>IF(N305="zníž. prenesená",J305,0)</f>
        <v>0</v>
      </c>
      <c r="BI305" s="145">
        <f>IF(N305="nulová",J305,0)</f>
        <v>0</v>
      </c>
      <c r="BJ305" s="16" t="s">
        <v>160</v>
      </c>
      <c r="BK305" s="145">
        <f>ROUND(I305*H305,2)</f>
        <v>0</v>
      </c>
      <c r="BL305" s="16" t="s">
        <v>198</v>
      </c>
      <c r="BM305" s="144" t="s">
        <v>493</v>
      </c>
    </row>
    <row r="306" spans="2:65" s="11" customFormat="1" ht="11.25">
      <c r="B306" s="146"/>
      <c r="D306" s="147" t="s">
        <v>167</v>
      </c>
      <c r="E306" s="148" t="s">
        <v>1</v>
      </c>
      <c r="F306" s="149" t="s">
        <v>494</v>
      </c>
      <c r="H306" s="150">
        <v>84.542000000000002</v>
      </c>
      <c r="I306" s="151"/>
      <c r="L306" s="146"/>
      <c r="M306" s="152"/>
      <c r="T306" s="153"/>
      <c r="AT306" s="148" t="s">
        <v>167</v>
      </c>
      <c r="AU306" s="148" t="s">
        <v>83</v>
      </c>
      <c r="AV306" s="11" t="s">
        <v>160</v>
      </c>
      <c r="AW306" s="11" t="s">
        <v>31</v>
      </c>
      <c r="AX306" s="11" t="s">
        <v>75</v>
      </c>
      <c r="AY306" s="148" t="s">
        <v>154</v>
      </c>
    </row>
    <row r="307" spans="2:65" s="12" customFormat="1" ht="11.25">
      <c r="B307" s="154"/>
      <c r="D307" s="147" t="s">
        <v>167</v>
      </c>
      <c r="E307" s="155" t="s">
        <v>1</v>
      </c>
      <c r="F307" s="156" t="s">
        <v>169</v>
      </c>
      <c r="H307" s="157">
        <v>84.542000000000002</v>
      </c>
      <c r="I307" s="158"/>
      <c r="L307" s="154"/>
      <c r="M307" s="159"/>
      <c r="T307" s="160"/>
      <c r="AT307" s="155" t="s">
        <v>167</v>
      </c>
      <c r="AU307" s="155" t="s">
        <v>83</v>
      </c>
      <c r="AV307" s="12" t="s">
        <v>159</v>
      </c>
      <c r="AW307" s="12" t="s">
        <v>31</v>
      </c>
      <c r="AX307" s="12" t="s">
        <v>83</v>
      </c>
      <c r="AY307" s="155" t="s">
        <v>154</v>
      </c>
    </row>
    <row r="308" spans="2:65" s="1" customFormat="1" ht="24.2" customHeight="1">
      <c r="B308" s="31"/>
      <c r="C308" s="132" t="s">
        <v>495</v>
      </c>
      <c r="D308" s="132" t="s">
        <v>155</v>
      </c>
      <c r="E308" s="133" t="s">
        <v>496</v>
      </c>
      <c r="F308" s="134" t="s">
        <v>497</v>
      </c>
      <c r="G308" s="135" t="s">
        <v>365</v>
      </c>
      <c r="H308" s="172"/>
      <c r="I308" s="137"/>
      <c r="J308" s="138">
        <f>ROUND(I308*H308,2)</f>
        <v>0</v>
      </c>
      <c r="K308" s="139"/>
      <c r="L308" s="31"/>
      <c r="M308" s="140" t="s">
        <v>1</v>
      </c>
      <c r="N308" s="141" t="s">
        <v>41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198</v>
      </c>
      <c r="AT308" s="144" t="s">
        <v>155</v>
      </c>
      <c r="AU308" s="144" t="s">
        <v>83</v>
      </c>
      <c r="AY308" s="16" t="s">
        <v>154</v>
      </c>
      <c r="BE308" s="145">
        <f>IF(N308="základná",J308,0)</f>
        <v>0</v>
      </c>
      <c r="BF308" s="145">
        <f>IF(N308="znížená",J308,0)</f>
        <v>0</v>
      </c>
      <c r="BG308" s="145">
        <f>IF(N308="zákl. prenesená",J308,0)</f>
        <v>0</v>
      </c>
      <c r="BH308" s="145">
        <f>IF(N308="zníž. prenesená",J308,0)</f>
        <v>0</v>
      </c>
      <c r="BI308" s="145">
        <f>IF(N308="nulová",J308,0)</f>
        <v>0</v>
      </c>
      <c r="BJ308" s="16" t="s">
        <v>160</v>
      </c>
      <c r="BK308" s="145">
        <f>ROUND(I308*H308,2)</f>
        <v>0</v>
      </c>
      <c r="BL308" s="16" t="s">
        <v>198</v>
      </c>
      <c r="BM308" s="144" t="s">
        <v>498</v>
      </c>
    </row>
    <row r="309" spans="2:65" s="10" customFormat="1" ht="25.9" customHeight="1">
      <c r="B309" s="122"/>
      <c r="D309" s="123" t="s">
        <v>74</v>
      </c>
      <c r="E309" s="124" t="s">
        <v>499</v>
      </c>
      <c r="F309" s="124" t="s">
        <v>500</v>
      </c>
      <c r="I309" s="125"/>
      <c r="J309" s="126">
        <f>BK309</f>
        <v>0</v>
      </c>
      <c r="L309" s="122"/>
      <c r="M309" s="127"/>
      <c r="P309" s="128">
        <f>SUM(P310:P336)</f>
        <v>0</v>
      </c>
      <c r="R309" s="128">
        <f>SUM(R310:R336)</f>
        <v>0</v>
      </c>
      <c r="T309" s="129">
        <f>SUM(T310:T336)</f>
        <v>0</v>
      </c>
      <c r="AR309" s="123" t="s">
        <v>160</v>
      </c>
      <c r="AT309" s="130" t="s">
        <v>74</v>
      </c>
      <c r="AU309" s="130" t="s">
        <v>75</v>
      </c>
      <c r="AY309" s="123" t="s">
        <v>154</v>
      </c>
      <c r="BK309" s="131">
        <f>SUM(BK310:BK336)</f>
        <v>0</v>
      </c>
    </row>
    <row r="310" spans="2:65" s="1" customFormat="1" ht="16.5" customHeight="1">
      <c r="B310" s="31"/>
      <c r="C310" s="132" t="s">
        <v>338</v>
      </c>
      <c r="D310" s="132" t="s">
        <v>155</v>
      </c>
      <c r="E310" s="133" t="s">
        <v>501</v>
      </c>
      <c r="F310" s="134" t="s">
        <v>502</v>
      </c>
      <c r="G310" s="135" t="s">
        <v>184</v>
      </c>
      <c r="H310" s="136">
        <v>381.8</v>
      </c>
      <c r="I310" s="137"/>
      <c r="J310" s="138">
        <f>ROUND(I310*H310,2)</f>
        <v>0</v>
      </c>
      <c r="K310" s="139"/>
      <c r="L310" s="31"/>
      <c r="M310" s="140" t="s">
        <v>1</v>
      </c>
      <c r="N310" s="141" t="s">
        <v>41</v>
      </c>
      <c r="P310" s="142">
        <f>O310*H310</f>
        <v>0</v>
      </c>
      <c r="Q310" s="142">
        <v>0</v>
      </c>
      <c r="R310" s="142">
        <f>Q310*H310</f>
        <v>0</v>
      </c>
      <c r="S310" s="142">
        <v>0</v>
      </c>
      <c r="T310" s="143">
        <f>S310*H310</f>
        <v>0</v>
      </c>
      <c r="AR310" s="144" t="s">
        <v>198</v>
      </c>
      <c r="AT310" s="144" t="s">
        <v>155</v>
      </c>
      <c r="AU310" s="144" t="s">
        <v>83</v>
      </c>
      <c r="AY310" s="16" t="s">
        <v>154</v>
      </c>
      <c r="BE310" s="145">
        <f>IF(N310="základná",J310,0)</f>
        <v>0</v>
      </c>
      <c r="BF310" s="145">
        <f>IF(N310="znížená",J310,0)</f>
        <v>0</v>
      </c>
      <c r="BG310" s="145">
        <f>IF(N310="zákl. prenesená",J310,0)</f>
        <v>0</v>
      </c>
      <c r="BH310" s="145">
        <f>IF(N310="zníž. prenesená",J310,0)</f>
        <v>0</v>
      </c>
      <c r="BI310" s="145">
        <f>IF(N310="nulová",J310,0)</f>
        <v>0</v>
      </c>
      <c r="BJ310" s="16" t="s">
        <v>160</v>
      </c>
      <c r="BK310" s="145">
        <f>ROUND(I310*H310,2)</f>
        <v>0</v>
      </c>
      <c r="BL310" s="16" t="s">
        <v>198</v>
      </c>
      <c r="BM310" s="144" t="s">
        <v>503</v>
      </c>
    </row>
    <row r="311" spans="2:65" s="11" customFormat="1" ht="11.25">
      <c r="B311" s="146"/>
      <c r="D311" s="147" t="s">
        <v>167</v>
      </c>
      <c r="E311" s="148" t="s">
        <v>1</v>
      </c>
      <c r="F311" s="149" t="s">
        <v>504</v>
      </c>
      <c r="H311" s="150">
        <v>72.5</v>
      </c>
      <c r="I311" s="151"/>
      <c r="L311" s="146"/>
      <c r="M311" s="152"/>
      <c r="T311" s="153"/>
      <c r="AT311" s="148" t="s">
        <v>167</v>
      </c>
      <c r="AU311" s="148" t="s">
        <v>83</v>
      </c>
      <c r="AV311" s="11" t="s">
        <v>160</v>
      </c>
      <c r="AW311" s="11" t="s">
        <v>31</v>
      </c>
      <c r="AX311" s="11" t="s">
        <v>75</v>
      </c>
      <c r="AY311" s="148" t="s">
        <v>154</v>
      </c>
    </row>
    <row r="312" spans="2:65" s="11" customFormat="1" ht="11.25">
      <c r="B312" s="146"/>
      <c r="D312" s="147" t="s">
        <v>167</v>
      </c>
      <c r="E312" s="148" t="s">
        <v>1</v>
      </c>
      <c r="F312" s="149" t="s">
        <v>505</v>
      </c>
      <c r="H312" s="150">
        <v>206.4</v>
      </c>
      <c r="I312" s="151"/>
      <c r="L312" s="146"/>
      <c r="M312" s="152"/>
      <c r="T312" s="153"/>
      <c r="AT312" s="148" t="s">
        <v>167</v>
      </c>
      <c r="AU312" s="148" t="s">
        <v>83</v>
      </c>
      <c r="AV312" s="11" t="s">
        <v>160</v>
      </c>
      <c r="AW312" s="11" t="s">
        <v>31</v>
      </c>
      <c r="AX312" s="11" t="s">
        <v>75</v>
      </c>
      <c r="AY312" s="148" t="s">
        <v>154</v>
      </c>
    </row>
    <row r="313" spans="2:65" s="11" customFormat="1" ht="11.25">
      <c r="B313" s="146"/>
      <c r="D313" s="147" t="s">
        <v>167</v>
      </c>
      <c r="E313" s="148" t="s">
        <v>1</v>
      </c>
      <c r="F313" s="149" t="s">
        <v>506</v>
      </c>
      <c r="H313" s="150">
        <v>67.599999999999994</v>
      </c>
      <c r="I313" s="151"/>
      <c r="L313" s="146"/>
      <c r="M313" s="152"/>
      <c r="T313" s="153"/>
      <c r="AT313" s="148" t="s">
        <v>167</v>
      </c>
      <c r="AU313" s="148" t="s">
        <v>83</v>
      </c>
      <c r="AV313" s="11" t="s">
        <v>160</v>
      </c>
      <c r="AW313" s="11" t="s">
        <v>31</v>
      </c>
      <c r="AX313" s="11" t="s">
        <v>75</v>
      </c>
      <c r="AY313" s="148" t="s">
        <v>154</v>
      </c>
    </row>
    <row r="314" spans="2:65" s="11" customFormat="1" ht="11.25">
      <c r="B314" s="146"/>
      <c r="D314" s="147" t="s">
        <v>167</v>
      </c>
      <c r="E314" s="148" t="s">
        <v>1</v>
      </c>
      <c r="F314" s="149" t="s">
        <v>507</v>
      </c>
      <c r="H314" s="150">
        <v>35.299999999999997</v>
      </c>
      <c r="I314" s="151"/>
      <c r="L314" s="146"/>
      <c r="M314" s="152"/>
      <c r="T314" s="153"/>
      <c r="AT314" s="148" t="s">
        <v>167</v>
      </c>
      <c r="AU314" s="148" t="s">
        <v>83</v>
      </c>
      <c r="AV314" s="11" t="s">
        <v>160</v>
      </c>
      <c r="AW314" s="11" t="s">
        <v>31</v>
      </c>
      <c r="AX314" s="11" t="s">
        <v>75</v>
      </c>
      <c r="AY314" s="148" t="s">
        <v>154</v>
      </c>
    </row>
    <row r="315" spans="2:65" s="12" customFormat="1" ht="11.25">
      <c r="B315" s="154"/>
      <c r="D315" s="147" t="s">
        <v>167</v>
      </c>
      <c r="E315" s="155" t="s">
        <v>1</v>
      </c>
      <c r="F315" s="156" t="s">
        <v>176</v>
      </c>
      <c r="H315" s="157">
        <v>381.8</v>
      </c>
      <c r="I315" s="158"/>
      <c r="L315" s="154"/>
      <c r="M315" s="159"/>
      <c r="T315" s="160"/>
      <c r="AT315" s="155" t="s">
        <v>167</v>
      </c>
      <c r="AU315" s="155" t="s">
        <v>83</v>
      </c>
      <c r="AV315" s="12" t="s">
        <v>159</v>
      </c>
      <c r="AW315" s="12" t="s">
        <v>31</v>
      </c>
      <c r="AX315" s="12" t="s">
        <v>83</v>
      </c>
      <c r="AY315" s="155" t="s">
        <v>154</v>
      </c>
    </row>
    <row r="316" spans="2:65" s="1" customFormat="1" ht="16.5" customHeight="1">
      <c r="B316" s="31"/>
      <c r="C316" s="161" t="s">
        <v>508</v>
      </c>
      <c r="D316" s="161" t="s">
        <v>224</v>
      </c>
      <c r="E316" s="162" t="s">
        <v>509</v>
      </c>
      <c r="F316" s="163" t="s">
        <v>510</v>
      </c>
      <c r="G316" s="164" t="s">
        <v>184</v>
      </c>
      <c r="H316" s="165">
        <v>385.61799999999999</v>
      </c>
      <c r="I316" s="166"/>
      <c r="J316" s="167">
        <f>ROUND(I316*H316,2)</f>
        <v>0</v>
      </c>
      <c r="K316" s="168"/>
      <c r="L316" s="169"/>
      <c r="M316" s="170" t="s">
        <v>1</v>
      </c>
      <c r="N316" s="171" t="s">
        <v>41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234</v>
      </c>
      <c r="AT316" s="144" t="s">
        <v>224</v>
      </c>
      <c r="AU316" s="144" t="s">
        <v>83</v>
      </c>
      <c r="AY316" s="16" t="s">
        <v>154</v>
      </c>
      <c r="BE316" s="145">
        <f>IF(N316="základná",J316,0)</f>
        <v>0</v>
      </c>
      <c r="BF316" s="145">
        <f>IF(N316="znížená",J316,0)</f>
        <v>0</v>
      </c>
      <c r="BG316" s="145">
        <f>IF(N316="zákl. prenesená",J316,0)</f>
        <v>0</v>
      </c>
      <c r="BH316" s="145">
        <f>IF(N316="zníž. prenesená",J316,0)</f>
        <v>0</v>
      </c>
      <c r="BI316" s="145">
        <f>IF(N316="nulová",J316,0)</f>
        <v>0</v>
      </c>
      <c r="BJ316" s="16" t="s">
        <v>160</v>
      </c>
      <c r="BK316" s="145">
        <f>ROUND(I316*H316,2)</f>
        <v>0</v>
      </c>
      <c r="BL316" s="16" t="s">
        <v>198</v>
      </c>
      <c r="BM316" s="144" t="s">
        <v>511</v>
      </c>
    </row>
    <row r="317" spans="2:65" s="11" customFormat="1" ht="11.25">
      <c r="B317" s="146"/>
      <c r="D317" s="147" t="s">
        <v>167</v>
      </c>
      <c r="E317" s="148" t="s">
        <v>1</v>
      </c>
      <c r="F317" s="149" t="s">
        <v>512</v>
      </c>
      <c r="H317" s="150">
        <v>385.61799999999999</v>
      </c>
      <c r="I317" s="151"/>
      <c r="L317" s="146"/>
      <c r="M317" s="152"/>
      <c r="T317" s="153"/>
      <c r="AT317" s="148" t="s">
        <v>167</v>
      </c>
      <c r="AU317" s="148" t="s">
        <v>83</v>
      </c>
      <c r="AV317" s="11" t="s">
        <v>160</v>
      </c>
      <c r="AW317" s="11" t="s">
        <v>31</v>
      </c>
      <c r="AX317" s="11" t="s">
        <v>75</v>
      </c>
      <c r="AY317" s="148" t="s">
        <v>154</v>
      </c>
    </row>
    <row r="318" spans="2:65" s="12" customFormat="1" ht="11.25">
      <c r="B318" s="154"/>
      <c r="D318" s="147" t="s">
        <v>167</v>
      </c>
      <c r="E318" s="155" t="s">
        <v>1</v>
      </c>
      <c r="F318" s="156" t="s">
        <v>169</v>
      </c>
      <c r="H318" s="157">
        <v>385.61799999999999</v>
      </c>
      <c r="I318" s="158"/>
      <c r="L318" s="154"/>
      <c r="M318" s="159"/>
      <c r="T318" s="160"/>
      <c r="AT318" s="155" t="s">
        <v>167</v>
      </c>
      <c r="AU318" s="155" t="s">
        <v>83</v>
      </c>
      <c r="AV318" s="12" t="s">
        <v>159</v>
      </c>
      <c r="AW318" s="12" t="s">
        <v>31</v>
      </c>
      <c r="AX318" s="12" t="s">
        <v>83</v>
      </c>
      <c r="AY318" s="155" t="s">
        <v>154</v>
      </c>
    </row>
    <row r="319" spans="2:65" s="1" customFormat="1" ht="33" customHeight="1">
      <c r="B319" s="31"/>
      <c r="C319" s="132" t="s">
        <v>342</v>
      </c>
      <c r="D319" s="132" t="s">
        <v>155</v>
      </c>
      <c r="E319" s="133" t="s">
        <v>513</v>
      </c>
      <c r="F319" s="134" t="s">
        <v>514</v>
      </c>
      <c r="G319" s="135" t="s">
        <v>165</v>
      </c>
      <c r="H319" s="136">
        <v>438.315</v>
      </c>
      <c r="I319" s="137"/>
      <c r="J319" s="138">
        <f>ROUND(I319*H319,2)</f>
        <v>0</v>
      </c>
      <c r="K319" s="139"/>
      <c r="L319" s="31"/>
      <c r="M319" s="140" t="s">
        <v>1</v>
      </c>
      <c r="N319" s="141" t="s">
        <v>41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198</v>
      </c>
      <c r="AT319" s="144" t="s">
        <v>155</v>
      </c>
      <c r="AU319" s="144" t="s">
        <v>83</v>
      </c>
      <c r="AY319" s="16" t="s">
        <v>154</v>
      </c>
      <c r="BE319" s="145">
        <f>IF(N319="základná",J319,0)</f>
        <v>0</v>
      </c>
      <c r="BF319" s="145">
        <f>IF(N319="znížená",J319,0)</f>
        <v>0</v>
      </c>
      <c r="BG319" s="145">
        <f>IF(N319="zákl. prenesená",J319,0)</f>
        <v>0</v>
      </c>
      <c r="BH319" s="145">
        <f>IF(N319="zníž. prenesená",J319,0)</f>
        <v>0</v>
      </c>
      <c r="BI319" s="145">
        <f>IF(N319="nulová",J319,0)</f>
        <v>0</v>
      </c>
      <c r="BJ319" s="16" t="s">
        <v>160</v>
      </c>
      <c r="BK319" s="145">
        <f>ROUND(I319*H319,2)</f>
        <v>0</v>
      </c>
      <c r="BL319" s="16" t="s">
        <v>198</v>
      </c>
      <c r="BM319" s="144" t="s">
        <v>13</v>
      </c>
    </row>
    <row r="320" spans="2:65" s="11" customFormat="1" ht="11.25">
      <c r="B320" s="146"/>
      <c r="D320" s="147" t="s">
        <v>167</v>
      </c>
      <c r="E320" s="148" t="s">
        <v>1</v>
      </c>
      <c r="F320" s="149" t="s">
        <v>515</v>
      </c>
      <c r="H320" s="150">
        <v>245.935</v>
      </c>
      <c r="I320" s="151"/>
      <c r="L320" s="146"/>
      <c r="M320" s="152"/>
      <c r="T320" s="153"/>
      <c r="AT320" s="148" t="s">
        <v>167</v>
      </c>
      <c r="AU320" s="148" t="s">
        <v>83</v>
      </c>
      <c r="AV320" s="11" t="s">
        <v>160</v>
      </c>
      <c r="AW320" s="11" t="s">
        <v>31</v>
      </c>
      <c r="AX320" s="11" t="s">
        <v>75</v>
      </c>
      <c r="AY320" s="148" t="s">
        <v>154</v>
      </c>
    </row>
    <row r="321" spans="2:65" s="11" customFormat="1" ht="22.5">
      <c r="B321" s="146"/>
      <c r="D321" s="147" t="s">
        <v>167</v>
      </c>
      <c r="E321" s="148" t="s">
        <v>1</v>
      </c>
      <c r="F321" s="149" t="s">
        <v>516</v>
      </c>
      <c r="H321" s="150">
        <v>192.38</v>
      </c>
      <c r="I321" s="151"/>
      <c r="L321" s="146"/>
      <c r="M321" s="152"/>
      <c r="T321" s="153"/>
      <c r="AT321" s="148" t="s">
        <v>167</v>
      </c>
      <c r="AU321" s="148" t="s">
        <v>83</v>
      </c>
      <c r="AV321" s="11" t="s">
        <v>160</v>
      </c>
      <c r="AW321" s="11" t="s">
        <v>31</v>
      </c>
      <c r="AX321" s="11" t="s">
        <v>75</v>
      </c>
      <c r="AY321" s="148" t="s">
        <v>154</v>
      </c>
    </row>
    <row r="322" spans="2:65" s="12" customFormat="1" ht="11.25">
      <c r="B322" s="154"/>
      <c r="D322" s="147" t="s">
        <v>167</v>
      </c>
      <c r="E322" s="155" t="s">
        <v>1</v>
      </c>
      <c r="F322" s="156" t="s">
        <v>176</v>
      </c>
      <c r="H322" s="157">
        <v>438.315</v>
      </c>
      <c r="I322" s="158"/>
      <c r="L322" s="154"/>
      <c r="M322" s="159"/>
      <c r="T322" s="160"/>
      <c r="AT322" s="155" t="s">
        <v>167</v>
      </c>
      <c r="AU322" s="155" t="s">
        <v>83</v>
      </c>
      <c r="AV322" s="12" t="s">
        <v>159</v>
      </c>
      <c r="AW322" s="12" t="s">
        <v>31</v>
      </c>
      <c r="AX322" s="12" t="s">
        <v>83</v>
      </c>
      <c r="AY322" s="155" t="s">
        <v>154</v>
      </c>
    </row>
    <row r="323" spans="2:65" s="1" customFormat="1" ht="24.2" customHeight="1">
      <c r="B323" s="31"/>
      <c r="C323" s="132" t="s">
        <v>517</v>
      </c>
      <c r="D323" s="132" t="s">
        <v>155</v>
      </c>
      <c r="E323" s="133" t="s">
        <v>518</v>
      </c>
      <c r="F323" s="134" t="s">
        <v>519</v>
      </c>
      <c r="G323" s="135" t="s">
        <v>165</v>
      </c>
      <c r="H323" s="136">
        <v>257.77</v>
      </c>
      <c r="I323" s="137"/>
      <c r="J323" s="138">
        <f>ROUND(I323*H323,2)</f>
        <v>0</v>
      </c>
      <c r="K323" s="139"/>
      <c r="L323" s="31"/>
      <c r="M323" s="140" t="s">
        <v>1</v>
      </c>
      <c r="N323" s="141" t="s">
        <v>41</v>
      </c>
      <c r="P323" s="142">
        <f>O323*H323</f>
        <v>0</v>
      </c>
      <c r="Q323" s="142">
        <v>0</v>
      </c>
      <c r="R323" s="142">
        <f>Q323*H323</f>
        <v>0</v>
      </c>
      <c r="S323" s="142">
        <v>0</v>
      </c>
      <c r="T323" s="143">
        <f>S323*H323</f>
        <v>0</v>
      </c>
      <c r="AR323" s="144" t="s">
        <v>198</v>
      </c>
      <c r="AT323" s="144" t="s">
        <v>155</v>
      </c>
      <c r="AU323" s="144" t="s">
        <v>83</v>
      </c>
      <c r="AY323" s="16" t="s">
        <v>154</v>
      </c>
      <c r="BE323" s="145">
        <f>IF(N323="základná",J323,0)</f>
        <v>0</v>
      </c>
      <c r="BF323" s="145">
        <f>IF(N323="znížená",J323,0)</f>
        <v>0</v>
      </c>
      <c r="BG323" s="145">
        <f>IF(N323="zákl. prenesená",J323,0)</f>
        <v>0</v>
      </c>
      <c r="BH323" s="145">
        <f>IF(N323="zníž. prenesená",J323,0)</f>
        <v>0</v>
      </c>
      <c r="BI323" s="145">
        <f>IF(N323="nulová",J323,0)</f>
        <v>0</v>
      </c>
      <c r="BJ323" s="16" t="s">
        <v>160</v>
      </c>
      <c r="BK323" s="145">
        <f>ROUND(I323*H323,2)</f>
        <v>0</v>
      </c>
      <c r="BL323" s="16" t="s">
        <v>198</v>
      </c>
      <c r="BM323" s="144" t="s">
        <v>520</v>
      </c>
    </row>
    <row r="324" spans="2:65" s="11" customFormat="1" ht="11.25">
      <c r="B324" s="146"/>
      <c r="D324" s="147" t="s">
        <v>167</v>
      </c>
      <c r="E324" s="148" t="s">
        <v>1</v>
      </c>
      <c r="F324" s="149" t="s">
        <v>521</v>
      </c>
      <c r="H324" s="150">
        <v>72.739999999999995</v>
      </c>
      <c r="I324" s="151"/>
      <c r="L324" s="146"/>
      <c r="M324" s="152"/>
      <c r="T324" s="153"/>
      <c r="AT324" s="148" t="s">
        <v>167</v>
      </c>
      <c r="AU324" s="148" t="s">
        <v>83</v>
      </c>
      <c r="AV324" s="11" t="s">
        <v>160</v>
      </c>
      <c r="AW324" s="11" t="s">
        <v>31</v>
      </c>
      <c r="AX324" s="11" t="s">
        <v>75</v>
      </c>
      <c r="AY324" s="148" t="s">
        <v>154</v>
      </c>
    </row>
    <row r="325" spans="2:65" s="11" customFormat="1" ht="11.25">
      <c r="B325" s="146"/>
      <c r="D325" s="147" t="s">
        <v>167</v>
      </c>
      <c r="E325" s="148" t="s">
        <v>1</v>
      </c>
      <c r="F325" s="149" t="s">
        <v>522</v>
      </c>
      <c r="H325" s="150">
        <v>89.3</v>
      </c>
      <c r="I325" s="151"/>
      <c r="L325" s="146"/>
      <c r="M325" s="152"/>
      <c r="T325" s="153"/>
      <c r="AT325" s="148" t="s">
        <v>167</v>
      </c>
      <c r="AU325" s="148" t="s">
        <v>83</v>
      </c>
      <c r="AV325" s="11" t="s">
        <v>160</v>
      </c>
      <c r="AW325" s="11" t="s">
        <v>31</v>
      </c>
      <c r="AX325" s="11" t="s">
        <v>75</v>
      </c>
      <c r="AY325" s="148" t="s">
        <v>154</v>
      </c>
    </row>
    <row r="326" spans="2:65" s="11" customFormat="1" ht="11.25">
      <c r="B326" s="146"/>
      <c r="D326" s="147" t="s">
        <v>167</v>
      </c>
      <c r="E326" s="148" t="s">
        <v>1</v>
      </c>
      <c r="F326" s="149" t="s">
        <v>523</v>
      </c>
      <c r="H326" s="150">
        <v>95.73</v>
      </c>
      <c r="I326" s="151"/>
      <c r="L326" s="146"/>
      <c r="M326" s="152"/>
      <c r="T326" s="153"/>
      <c r="AT326" s="148" t="s">
        <v>167</v>
      </c>
      <c r="AU326" s="148" t="s">
        <v>83</v>
      </c>
      <c r="AV326" s="11" t="s">
        <v>160</v>
      </c>
      <c r="AW326" s="11" t="s">
        <v>31</v>
      </c>
      <c r="AX326" s="11" t="s">
        <v>75</v>
      </c>
      <c r="AY326" s="148" t="s">
        <v>154</v>
      </c>
    </row>
    <row r="327" spans="2:65" s="12" customFormat="1" ht="11.25">
      <c r="B327" s="154"/>
      <c r="D327" s="147" t="s">
        <v>167</v>
      </c>
      <c r="E327" s="155" t="s">
        <v>1</v>
      </c>
      <c r="F327" s="156" t="s">
        <v>176</v>
      </c>
      <c r="H327" s="157">
        <v>257.77</v>
      </c>
      <c r="I327" s="158"/>
      <c r="L327" s="154"/>
      <c r="M327" s="159"/>
      <c r="T327" s="160"/>
      <c r="AT327" s="155" t="s">
        <v>167</v>
      </c>
      <c r="AU327" s="155" t="s">
        <v>83</v>
      </c>
      <c r="AV327" s="12" t="s">
        <v>159</v>
      </c>
      <c r="AW327" s="12" t="s">
        <v>31</v>
      </c>
      <c r="AX327" s="12" t="s">
        <v>83</v>
      </c>
      <c r="AY327" s="155" t="s">
        <v>154</v>
      </c>
    </row>
    <row r="328" spans="2:65" s="1" customFormat="1" ht="37.9" customHeight="1">
      <c r="B328" s="31"/>
      <c r="C328" s="161" t="s">
        <v>345</v>
      </c>
      <c r="D328" s="161" t="s">
        <v>224</v>
      </c>
      <c r="E328" s="162" t="s">
        <v>524</v>
      </c>
      <c r="F328" s="163" t="s">
        <v>525</v>
      </c>
      <c r="G328" s="164" t="s">
        <v>165</v>
      </c>
      <c r="H328" s="165">
        <v>265.50299999999999</v>
      </c>
      <c r="I328" s="166"/>
      <c r="J328" s="167">
        <f>ROUND(I328*H328,2)</f>
        <v>0</v>
      </c>
      <c r="K328" s="168"/>
      <c r="L328" s="169"/>
      <c r="M328" s="170" t="s">
        <v>1</v>
      </c>
      <c r="N328" s="171" t="s">
        <v>41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234</v>
      </c>
      <c r="AT328" s="144" t="s">
        <v>224</v>
      </c>
      <c r="AU328" s="144" t="s">
        <v>83</v>
      </c>
      <c r="AY328" s="16" t="s">
        <v>154</v>
      </c>
      <c r="BE328" s="145">
        <f>IF(N328="základná",J328,0)</f>
        <v>0</v>
      </c>
      <c r="BF328" s="145">
        <f>IF(N328="znížená",J328,0)</f>
        <v>0</v>
      </c>
      <c r="BG328" s="145">
        <f>IF(N328="zákl. prenesená",J328,0)</f>
        <v>0</v>
      </c>
      <c r="BH328" s="145">
        <f>IF(N328="zníž. prenesená",J328,0)</f>
        <v>0</v>
      </c>
      <c r="BI328" s="145">
        <f>IF(N328="nulová",J328,0)</f>
        <v>0</v>
      </c>
      <c r="BJ328" s="16" t="s">
        <v>160</v>
      </c>
      <c r="BK328" s="145">
        <f>ROUND(I328*H328,2)</f>
        <v>0</v>
      </c>
      <c r="BL328" s="16" t="s">
        <v>198</v>
      </c>
      <c r="BM328" s="144" t="s">
        <v>526</v>
      </c>
    </row>
    <row r="329" spans="2:65" s="11" customFormat="1" ht="11.25">
      <c r="B329" s="146"/>
      <c r="D329" s="147" t="s">
        <v>167</v>
      </c>
      <c r="E329" s="148" t="s">
        <v>1</v>
      </c>
      <c r="F329" s="149" t="s">
        <v>527</v>
      </c>
      <c r="H329" s="150">
        <v>265.50299999999999</v>
      </c>
      <c r="I329" s="151"/>
      <c r="L329" s="146"/>
      <c r="M329" s="152"/>
      <c r="T329" s="153"/>
      <c r="AT329" s="148" t="s">
        <v>167</v>
      </c>
      <c r="AU329" s="148" t="s">
        <v>83</v>
      </c>
      <c r="AV329" s="11" t="s">
        <v>160</v>
      </c>
      <c r="AW329" s="11" t="s">
        <v>31</v>
      </c>
      <c r="AX329" s="11" t="s">
        <v>75</v>
      </c>
      <c r="AY329" s="148" t="s">
        <v>154</v>
      </c>
    </row>
    <row r="330" spans="2:65" s="12" customFormat="1" ht="11.25">
      <c r="B330" s="154"/>
      <c r="D330" s="147" t="s">
        <v>167</v>
      </c>
      <c r="E330" s="155" t="s">
        <v>1</v>
      </c>
      <c r="F330" s="156" t="s">
        <v>169</v>
      </c>
      <c r="H330" s="157">
        <v>265.50299999999999</v>
      </c>
      <c r="I330" s="158"/>
      <c r="L330" s="154"/>
      <c r="M330" s="159"/>
      <c r="T330" s="160"/>
      <c r="AT330" s="155" t="s">
        <v>167</v>
      </c>
      <c r="AU330" s="155" t="s">
        <v>83</v>
      </c>
      <c r="AV330" s="12" t="s">
        <v>159</v>
      </c>
      <c r="AW330" s="12" t="s">
        <v>31</v>
      </c>
      <c r="AX330" s="12" t="s">
        <v>83</v>
      </c>
      <c r="AY330" s="155" t="s">
        <v>154</v>
      </c>
    </row>
    <row r="331" spans="2:65" s="1" customFormat="1" ht="21.75" customHeight="1">
      <c r="B331" s="31"/>
      <c r="C331" s="132" t="s">
        <v>528</v>
      </c>
      <c r="D331" s="132" t="s">
        <v>155</v>
      </c>
      <c r="E331" s="133" t="s">
        <v>529</v>
      </c>
      <c r="F331" s="134" t="s">
        <v>530</v>
      </c>
      <c r="G331" s="135" t="s">
        <v>165</v>
      </c>
      <c r="H331" s="136">
        <v>427.48</v>
      </c>
      <c r="I331" s="137"/>
      <c r="J331" s="138">
        <f>ROUND(I331*H331,2)</f>
        <v>0</v>
      </c>
      <c r="K331" s="139"/>
      <c r="L331" s="31"/>
      <c r="M331" s="140" t="s">
        <v>1</v>
      </c>
      <c r="N331" s="141" t="s">
        <v>41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198</v>
      </c>
      <c r="AT331" s="144" t="s">
        <v>155</v>
      </c>
      <c r="AU331" s="144" t="s">
        <v>83</v>
      </c>
      <c r="AY331" s="16" t="s">
        <v>154</v>
      </c>
      <c r="BE331" s="145">
        <f>IF(N331="základná",J331,0)</f>
        <v>0</v>
      </c>
      <c r="BF331" s="145">
        <f>IF(N331="znížená",J331,0)</f>
        <v>0</v>
      </c>
      <c r="BG331" s="145">
        <f>IF(N331="zákl. prenesená",J331,0)</f>
        <v>0</v>
      </c>
      <c r="BH331" s="145">
        <f>IF(N331="zníž. prenesená",J331,0)</f>
        <v>0</v>
      </c>
      <c r="BI331" s="145">
        <f>IF(N331="nulová",J331,0)</f>
        <v>0</v>
      </c>
      <c r="BJ331" s="16" t="s">
        <v>160</v>
      </c>
      <c r="BK331" s="145">
        <f>ROUND(I331*H331,2)</f>
        <v>0</v>
      </c>
      <c r="BL331" s="16" t="s">
        <v>198</v>
      </c>
      <c r="BM331" s="144" t="s">
        <v>531</v>
      </c>
    </row>
    <row r="332" spans="2:65" s="1" customFormat="1" ht="24.2" customHeight="1">
      <c r="B332" s="31"/>
      <c r="C332" s="132" t="s">
        <v>351</v>
      </c>
      <c r="D332" s="132" t="s">
        <v>155</v>
      </c>
      <c r="E332" s="133" t="s">
        <v>532</v>
      </c>
      <c r="F332" s="134" t="s">
        <v>533</v>
      </c>
      <c r="G332" s="135" t="s">
        <v>165</v>
      </c>
      <c r="H332" s="136">
        <v>427.48</v>
      </c>
      <c r="I332" s="137"/>
      <c r="J332" s="138">
        <f>ROUND(I332*H332,2)</f>
        <v>0</v>
      </c>
      <c r="K332" s="139"/>
      <c r="L332" s="31"/>
      <c r="M332" s="140" t="s">
        <v>1</v>
      </c>
      <c r="N332" s="141" t="s">
        <v>41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198</v>
      </c>
      <c r="AT332" s="144" t="s">
        <v>155</v>
      </c>
      <c r="AU332" s="144" t="s">
        <v>83</v>
      </c>
      <c r="AY332" s="16" t="s">
        <v>154</v>
      </c>
      <c r="BE332" s="145">
        <f>IF(N332="základná",J332,0)</f>
        <v>0</v>
      </c>
      <c r="BF332" s="145">
        <f>IF(N332="znížená",J332,0)</f>
        <v>0</v>
      </c>
      <c r="BG332" s="145">
        <f>IF(N332="zákl. prenesená",J332,0)</f>
        <v>0</v>
      </c>
      <c r="BH332" s="145">
        <f>IF(N332="zníž. prenesená",J332,0)</f>
        <v>0</v>
      </c>
      <c r="BI332" s="145">
        <f>IF(N332="nulová",J332,0)</f>
        <v>0</v>
      </c>
      <c r="BJ332" s="16" t="s">
        <v>160</v>
      </c>
      <c r="BK332" s="145">
        <f>ROUND(I332*H332,2)</f>
        <v>0</v>
      </c>
      <c r="BL332" s="16" t="s">
        <v>198</v>
      </c>
      <c r="BM332" s="144" t="s">
        <v>534</v>
      </c>
    </row>
    <row r="333" spans="2:65" s="1" customFormat="1" ht="24.2" customHeight="1">
      <c r="B333" s="31"/>
      <c r="C333" s="132" t="s">
        <v>535</v>
      </c>
      <c r="D333" s="132" t="s">
        <v>155</v>
      </c>
      <c r="E333" s="133" t="s">
        <v>536</v>
      </c>
      <c r="F333" s="134" t="s">
        <v>537</v>
      </c>
      <c r="G333" s="135" t="s">
        <v>165</v>
      </c>
      <c r="H333" s="136">
        <v>427.76</v>
      </c>
      <c r="I333" s="137"/>
      <c r="J333" s="138">
        <f>ROUND(I333*H333,2)</f>
        <v>0</v>
      </c>
      <c r="K333" s="139"/>
      <c r="L333" s="31"/>
      <c r="M333" s="140" t="s">
        <v>1</v>
      </c>
      <c r="N333" s="141" t="s">
        <v>41</v>
      </c>
      <c r="P333" s="142">
        <f>O333*H333</f>
        <v>0</v>
      </c>
      <c r="Q333" s="142">
        <v>0</v>
      </c>
      <c r="R333" s="142">
        <f>Q333*H333</f>
        <v>0</v>
      </c>
      <c r="S333" s="142">
        <v>0</v>
      </c>
      <c r="T333" s="143">
        <f>S333*H333</f>
        <v>0</v>
      </c>
      <c r="AR333" s="144" t="s">
        <v>198</v>
      </c>
      <c r="AT333" s="144" t="s">
        <v>155</v>
      </c>
      <c r="AU333" s="144" t="s">
        <v>83</v>
      </c>
      <c r="AY333" s="16" t="s">
        <v>154</v>
      </c>
      <c r="BE333" s="145">
        <f>IF(N333="základná",J333,0)</f>
        <v>0</v>
      </c>
      <c r="BF333" s="145">
        <f>IF(N333="znížená",J333,0)</f>
        <v>0</v>
      </c>
      <c r="BG333" s="145">
        <f>IF(N333="zákl. prenesená",J333,0)</f>
        <v>0</v>
      </c>
      <c r="BH333" s="145">
        <f>IF(N333="zníž. prenesená",J333,0)</f>
        <v>0</v>
      </c>
      <c r="BI333" s="145">
        <f>IF(N333="nulová",J333,0)</f>
        <v>0</v>
      </c>
      <c r="BJ333" s="16" t="s">
        <v>160</v>
      </c>
      <c r="BK333" s="145">
        <f>ROUND(I333*H333,2)</f>
        <v>0</v>
      </c>
      <c r="BL333" s="16" t="s">
        <v>198</v>
      </c>
      <c r="BM333" s="144" t="s">
        <v>538</v>
      </c>
    </row>
    <row r="334" spans="2:65" s="11" customFormat="1" ht="11.25">
      <c r="B334" s="146"/>
      <c r="D334" s="147" t="s">
        <v>167</v>
      </c>
      <c r="E334" s="148" t="s">
        <v>1</v>
      </c>
      <c r="F334" s="149" t="s">
        <v>216</v>
      </c>
      <c r="H334" s="150">
        <v>427.76</v>
      </c>
      <c r="I334" s="151"/>
      <c r="L334" s="146"/>
      <c r="M334" s="152"/>
      <c r="T334" s="153"/>
      <c r="AT334" s="148" t="s">
        <v>167</v>
      </c>
      <c r="AU334" s="148" t="s">
        <v>83</v>
      </c>
      <c r="AV334" s="11" t="s">
        <v>160</v>
      </c>
      <c r="AW334" s="11" t="s">
        <v>31</v>
      </c>
      <c r="AX334" s="11" t="s">
        <v>75</v>
      </c>
      <c r="AY334" s="148" t="s">
        <v>154</v>
      </c>
    </row>
    <row r="335" spans="2:65" s="12" customFormat="1" ht="11.25">
      <c r="B335" s="154"/>
      <c r="D335" s="147" t="s">
        <v>167</v>
      </c>
      <c r="E335" s="155" t="s">
        <v>1</v>
      </c>
      <c r="F335" s="156" t="s">
        <v>169</v>
      </c>
      <c r="H335" s="157">
        <v>427.76</v>
      </c>
      <c r="I335" s="158"/>
      <c r="L335" s="154"/>
      <c r="M335" s="159"/>
      <c r="T335" s="160"/>
      <c r="AT335" s="155" t="s">
        <v>167</v>
      </c>
      <c r="AU335" s="155" t="s">
        <v>83</v>
      </c>
      <c r="AV335" s="12" t="s">
        <v>159</v>
      </c>
      <c r="AW335" s="12" t="s">
        <v>31</v>
      </c>
      <c r="AX335" s="12" t="s">
        <v>83</v>
      </c>
      <c r="AY335" s="155" t="s">
        <v>154</v>
      </c>
    </row>
    <row r="336" spans="2:65" s="1" customFormat="1" ht="24.2" customHeight="1">
      <c r="B336" s="31"/>
      <c r="C336" s="132" t="s">
        <v>356</v>
      </c>
      <c r="D336" s="132" t="s">
        <v>155</v>
      </c>
      <c r="E336" s="133" t="s">
        <v>539</v>
      </c>
      <c r="F336" s="134" t="s">
        <v>540</v>
      </c>
      <c r="G336" s="135" t="s">
        <v>365</v>
      </c>
      <c r="H336" s="172"/>
      <c r="I336" s="137"/>
      <c r="J336" s="138">
        <f>ROUND(I336*H336,2)</f>
        <v>0</v>
      </c>
      <c r="K336" s="139"/>
      <c r="L336" s="31"/>
      <c r="M336" s="140" t="s">
        <v>1</v>
      </c>
      <c r="N336" s="141" t="s">
        <v>41</v>
      </c>
      <c r="P336" s="142">
        <f>O336*H336</f>
        <v>0</v>
      </c>
      <c r="Q336" s="142">
        <v>0</v>
      </c>
      <c r="R336" s="142">
        <f>Q336*H336</f>
        <v>0</v>
      </c>
      <c r="S336" s="142">
        <v>0</v>
      </c>
      <c r="T336" s="143">
        <f>S336*H336</f>
        <v>0</v>
      </c>
      <c r="AR336" s="144" t="s">
        <v>198</v>
      </c>
      <c r="AT336" s="144" t="s">
        <v>155</v>
      </c>
      <c r="AU336" s="144" t="s">
        <v>83</v>
      </c>
      <c r="AY336" s="16" t="s">
        <v>154</v>
      </c>
      <c r="BE336" s="145">
        <f>IF(N336="základná",J336,0)</f>
        <v>0</v>
      </c>
      <c r="BF336" s="145">
        <f>IF(N336="znížená",J336,0)</f>
        <v>0</v>
      </c>
      <c r="BG336" s="145">
        <f>IF(N336="zákl. prenesená",J336,0)</f>
        <v>0</v>
      </c>
      <c r="BH336" s="145">
        <f>IF(N336="zníž. prenesená",J336,0)</f>
        <v>0</v>
      </c>
      <c r="BI336" s="145">
        <f>IF(N336="nulová",J336,0)</f>
        <v>0</v>
      </c>
      <c r="BJ336" s="16" t="s">
        <v>160</v>
      </c>
      <c r="BK336" s="145">
        <f>ROUND(I336*H336,2)</f>
        <v>0</v>
      </c>
      <c r="BL336" s="16" t="s">
        <v>198</v>
      </c>
      <c r="BM336" s="144" t="s">
        <v>541</v>
      </c>
    </row>
    <row r="337" spans="2:65" s="10" customFormat="1" ht="25.9" customHeight="1">
      <c r="B337" s="122"/>
      <c r="D337" s="123" t="s">
        <v>74</v>
      </c>
      <c r="E337" s="124" t="s">
        <v>542</v>
      </c>
      <c r="F337" s="124" t="s">
        <v>543</v>
      </c>
      <c r="I337" s="125"/>
      <c r="J337" s="126">
        <f>BK337</f>
        <v>0</v>
      </c>
      <c r="L337" s="122"/>
      <c r="M337" s="127"/>
      <c r="P337" s="128">
        <f>SUM(P338:P358)</f>
        <v>0</v>
      </c>
      <c r="R337" s="128">
        <f>SUM(R338:R358)</f>
        <v>0</v>
      </c>
      <c r="T337" s="129">
        <f>SUM(T338:T358)</f>
        <v>0</v>
      </c>
      <c r="AR337" s="123" t="s">
        <v>160</v>
      </c>
      <c r="AT337" s="130" t="s">
        <v>74</v>
      </c>
      <c r="AU337" s="130" t="s">
        <v>75</v>
      </c>
      <c r="AY337" s="123" t="s">
        <v>154</v>
      </c>
      <c r="BK337" s="131">
        <f>SUM(BK338:BK358)</f>
        <v>0</v>
      </c>
    </row>
    <row r="338" spans="2:65" s="1" customFormat="1" ht="33" customHeight="1">
      <c r="B338" s="31"/>
      <c r="C338" s="132" t="s">
        <v>544</v>
      </c>
      <c r="D338" s="132" t="s">
        <v>155</v>
      </c>
      <c r="E338" s="133" t="s">
        <v>545</v>
      </c>
      <c r="F338" s="134" t="s">
        <v>546</v>
      </c>
      <c r="G338" s="135" t="s">
        <v>165</v>
      </c>
      <c r="H338" s="136">
        <v>183.43299999999999</v>
      </c>
      <c r="I338" s="137"/>
      <c r="J338" s="138">
        <f>ROUND(I338*H338,2)</f>
        <v>0</v>
      </c>
      <c r="K338" s="139"/>
      <c r="L338" s="31"/>
      <c r="M338" s="140" t="s">
        <v>1</v>
      </c>
      <c r="N338" s="141" t="s">
        <v>41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198</v>
      </c>
      <c r="AT338" s="144" t="s">
        <v>155</v>
      </c>
      <c r="AU338" s="144" t="s">
        <v>83</v>
      </c>
      <c r="AY338" s="16" t="s">
        <v>154</v>
      </c>
      <c r="BE338" s="145">
        <f>IF(N338="základná",J338,0)</f>
        <v>0</v>
      </c>
      <c r="BF338" s="145">
        <f>IF(N338="znížená",J338,0)</f>
        <v>0</v>
      </c>
      <c r="BG338" s="145">
        <f>IF(N338="zákl. prenesená",J338,0)</f>
        <v>0</v>
      </c>
      <c r="BH338" s="145">
        <f>IF(N338="zníž. prenesená",J338,0)</f>
        <v>0</v>
      </c>
      <c r="BI338" s="145">
        <f>IF(N338="nulová",J338,0)</f>
        <v>0</v>
      </c>
      <c r="BJ338" s="16" t="s">
        <v>160</v>
      </c>
      <c r="BK338" s="145">
        <f>ROUND(I338*H338,2)</f>
        <v>0</v>
      </c>
      <c r="BL338" s="16" t="s">
        <v>198</v>
      </c>
      <c r="BM338" s="144" t="s">
        <v>547</v>
      </c>
    </row>
    <row r="339" spans="2:65" s="11" customFormat="1" ht="11.25">
      <c r="B339" s="146"/>
      <c r="D339" s="147" t="s">
        <v>167</v>
      </c>
      <c r="E339" s="148" t="s">
        <v>1</v>
      </c>
      <c r="F339" s="149" t="s">
        <v>548</v>
      </c>
      <c r="H339" s="150">
        <v>25.08</v>
      </c>
      <c r="I339" s="151"/>
      <c r="L339" s="146"/>
      <c r="M339" s="152"/>
      <c r="T339" s="153"/>
      <c r="AT339" s="148" t="s">
        <v>167</v>
      </c>
      <c r="AU339" s="148" t="s">
        <v>83</v>
      </c>
      <c r="AV339" s="11" t="s">
        <v>160</v>
      </c>
      <c r="AW339" s="11" t="s">
        <v>31</v>
      </c>
      <c r="AX339" s="11" t="s">
        <v>75</v>
      </c>
      <c r="AY339" s="148" t="s">
        <v>154</v>
      </c>
    </row>
    <row r="340" spans="2:65" s="11" customFormat="1" ht="11.25">
      <c r="B340" s="146"/>
      <c r="D340" s="147" t="s">
        <v>167</v>
      </c>
      <c r="E340" s="148" t="s">
        <v>1</v>
      </c>
      <c r="F340" s="149" t="s">
        <v>549</v>
      </c>
      <c r="H340" s="150">
        <v>16.09</v>
      </c>
      <c r="I340" s="151"/>
      <c r="L340" s="146"/>
      <c r="M340" s="152"/>
      <c r="T340" s="153"/>
      <c r="AT340" s="148" t="s">
        <v>167</v>
      </c>
      <c r="AU340" s="148" t="s">
        <v>83</v>
      </c>
      <c r="AV340" s="11" t="s">
        <v>160</v>
      </c>
      <c r="AW340" s="11" t="s">
        <v>31</v>
      </c>
      <c r="AX340" s="11" t="s">
        <v>75</v>
      </c>
      <c r="AY340" s="148" t="s">
        <v>154</v>
      </c>
    </row>
    <row r="341" spans="2:65" s="11" customFormat="1" ht="11.25">
      <c r="B341" s="146"/>
      <c r="D341" s="147" t="s">
        <v>167</v>
      </c>
      <c r="E341" s="148" t="s">
        <v>1</v>
      </c>
      <c r="F341" s="149" t="s">
        <v>550</v>
      </c>
      <c r="H341" s="150">
        <v>15.43</v>
      </c>
      <c r="I341" s="151"/>
      <c r="L341" s="146"/>
      <c r="M341" s="152"/>
      <c r="T341" s="153"/>
      <c r="AT341" s="148" t="s">
        <v>167</v>
      </c>
      <c r="AU341" s="148" t="s">
        <v>83</v>
      </c>
      <c r="AV341" s="11" t="s">
        <v>160</v>
      </c>
      <c r="AW341" s="11" t="s">
        <v>31</v>
      </c>
      <c r="AX341" s="11" t="s">
        <v>75</v>
      </c>
      <c r="AY341" s="148" t="s">
        <v>154</v>
      </c>
    </row>
    <row r="342" spans="2:65" s="11" customFormat="1" ht="11.25">
      <c r="B342" s="146"/>
      <c r="D342" s="147" t="s">
        <v>167</v>
      </c>
      <c r="E342" s="148" t="s">
        <v>1</v>
      </c>
      <c r="F342" s="149" t="s">
        <v>551</v>
      </c>
      <c r="H342" s="150">
        <v>16.86</v>
      </c>
      <c r="I342" s="151"/>
      <c r="L342" s="146"/>
      <c r="M342" s="152"/>
      <c r="T342" s="153"/>
      <c r="AT342" s="148" t="s">
        <v>167</v>
      </c>
      <c r="AU342" s="148" t="s">
        <v>83</v>
      </c>
      <c r="AV342" s="11" t="s">
        <v>160</v>
      </c>
      <c r="AW342" s="11" t="s">
        <v>31</v>
      </c>
      <c r="AX342" s="11" t="s">
        <v>75</v>
      </c>
      <c r="AY342" s="148" t="s">
        <v>154</v>
      </c>
    </row>
    <row r="343" spans="2:65" s="11" customFormat="1" ht="11.25">
      <c r="B343" s="146"/>
      <c r="D343" s="147" t="s">
        <v>167</v>
      </c>
      <c r="E343" s="148" t="s">
        <v>1</v>
      </c>
      <c r="F343" s="149" t="s">
        <v>552</v>
      </c>
      <c r="H343" s="150">
        <v>17.3</v>
      </c>
      <c r="I343" s="151"/>
      <c r="L343" s="146"/>
      <c r="M343" s="152"/>
      <c r="T343" s="153"/>
      <c r="AT343" s="148" t="s">
        <v>167</v>
      </c>
      <c r="AU343" s="148" t="s">
        <v>83</v>
      </c>
      <c r="AV343" s="11" t="s">
        <v>160</v>
      </c>
      <c r="AW343" s="11" t="s">
        <v>31</v>
      </c>
      <c r="AX343" s="11" t="s">
        <v>75</v>
      </c>
      <c r="AY343" s="148" t="s">
        <v>154</v>
      </c>
    </row>
    <row r="344" spans="2:65" s="11" customFormat="1" ht="11.25">
      <c r="B344" s="146"/>
      <c r="D344" s="147" t="s">
        <v>167</v>
      </c>
      <c r="E344" s="148" t="s">
        <v>1</v>
      </c>
      <c r="F344" s="149" t="s">
        <v>553</v>
      </c>
      <c r="H344" s="150">
        <v>19.082000000000001</v>
      </c>
      <c r="I344" s="151"/>
      <c r="L344" s="146"/>
      <c r="M344" s="152"/>
      <c r="T344" s="153"/>
      <c r="AT344" s="148" t="s">
        <v>167</v>
      </c>
      <c r="AU344" s="148" t="s">
        <v>83</v>
      </c>
      <c r="AV344" s="11" t="s">
        <v>160</v>
      </c>
      <c r="AW344" s="11" t="s">
        <v>31</v>
      </c>
      <c r="AX344" s="11" t="s">
        <v>75</v>
      </c>
      <c r="AY344" s="148" t="s">
        <v>154</v>
      </c>
    </row>
    <row r="345" spans="2:65" s="11" customFormat="1" ht="11.25">
      <c r="B345" s="146"/>
      <c r="D345" s="147" t="s">
        <v>167</v>
      </c>
      <c r="E345" s="148" t="s">
        <v>1</v>
      </c>
      <c r="F345" s="149" t="s">
        <v>552</v>
      </c>
      <c r="H345" s="150">
        <v>17.3</v>
      </c>
      <c r="I345" s="151"/>
      <c r="L345" s="146"/>
      <c r="M345" s="152"/>
      <c r="T345" s="153"/>
      <c r="AT345" s="148" t="s">
        <v>167</v>
      </c>
      <c r="AU345" s="148" t="s">
        <v>83</v>
      </c>
      <c r="AV345" s="11" t="s">
        <v>160</v>
      </c>
      <c r="AW345" s="11" t="s">
        <v>31</v>
      </c>
      <c r="AX345" s="11" t="s">
        <v>75</v>
      </c>
      <c r="AY345" s="148" t="s">
        <v>154</v>
      </c>
    </row>
    <row r="346" spans="2:65" s="11" customFormat="1" ht="11.25">
      <c r="B346" s="146"/>
      <c r="D346" s="147" t="s">
        <v>167</v>
      </c>
      <c r="E346" s="148" t="s">
        <v>1</v>
      </c>
      <c r="F346" s="149" t="s">
        <v>554</v>
      </c>
      <c r="H346" s="150">
        <v>18.73</v>
      </c>
      <c r="I346" s="151"/>
      <c r="L346" s="146"/>
      <c r="M346" s="152"/>
      <c r="T346" s="153"/>
      <c r="AT346" s="148" t="s">
        <v>167</v>
      </c>
      <c r="AU346" s="148" t="s">
        <v>83</v>
      </c>
      <c r="AV346" s="11" t="s">
        <v>160</v>
      </c>
      <c r="AW346" s="11" t="s">
        <v>31</v>
      </c>
      <c r="AX346" s="11" t="s">
        <v>75</v>
      </c>
      <c r="AY346" s="148" t="s">
        <v>154</v>
      </c>
    </row>
    <row r="347" spans="2:65" s="11" customFormat="1" ht="11.25">
      <c r="B347" s="146"/>
      <c r="D347" s="147" t="s">
        <v>167</v>
      </c>
      <c r="E347" s="148" t="s">
        <v>1</v>
      </c>
      <c r="F347" s="149" t="s">
        <v>555</v>
      </c>
      <c r="H347" s="150">
        <v>17.63</v>
      </c>
      <c r="I347" s="151"/>
      <c r="L347" s="146"/>
      <c r="M347" s="152"/>
      <c r="T347" s="153"/>
      <c r="AT347" s="148" t="s">
        <v>167</v>
      </c>
      <c r="AU347" s="148" t="s">
        <v>83</v>
      </c>
      <c r="AV347" s="11" t="s">
        <v>160</v>
      </c>
      <c r="AW347" s="11" t="s">
        <v>31</v>
      </c>
      <c r="AX347" s="11" t="s">
        <v>75</v>
      </c>
      <c r="AY347" s="148" t="s">
        <v>154</v>
      </c>
    </row>
    <row r="348" spans="2:65" s="11" customFormat="1" ht="11.25">
      <c r="B348" s="146"/>
      <c r="D348" s="147" t="s">
        <v>167</v>
      </c>
      <c r="E348" s="148" t="s">
        <v>1</v>
      </c>
      <c r="F348" s="149" t="s">
        <v>556</v>
      </c>
      <c r="H348" s="150">
        <v>16.7</v>
      </c>
      <c r="I348" s="151"/>
      <c r="L348" s="146"/>
      <c r="M348" s="152"/>
      <c r="T348" s="153"/>
      <c r="AT348" s="148" t="s">
        <v>167</v>
      </c>
      <c r="AU348" s="148" t="s">
        <v>83</v>
      </c>
      <c r="AV348" s="11" t="s">
        <v>160</v>
      </c>
      <c r="AW348" s="11" t="s">
        <v>31</v>
      </c>
      <c r="AX348" s="11" t="s">
        <v>75</v>
      </c>
      <c r="AY348" s="148" t="s">
        <v>154</v>
      </c>
    </row>
    <row r="349" spans="2:65" s="11" customFormat="1" ht="11.25">
      <c r="B349" s="146"/>
      <c r="D349" s="147" t="s">
        <v>167</v>
      </c>
      <c r="E349" s="148" t="s">
        <v>1</v>
      </c>
      <c r="F349" s="149" t="s">
        <v>557</v>
      </c>
      <c r="H349" s="150">
        <v>3.2309999999999999</v>
      </c>
      <c r="I349" s="151"/>
      <c r="L349" s="146"/>
      <c r="M349" s="152"/>
      <c r="T349" s="153"/>
      <c r="AT349" s="148" t="s">
        <v>167</v>
      </c>
      <c r="AU349" s="148" t="s">
        <v>83</v>
      </c>
      <c r="AV349" s="11" t="s">
        <v>160</v>
      </c>
      <c r="AW349" s="11" t="s">
        <v>31</v>
      </c>
      <c r="AX349" s="11" t="s">
        <v>75</v>
      </c>
      <c r="AY349" s="148" t="s">
        <v>154</v>
      </c>
    </row>
    <row r="350" spans="2:65" s="12" customFormat="1" ht="11.25">
      <c r="B350" s="154"/>
      <c r="D350" s="147" t="s">
        <v>167</v>
      </c>
      <c r="E350" s="155" t="s">
        <v>1</v>
      </c>
      <c r="F350" s="156" t="s">
        <v>176</v>
      </c>
      <c r="H350" s="157">
        <v>183.43299999999999</v>
      </c>
      <c r="I350" s="158"/>
      <c r="L350" s="154"/>
      <c r="M350" s="159"/>
      <c r="T350" s="160"/>
      <c r="AT350" s="155" t="s">
        <v>167</v>
      </c>
      <c r="AU350" s="155" t="s">
        <v>83</v>
      </c>
      <c r="AV350" s="12" t="s">
        <v>159</v>
      </c>
      <c r="AW350" s="12" t="s">
        <v>31</v>
      </c>
      <c r="AX350" s="12" t="s">
        <v>83</v>
      </c>
      <c r="AY350" s="155" t="s">
        <v>154</v>
      </c>
    </row>
    <row r="351" spans="2:65" s="1" customFormat="1" ht="24.2" customHeight="1">
      <c r="B351" s="31"/>
      <c r="C351" s="161" t="s">
        <v>361</v>
      </c>
      <c r="D351" s="161" t="s">
        <v>224</v>
      </c>
      <c r="E351" s="162" t="s">
        <v>558</v>
      </c>
      <c r="F351" s="163" t="s">
        <v>559</v>
      </c>
      <c r="G351" s="164" t="s">
        <v>165</v>
      </c>
      <c r="H351" s="165">
        <v>198.108</v>
      </c>
      <c r="I351" s="166"/>
      <c r="J351" s="167">
        <f>ROUND(I351*H351,2)</f>
        <v>0</v>
      </c>
      <c r="K351" s="168"/>
      <c r="L351" s="169"/>
      <c r="M351" s="170" t="s">
        <v>1</v>
      </c>
      <c r="N351" s="171" t="s">
        <v>41</v>
      </c>
      <c r="P351" s="142">
        <f>O351*H351</f>
        <v>0</v>
      </c>
      <c r="Q351" s="142">
        <v>0</v>
      </c>
      <c r="R351" s="142">
        <f>Q351*H351</f>
        <v>0</v>
      </c>
      <c r="S351" s="142">
        <v>0</v>
      </c>
      <c r="T351" s="143">
        <f>S351*H351</f>
        <v>0</v>
      </c>
      <c r="AR351" s="144" t="s">
        <v>234</v>
      </c>
      <c r="AT351" s="144" t="s">
        <v>224</v>
      </c>
      <c r="AU351" s="144" t="s">
        <v>83</v>
      </c>
      <c r="AY351" s="16" t="s">
        <v>154</v>
      </c>
      <c r="BE351" s="145">
        <f>IF(N351="základná",J351,0)</f>
        <v>0</v>
      </c>
      <c r="BF351" s="145">
        <f>IF(N351="znížená",J351,0)</f>
        <v>0</v>
      </c>
      <c r="BG351" s="145">
        <f>IF(N351="zákl. prenesená",J351,0)</f>
        <v>0</v>
      </c>
      <c r="BH351" s="145">
        <f>IF(N351="zníž. prenesená",J351,0)</f>
        <v>0</v>
      </c>
      <c r="BI351" s="145">
        <f>IF(N351="nulová",J351,0)</f>
        <v>0</v>
      </c>
      <c r="BJ351" s="16" t="s">
        <v>160</v>
      </c>
      <c r="BK351" s="145">
        <f>ROUND(I351*H351,2)</f>
        <v>0</v>
      </c>
      <c r="BL351" s="16" t="s">
        <v>198</v>
      </c>
      <c r="BM351" s="144" t="s">
        <v>560</v>
      </c>
    </row>
    <row r="352" spans="2:65" s="11" customFormat="1" ht="11.25">
      <c r="B352" s="146"/>
      <c r="D352" s="147" t="s">
        <v>167</v>
      </c>
      <c r="E352" s="148" t="s">
        <v>1</v>
      </c>
      <c r="F352" s="149" t="s">
        <v>561</v>
      </c>
      <c r="H352" s="150">
        <v>198.108</v>
      </c>
      <c r="I352" s="151"/>
      <c r="L352" s="146"/>
      <c r="M352" s="152"/>
      <c r="T352" s="153"/>
      <c r="AT352" s="148" t="s">
        <v>167</v>
      </c>
      <c r="AU352" s="148" t="s">
        <v>83</v>
      </c>
      <c r="AV352" s="11" t="s">
        <v>160</v>
      </c>
      <c r="AW352" s="11" t="s">
        <v>31</v>
      </c>
      <c r="AX352" s="11" t="s">
        <v>75</v>
      </c>
      <c r="AY352" s="148" t="s">
        <v>154</v>
      </c>
    </row>
    <row r="353" spans="2:65" s="12" customFormat="1" ht="11.25">
      <c r="B353" s="154"/>
      <c r="D353" s="147" t="s">
        <v>167</v>
      </c>
      <c r="E353" s="155" t="s">
        <v>1</v>
      </c>
      <c r="F353" s="156" t="s">
        <v>169</v>
      </c>
      <c r="H353" s="157">
        <v>198.108</v>
      </c>
      <c r="I353" s="158"/>
      <c r="L353" s="154"/>
      <c r="M353" s="159"/>
      <c r="T353" s="160"/>
      <c r="AT353" s="155" t="s">
        <v>167</v>
      </c>
      <c r="AU353" s="155" t="s">
        <v>83</v>
      </c>
      <c r="AV353" s="12" t="s">
        <v>159</v>
      </c>
      <c r="AW353" s="12" t="s">
        <v>31</v>
      </c>
      <c r="AX353" s="12" t="s">
        <v>83</v>
      </c>
      <c r="AY353" s="155" t="s">
        <v>154</v>
      </c>
    </row>
    <row r="354" spans="2:65" s="1" customFormat="1" ht="24.2" customHeight="1">
      <c r="B354" s="31"/>
      <c r="C354" s="132" t="s">
        <v>562</v>
      </c>
      <c r="D354" s="132" t="s">
        <v>155</v>
      </c>
      <c r="E354" s="133" t="s">
        <v>563</v>
      </c>
      <c r="F354" s="134" t="s">
        <v>564</v>
      </c>
      <c r="G354" s="135" t="s">
        <v>184</v>
      </c>
      <c r="H354" s="136">
        <v>30.8</v>
      </c>
      <c r="I354" s="137"/>
      <c r="J354" s="138">
        <f>ROUND(I354*H354,2)</f>
        <v>0</v>
      </c>
      <c r="K354" s="139"/>
      <c r="L354" s="31"/>
      <c r="M354" s="140" t="s">
        <v>1</v>
      </c>
      <c r="N354" s="141" t="s">
        <v>41</v>
      </c>
      <c r="P354" s="142">
        <f>O354*H354</f>
        <v>0</v>
      </c>
      <c r="Q354" s="142">
        <v>0</v>
      </c>
      <c r="R354" s="142">
        <f>Q354*H354</f>
        <v>0</v>
      </c>
      <c r="S354" s="142">
        <v>0</v>
      </c>
      <c r="T354" s="143">
        <f>S354*H354</f>
        <v>0</v>
      </c>
      <c r="AR354" s="144" t="s">
        <v>198</v>
      </c>
      <c r="AT354" s="144" t="s">
        <v>155</v>
      </c>
      <c r="AU354" s="144" t="s">
        <v>83</v>
      </c>
      <c r="AY354" s="16" t="s">
        <v>154</v>
      </c>
      <c r="BE354" s="145">
        <f>IF(N354="základná",J354,0)</f>
        <v>0</v>
      </c>
      <c r="BF354" s="145">
        <f>IF(N354="znížená",J354,0)</f>
        <v>0</v>
      </c>
      <c r="BG354" s="145">
        <f>IF(N354="zákl. prenesená",J354,0)</f>
        <v>0</v>
      </c>
      <c r="BH354" s="145">
        <f>IF(N354="zníž. prenesená",J354,0)</f>
        <v>0</v>
      </c>
      <c r="BI354" s="145">
        <f>IF(N354="nulová",J354,0)</f>
        <v>0</v>
      </c>
      <c r="BJ354" s="16" t="s">
        <v>160</v>
      </c>
      <c r="BK354" s="145">
        <f>ROUND(I354*H354,2)</f>
        <v>0</v>
      </c>
      <c r="BL354" s="16" t="s">
        <v>198</v>
      </c>
      <c r="BM354" s="144" t="s">
        <v>565</v>
      </c>
    </row>
    <row r="355" spans="2:65" s="11" customFormat="1" ht="11.25">
      <c r="B355" s="146"/>
      <c r="D355" s="147" t="s">
        <v>167</v>
      </c>
      <c r="E355" s="148" t="s">
        <v>1</v>
      </c>
      <c r="F355" s="149" t="s">
        <v>566</v>
      </c>
      <c r="H355" s="150">
        <v>30.8</v>
      </c>
      <c r="I355" s="151"/>
      <c r="L355" s="146"/>
      <c r="M355" s="152"/>
      <c r="T355" s="153"/>
      <c r="AT355" s="148" t="s">
        <v>167</v>
      </c>
      <c r="AU355" s="148" t="s">
        <v>83</v>
      </c>
      <c r="AV355" s="11" t="s">
        <v>160</v>
      </c>
      <c r="AW355" s="11" t="s">
        <v>31</v>
      </c>
      <c r="AX355" s="11" t="s">
        <v>75</v>
      </c>
      <c r="AY355" s="148" t="s">
        <v>154</v>
      </c>
    </row>
    <row r="356" spans="2:65" s="12" customFormat="1" ht="11.25">
      <c r="B356" s="154"/>
      <c r="D356" s="147" t="s">
        <v>167</v>
      </c>
      <c r="E356" s="155" t="s">
        <v>1</v>
      </c>
      <c r="F356" s="156" t="s">
        <v>169</v>
      </c>
      <c r="H356" s="157">
        <v>30.8</v>
      </c>
      <c r="I356" s="158"/>
      <c r="L356" s="154"/>
      <c r="M356" s="159"/>
      <c r="T356" s="160"/>
      <c r="AT356" s="155" t="s">
        <v>167</v>
      </c>
      <c r="AU356" s="155" t="s">
        <v>83</v>
      </c>
      <c r="AV356" s="12" t="s">
        <v>159</v>
      </c>
      <c r="AW356" s="12" t="s">
        <v>31</v>
      </c>
      <c r="AX356" s="12" t="s">
        <v>83</v>
      </c>
      <c r="AY356" s="155" t="s">
        <v>154</v>
      </c>
    </row>
    <row r="357" spans="2:65" s="1" customFormat="1" ht="16.5" customHeight="1">
      <c r="B357" s="31"/>
      <c r="C357" s="161" t="s">
        <v>366</v>
      </c>
      <c r="D357" s="161" t="s">
        <v>224</v>
      </c>
      <c r="E357" s="162" t="s">
        <v>567</v>
      </c>
      <c r="F357" s="163" t="s">
        <v>568</v>
      </c>
      <c r="G357" s="164" t="s">
        <v>184</v>
      </c>
      <c r="H357" s="165">
        <v>30.8</v>
      </c>
      <c r="I357" s="166"/>
      <c r="J357" s="167">
        <f>ROUND(I357*H357,2)</f>
        <v>0</v>
      </c>
      <c r="K357" s="168"/>
      <c r="L357" s="169"/>
      <c r="M357" s="170" t="s">
        <v>1</v>
      </c>
      <c r="N357" s="171" t="s">
        <v>41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234</v>
      </c>
      <c r="AT357" s="144" t="s">
        <v>224</v>
      </c>
      <c r="AU357" s="144" t="s">
        <v>83</v>
      </c>
      <c r="AY357" s="16" t="s">
        <v>154</v>
      </c>
      <c r="BE357" s="145">
        <f>IF(N357="základná",J357,0)</f>
        <v>0</v>
      </c>
      <c r="BF357" s="145">
        <f>IF(N357="znížená",J357,0)</f>
        <v>0</v>
      </c>
      <c r="BG357" s="145">
        <f>IF(N357="zákl. prenesená",J357,0)</f>
        <v>0</v>
      </c>
      <c r="BH357" s="145">
        <f>IF(N357="zníž. prenesená",J357,0)</f>
        <v>0</v>
      </c>
      <c r="BI357" s="145">
        <f>IF(N357="nulová",J357,0)</f>
        <v>0</v>
      </c>
      <c r="BJ357" s="16" t="s">
        <v>160</v>
      </c>
      <c r="BK357" s="145">
        <f>ROUND(I357*H357,2)</f>
        <v>0</v>
      </c>
      <c r="BL357" s="16" t="s">
        <v>198</v>
      </c>
      <c r="BM357" s="144" t="s">
        <v>569</v>
      </c>
    </row>
    <row r="358" spans="2:65" s="1" customFormat="1" ht="24.2" customHeight="1">
      <c r="B358" s="31"/>
      <c r="C358" s="132" t="s">
        <v>570</v>
      </c>
      <c r="D358" s="132" t="s">
        <v>155</v>
      </c>
      <c r="E358" s="133" t="s">
        <v>571</v>
      </c>
      <c r="F358" s="134" t="s">
        <v>572</v>
      </c>
      <c r="G358" s="135" t="s">
        <v>365</v>
      </c>
      <c r="H358" s="172"/>
      <c r="I358" s="137"/>
      <c r="J358" s="138">
        <f>ROUND(I358*H358,2)</f>
        <v>0</v>
      </c>
      <c r="K358" s="139"/>
      <c r="L358" s="31"/>
      <c r="M358" s="140" t="s">
        <v>1</v>
      </c>
      <c r="N358" s="141" t="s">
        <v>41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198</v>
      </c>
      <c r="AT358" s="144" t="s">
        <v>155</v>
      </c>
      <c r="AU358" s="144" t="s">
        <v>83</v>
      </c>
      <c r="AY358" s="16" t="s">
        <v>154</v>
      </c>
      <c r="BE358" s="145">
        <f>IF(N358="základná",J358,0)</f>
        <v>0</v>
      </c>
      <c r="BF358" s="145">
        <f>IF(N358="znížená",J358,0)</f>
        <v>0</v>
      </c>
      <c r="BG358" s="145">
        <f>IF(N358="zákl. prenesená",J358,0)</f>
        <v>0</v>
      </c>
      <c r="BH358" s="145">
        <f>IF(N358="zníž. prenesená",J358,0)</f>
        <v>0</v>
      </c>
      <c r="BI358" s="145">
        <f>IF(N358="nulová",J358,0)</f>
        <v>0</v>
      </c>
      <c r="BJ358" s="16" t="s">
        <v>160</v>
      </c>
      <c r="BK358" s="145">
        <f>ROUND(I358*H358,2)</f>
        <v>0</v>
      </c>
      <c r="BL358" s="16" t="s">
        <v>198</v>
      </c>
      <c r="BM358" s="144" t="s">
        <v>573</v>
      </c>
    </row>
    <row r="359" spans="2:65" s="10" customFormat="1" ht="25.9" customHeight="1">
      <c r="B359" s="122"/>
      <c r="D359" s="123" t="s">
        <v>74</v>
      </c>
      <c r="E359" s="124" t="s">
        <v>574</v>
      </c>
      <c r="F359" s="124" t="s">
        <v>575</v>
      </c>
      <c r="I359" s="125"/>
      <c r="J359" s="126">
        <f>BK359</f>
        <v>0</v>
      </c>
      <c r="L359" s="122"/>
      <c r="M359" s="127"/>
      <c r="P359" s="128">
        <f>SUM(P360:P372)</f>
        <v>0</v>
      </c>
      <c r="R359" s="128">
        <f>SUM(R360:R372)</f>
        <v>0</v>
      </c>
      <c r="T359" s="129">
        <f>SUM(T360:T372)</f>
        <v>0</v>
      </c>
      <c r="AR359" s="123" t="s">
        <v>160</v>
      </c>
      <c r="AT359" s="130" t="s">
        <v>74</v>
      </c>
      <c r="AU359" s="130" t="s">
        <v>75</v>
      </c>
      <c r="AY359" s="123" t="s">
        <v>154</v>
      </c>
      <c r="BK359" s="131">
        <f>SUM(BK360:BK372)</f>
        <v>0</v>
      </c>
    </row>
    <row r="360" spans="2:65" s="1" customFormat="1" ht="37.9" customHeight="1">
      <c r="B360" s="31"/>
      <c r="C360" s="132" t="s">
        <v>372</v>
      </c>
      <c r="D360" s="132" t="s">
        <v>155</v>
      </c>
      <c r="E360" s="133" t="s">
        <v>576</v>
      </c>
      <c r="F360" s="134" t="s">
        <v>577</v>
      </c>
      <c r="G360" s="135" t="s">
        <v>165</v>
      </c>
      <c r="H360" s="136">
        <v>12.96</v>
      </c>
      <c r="I360" s="137"/>
      <c r="J360" s="138">
        <f>ROUND(I360*H360,2)</f>
        <v>0</v>
      </c>
      <c r="K360" s="139"/>
      <c r="L360" s="31"/>
      <c r="M360" s="140" t="s">
        <v>1</v>
      </c>
      <c r="N360" s="141" t="s">
        <v>41</v>
      </c>
      <c r="P360" s="142">
        <f>O360*H360</f>
        <v>0</v>
      </c>
      <c r="Q360" s="142">
        <v>0</v>
      </c>
      <c r="R360" s="142">
        <f>Q360*H360</f>
        <v>0</v>
      </c>
      <c r="S360" s="142">
        <v>0</v>
      </c>
      <c r="T360" s="143">
        <f>S360*H360</f>
        <v>0</v>
      </c>
      <c r="AR360" s="144" t="s">
        <v>198</v>
      </c>
      <c r="AT360" s="144" t="s">
        <v>155</v>
      </c>
      <c r="AU360" s="144" t="s">
        <v>83</v>
      </c>
      <c r="AY360" s="16" t="s">
        <v>154</v>
      </c>
      <c r="BE360" s="145">
        <f>IF(N360="základná",J360,0)</f>
        <v>0</v>
      </c>
      <c r="BF360" s="145">
        <f>IF(N360="znížená",J360,0)</f>
        <v>0</v>
      </c>
      <c r="BG360" s="145">
        <f>IF(N360="zákl. prenesená",J360,0)</f>
        <v>0</v>
      </c>
      <c r="BH360" s="145">
        <f>IF(N360="zníž. prenesená",J360,0)</f>
        <v>0</v>
      </c>
      <c r="BI360" s="145">
        <f>IF(N360="nulová",J360,0)</f>
        <v>0</v>
      </c>
      <c r="BJ360" s="16" t="s">
        <v>160</v>
      </c>
      <c r="BK360" s="145">
        <f>ROUND(I360*H360,2)</f>
        <v>0</v>
      </c>
      <c r="BL360" s="16" t="s">
        <v>198</v>
      </c>
      <c r="BM360" s="144" t="s">
        <v>578</v>
      </c>
    </row>
    <row r="361" spans="2:65" s="11" customFormat="1" ht="11.25">
      <c r="B361" s="146"/>
      <c r="D361" s="147" t="s">
        <v>167</v>
      </c>
      <c r="E361" s="148" t="s">
        <v>1</v>
      </c>
      <c r="F361" s="149" t="s">
        <v>579</v>
      </c>
      <c r="H361" s="150">
        <v>12.96</v>
      </c>
      <c r="I361" s="151"/>
      <c r="L361" s="146"/>
      <c r="M361" s="152"/>
      <c r="T361" s="153"/>
      <c r="AT361" s="148" t="s">
        <v>167</v>
      </c>
      <c r="AU361" s="148" t="s">
        <v>83</v>
      </c>
      <c r="AV361" s="11" t="s">
        <v>160</v>
      </c>
      <c r="AW361" s="11" t="s">
        <v>31</v>
      </c>
      <c r="AX361" s="11" t="s">
        <v>75</v>
      </c>
      <c r="AY361" s="148" t="s">
        <v>154</v>
      </c>
    </row>
    <row r="362" spans="2:65" s="12" customFormat="1" ht="11.25">
      <c r="B362" s="154"/>
      <c r="D362" s="147" t="s">
        <v>167</v>
      </c>
      <c r="E362" s="155" t="s">
        <v>1</v>
      </c>
      <c r="F362" s="156" t="s">
        <v>169</v>
      </c>
      <c r="H362" s="157">
        <v>12.96</v>
      </c>
      <c r="I362" s="158"/>
      <c r="L362" s="154"/>
      <c r="M362" s="159"/>
      <c r="T362" s="160"/>
      <c r="AT362" s="155" t="s">
        <v>167</v>
      </c>
      <c r="AU362" s="155" t="s">
        <v>83</v>
      </c>
      <c r="AV362" s="12" t="s">
        <v>159</v>
      </c>
      <c r="AW362" s="12" t="s">
        <v>31</v>
      </c>
      <c r="AX362" s="12" t="s">
        <v>83</v>
      </c>
      <c r="AY362" s="155" t="s">
        <v>154</v>
      </c>
    </row>
    <row r="363" spans="2:65" s="1" customFormat="1" ht="37.9" customHeight="1">
      <c r="B363" s="31"/>
      <c r="C363" s="132" t="s">
        <v>580</v>
      </c>
      <c r="D363" s="132" t="s">
        <v>155</v>
      </c>
      <c r="E363" s="133" t="s">
        <v>581</v>
      </c>
      <c r="F363" s="134" t="s">
        <v>582</v>
      </c>
      <c r="G363" s="135" t="s">
        <v>165</v>
      </c>
      <c r="H363" s="136">
        <v>12.96</v>
      </c>
      <c r="I363" s="137"/>
      <c r="J363" s="138">
        <f>ROUND(I363*H363,2)</f>
        <v>0</v>
      </c>
      <c r="K363" s="139"/>
      <c r="L363" s="31"/>
      <c r="M363" s="140" t="s">
        <v>1</v>
      </c>
      <c r="N363" s="141" t="s">
        <v>41</v>
      </c>
      <c r="P363" s="142">
        <f>O363*H363</f>
        <v>0</v>
      </c>
      <c r="Q363" s="142">
        <v>0</v>
      </c>
      <c r="R363" s="142">
        <f>Q363*H363</f>
        <v>0</v>
      </c>
      <c r="S363" s="142">
        <v>0</v>
      </c>
      <c r="T363" s="143">
        <f>S363*H363</f>
        <v>0</v>
      </c>
      <c r="AR363" s="144" t="s">
        <v>198</v>
      </c>
      <c r="AT363" s="144" t="s">
        <v>155</v>
      </c>
      <c r="AU363" s="144" t="s">
        <v>83</v>
      </c>
      <c r="AY363" s="16" t="s">
        <v>154</v>
      </c>
      <c r="BE363" s="145">
        <f>IF(N363="základná",J363,0)</f>
        <v>0</v>
      </c>
      <c r="BF363" s="145">
        <f>IF(N363="znížená",J363,0)</f>
        <v>0</v>
      </c>
      <c r="BG363" s="145">
        <f>IF(N363="zákl. prenesená",J363,0)</f>
        <v>0</v>
      </c>
      <c r="BH363" s="145">
        <f>IF(N363="zníž. prenesená",J363,0)</f>
        <v>0</v>
      </c>
      <c r="BI363" s="145">
        <f>IF(N363="nulová",J363,0)</f>
        <v>0</v>
      </c>
      <c r="BJ363" s="16" t="s">
        <v>160</v>
      </c>
      <c r="BK363" s="145">
        <f>ROUND(I363*H363,2)</f>
        <v>0</v>
      </c>
      <c r="BL363" s="16" t="s">
        <v>198</v>
      </c>
      <c r="BM363" s="144" t="s">
        <v>583</v>
      </c>
    </row>
    <row r="364" spans="2:65" s="1" customFormat="1" ht="37.9" customHeight="1">
      <c r="B364" s="31"/>
      <c r="C364" s="132" t="s">
        <v>376</v>
      </c>
      <c r="D364" s="132" t="s">
        <v>155</v>
      </c>
      <c r="E364" s="133" t="s">
        <v>584</v>
      </c>
      <c r="F364" s="134" t="s">
        <v>585</v>
      </c>
      <c r="G364" s="135" t="s">
        <v>165</v>
      </c>
      <c r="H364" s="136">
        <v>27.52</v>
      </c>
      <c r="I364" s="137"/>
      <c r="J364" s="138">
        <f>ROUND(I364*H364,2)</f>
        <v>0</v>
      </c>
      <c r="K364" s="139"/>
      <c r="L364" s="31"/>
      <c r="M364" s="140" t="s">
        <v>1</v>
      </c>
      <c r="N364" s="141" t="s">
        <v>41</v>
      </c>
      <c r="P364" s="142">
        <f>O364*H364</f>
        <v>0</v>
      </c>
      <c r="Q364" s="142">
        <v>0</v>
      </c>
      <c r="R364" s="142">
        <f>Q364*H364</f>
        <v>0</v>
      </c>
      <c r="S364" s="142">
        <v>0</v>
      </c>
      <c r="T364" s="143">
        <f>S364*H364</f>
        <v>0</v>
      </c>
      <c r="AR364" s="144" t="s">
        <v>198</v>
      </c>
      <c r="AT364" s="144" t="s">
        <v>155</v>
      </c>
      <c r="AU364" s="144" t="s">
        <v>83</v>
      </c>
      <c r="AY364" s="16" t="s">
        <v>154</v>
      </c>
      <c r="BE364" s="145">
        <f>IF(N364="základná",J364,0)</f>
        <v>0</v>
      </c>
      <c r="BF364" s="145">
        <f>IF(N364="znížená",J364,0)</f>
        <v>0</v>
      </c>
      <c r="BG364" s="145">
        <f>IF(N364="zákl. prenesená",J364,0)</f>
        <v>0</v>
      </c>
      <c r="BH364" s="145">
        <f>IF(N364="zníž. prenesená",J364,0)</f>
        <v>0</v>
      </c>
      <c r="BI364" s="145">
        <f>IF(N364="nulová",J364,0)</f>
        <v>0</v>
      </c>
      <c r="BJ364" s="16" t="s">
        <v>160</v>
      </c>
      <c r="BK364" s="145">
        <f>ROUND(I364*H364,2)</f>
        <v>0</v>
      </c>
      <c r="BL364" s="16" t="s">
        <v>198</v>
      </c>
      <c r="BM364" s="144" t="s">
        <v>586</v>
      </c>
    </row>
    <row r="365" spans="2:65" s="11" customFormat="1" ht="11.25">
      <c r="B365" s="146"/>
      <c r="D365" s="147" t="s">
        <v>167</v>
      </c>
      <c r="E365" s="148" t="s">
        <v>1</v>
      </c>
      <c r="F365" s="149" t="s">
        <v>587</v>
      </c>
      <c r="H365" s="150">
        <v>21.504000000000001</v>
      </c>
      <c r="I365" s="151"/>
      <c r="L365" s="146"/>
      <c r="M365" s="152"/>
      <c r="T365" s="153"/>
      <c r="AT365" s="148" t="s">
        <v>167</v>
      </c>
      <c r="AU365" s="148" t="s">
        <v>83</v>
      </c>
      <c r="AV365" s="11" t="s">
        <v>160</v>
      </c>
      <c r="AW365" s="11" t="s">
        <v>31</v>
      </c>
      <c r="AX365" s="11" t="s">
        <v>75</v>
      </c>
      <c r="AY365" s="148" t="s">
        <v>154</v>
      </c>
    </row>
    <row r="366" spans="2:65" s="11" customFormat="1" ht="11.25">
      <c r="B366" s="146"/>
      <c r="D366" s="147" t="s">
        <v>167</v>
      </c>
      <c r="E366" s="148" t="s">
        <v>1</v>
      </c>
      <c r="F366" s="149" t="s">
        <v>588</v>
      </c>
      <c r="H366" s="150">
        <v>6.016</v>
      </c>
      <c r="I366" s="151"/>
      <c r="L366" s="146"/>
      <c r="M366" s="152"/>
      <c r="T366" s="153"/>
      <c r="AT366" s="148" t="s">
        <v>167</v>
      </c>
      <c r="AU366" s="148" t="s">
        <v>83</v>
      </c>
      <c r="AV366" s="11" t="s">
        <v>160</v>
      </c>
      <c r="AW366" s="11" t="s">
        <v>31</v>
      </c>
      <c r="AX366" s="11" t="s">
        <v>75</v>
      </c>
      <c r="AY366" s="148" t="s">
        <v>154</v>
      </c>
    </row>
    <row r="367" spans="2:65" s="12" customFormat="1" ht="11.25">
      <c r="B367" s="154"/>
      <c r="D367" s="147" t="s">
        <v>167</v>
      </c>
      <c r="E367" s="155" t="s">
        <v>1</v>
      </c>
      <c r="F367" s="156" t="s">
        <v>176</v>
      </c>
      <c r="H367" s="157">
        <v>27.52</v>
      </c>
      <c r="I367" s="158"/>
      <c r="L367" s="154"/>
      <c r="M367" s="159"/>
      <c r="T367" s="160"/>
      <c r="AT367" s="155" t="s">
        <v>167</v>
      </c>
      <c r="AU367" s="155" t="s">
        <v>83</v>
      </c>
      <c r="AV367" s="12" t="s">
        <v>159</v>
      </c>
      <c r="AW367" s="12" t="s">
        <v>31</v>
      </c>
      <c r="AX367" s="12" t="s">
        <v>83</v>
      </c>
      <c r="AY367" s="155" t="s">
        <v>154</v>
      </c>
    </row>
    <row r="368" spans="2:65" s="1" customFormat="1" ht="33" customHeight="1">
      <c r="B368" s="31"/>
      <c r="C368" s="132" t="s">
        <v>589</v>
      </c>
      <c r="D368" s="132" t="s">
        <v>155</v>
      </c>
      <c r="E368" s="133" t="s">
        <v>590</v>
      </c>
      <c r="F368" s="134" t="s">
        <v>591</v>
      </c>
      <c r="G368" s="135" t="s">
        <v>165</v>
      </c>
      <c r="H368" s="136">
        <v>27.52</v>
      </c>
      <c r="I368" s="137"/>
      <c r="J368" s="138">
        <f>ROUND(I368*H368,2)</f>
        <v>0</v>
      </c>
      <c r="K368" s="139"/>
      <c r="L368" s="31"/>
      <c r="M368" s="140" t="s">
        <v>1</v>
      </c>
      <c r="N368" s="141" t="s">
        <v>41</v>
      </c>
      <c r="P368" s="142">
        <f>O368*H368</f>
        <v>0</v>
      </c>
      <c r="Q368" s="142">
        <v>0</v>
      </c>
      <c r="R368" s="142">
        <f>Q368*H368</f>
        <v>0</v>
      </c>
      <c r="S368" s="142">
        <v>0</v>
      </c>
      <c r="T368" s="143">
        <f>S368*H368</f>
        <v>0</v>
      </c>
      <c r="AR368" s="144" t="s">
        <v>198</v>
      </c>
      <c r="AT368" s="144" t="s">
        <v>155</v>
      </c>
      <c r="AU368" s="144" t="s">
        <v>83</v>
      </c>
      <c r="AY368" s="16" t="s">
        <v>154</v>
      </c>
      <c r="BE368" s="145">
        <f>IF(N368="základná",J368,0)</f>
        <v>0</v>
      </c>
      <c r="BF368" s="145">
        <f>IF(N368="znížená",J368,0)</f>
        <v>0</v>
      </c>
      <c r="BG368" s="145">
        <f>IF(N368="zákl. prenesená",J368,0)</f>
        <v>0</v>
      </c>
      <c r="BH368" s="145">
        <f>IF(N368="zníž. prenesená",J368,0)</f>
        <v>0</v>
      </c>
      <c r="BI368" s="145">
        <f>IF(N368="nulová",J368,0)</f>
        <v>0</v>
      </c>
      <c r="BJ368" s="16" t="s">
        <v>160</v>
      </c>
      <c r="BK368" s="145">
        <f>ROUND(I368*H368,2)</f>
        <v>0</v>
      </c>
      <c r="BL368" s="16" t="s">
        <v>198</v>
      </c>
      <c r="BM368" s="144" t="s">
        <v>592</v>
      </c>
    </row>
    <row r="369" spans="2:65" s="1" customFormat="1" ht="33" customHeight="1">
      <c r="B369" s="31"/>
      <c r="C369" s="132" t="s">
        <v>381</v>
      </c>
      <c r="D369" s="132" t="s">
        <v>155</v>
      </c>
      <c r="E369" s="133" t="s">
        <v>593</v>
      </c>
      <c r="F369" s="134" t="s">
        <v>594</v>
      </c>
      <c r="G369" s="135" t="s">
        <v>184</v>
      </c>
      <c r="H369" s="136">
        <v>6.6</v>
      </c>
      <c r="I369" s="137"/>
      <c r="J369" s="138">
        <f>ROUND(I369*H369,2)</f>
        <v>0</v>
      </c>
      <c r="K369" s="139"/>
      <c r="L369" s="31"/>
      <c r="M369" s="140" t="s">
        <v>1</v>
      </c>
      <c r="N369" s="141" t="s">
        <v>41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198</v>
      </c>
      <c r="AT369" s="144" t="s">
        <v>155</v>
      </c>
      <c r="AU369" s="144" t="s">
        <v>83</v>
      </c>
      <c r="AY369" s="16" t="s">
        <v>154</v>
      </c>
      <c r="BE369" s="145">
        <f>IF(N369="základná",J369,0)</f>
        <v>0</v>
      </c>
      <c r="BF369" s="145">
        <f>IF(N369="znížená",J369,0)</f>
        <v>0</v>
      </c>
      <c r="BG369" s="145">
        <f>IF(N369="zákl. prenesená",J369,0)</f>
        <v>0</v>
      </c>
      <c r="BH369" s="145">
        <f>IF(N369="zníž. prenesená",J369,0)</f>
        <v>0</v>
      </c>
      <c r="BI369" s="145">
        <f>IF(N369="nulová",J369,0)</f>
        <v>0</v>
      </c>
      <c r="BJ369" s="16" t="s">
        <v>160</v>
      </c>
      <c r="BK369" s="145">
        <f>ROUND(I369*H369,2)</f>
        <v>0</v>
      </c>
      <c r="BL369" s="16" t="s">
        <v>198</v>
      </c>
      <c r="BM369" s="144" t="s">
        <v>595</v>
      </c>
    </row>
    <row r="370" spans="2:65" s="11" customFormat="1" ht="11.25">
      <c r="B370" s="146"/>
      <c r="D370" s="147" t="s">
        <v>167</v>
      </c>
      <c r="E370" s="148" t="s">
        <v>1</v>
      </c>
      <c r="F370" s="149" t="s">
        <v>596</v>
      </c>
      <c r="H370" s="150">
        <v>6.6</v>
      </c>
      <c r="I370" s="151"/>
      <c r="L370" s="146"/>
      <c r="M370" s="152"/>
      <c r="T370" s="153"/>
      <c r="AT370" s="148" t="s">
        <v>167</v>
      </c>
      <c r="AU370" s="148" t="s">
        <v>83</v>
      </c>
      <c r="AV370" s="11" t="s">
        <v>160</v>
      </c>
      <c r="AW370" s="11" t="s">
        <v>31</v>
      </c>
      <c r="AX370" s="11" t="s">
        <v>75</v>
      </c>
      <c r="AY370" s="148" t="s">
        <v>154</v>
      </c>
    </row>
    <row r="371" spans="2:65" s="12" customFormat="1" ht="11.25">
      <c r="B371" s="154"/>
      <c r="D371" s="147" t="s">
        <v>167</v>
      </c>
      <c r="E371" s="155" t="s">
        <v>1</v>
      </c>
      <c r="F371" s="156" t="s">
        <v>169</v>
      </c>
      <c r="H371" s="157">
        <v>6.6</v>
      </c>
      <c r="I371" s="158"/>
      <c r="L371" s="154"/>
      <c r="M371" s="159"/>
      <c r="T371" s="160"/>
      <c r="AT371" s="155" t="s">
        <v>167</v>
      </c>
      <c r="AU371" s="155" t="s">
        <v>83</v>
      </c>
      <c r="AV371" s="12" t="s">
        <v>159</v>
      </c>
      <c r="AW371" s="12" t="s">
        <v>31</v>
      </c>
      <c r="AX371" s="12" t="s">
        <v>83</v>
      </c>
      <c r="AY371" s="155" t="s">
        <v>154</v>
      </c>
    </row>
    <row r="372" spans="2:65" s="1" customFormat="1" ht="24.2" customHeight="1">
      <c r="B372" s="31"/>
      <c r="C372" s="132" t="s">
        <v>597</v>
      </c>
      <c r="D372" s="132" t="s">
        <v>155</v>
      </c>
      <c r="E372" s="133" t="s">
        <v>598</v>
      </c>
      <c r="F372" s="134" t="s">
        <v>599</v>
      </c>
      <c r="G372" s="135" t="s">
        <v>184</v>
      </c>
      <c r="H372" s="136">
        <v>6.6</v>
      </c>
      <c r="I372" s="137"/>
      <c r="J372" s="138">
        <f>ROUND(I372*H372,2)</f>
        <v>0</v>
      </c>
      <c r="K372" s="139"/>
      <c r="L372" s="31"/>
      <c r="M372" s="140" t="s">
        <v>1</v>
      </c>
      <c r="N372" s="141" t="s">
        <v>41</v>
      </c>
      <c r="P372" s="142">
        <f>O372*H372</f>
        <v>0</v>
      </c>
      <c r="Q372" s="142">
        <v>0</v>
      </c>
      <c r="R372" s="142">
        <f>Q372*H372</f>
        <v>0</v>
      </c>
      <c r="S372" s="142">
        <v>0</v>
      </c>
      <c r="T372" s="143">
        <f>S372*H372</f>
        <v>0</v>
      </c>
      <c r="AR372" s="144" t="s">
        <v>198</v>
      </c>
      <c r="AT372" s="144" t="s">
        <v>155</v>
      </c>
      <c r="AU372" s="144" t="s">
        <v>83</v>
      </c>
      <c r="AY372" s="16" t="s">
        <v>154</v>
      </c>
      <c r="BE372" s="145">
        <f>IF(N372="základná",J372,0)</f>
        <v>0</v>
      </c>
      <c r="BF372" s="145">
        <f>IF(N372="znížená",J372,0)</f>
        <v>0</v>
      </c>
      <c r="BG372" s="145">
        <f>IF(N372="zákl. prenesená",J372,0)</f>
        <v>0</v>
      </c>
      <c r="BH372" s="145">
        <f>IF(N372="zníž. prenesená",J372,0)</f>
        <v>0</v>
      </c>
      <c r="BI372" s="145">
        <f>IF(N372="nulová",J372,0)</f>
        <v>0</v>
      </c>
      <c r="BJ372" s="16" t="s">
        <v>160</v>
      </c>
      <c r="BK372" s="145">
        <f>ROUND(I372*H372,2)</f>
        <v>0</v>
      </c>
      <c r="BL372" s="16" t="s">
        <v>198</v>
      </c>
      <c r="BM372" s="144" t="s">
        <v>600</v>
      </c>
    </row>
    <row r="373" spans="2:65" s="10" customFormat="1" ht="25.9" customHeight="1">
      <c r="B373" s="122"/>
      <c r="D373" s="123" t="s">
        <v>74</v>
      </c>
      <c r="E373" s="124" t="s">
        <v>601</v>
      </c>
      <c r="F373" s="124" t="s">
        <v>602</v>
      </c>
      <c r="I373" s="125"/>
      <c r="J373" s="126">
        <f>BK373</f>
        <v>0</v>
      </c>
      <c r="L373" s="122"/>
      <c r="M373" s="127"/>
      <c r="P373" s="128">
        <f>SUM(P374:P390)</f>
        <v>0</v>
      </c>
      <c r="R373" s="128">
        <f>SUM(R374:R390)</f>
        <v>0</v>
      </c>
      <c r="T373" s="129">
        <f>SUM(T374:T390)</f>
        <v>0</v>
      </c>
      <c r="AR373" s="123" t="s">
        <v>160</v>
      </c>
      <c r="AT373" s="130" t="s">
        <v>74</v>
      </c>
      <c r="AU373" s="130" t="s">
        <v>75</v>
      </c>
      <c r="AY373" s="123" t="s">
        <v>154</v>
      </c>
      <c r="BK373" s="131">
        <f>SUM(BK374:BK390)</f>
        <v>0</v>
      </c>
    </row>
    <row r="374" spans="2:65" s="1" customFormat="1" ht="21.75" customHeight="1">
      <c r="B374" s="31"/>
      <c r="C374" s="132" t="s">
        <v>386</v>
      </c>
      <c r="D374" s="132" t="s">
        <v>155</v>
      </c>
      <c r="E374" s="133" t="s">
        <v>603</v>
      </c>
      <c r="F374" s="134" t="s">
        <v>604</v>
      </c>
      <c r="G374" s="135" t="s">
        <v>158</v>
      </c>
      <c r="H374" s="136">
        <v>240</v>
      </c>
      <c r="I374" s="137"/>
      <c r="J374" s="138">
        <f>ROUND(I374*H374,2)</f>
        <v>0</v>
      </c>
      <c r="K374" s="139"/>
      <c r="L374" s="31"/>
      <c r="M374" s="140" t="s">
        <v>1</v>
      </c>
      <c r="N374" s="141" t="s">
        <v>41</v>
      </c>
      <c r="P374" s="142">
        <f>O374*H374</f>
        <v>0</v>
      </c>
      <c r="Q374" s="142">
        <v>0</v>
      </c>
      <c r="R374" s="142">
        <f>Q374*H374</f>
        <v>0</v>
      </c>
      <c r="S374" s="142">
        <v>0</v>
      </c>
      <c r="T374" s="143">
        <f>S374*H374</f>
        <v>0</v>
      </c>
      <c r="AR374" s="144" t="s">
        <v>198</v>
      </c>
      <c r="AT374" s="144" t="s">
        <v>155</v>
      </c>
      <c r="AU374" s="144" t="s">
        <v>83</v>
      </c>
      <c r="AY374" s="16" t="s">
        <v>154</v>
      </c>
      <c r="BE374" s="145">
        <f>IF(N374="základná",J374,0)</f>
        <v>0</v>
      </c>
      <c r="BF374" s="145">
        <f>IF(N374="znížená",J374,0)</f>
        <v>0</v>
      </c>
      <c r="BG374" s="145">
        <f>IF(N374="zákl. prenesená",J374,0)</f>
        <v>0</v>
      </c>
      <c r="BH374" s="145">
        <f>IF(N374="zníž. prenesená",J374,0)</f>
        <v>0</v>
      </c>
      <c r="BI374" s="145">
        <f>IF(N374="nulová",J374,0)</f>
        <v>0</v>
      </c>
      <c r="BJ374" s="16" t="s">
        <v>160</v>
      </c>
      <c r="BK374" s="145">
        <f>ROUND(I374*H374,2)</f>
        <v>0</v>
      </c>
      <c r="BL374" s="16" t="s">
        <v>198</v>
      </c>
      <c r="BM374" s="144" t="s">
        <v>605</v>
      </c>
    </row>
    <row r="375" spans="2:65" s="1" customFormat="1" ht="24.2" customHeight="1">
      <c r="B375" s="31"/>
      <c r="C375" s="132" t="s">
        <v>606</v>
      </c>
      <c r="D375" s="132" t="s">
        <v>155</v>
      </c>
      <c r="E375" s="133" t="s">
        <v>607</v>
      </c>
      <c r="F375" s="134" t="s">
        <v>608</v>
      </c>
      <c r="G375" s="135" t="s">
        <v>165</v>
      </c>
      <c r="H375" s="136">
        <v>1399.4670000000001</v>
      </c>
      <c r="I375" s="137"/>
      <c r="J375" s="138">
        <f>ROUND(I375*H375,2)</f>
        <v>0</v>
      </c>
      <c r="K375" s="139"/>
      <c r="L375" s="31"/>
      <c r="M375" s="140" t="s">
        <v>1</v>
      </c>
      <c r="N375" s="141" t="s">
        <v>41</v>
      </c>
      <c r="P375" s="142">
        <f>O375*H375</f>
        <v>0</v>
      </c>
      <c r="Q375" s="142">
        <v>0</v>
      </c>
      <c r="R375" s="142">
        <f>Q375*H375</f>
        <v>0</v>
      </c>
      <c r="S375" s="142">
        <v>0</v>
      </c>
      <c r="T375" s="143">
        <f>S375*H375</f>
        <v>0</v>
      </c>
      <c r="AR375" s="144" t="s">
        <v>198</v>
      </c>
      <c r="AT375" s="144" t="s">
        <v>155</v>
      </c>
      <c r="AU375" s="144" t="s">
        <v>83</v>
      </c>
      <c r="AY375" s="16" t="s">
        <v>154</v>
      </c>
      <c r="BE375" s="145">
        <f>IF(N375="základná",J375,0)</f>
        <v>0</v>
      </c>
      <c r="BF375" s="145">
        <f>IF(N375="znížená",J375,0)</f>
        <v>0</v>
      </c>
      <c r="BG375" s="145">
        <f>IF(N375="zákl. prenesená",J375,0)</f>
        <v>0</v>
      </c>
      <c r="BH375" s="145">
        <f>IF(N375="zníž. prenesená",J375,0)</f>
        <v>0</v>
      </c>
      <c r="BI375" s="145">
        <f>IF(N375="nulová",J375,0)</f>
        <v>0</v>
      </c>
      <c r="BJ375" s="16" t="s">
        <v>160</v>
      </c>
      <c r="BK375" s="145">
        <f>ROUND(I375*H375,2)</f>
        <v>0</v>
      </c>
      <c r="BL375" s="16" t="s">
        <v>198</v>
      </c>
      <c r="BM375" s="144" t="s">
        <v>609</v>
      </c>
    </row>
    <row r="376" spans="2:65" s="1" customFormat="1" ht="24.2" customHeight="1">
      <c r="B376" s="31"/>
      <c r="C376" s="132" t="s">
        <v>390</v>
      </c>
      <c r="D376" s="132" t="s">
        <v>155</v>
      </c>
      <c r="E376" s="133" t="s">
        <v>610</v>
      </c>
      <c r="F376" s="134" t="s">
        <v>611</v>
      </c>
      <c r="G376" s="135" t="s">
        <v>165</v>
      </c>
      <c r="H376" s="136">
        <v>575.38900000000001</v>
      </c>
      <c r="I376" s="137"/>
      <c r="J376" s="138">
        <f>ROUND(I376*H376,2)</f>
        <v>0</v>
      </c>
      <c r="K376" s="139"/>
      <c r="L376" s="31"/>
      <c r="M376" s="140" t="s">
        <v>1</v>
      </c>
      <c r="N376" s="141" t="s">
        <v>41</v>
      </c>
      <c r="P376" s="142">
        <f>O376*H376</f>
        <v>0</v>
      </c>
      <c r="Q376" s="142">
        <v>0</v>
      </c>
      <c r="R376" s="142">
        <f>Q376*H376</f>
        <v>0</v>
      </c>
      <c r="S376" s="142">
        <v>0</v>
      </c>
      <c r="T376" s="143">
        <f>S376*H376</f>
        <v>0</v>
      </c>
      <c r="AR376" s="144" t="s">
        <v>198</v>
      </c>
      <c r="AT376" s="144" t="s">
        <v>155</v>
      </c>
      <c r="AU376" s="144" t="s">
        <v>83</v>
      </c>
      <c r="AY376" s="16" t="s">
        <v>154</v>
      </c>
      <c r="BE376" s="145">
        <f>IF(N376="základná",J376,0)</f>
        <v>0</v>
      </c>
      <c r="BF376" s="145">
        <f>IF(N376="znížená",J376,0)</f>
        <v>0</v>
      </c>
      <c r="BG376" s="145">
        <f>IF(N376="zákl. prenesená",J376,0)</f>
        <v>0</v>
      </c>
      <c r="BH376" s="145">
        <f>IF(N376="zníž. prenesená",J376,0)</f>
        <v>0</v>
      </c>
      <c r="BI376" s="145">
        <f>IF(N376="nulová",J376,0)</f>
        <v>0</v>
      </c>
      <c r="BJ376" s="16" t="s">
        <v>160</v>
      </c>
      <c r="BK376" s="145">
        <f>ROUND(I376*H376,2)</f>
        <v>0</v>
      </c>
      <c r="BL376" s="16" t="s">
        <v>198</v>
      </c>
      <c r="BM376" s="144" t="s">
        <v>612</v>
      </c>
    </row>
    <row r="377" spans="2:65" s="11" customFormat="1" ht="11.25">
      <c r="B377" s="146"/>
      <c r="D377" s="147" t="s">
        <v>167</v>
      </c>
      <c r="E377" s="148" t="s">
        <v>1</v>
      </c>
      <c r="F377" s="149" t="s">
        <v>613</v>
      </c>
      <c r="H377" s="150">
        <v>66.123999999999995</v>
      </c>
      <c r="I377" s="151"/>
      <c r="L377" s="146"/>
      <c r="M377" s="152"/>
      <c r="T377" s="153"/>
      <c r="AT377" s="148" t="s">
        <v>167</v>
      </c>
      <c r="AU377" s="148" t="s">
        <v>83</v>
      </c>
      <c r="AV377" s="11" t="s">
        <v>160</v>
      </c>
      <c r="AW377" s="11" t="s">
        <v>31</v>
      </c>
      <c r="AX377" s="11" t="s">
        <v>75</v>
      </c>
      <c r="AY377" s="148" t="s">
        <v>154</v>
      </c>
    </row>
    <row r="378" spans="2:65" s="11" customFormat="1" ht="11.25">
      <c r="B378" s="146"/>
      <c r="D378" s="147" t="s">
        <v>167</v>
      </c>
      <c r="E378" s="148" t="s">
        <v>1</v>
      </c>
      <c r="F378" s="149" t="s">
        <v>614</v>
      </c>
      <c r="H378" s="150">
        <v>24.949000000000002</v>
      </c>
      <c r="I378" s="151"/>
      <c r="L378" s="146"/>
      <c r="M378" s="152"/>
      <c r="T378" s="153"/>
      <c r="AT378" s="148" t="s">
        <v>167</v>
      </c>
      <c r="AU378" s="148" t="s">
        <v>83</v>
      </c>
      <c r="AV378" s="11" t="s">
        <v>160</v>
      </c>
      <c r="AW378" s="11" t="s">
        <v>31</v>
      </c>
      <c r="AX378" s="11" t="s">
        <v>75</v>
      </c>
      <c r="AY378" s="148" t="s">
        <v>154</v>
      </c>
    </row>
    <row r="379" spans="2:65" s="11" customFormat="1" ht="11.25">
      <c r="B379" s="146"/>
      <c r="D379" s="147" t="s">
        <v>167</v>
      </c>
      <c r="E379" s="148" t="s">
        <v>1</v>
      </c>
      <c r="F379" s="149" t="s">
        <v>615</v>
      </c>
      <c r="H379" s="150">
        <v>61.453000000000003</v>
      </c>
      <c r="I379" s="151"/>
      <c r="L379" s="146"/>
      <c r="M379" s="152"/>
      <c r="T379" s="153"/>
      <c r="AT379" s="148" t="s">
        <v>167</v>
      </c>
      <c r="AU379" s="148" t="s">
        <v>83</v>
      </c>
      <c r="AV379" s="11" t="s">
        <v>160</v>
      </c>
      <c r="AW379" s="11" t="s">
        <v>31</v>
      </c>
      <c r="AX379" s="11" t="s">
        <v>75</v>
      </c>
      <c r="AY379" s="148" t="s">
        <v>154</v>
      </c>
    </row>
    <row r="380" spans="2:65" s="11" customFormat="1" ht="11.25">
      <c r="B380" s="146"/>
      <c r="D380" s="147" t="s">
        <v>167</v>
      </c>
      <c r="E380" s="148" t="s">
        <v>1</v>
      </c>
      <c r="F380" s="149" t="s">
        <v>616</v>
      </c>
      <c r="H380" s="150">
        <v>23.838000000000001</v>
      </c>
      <c r="I380" s="151"/>
      <c r="L380" s="146"/>
      <c r="M380" s="152"/>
      <c r="T380" s="153"/>
      <c r="AT380" s="148" t="s">
        <v>167</v>
      </c>
      <c r="AU380" s="148" t="s">
        <v>83</v>
      </c>
      <c r="AV380" s="11" t="s">
        <v>160</v>
      </c>
      <c r="AW380" s="11" t="s">
        <v>31</v>
      </c>
      <c r="AX380" s="11" t="s">
        <v>75</v>
      </c>
      <c r="AY380" s="148" t="s">
        <v>154</v>
      </c>
    </row>
    <row r="381" spans="2:65" s="11" customFormat="1" ht="11.25">
      <c r="B381" s="146"/>
      <c r="D381" s="147" t="s">
        <v>167</v>
      </c>
      <c r="E381" s="148" t="s">
        <v>1</v>
      </c>
      <c r="F381" s="149" t="s">
        <v>616</v>
      </c>
      <c r="H381" s="150">
        <v>23.838000000000001</v>
      </c>
      <c r="I381" s="151"/>
      <c r="L381" s="146"/>
      <c r="M381" s="152"/>
      <c r="T381" s="153"/>
      <c r="AT381" s="148" t="s">
        <v>167</v>
      </c>
      <c r="AU381" s="148" t="s">
        <v>83</v>
      </c>
      <c r="AV381" s="11" t="s">
        <v>160</v>
      </c>
      <c r="AW381" s="11" t="s">
        <v>31</v>
      </c>
      <c r="AX381" s="11" t="s">
        <v>75</v>
      </c>
      <c r="AY381" s="148" t="s">
        <v>154</v>
      </c>
    </row>
    <row r="382" spans="2:65" s="11" customFormat="1" ht="11.25">
      <c r="B382" s="146"/>
      <c r="D382" s="147" t="s">
        <v>167</v>
      </c>
      <c r="E382" s="148" t="s">
        <v>1</v>
      </c>
      <c r="F382" s="149" t="s">
        <v>617</v>
      </c>
      <c r="H382" s="150">
        <v>16.527999999999999</v>
      </c>
      <c r="I382" s="151"/>
      <c r="L382" s="146"/>
      <c r="M382" s="152"/>
      <c r="T382" s="153"/>
      <c r="AT382" s="148" t="s">
        <v>167</v>
      </c>
      <c r="AU382" s="148" t="s">
        <v>83</v>
      </c>
      <c r="AV382" s="11" t="s">
        <v>160</v>
      </c>
      <c r="AW382" s="11" t="s">
        <v>31</v>
      </c>
      <c r="AX382" s="11" t="s">
        <v>75</v>
      </c>
      <c r="AY382" s="148" t="s">
        <v>154</v>
      </c>
    </row>
    <row r="383" spans="2:65" s="11" customFormat="1" ht="11.25">
      <c r="B383" s="146"/>
      <c r="D383" s="147" t="s">
        <v>167</v>
      </c>
      <c r="E383" s="148" t="s">
        <v>1</v>
      </c>
      <c r="F383" s="149" t="s">
        <v>618</v>
      </c>
      <c r="H383" s="150">
        <v>166.13800000000001</v>
      </c>
      <c r="I383" s="151"/>
      <c r="L383" s="146"/>
      <c r="M383" s="152"/>
      <c r="T383" s="153"/>
      <c r="AT383" s="148" t="s">
        <v>167</v>
      </c>
      <c r="AU383" s="148" t="s">
        <v>83</v>
      </c>
      <c r="AV383" s="11" t="s">
        <v>160</v>
      </c>
      <c r="AW383" s="11" t="s">
        <v>31</v>
      </c>
      <c r="AX383" s="11" t="s">
        <v>75</v>
      </c>
      <c r="AY383" s="148" t="s">
        <v>154</v>
      </c>
    </row>
    <row r="384" spans="2:65" s="11" customFormat="1" ht="11.25">
      <c r="B384" s="146"/>
      <c r="D384" s="147" t="s">
        <v>167</v>
      </c>
      <c r="E384" s="148" t="s">
        <v>1</v>
      </c>
      <c r="F384" s="149" t="s">
        <v>619</v>
      </c>
      <c r="H384" s="150">
        <v>192.52099999999999</v>
      </c>
      <c r="I384" s="151"/>
      <c r="L384" s="146"/>
      <c r="M384" s="152"/>
      <c r="T384" s="153"/>
      <c r="AT384" s="148" t="s">
        <v>167</v>
      </c>
      <c r="AU384" s="148" t="s">
        <v>83</v>
      </c>
      <c r="AV384" s="11" t="s">
        <v>160</v>
      </c>
      <c r="AW384" s="11" t="s">
        <v>31</v>
      </c>
      <c r="AX384" s="11" t="s">
        <v>75</v>
      </c>
      <c r="AY384" s="148" t="s">
        <v>154</v>
      </c>
    </row>
    <row r="385" spans="2:65" s="12" customFormat="1" ht="11.25">
      <c r="B385" s="154"/>
      <c r="D385" s="147" t="s">
        <v>167</v>
      </c>
      <c r="E385" s="155" t="s">
        <v>1</v>
      </c>
      <c r="F385" s="156" t="s">
        <v>176</v>
      </c>
      <c r="H385" s="157">
        <v>575.38900000000001</v>
      </c>
      <c r="I385" s="158"/>
      <c r="L385" s="154"/>
      <c r="M385" s="159"/>
      <c r="T385" s="160"/>
      <c r="AT385" s="155" t="s">
        <v>167</v>
      </c>
      <c r="AU385" s="155" t="s">
        <v>83</v>
      </c>
      <c r="AV385" s="12" t="s">
        <v>159</v>
      </c>
      <c r="AW385" s="12" t="s">
        <v>31</v>
      </c>
      <c r="AX385" s="12" t="s">
        <v>83</v>
      </c>
      <c r="AY385" s="155" t="s">
        <v>154</v>
      </c>
    </row>
    <row r="386" spans="2:65" s="1" customFormat="1" ht="44.25" customHeight="1">
      <c r="B386" s="31"/>
      <c r="C386" s="132" t="s">
        <v>346</v>
      </c>
      <c r="D386" s="132" t="s">
        <v>155</v>
      </c>
      <c r="E386" s="133" t="s">
        <v>620</v>
      </c>
      <c r="F386" s="134" t="s">
        <v>621</v>
      </c>
      <c r="G386" s="135" t="s">
        <v>165</v>
      </c>
      <c r="H386" s="136">
        <v>1399.4670000000001</v>
      </c>
      <c r="I386" s="137"/>
      <c r="J386" s="138">
        <f>ROUND(I386*H386,2)</f>
        <v>0</v>
      </c>
      <c r="K386" s="139"/>
      <c r="L386" s="31"/>
      <c r="M386" s="140" t="s">
        <v>1</v>
      </c>
      <c r="N386" s="141" t="s">
        <v>41</v>
      </c>
      <c r="P386" s="142">
        <f>O386*H386</f>
        <v>0</v>
      </c>
      <c r="Q386" s="142">
        <v>0</v>
      </c>
      <c r="R386" s="142">
        <f>Q386*H386</f>
        <v>0</v>
      </c>
      <c r="S386" s="142">
        <v>0</v>
      </c>
      <c r="T386" s="143">
        <f>S386*H386</f>
        <v>0</v>
      </c>
      <c r="AR386" s="144" t="s">
        <v>198</v>
      </c>
      <c r="AT386" s="144" t="s">
        <v>155</v>
      </c>
      <c r="AU386" s="144" t="s">
        <v>83</v>
      </c>
      <c r="AY386" s="16" t="s">
        <v>154</v>
      </c>
      <c r="BE386" s="145">
        <f>IF(N386="základná",J386,0)</f>
        <v>0</v>
      </c>
      <c r="BF386" s="145">
        <f>IF(N386="znížená",J386,0)</f>
        <v>0</v>
      </c>
      <c r="BG386" s="145">
        <f>IF(N386="zákl. prenesená",J386,0)</f>
        <v>0</v>
      </c>
      <c r="BH386" s="145">
        <f>IF(N386="zníž. prenesená",J386,0)</f>
        <v>0</v>
      </c>
      <c r="BI386" s="145">
        <f>IF(N386="nulová",J386,0)</f>
        <v>0</v>
      </c>
      <c r="BJ386" s="16" t="s">
        <v>160</v>
      </c>
      <c r="BK386" s="145">
        <f>ROUND(I386*H386,2)</f>
        <v>0</v>
      </c>
      <c r="BL386" s="16" t="s">
        <v>198</v>
      </c>
      <c r="BM386" s="144" t="s">
        <v>622</v>
      </c>
    </row>
    <row r="387" spans="2:65" s="11" customFormat="1" ht="11.25">
      <c r="B387" s="146"/>
      <c r="D387" s="147" t="s">
        <v>167</v>
      </c>
      <c r="E387" s="148" t="s">
        <v>1</v>
      </c>
      <c r="F387" s="149" t="s">
        <v>623</v>
      </c>
      <c r="H387" s="150">
        <v>1399.4670000000001</v>
      </c>
      <c r="I387" s="151"/>
      <c r="L387" s="146"/>
      <c r="M387" s="152"/>
      <c r="T387" s="153"/>
      <c r="AT387" s="148" t="s">
        <v>167</v>
      </c>
      <c r="AU387" s="148" t="s">
        <v>83</v>
      </c>
      <c r="AV387" s="11" t="s">
        <v>160</v>
      </c>
      <c r="AW387" s="11" t="s">
        <v>31</v>
      </c>
      <c r="AX387" s="11" t="s">
        <v>75</v>
      </c>
      <c r="AY387" s="148" t="s">
        <v>154</v>
      </c>
    </row>
    <row r="388" spans="2:65" s="12" customFormat="1" ht="11.25">
      <c r="B388" s="154"/>
      <c r="D388" s="147" t="s">
        <v>167</v>
      </c>
      <c r="E388" s="155" t="s">
        <v>1</v>
      </c>
      <c r="F388" s="156" t="s">
        <v>169</v>
      </c>
      <c r="H388" s="157">
        <v>1399.4670000000001</v>
      </c>
      <c r="I388" s="158"/>
      <c r="L388" s="154"/>
      <c r="M388" s="159"/>
      <c r="T388" s="160"/>
      <c r="AT388" s="155" t="s">
        <v>167</v>
      </c>
      <c r="AU388" s="155" t="s">
        <v>83</v>
      </c>
      <c r="AV388" s="12" t="s">
        <v>159</v>
      </c>
      <c r="AW388" s="12" t="s">
        <v>31</v>
      </c>
      <c r="AX388" s="12" t="s">
        <v>83</v>
      </c>
      <c r="AY388" s="155" t="s">
        <v>154</v>
      </c>
    </row>
    <row r="389" spans="2:65" s="1" customFormat="1" ht="49.15" customHeight="1">
      <c r="B389" s="31"/>
      <c r="C389" s="132" t="s">
        <v>396</v>
      </c>
      <c r="D389" s="132" t="s">
        <v>155</v>
      </c>
      <c r="E389" s="133" t="s">
        <v>624</v>
      </c>
      <c r="F389" s="134" t="s">
        <v>625</v>
      </c>
      <c r="G389" s="135" t="s">
        <v>165</v>
      </c>
      <c r="H389" s="136">
        <v>575.38900000000001</v>
      </c>
      <c r="I389" s="137"/>
      <c r="J389" s="138">
        <f>ROUND(I389*H389,2)</f>
        <v>0</v>
      </c>
      <c r="K389" s="139"/>
      <c r="L389" s="31"/>
      <c r="M389" s="140" t="s">
        <v>1</v>
      </c>
      <c r="N389" s="141" t="s">
        <v>41</v>
      </c>
      <c r="P389" s="142">
        <f>O389*H389</f>
        <v>0</v>
      </c>
      <c r="Q389" s="142">
        <v>0</v>
      </c>
      <c r="R389" s="142">
        <f>Q389*H389</f>
        <v>0</v>
      </c>
      <c r="S389" s="142">
        <v>0</v>
      </c>
      <c r="T389" s="143">
        <f>S389*H389</f>
        <v>0</v>
      </c>
      <c r="AR389" s="144" t="s">
        <v>198</v>
      </c>
      <c r="AT389" s="144" t="s">
        <v>155</v>
      </c>
      <c r="AU389" s="144" t="s">
        <v>83</v>
      </c>
      <c r="AY389" s="16" t="s">
        <v>154</v>
      </c>
      <c r="BE389" s="145">
        <f>IF(N389="základná",J389,0)</f>
        <v>0</v>
      </c>
      <c r="BF389" s="145">
        <f>IF(N389="znížená",J389,0)</f>
        <v>0</v>
      </c>
      <c r="BG389" s="145">
        <f>IF(N389="zákl. prenesená",J389,0)</f>
        <v>0</v>
      </c>
      <c r="BH389" s="145">
        <f>IF(N389="zníž. prenesená",J389,0)</f>
        <v>0</v>
      </c>
      <c r="BI389" s="145">
        <f>IF(N389="nulová",J389,0)</f>
        <v>0</v>
      </c>
      <c r="BJ389" s="16" t="s">
        <v>160</v>
      </c>
      <c r="BK389" s="145">
        <f>ROUND(I389*H389,2)</f>
        <v>0</v>
      </c>
      <c r="BL389" s="16" t="s">
        <v>198</v>
      </c>
      <c r="BM389" s="144" t="s">
        <v>626</v>
      </c>
    </row>
    <row r="390" spans="2:65" s="1" customFormat="1" ht="37.9" customHeight="1">
      <c r="B390" s="31"/>
      <c r="C390" s="132" t="s">
        <v>627</v>
      </c>
      <c r="D390" s="132" t="s">
        <v>155</v>
      </c>
      <c r="E390" s="133" t="s">
        <v>628</v>
      </c>
      <c r="F390" s="134" t="s">
        <v>629</v>
      </c>
      <c r="G390" s="135" t="s">
        <v>165</v>
      </c>
      <c r="H390" s="136">
        <v>47.83</v>
      </c>
      <c r="I390" s="137"/>
      <c r="J390" s="138">
        <f>ROUND(I390*H390,2)</f>
        <v>0</v>
      </c>
      <c r="K390" s="139"/>
      <c r="L390" s="31"/>
      <c r="M390" s="140" t="s">
        <v>1</v>
      </c>
      <c r="N390" s="141" t="s">
        <v>41</v>
      </c>
      <c r="P390" s="142">
        <f>O390*H390</f>
        <v>0</v>
      </c>
      <c r="Q390" s="142">
        <v>0</v>
      </c>
      <c r="R390" s="142">
        <f>Q390*H390</f>
        <v>0</v>
      </c>
      <c r="S390" s="142">
        <v>0</v>
      </c>
      <c r="T390" s="143">
        <f>S390*H390</f>
        <v>0</v>
      </c>
      <c r="AR390" s="144" t="s">
        <v>198</v>
      </c>
      <c r="AT390" s="144" t="s">
        <v>155</v>
      </c>
      <c r="AU390" s="144" t="s">
        <v>83</v>
      </c>
      <c r="AY390" s="16" t="s">
        <v>154</v>
      </c>
      <c r="BE390" s="145">
        <f>IF(N390="základná",J390,0)</f>
        <v>0</v>
      </c>
      <c r="BF390" s="145">
        <f>IF(N390="znížená",J390,0)</f>
        <v>0</v>
      </c>
      <c r="BG390" s="145">
        <f>IF(N390="zákl. prenesená",J390,0)</f>
        <v>0</v>
      </c>
      <c r="BH390" s="145">
        <f>IF(N390="zníž. prenesená",J390,0)</f>
        <v>0</v>
      </c>
      <c r="BI390" s="145">
        <f>IF(N390="nulová",J390,0)</f>
        <v>0</v>
      </c>
      <c r="BJ390" s="16" t="s">
        <v>160</v>
      </c>
      <c r="BK390" s="145">
        <f>ROUND(I390*H390,2)</f>
        <v>0</v>
      </c>
      <c r="BL390" s="16" t="s">
        <v>198</v>
      </c>
      <c r="BM390" s="144" t="s">
        <v>630</v>
      </c>
    </row>
    <row r="391" spans="2:65" s="10" customFormat="1" ht="25.9" customHeight="1">
      <c r="B391" s="122"/>
      <c r="D391" s="123" t="s">
        <v>74</v>
      </c>
      <c r="E391" s="124" t="s">
        <v>631</v>
      </c>
      <c r="F391" s="124" t="s">
        <v>632</v>
      </c>
      <c r="I391" s="125"/>
      <c r="J391" s="126">
        <f>BK391</f>
        <v>0</v>
      </c>
      <c r="L391" s="122"/>
      <c r="M391" s="127"/>
      <c r="P391" s="128">
        <f>SUM(P392:P395)</f>
        <v>0</v>
      </c>
      <c r="R391" s="128">
        <f>SUM(R392:R395)</f>
        <v>0</v>
      </c>
      <c r="T391" s="129">
        <f>SUM(T392:T395)</f>
        <v>0</v>
      </c>
      <c r="AR391" s="123" t="s">
        <v>160</v>
      </c>
      <c r="AT391" s="130" t="s">
        <v>74</v>
      </c>
      <c r="AU391" s="130" t="s">
        <v>75</v>
      </c>
      <c r="AY391" s="123" t="s">
        <v>154</v>
      </c>
      <c r="BK391" s="131">
        <f>SUM(BK392:BK395)</f>
        <v>0</v>
      </c>
    </row>
    <row r="392" spans="2:65" s="1" customFormat="1" ht="24.2" customHeight="1">
      <c r="B392" s="31"/>
      <c r="C392" s="132" t="s">
        <v>401</v>
      </c>
      <c r="D392" s="132" t="s">
        <v>155</v>
      </c>
      <c r="E392" s="133" t="s">
        <v>633</v>
      </c>
      <c r="F392" s="134" t="s">
        <v>634</v>
      </c>
      <c r="G392" s="135" t="s">
        <v>158</v>
      </c>
      <c r="H392" s="136">
        <v>2</v>
      </c>
      <c r="I392" s="137"/>
      <c r="J392" s="138">
        <f>ROUND(I392*H392,2)</f>
        <v>0</v>
      </c>
      <c r="K392" s="139"/>
      <c r="L392" s="31"/>
      <c r="M392" s="140" t="s">
        <v>1</v>
      </c>
      <c r="N392" s="141" t="s">
        <v>41</v>
      </c>
      <c r="P392" s="142">
        <f>O392*H392</f>
        <v>0</v>
      </c>
      <c r="Q392" s="142">
        <v>0</v>
      </c>
      <c r="R392" s="142">
        <f>Q392*H392</f>
        <v>0</v>
      </c>
      <c r="S392" s="142">
        <v>0</v>
      </c>
      <c r="T392" s="143">
        <f>S392*H392</f>
        <v>0</v>
      </c>
      <c r="AR392" s="144" t="s">
        <v>198</v>
      </c>
      <c r="AT392" s="144" t="s">
        <v>155</v>
      </c>
      <c r="AU392" s="144" t="s">
        <v>83</v>
      </c>
      <c r="AY392" s="16" t="s">
        <v>154</v>
      </c>
      <c r="BE392" s="145">
        <f>IF(N392="základná",J392,0)</f>
        <v>0</v>
      </c>
      <c r="BF392" s="145">
        <f>IF(N392="znížená",J392,0)</f>
        <v>0</v>
      </c>
      <c r="BG392" s="145">
        <f>IF(N392="zákl. prenesená",J392,0)</f>
        <v>0</v>
      </c>
      <c r="BH392" s="145">
        <f>IF(N392="zníž. prenesená",J392,0)</f>
        <v>0</v>
      </c>
      <c r="BI392" s="145">
        <f>IF(N392="nulová",J392,0)</f>
        <v>0</v>
      </c>
      <c r="BJ392" s="16" t="s">
        <v>160</v>
      </c>
      <c r="BK392" s="145">
        <f>ROUND(I392*H392,2)</f>
        <v>0</v>
      </c>
      <c r="BL392" s="16" t="s">
        <v>198</v>
      </c>
      <c r="BM392" s="144" t="s">
        <v>635</v>
      </c>
    </row>
    <row r="393" spans="2:65" s="1" customFormat="1" ht="33" customHeight="1">
      <c r="B393" s="31"/>
      <c r="C393" s="161" t="s">
        <v>636</v>
      </c>
      <c r="D393" s="161" t="s">
        <v>224</v>
      </c>
      <c r="E393" s="162" t="s">
        <v>637</v>
      </c>
      <c r="F393" s="163" t="s">
        <v>638</v>
      </c>
      <c r="G393" s="164" t="s">
        <v>158</v>
      </c>
      <c r="H393" s="165">
        <v>1</v>
      </c>
      <c r="I393" s="166"/>
      <c r="J393" s="167">
        <f>ROUND(I393*H393,2)</f>
        <v>0</v>
      </c>
      <c r="K393" s="168"/>
      <c r="L393" s="169"/>
      <c r="M393" s="170" t="s">
        <v>1</v>
      </c>
      <c r="N393" s="171" t="s">
        <v>41</v>
      </c>
      <c r="P393" s="142">
        <f>O393*H393</f>
        <v>0</v>
      </c>
      <c r="Q393" s="142">
        <v>0</v>
      </c>
      <c r="R393" s="142">
        <f>Q393*H393</f>
        <v>0</v>
      </c>
      <c r="S393" s="142">
        <v>0</v>
      </c>
      <c r="T393" s="143">
        <f>S393*H393</f>
        <v>0</v>
      </c>
      <c r="AR393" s="144" t="s">
        <v>234</v>
      </c>
      <c r="AT393" s="144" t="s">
        <v>224</v>
      </c>
      <c r="AU393" s="144" t="s">
        <v>83</v>
      </c>
      <c r="AY393" s="16" t="s">
        <v>154</v>
      </c>
      <c r="BE393" s="145">
        <f>IF(N393="základná",J393,0)</f>
        <v>0</v>
      </c>
      <c r="BF393" s="145">
        <f>IF(N393="znížená",J393,0)</f>
        <v>0</v>
      </c>
      <c r="BG393" s="145">
        <f>IF(N393="zákl. prenesená",J393,0)</f>
        <v>0</v>
      </c>
      <c r="BH393" s="145">
        <f>IF(N393="zníž. prenesená",J393,0)</f>
        <v>0</v>
      </c>
      <c r="BI393" s="145">
        <f>IF(N393="nulová",J393,0)</f>
        <v>0</v>
      </c>
      <c r="BJ393" s="16" t="s">
        <v>160</v>
      </c>
      <c r="BK393" s="145">
        <f>ROUND(I393*H393,2)</f>
        <v>0</v>
      </c>
      <c r="BL393" s="16" t="s">
        <v>198</v>
      </c>
      <c r="BM393" s="144" t="s">
        <v>639</v>
      </c>
    </row>
    <row r="394" spans="2:65" s="1" customFormat="1" ht="33" customHeight="1">
      <c r="B394" s="31"/>
      <c r="C394" s="161" t="s">
        <v>404</v>
      </c>
      <c r="D394" s="161" t="s">
        <v>224</v>
      </c>
      <c r="E394" s="162" t="s">
        <v>640</v>
      </c>
      <c r="F394" s="163" t="s">
        <v>641</v>
      </c>
      <c r="G394" s="164" t="s">
        <v>158</v>
      </c>
      <c r="H394" s="165">
        <v>1</v>
      </c>
      <c r="I394" s="166"/>
      <c r="J394" s="167">
        <f>ROUND(I394*H394,2)</f>
        <v>0</v>
      </c>
      <c r="K394" s="168"/>
      <c r="L394" s="169"/>
      <c r="M394" s="170" t="s">
        <v>1</v>
      </c>
      <c r="N394" s="171" t="s">
        <v>41</v>
      </c>
      <c r="P394" s="142">
        <f>O394*H394</f>
        <v>0</v>
      </c>
      <c r="Q394" s="142">
        <v>0</v>
      </c>
      <c r="R394" s="142">
        <f>Q394*H394</f>
        <v>0</v>
      </c>
      <c r="S394" s="142">
        <v>0</v>
      </c>
      <c r="T394" s="143">
        <f>S394*H394</f>
        <v>0</v>
      </c>
      <c r="AR394" s="144" t="s">
        <v>234</v>
      </c>
      <c r="AT394" s="144" t="s">
        <v>224</v>
      </c>
      <c r="AU394" s="144" t="s">
        <v>83</v>
      </c>
      <c r="AY394" s="16" t="s">
        <v>154</v>
      </c>
      <c r="BE394" s="145">
        <f>IF(N394="základná",J394,0)</f>
        <v>0</v>
      </c>
      <c r="BF394" s="145">
        <f>IF(N394="znížená",J394,0)</f>
        <v>0</v>
      </c>
      <c r="BG394" s="145">
        <f>IF(N394="zákl. prenesená",J394,0)</f>
        <v>0</v>
      </c>
      <c r="BH394" s="145">
        <f>IF(N394="zníž. prenesená",J394,0)</f>
        <v>0</v>
      </c>
      <c r="BI394" s="145">
        <f>IF(N394="nulová",J394,0)</f>
        <v>0</v>
      </c>
      <c r="BJ394" s="16" t="s">
        <v>160</v>
      </c>
      <c r="BK394" s="145">
        <f>ROUND(I394*H394,2)</f>
        <v>0</v>
      </c>
      <c r="BL394" s="16" t="s">
        <v>198</v>
      </c>
      <c r="BM394" s="144" t="s">
        <v>642</v>
      </c>
    </row>
    <row r="395" spans="2:65" s="1" customFormat="1" ht="24.2" customHeight="1">
      <c r="B395" s="31"/>
      <c r="C395" s="132" t="s">
        <v>643</v>
      </c>
      <c r="D395" s="132" t="s">
        <v>155</v>
      </c>
      <c r="E395" s="133" t="s">
        <v>644</v>
      </c>
      <c r="F395" s="134" t="s">
        <v>645</v>
      </c>
      <c r="G395" s="135" t="s">
        <v>365</v>
      </c>
      <c r="H395" s="172"/>
      <c r="I395" s="137"/>
      <c r="J395" s="138">
        <f>ROUND(I395*H395,2)</f>
        <v>0</v>
      </c>
      <c r="K395" s="139"/>
      <c r="L395" s="31"/>
      <c r="M395" s="173" t="s">
        <v>1</v>
      </c>
      <c r="N395" s="174" t="s">
        <v>41</v>
      </c>
      <c r="O395" s="175"/>
      <c r="P395" s="176">
        <f>O395*H395</f>
        <v>0</v>
      </c>
      <c r="Q395" s="176">
        <v>0</v>
      </c>
      <c r="R395" s="176">
        <f>Q395*H395</f>
        <v>0</v>
      </c>
      <c r="S395" s="176">
        <v>0</v>
      </c>
      <c r="T395" s="177">
        <f>S395*H395</f>
        <v>0</v>
      </c>
      <c r="AR395" s="144" t="s">
        <v>198</v>
      </c>
      <c r="AT395" s="144" t="s">
        <v>155</v>
      </c>
      <c r="AU395" s="144" t="s">
        <v>83</v>
      </c>
      <c r="AY395" s="16" t="s">
        <v>154</v>
      </c>
      <c r="BE395" s="145">
        <f>IF(N395="základná",J395,0)</f>
        <v>0</v>
      </c>
      <c r="BF395" s="145">
        <f>IF(N395="znížená",J395,0)</f>
        <v>0</v>
      </c>
      <c r="BG395" s="145">
        <f>IF(N395="zákl. prenesená",J395,0)</f>
        <v>0</v>
      </c>
      <c r="BH395" s="145">
        <f>IF(N395="zníž. prenesená",J395,0)</f>
        <v>0</v>
      </c>
      <c r="BI395" s="145">
        <f>IF(N395="nulová",J395,0)</f>
        <v>0</v>
      </c>
      <c r="BJ395" s="16" t="s">
        <v>160</v>
      </c>
      <c r="BK395" s="145">
        <f>ROUND(I395*H395,2)</f>
        <v>0</v>
      </c>
      <c r="BL395" s="16" t="s">
        <v>198</v>
      </c>
      <c r="BM395" s="144" t="s">
        <v>646</v>
      </c>
    </row>
    <row r="396" spans="2:65" s="1" customFormat="1" ht="6.95" customHeight="1">
      <c r="B396" s="46"/>
      <c r="C396" s="47"/>
      <c r="D396" s="47"/>
      <c r="E396" s="47"/>
      <c r="F396" s="47"/>
      <c r="G396" s="47"/>
      <c r="H396" s="47"/>
      <c r="I396" s="47"/>
      <c r="J396" s="47"/>
      <c r="K396" s="47"/>
      <c r="L396" s="31"/>
    </row>
  </sheetData>
  <sheetProtection algorithmName="SHA-512" hashValue="SV6WRLInB9dcT82/y9EM3nXUD9qU0admOnBA8hQULKKqrLQyLMIH8wi8yYsi/f6qLr54iEHVXVCiFPP5B3wqNA==" saltValue="uFny9uf5cqW39ZQDdSniHv/EoU7viUe/VWzMJATc4HS2FL1qS8quSZSPcn3ONRuQebmN8CQ9V1PdOPygdN5veA==" spinCount="100000" sheet="1" objects="1" scenarios="1" formatColumns="0" formatRows="0" autoFilter="0"/>
  <autoFilter ref="C129:K395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647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ROUND((SUM(BE130:BE360)),  2)</f>
        <v>0</v>
      </c>
      <c r="G33" s="94"/>
      <c r="H33" s="94"/>
      <c r="I33" s="95">
        <v>0.2</v>
      </c>
      <c r="J33" s="93">
        <f>ROUND(((SUM(BE130:BE360))*I33),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ROUND((SUM(BF130:BF360)),  2)</f>
        <v>0</v>
      </c>
      <c r="G34" s="94"/>
      <c r="H34" s="94"/>
      <c r="I34" s="95">
        <v>0.2</v>
      </c>
      <c r="J34" s="93">
        <f>ROUND(((SUM(BF130:BF360))*I34),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ROUND((SUM(BG130:BG360)),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ROUND((SUM(BH130:BH360)),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ROUND((SUM(BI130:BI360)),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 xml:space="preserve">156-B -  Rekonštrukcie ubytovacích kapacit - III.NP   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J130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126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2:12" s="8" customFormat="1" ht="24.95" hidden="1" customHeight="1">
      <c r="B98" s="109"/>
      <c r="D98" s="110" t="s">
        <v>127</v>
      </c>
      <c r="E98" s="111"/>
      <c r="F98" s="111"/>
      <c r="G98" s="111"/>
      <c r="H98" s="111"/>
      <c r="I98" s="111"/>
      <c r="J98" s="112">
        <f>J152</f>
        <v>0</v>
      </c>
      <c r="L98" s="109"/>
    </row>
    <row r="99" spans="2:12" s="8" customFormat="1" ht="24.95" hidden="1" customHeight="1">
      <c r="B99" s="109"/>
      <c r="D99" s="110" t="s">
        <v>128</v>
      </c>
      <c r="E99" s="111"/>
      <c r="F99" s="111"/>
      <c r="G99" s="111"/>
      <c r="H99" s="111"/>
      <c r="I99" s="111"/>
      <c r="J99" s="112">
        <f>J177</f>
        <v>0</v>
      </c>
      <c r="L99" s="109"/>
    </row>
    <row r="100" spans="2:12" s="8" customFormat="1" ht="24.95" hidden="1" customHeight="1">
      <c r="B100" s="109"/>
      <c r="D100" s="110" t="s">
        <v>129</v>
      </c>
      <c r="E100" s="111"/>
      <c r="F100" s="111"/>
      <c r="G100" s="111"/>
      <c r="H100" s="111"/>
      <c r="I100" s="111"/>
      <c r="J100" s="112">
        <f>J227</f>
        <v>0</v>
      </c>
      <c r="L100" s="109"/>
    </row>
    <row r="101" spans="2:12" s="8" customFormat="1" ht="24.95" hidden="1" customHeight="1">
      <c r="B101" s="109"/>
      <c r="D101" s="110" t="s">
        <v>130</v>
      </c>
      <c r="E101" s="111"/>
      <c r="F101" s="111"/>
      <c r="G101" s="111"/>
      <c r="H101" s="111"/>
      <c r="I101" s="111"/>
      <c r="J101" s="112">
        <f>J229</f>
        <v>0</v>
      </c>
      <c r="L101" s="109"/>
    </row>
    <row r="102" spans="2:12" s="8" customFormat="1" ht="24.95" hidden="1" customHeight="1">
      <c r="B102" s="109"/>
      <c r="D102" s="110" t="s">
        <v>131</v>
      </c>
      <c r="E102" s="111"/>
      <c r="F102" s="111"/>
      <c r="G102" s="111"/>
      <c r="H102" s="111"/>
      <c r="I102" s="111"/>
      <c r="J102" s="112">
        <f>J237</f>
        <v>0</v>
      </c>
      <c r="L102" s="109"/>
    </row>
    <row r="103" spans="2:12" s="8" customFormat="1" ht="24.95" hidden="1" customHeight="1">
      <c r="B103" s="109"/>
      <c r="D103" s="110" t="s">
        <v>132</v>
      </c>
      <c r="E103" s="111"/>
      <c r="F103" s="111"/>
      <c r="G103" s="111"/>
      <c r="H103" s="111"/>
      <c r="I103" s="111"/>
      <c r="J103" s="112">
        <f>J263</f>
        <v>0</v>
      </c>
      <c r="L103" s="109"/>
    </row>
    <row r="104" spans="2:12" s="8" customFormat="1" ht="24.95" hidden="1" customHeight="1">
      <c r="B104" s="109"/>
      <c r="D104" s="110" t="s">
        <v>133</v>
      </c>
      <c r="E104" s="111"/>
      <c r="F104" s="111"/>
      <c r="G104" s="111"/>
      <c r="H104" s="111"/>
      <c r="I104" s="111"/>
      <c r="J104" s="112">
        <f>J277</f>
        <v>0</v>
      </c>
      <c r="L104" s="109"/>
    </row>
    <row r="105" spans="2:12" s="8" customFormat="1" ht="24.95" hidden="1" customHeight="1">
      <c r="B105" s="109"/>
      <c r="D105" s="110" t="s">
        <v>134</v>
      </c>
      <c r="E105" s="111"/>
      <c r="F105" s="111"/>
      <c r="G105" s="111"/>
      <c r="H105" s="111"/>
      <c r="I105" s="111"/>
      <c r="J105" s="112">
        <f>J281</f>
        <v>0</v>
      </c>
      <c r="L105" s="109"/>
    </row>
    <row r="106" spans="2:12" s="8" customFormat="1" ht="24.95" hidden="1" customHeight="1">
      <c r="B106" s="109"/>
      <c r="D106" s="110" t="s">
        <v>135</v>
      </c>
      <c r="E106" s="111"/>
      <c r="F106" s="111"/>
      <c r="G106" s="111"/>
      <c r="H106" s="111"/>
      <c r="I106" s="111"/>
      <c r="J106" s="112">
        <f>J289</f>
        <v>0</v>
      </c>
      <c r="L106" s="109"/>
    </row>
    <row r="107" spans="2:12" s="8" customFormat="1" ht="24.95" hidden="1" customHeight="1">
      <c r="B107" s="109"/>
      <c r="D107" s="110" t="s">
        <v>136</v>
      </c>
      <c r="E107" s="111"/>
      <c r="F107" s="111"/>
      <c r="G107" s="111"/>
      <c r="H107" s="111"/>
      <c r="I107" s="111"/>
      <c r="J107" s="112">
        <f>J318</f>
        <v>0</v>
      </c>
      <c r="L107" s="109"/>
    </row>
    <row r="108" spans="2:12" s="8" customFormat="1" ht="24.95" hidden="1" customHeight="1">
      <c r="B108" s="109"/>
      <c r="D108" s="110" t="s">
        <v>137</v>
      </c>
      <c r="E108" s="111"/>
      <c r="F108" s="111"/>
      <c r="G108" s="111"/>
      <c r="H108" s="111"/>
      <c r="I108" s="111"/>
      <c r="J108" s="112">
        <f>J333</f>
        <v>0</v>
      </c>
      <c r="L108" s="109"/>
    </row>
    <row r="109" spans="2:12" s="8" customFormat="1" ht="24.95" hidden="1" customHeight="1">
      <c r="B109" s="109"/>
      <c r="D109" s="110" t="s">
        <v>138</v>
      </c>
      <c r="E109" s="111"/>
      <c r="F109" s="111"/>
      <c r="G109" s="111"/>
      <c r="H109" s="111"/>
      <c r="I109" s="111"/>
      <c r="J109" s="112">
        <f>J347</f>
        <v>0</v>
      </c>
      <c r="L109" s="109"/>
    </row>
    <row r="110" spans="2:12" s="8" customFormat="1" ht="24.95" hidden="1" customHeight="1">
      <c r="B110" s="109"/>
      <c r="D110" s="110" t="s">
        <v>139</v>
      </c>
      <c r="E110" s="111"/>
      <c r="F110" s="111"/>
      <c r="G110" s="111"/>
      <c r="H110" s="111"/>
      <c r="I110" s="111"/>
      <c r="J110" s="112">
        <f>J356</f>
        <v>0</v>
      </c>
      <c r="L110" s="109"/>
    </row>
    <row r="111" spans="2:12" s="1" customFormat="1" ht="21.75" hidden="1" customHeight="1">
      <c r="B111" s="31"/>
      <c r="L111" s="31"/>
    </row>
    <row r="112" spans="2:12" s="1" customFormat="1" ht="6.95" hidden="1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1"/>
    </row>
    <row r="113" spans="2:12" ht="11.25" hidden="1"/>
    <row r="114" spans="2:12" ht="11.25" hidden="1"/>
    <row r="115" spans="2:12" ht="11.25" hidden="1"/>
    <row r="116" spans="2:12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1"/>
    </row>
    <row r="117" spans="2:12" s="1" customFormat="1" ht="24.95" customHeight="1">
      <c r="B117" s="31"/>
      <c r="C117" s="20" t="s">
        <v>140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15</v>
      </c>
      <c r="L119" s="31"/>
    </row>
    <row r="120" spans="2:12" s="1" customFormat="1" ht="16.5" customHeight="1">
      <c r="B120" s="31"/>
      <c r="E120" s="236" t="str">
        <f>E7</f>
        <v>REKONŠTRUKCIA UBYTOVACÍCH KAPACIT-ŠDĹŠ, blok B</v>
      </c>
      <c r="F120" s="237"/>
      <c r="G120" s="237"/>
      <c r="H120" s="237"/>
      <c r="L120" s="31"/>
    </row>
    <row r="121" spans="2:12" s="1" customFormat="1" ht="12" customHeight="1">
      <c r="B121" s="31"/>
      <c r="C121" s="26" t="s">
        <v>119</v>
      </c>
      <c r="L121" s="31"/>
    </row>
    <row r="122" spans="2:12" s="1" customFormat="1" ht="16.5" customHeight="1">
      <c r="B122" s="31"/>
      <c r="E122" s="199" t="str">
        <f>E9</f>
        <v xml:space="preserve">156-B -  Rekonštrukcie ubytovacích kapacit - III.NP   </v>
      </c>
      <c r="F122" s="238"/>
      <c r="G122" s="238"/>
      <c r="H122" s="238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19</v>
      </c>
      <c r="F124" s="24" t="str">
        <f>F12</f>
        <v>Zvolen</v>
      </c>
      <c r="I124" s="26" t="s">
        <v>21</v>
      </c>
      <c r="J124" s="54" t="str">
        <f>IF(J12="","",J12)</f>
        <v>13. 10. 2023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23</v>
      </c>
      <c r="F126" s="24" t="str">
        <f>E15</f>
        <v>Technická univerzita vo Zvolene,Masarykova24,Zvole</v>
      </c>
      <c r="I126" s="26" t="s">
        <v>29</v>
      </c>
      <c r="J126" s="29" t="str">
        <f>E21</f>
        <v>Ing.arch.Ľ.Lendvorský</v>
      </c>
      <c r="L126" s="31"/>
    </row>
    <row r="127" spans="2:12" s="1" customFormat="1" ht="40.15" customHeight="1">
      <c r="B127" s="31"/>
      <c r="C127" s="26" t="s">
        <v>27</v>
      </c>
      <c r="F127" s="24" t="str">
        <f>IF(E18="","",E18)</f>
        <v>Vyplň údaj</v>
      </c>
      <c r="I127" s="26" t="s">
        <v>32</v>
      </c>
      <c r="J127" s="29" t="str">
        <f>E24</f>
        <v xml:space="preserve">Ing.B Placek - aktual.13.10.2023  Z.Lalka </v>
      </c>
      <c r="L127" s="31"/>
    </row>
    <row r="128" spans="2:12" s="1" customFormat="1" ht="10.35" customHeight="1">
      <c r="B128" s="31"/>
      <c r="L128" s="31"/>
    </row>
    <row r="129" spans="2:65" s="9" customFormat="1" ht="29.25" customHeight="1">
      <c r="B129" s="113"/>
      <c r="C129" s="114" t="s">
        <v>141</v>
      </c>
      <c r="D129" s="115" t="s">
        <v>60</v>
      </c>
      <c r="E129" s="115" t="s">
        <v>56</v>
      </c>
      <c r="F129" s="115" t="s">
        <v>57</v>
      </c>
      <c r="G129" s="115" t="s">
        <v>142</v>
      </c>
      <c r="H129" s="115" t="s">
        <v>143</v>
      </c>
      <c r="I129" s="115" t="s">
        <v>144</v>
      </c>
      <c r="J129" s="116" t="s">
        <v>123</v>
      </c>
      <c r="K129" s="117" t="s">
        <v>145</v>
      </c>
      <c r="L129" s="113"/>
      <c r="M129" s="61" t="s">
        <v>1</v>
      </c>
      <c r="N129" s="62" t="s">
        <v>39</v>
      </c>
      <c r="O129" s="62" t="s">
        <v>146</v>
      </c>
      <c r="P129" s="62" t="s">
        <v>147</v>
      </c>
      <c r="Q129" s="62" t="s">
        <v>148</v>
      </c>
      <c r="R129" s="62" t="s">
        <v>149</v>
      </c>
      <c r="S129" s="62" t="s">
        <v>150</v>
      </c>
      <c r="T129" s="63" t="s">
        <v>151</v>
      </c>
    </row>
    <row r="130" spans="2:65" s="1" customFormat="1" ht="22.9" customHeight="1">
      <c r="B130" s="31"/>
      <c r="C130" s="66" t="s">
        <v>124</v>
      </c>
      <c r="J130" s="118">
        <f>BK130</f>
        <v>0</v>
      </c>
      <c r="L130" s="31"/>
      <c r="M130" s="64"/>
      <c r="N130" s="55"/>
      <c r="O130" s="55"/>
      <c r="P130" s="119">
        <f>P131+P152+P177+P227+P229+P237+P263+P277+P281+P289+P318+P333+P347+P356</f>
        <v>0</v>
      </c>
      <c r="Q130" s="55"/>
      <c r="R130" s="119">
        <f>R131+R152+R177+R227+R229+R237+R263+R277+R281+R289+R318+R333+R347+R356</f>
        <v>0</v>
      </c>
      <c r="S130" s="55"/>
      <c r="T130" s="120">
        <f>T131+T152+T177+T227+T229+T237+T263+T277+T281+T289+T318+T333+T347+T356</f>
        <v>0</v>
      </c>
      <c r="AT130" s="16" t="s">
        <v>74</v>
      </c>
      <c r="AU130" s="16" t="s">
        <v>125</v>
      </c>
      <c r="BK130" s="121">
        <f>BK131+BK152+BK177+BK227+BK229+BK237+BK263+BK277+BK281+BK289+BK318+BK333+BK347+BK356</f>
        <v>0</v>
      </c>
    </row>
    <row r="131" spans="2:65" s="10" customFormat="1" ht="25.9" customHeight="1">
      <c r="B131" s="122"/>
      <c r="D131" s="123" t="s">
        <v>74</v>
      </c>
      <c r="E131" s="124" t="s">
        <v>152</v>
      </c>
      <c r="F131" s="124" t="s">
        <v>153</v>
      </c>
      <c r="I131" s="125"/>
      <c r="J131" s="126">
        <f>BK131</f>
        <v>0</v>
      </c>
      <c r="L131" s="122"/>
      <c r="M131" s="127"/>
      <c r="P131" s="128">
        <f>SUM(P132:P151)</f>
        <v>0</v>
      </c>
      <c r="R131" s="128">
        <f>SUM(R132:R151)</f>
        <v>0</v>
      </c>
      <c r="T131" s="129">
        <f>SUM(T132:T151)</f>
        <v>0</v>
      </c>
      <c r="AR131" s="123" t="s">
        <v>83</v>
      </c>
      <c r="AT131" s="130" t="s">
        <v>74</v>
      </c>
      <c r="AU131" s="130" t="s">
        <v>75</v>
      </c>
      <c r="AY131" s="123" t="s">
        <v>154</v>
      </c>
      <c r="BK131" s="131">
        <f>SUM(BK132:BK151)</f>
        <v>0</v>
      </c>
    </row>
    <row r="132" spans="2:65" s="1" customFormat="1" ht="24.2" customHeight="1">
      <c r="B132" s="31"/>
      <c r="C132" s="132" t="s">
        <v>83</v>
      </c>
      <c r="D132" s="132" t="s">
        <v>155</v>
      </c>
      <c r="E132" s="133" t="s">
        <v>156</v>
      </c>
      <c r="F132" s="134" t="s">
        <v>157</v>
      </c>
      <c r="G132" s="135" t="s">
        <v>158</v>
      </c>
      <c r="H132" s="136">
        <v>12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159</v>
      </c>
      <c r="AT132" s="144" t="s">
        <v>155</v>
      </c>
      <c r="AU132" s="144" t="s">
        <v>83</v>
      </c>
      <c r="AY132" s="16" t="s">
        <v>154</v>
      </c>
      <c r="BE132" s="145">
        <f>IF(N132="základná",J132,0)</f>
        <v>0</v>
      </c>
      <c r="BF132" s="145">
        <f>IF(N132="znížená",J132,0)</f>
        <v>0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6" t="s">
        <v>160</v>
      </c>
      <c r="BK132" s="145">
        <f>ROUND(I132*H132,2)</f>
        <v>0</v>
      </c>
      <c r="BL132" s="16" t="s">
        <v>159</v>
      </c>
      <c r="BM132" s="144" t="s">
        <v>160</v>
      </c>
    </row>
    <row r="133" spans="2:65" s="1" customFormat="1" ht="24.2" customHeight="1">
      <c r="B133" s="31"/>
      <c r="C133" s="132" t="s">
        <v>160</v>
      </c>
      <c r="D133" s="132" t="s">
        <v>155</v>
      </c>
      <c r="E133" s="133" t="s">
        <v>161</v>
      </c>
      <c r="F133" s="134" t="s">
        <v>162</v>
      </c>
      <c r="G133" s="135" t="s">
        <v>158</v>
      </c>
      <c r="H133" s="136">
        <v>39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159</v>
      </c>
      <c r="AT133" s="144" t="s">
        <v>155</v>
      </c>
      <c r="AU133" s="144" t="s">
        <v>83</v>
      </c>
      <c r="AY133" s="16" t="s">
        <v>154</v>
      </c>
      <c r="BE133" s="145">
        <f>IF(N133="základná",J133,0)</f>
        <v>0</v>
      </c>
      <c r="BF133" s="145">
        <f>IF(N133="znížená",J133,0)</f>
        <v>0</v>
      </c>
      <c r="BG133" s="145">
        <f>IF(N133="zákl. prenesená",J133,0)</f>
        <v>0</v>
      </c>
      <c r="BH133" s="145">
        <f>IF(N133="zníž. prenesená",J133,0)</f>
        <v>0</v>
      </c>
      <c r="BI133" s="145">
        <f>IF(N133="nulová",J133,0)</f>
        <v>0</v>
      </c>
      <c r="BJ133" s="16" t="s">
        <v>160</v>
      </c>
      <c r="BK133" s="145">
        <f>ROUND(I133*H133,2)</f>
        <v>0</v>
      </c>
      <c r="BL133" s="16" t="s">
        <v>159</v>
      </c>
      <c r="BM133" s="144" t="s">
        <v>159</v>
      </c>
    </row>
    <row r="134" spans="2:65" s="11" customFormat="1" ht="11.25">
      <c r="B134" s="146"/>
      <c r="D134" s="147" t="s">
        <v>167</v>
      </c>
      <c r="E134" s="148" t="s">
        <v>1</v>
      </c>
      <c r="F134" s="149" t="s">
        <v>648</v>
      </c>
      <c r="H134" s="150">
        <v>39</v>
      </c>
      <c r="I134" s="151"/>
      <c r="L134" s="146"/>
      <c r="M134" s="152"/>
      <c r="T134" s="153"/>
      <c r="AT134" s="148" t="s">
        <v>167</v>
      </c>
      <c r="AU134" s="148" t="s">
        <v>83</v>
      </c>
      <c r="AV134" s="11" t="s">
        <v>160</v>
      </c>
      <c r="AW134" s="11" t="s">
        <v>31</v>
      </c>
      <c r="AX134" s="11" t="s">
        <v>75</v>
      </c>
      <c r="AY134" s="148" t="s">
        <v>154</v>
      </c>
    </row>
    <row r="135" spans="2:65" s="12" customFormat="1" ht="11.25">
      <c r="B135" s="154"/>
      <c r="D135" s="147" t="s">
        <v>167</v>
      </c>
      <c r="E135" s="155" t="s">
        <v>1</v>
      </c>
      <c r="F135" s="156" t="s">
        <v>169</v>
      </c>
      <c r="H135" s="157">
        <v>39</v>
      </c>
      <c r="I135" s="158"/>
      <c r="L135" s="154"/>
      <c r="M135" s="159"/>
      <c r="T135" s="160"/>
      <c r="AT135" s="155" t="s">
        <v>167</v>
      </c>
      <c r="AU135" s="155" t="s">
        <v>83</v>
      </c>
      <c r="AV135" s="12" t="s">
        <v>159</v>
      </c>
      <c r="AW135" s="12" t="s">
        <v>31</v>
      </c>
      <c r="AX135" s="12" t="s">
        <v>83</v>
      </c>
      <c r="AY135" s="155" t="s">
        <v>154</v>
      </c>
    </row>
    <row r="136" spans="2:65" s="1" customFormat="1" ht="33" customHeight="1">
      <c r="B136" s="31"/>
      <c r="C136" s="132" t="s">
        <v>152</v>
      </c>
      <c r="D136" s="132" t="s">
        <v>155</v>
      </c>
      <c r="E136" s="133" t="s">
        <v>163</v>
      </c>
      <c r="F136" s="134" t="s">
        <v>164</v>
      </c>
      <c r="G136" s="135" t="s">
        <v>165</v>
      </c>
      <c r="H136" s="136">
        <v>24.12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41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159</v>
      </c>
      <c r="AT136" s="144" t="s">
        <v>155</v>
      </c>
      <c r="AU136" s="144" t="s">
        <v>83</v>
      </c>
      <c r="AY136" s="16" t="s">
        <v>154</v>
      </c>
      <c r="BE136" s="145">
        <f>IF(N136="základná",J136,0)</f>
        <v>0</v>
      </c>
      <c r="BF136" s="145">
        <f>IF(N136="znížená",J136,0)</f>
        <v>0</v>
      </c>
      <c r="BG136" s="145">
        <f>IF(N136="zákl. prenesená",J136,0)</f>
        <v>0</v>
      </c>
      <c r="BH136" s="145">
        <f>IF(N136="zníž. prenesená",J136,0)</f>
        <v>0</v>
      </c>
      <c r="BI136" s="145">
        <f>IF(N136="nulová",J136,0)</f>
        <v>0</v>
      </c>
      <c r="BJ136" s="16" t="s">
        <v>160</v>
      </c>
      <c r="BK136" s="145">
        <f>ROUND(I136*H136,2)</f>
        <v>0</v>
      </c>
      <c r="BL136" s="16" t="s">
        <v>159</v>
      </c>
      <c r="BM136" s="144" t="s">
        <v>166</v>
      </c>
    </row>
    <row r="137" spans="2:65" s="11" customFormat="1" ht="11.25">
      <c r="B137" s="146"/>
      <c r="D137" s="147" t="s">
        <v>167</v>
      </c>
      <c r="E137" s="148" t="s">
        <v>1</v>
      </c>
      <c r="F137" s="149" t="s">
        <v>649</v>
      </c>
      <c r="H137" s="150">
        <v>24.12</v>
      </c>
      <c r="I137" s="151"/>
      <c r="L137" s="146"/>
      <c r="M137" s="152"/>
      <c r="T137" s="153"/>
      <c r="AT137" s="148" t="s">
        <v>167</v>
      </c>
      <c r="AU137" s="148" t="s">
        <v>83</v>
      </c>
      <c r="AV137" s="11" t="s">
        <v>160</v>
      </c>
      <c r="AW137" s="11" t="s">
        <v>31</v>
      </c>
      <c r="AX137" s="11" t="s">
        <v>75</v>
      </c>
      <c r="AY137" s="148" t="s">
        <v>154</v>
      </c>
    </row>
    <row r="138" spans="2:65" s="12" customFormat="1" ht="11.25">
      <c r="B138" s="154"/>
      <c r="D138" s="147" t="s">
        <v>167</v>
      </c>
      <c r="E138" s="155" t="s">
        <v>1</v>
      </c>
      <c r="F138" s="156" t="s">
        <v>169</v>
      </c>
      <c r="H138" s="157">
        <v>24.12</v>
      </c>
      <c r="I138" s="158"/>
      <c r="L138" s="154"/>
      <c r="M138" s="159"/>
      <c r="T138" s="160"/>
      <c r="AT138" s="155" t="s">
        <v>167</v>
      </c>
      <c r="AU138" s="155" t="s">
        <v>83</v>
      </c>
      <c r="AV138" s="12" t="s">
        <v>159</v>
      </c>
      <c r="AW138" s="12" t="s">
        <v>31</v>
      </c>
      <c r="AX138" s="12" t="s">
        <v>83</v>
      </c>
      <c r="AY138" s="155" t="s">
        <v>154</v>
      </c>
    </row>
    <row r="139" spans="2:65" s="1" customFormat="1" ht="33" customHeight="1">
      <c r="B139" s="31"/>
      <c r="C139" s="132" t="s">
        <v>159</v>
      </c>
      <c r="D139" s="132" t="s">
        <v>155</v>
      </c>
      <c r="E139" s="133" t="s">
        <v>170</v>
      </c>
      <c r="F139" s="134" t="s">
        <v>171</v>
      </c>
      <c r="G139" s="135" t="s">
        <v>165</v>
      </c>
      <c r="H139" s="136">
        <v>168.32499999999999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159</v>
      </c>
      <c r="AT139" s="144" t="s">
        <v>155</v>
      </c>
      <c r="AU139" s="144" t="s">
        <v>83</v>
      </c>
      <c r="AY139" s="16" t="s">
        <v>154</v>
      </c>
      <c r="BE139" s="145">
        <f>IF(N139="základná",J139,0)</f>
        <v>0</v>
      </c>
      <c r="BF139" s="145">
        <f>IF(N139="znížená",J139,0)</f>
        <v>0</v>
      </c>
      <c r="BG139" s="145">
        <f>IF(N139="zákl. prenesená",J139,0)</f>
        <v>0</v>
      </c>
      <c r="BH139" s="145">
        <f>IF(N139="zníž. prenesená",J139,0)</f>
        <v>0</v>
      </c>
      <c r="BI139" s="145">
        <f>IF(N139="nulová",J139,0)</f>
        <v>0</v>
      </c>
      <c r="BJ139" s="16" t="s">
        <v>160</v>
      </c>
      <c r="BK139" s="145">
        <f>ROUND(I139*H139,2)</f>
        <v>0</v>
      </c>
      <c r="BL139" s="16" t="s">
        <v>159</v>
      </c>
      <c r="BM139" s="144" t="s">
        <v>172</v>
      </c>
    </row>
    <row r="140" spans="2:65" s="11" customFormat="1" ht="22.5">
      <c r="B140" s="146"/>
      <c r="D140" s="147" t="s">
        <v>167</v>
      </c>
      <c r="E140" s="148" t="s">
        <v>1</v>
      </c>
      <c r="F140" s="149" t="s">
        <v>650</v>
      </c>
      <c r="H140" s="150">
        <v>71.066000000000003</v>
      </c>
      <c r="I140" s="151"/>
      <c r="L140" s="146"/>
      <c r="M140" s="152"/>
      <c r="T140" s="153"/>
      <c r="AT140" s="148" t="s">
        <v>167</v>
      </c>
      <c r="AU140" s="148" t="s">
        <v>83</v>
      </c>
      <c r="AV140" s="11" t="s">
        <v>160</v>
      </c>
      <c r="AW140" s="11" t="s">
        <v>31</v>
      </c>
      <c r="AX140" s="11" t="s">
        <v>75</v>
      </c>
      <c r="AY140" s="148" t="s">
        <v>154</v>
      </c>
    </row>
    <row r="141" spans="2:65" s="11" customFormat="1" ht="11.25">
      <c r="B141" s="146"/>
      <c r="D141" s="147" t="s">
        <v>167</v>
      </c>
      <c r="E141" s="148" t="s">
        <v>1</v>
      </c>
      <c r="F141" s="149" t="s">
        <v>651</v>
      </c>
      <c r="H141" s="150">
        <v>97.259</v>
      </c>
      <c r="I141" s="151"/>
      <c r="L141" s="146"/>
      <c r="M141" s="152"/>
      <c r="T141" s="153"/>
      <c r="AT141" s="148" t="s">
        <v>167</v>
      </c>
      <c r="AU141" s="148" t="s">
        <v>83</v>
      </c>
      <c r="AV141" s="11" t="s">
        <v>160</v>
      </c>
      <c r="AW141" s="11" t="s">
        <v>31</v>
      </c>
      <c r="AX141" s="11" t="s">
        <v>75</v>
      </c>
      <c r="AY141" s="148" t="s">
        <v>154</v>
      </c>
    </row>
    <row r="142" spans="2:65" s="12" customFormat="1" ht="11.25">
      <c r="B142" s="154"/>
      <c r="D142" s="147" t="s">
        <v>167</v>
      </c>
      <c r="E142" s="155" t="s">
        <v>1</v>
      </c>
      <c r="F142" s="156" t="s">
        <v>176</v>
      </c>
      <c r="H142" s="157">
        <v>168.32499999999999</v>
      </c>
      <c r="I142" s="158"/>
      <c r="L142" s="154"/>
      <c r="M142" s="159"/>
      <c r="T142" s="160"/>
      <c r="AT142" s="155" t="s">
        <v>167</v>
      </c>
      <c r="AU142" s="155" t="s">
        <v>83</v>
      </c>
      <c r="AV142" s="12" t="s">
        <v>159</v>
      </c>
      <c r="AW142" s="12" t="s">
        <v>31</v>
      </c>
      <c r="AX142" s="12" t="s">
        <v>83</v>
      </c>
      <c r="AY142" s="155" t="s">
        <v>154</v>
      </c>
    </row>
    <row r="143" spans="2:65" s="1" customFormat="1" ht="33" customHeight="1">
      <c r="B143" s="31"/>
      <c r="C143" s="132" t="s">
        <v>177</v>
      </c>
      <c r="D143" s="132" t="s">
        <v>155</v>
      </c>
      <c r="E143" s="133" t="s">
        <v>178</v>
      </c>
      <c r="F143" s="134" t="s">
        <v>179</v>
      </c>
      <c r="G143" s="135" t="s">
        <v>165</v>
      </c>
      <c r="H143" s="136">
        <v>48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41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159</v>
      </c>
      <c r="AT143" s="144" t="s">
        <v>155</v>
      </c>
      <c r="AU143" s="144" t="s">
        <v>83</v>
      </c>
      <c r="AY143" s="16" t="s">
        <v>154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6" t="s">
        <v>160</v>
      </c>
      <c r="BK143" s="145">
        <f>ROUND(I143*H143,2)</f>
        <v>0</v>
      </c>
      <c r="BL143" s="16" t="s">
        <v>159</v>
      </c>
      <c r="BM143" s="144" t="s">
        <v>180</v>
      </c>
    </row>
    <row r="144" spans="2:65" s="11" customFormat="1" ht="11.25">
      <c r="B144" s="146"/>
      <c r="D144" s="147" t="s">
        <v>167</v>
      </c>
      <c r="E144" s="148" t="s">
        <v>1</v>
      </c>
      <c r="F144" s="149" t="s">
        <v>652</v>
      </c>
      <c r="H144" s="150">
        <v>48</v>
      </c>
      <c r="I144" s="151"/>
      <c r="L144" s="146"/>
      <c r="M144" s="152"/>
      <c r="T144" s="153"/>
      <c r="AT144" s="148" t="s">
        <v>167</v>
      </c>
      <c r="AU144" s="148" t="s">
        <v>83</v>
      </c>
      <c r="AV144" s="11" t="s">
        <v>160</v>
      </c>
      <c r="AW144" s="11" t="s">
        <v>31</v>
      </c>
      <c r="AX144" s="11" t="s">
        <v>75</v>
      </c>
      <c r="AY144" s="148" t="s">
        <v>154</v>
      </c>
    </row>
    <row r="145" spans="2:65" s="12" customFormat="1" ht="11.25">
      <c r="B145" s="154"/>
      <c r="D145" s="147" t="s">
        <v>167</v>
      </c>
      <c r="E145" s="155" t="s">
        <v>1</v>
      </c>
      <c r="F145" s="156" t="s">
        <v>169</v>
      </c>
      <c r="H145" s="157">
        <v>48</v>
      </c>
      <c r="I145" s="158"/>
      <c r="L145" s="154"/>
      <c r="M145" s="159"/>
      <c r="T145" s="160"/>
      <c r="AT145" s="155" t="s">
        <v>167</v>
      </c>
      <c r="AU145" s="155" t="s">
        <v>83</v>
      </c>
      <c r="AV145" s="12" t="s">
        <v>159</v>
      </c>
      <c r="AW145" s="12" t="s">
        <v>31</v>
      </c>
      <c r="AX145" s="12" t="s">
        <v>83</v>
      </c>
      <c r="AY145" s="155" t="s">
        <v>154</v>
      </c>
    </row>
    <row r="146" spans="2:65" s="1" customFormat="1" ht="24.2" customHeight="1">
      <c r="B146" s="31"/>
      <c r="C146" s="132" t="s">
        <v>166</v>
      </c>
      <c r="D146" s="132" t="s">
        <v>155</v>
      </c>
      <c r="E146" s="133" t="s">
        <v>182</v>
      </c>
      <c r="F146" s="134" t="s">
        <v>183</v>
      </c>
      <c r="G146" s="135" t="s">
        <v>184</v>
      </c>
      <c r="H146" s="136">
        <v>37.520000000000003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159</v>
      </c>
      <c r="AT146" s="144" t="s">
        <v>155</v>
      </c>
      <c r="AU146" s="144" t="s">
        <v>83</v>
      </c>
      <c r="AY146" s="16" t="s">
        <v>154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6" t="s">
        <v>160</v>
      </c>
      <c r="BK146" s="145">
        <f>ROUND(I146*H146,2)</f>
        <v>0</v>
      </c>
      <c r="BL146" s="16" t="s">
        <v>159</v>
      </c>
      <c r="BM146" s="144" t="s">
        <v>185</v>
      </c>
    </row>
    <row r="147" spans="2:65" s="11" customFormat="1" ht="11.25">
      <c r="B147" s="146"/>
      <c r="D147" s="147" t="s">
        <v>167</v>
      </c>
      <c r="E147" s="148" t="s">
        <v>1</v>
      </c>
      <c r="F147" s="149" t="s">
        <v>653</v>
      </c>
      <c r="H147" s="150">
        <v>37.520000000000003</v>
      </c>
      <c r="I147" s="151"/>
      <c r="L147" s="146"/>
      <c r="M147" s="152"/>
      <c r="T147" s="153"/>
      <c r="AT147" s="148" t="s">
        <v>167</v>
      </c>
      <c r="AU147" s="148" t="s">
        <v>83</v>
      </c>
      <c r="AV147" s="11" t="s">
        <v>160</v>
      </c>
      <c r="AW147" s="11" t="s">
        <v>31</v>
      </c>
      <c r="AX147" s="11" t="s">
        <v>75</v>
      </c>
      <c r="AY147" s="148" t="s">
        <v>154</v>
      </c>
    </row>
    <row r="148" spans="2:65" s="12" customFormat="1" ht="11.25">
      <c r="B148" s="154"/>
      <c r="D148" s="147" t="s">
        <v>167</v>
      </c>
      <c r="E148" s="155" t="s">
        <v>1</v>
      </c>
      <c r="F148" s="156" t="s">
        <v>169</v>
      </c>
      <c r="H148" s="157">
        <v>37.520000000000003</v>
      </c>
      <c r="I148" s="158"/>
      <c r="L148" s="154"/>
      <c r="M148" s="159"/>
      <c r="T148" s="160"/>
      <c r="AT148" s="155" t="s">
        <v>167</v>
      </c>
      <c r="AU148" s="155" t="s">
        <v>83</v>
      </c>
      <c r="AV148" s="12" t="s">
        <v>159</v>
      </c>
      <c r="AW148" s="12" t="s">
        <v>31</v>
      </c>
      <c r="AX148" s="12" t="s">
        <v>83</v>
      </c>
      <c r="AY148" s="155" t="s">
        <v>154</v>
      </c>
    </row>
    <row r="149" spans="2:65" s="1" customFormat="1" ht="24.2" customHeight="1">
      <c r="B149" s="31"/>
      <c r="C149" s="132" t="s">
        <v>187</v>
      </c>
      <c r="D149" s="132" t="s">
        <v>155</v>
      </c>
      <c r="E149" s="133" t="s">
        <v>188</v>
      </c>
      <c r="F149" s="134" t="s">
        <v>189</v>
      </c>
      <c r="G149" s="135" t="s">
        <v>184</v>
      </c>
      <c r="H149" s="136">
        <v>64.900000000000006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159</v>
      </c>
      <c r="AT149" s="144" t="s">
        <v>155</v>
      </c>
      <c r="AU149" s="144" t="s">
        <v>83</v>
      </c>
      <c r="AY149" s="16" t="s">
        <v>154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6" t="s">
        <v>160</v>
      </c>
      <c r="BK149" s="145">
        <f>ROUND(I149*H149,2)</f>
        <v>0</v>
      </c>
      <c r="BL149" s="16" t="s">
        <v>159</v>
      </c>
      <c r="BM149" s="144" t="s">
        <v>190</v>
      </c>
    </row>
    <row r="150" spans="2:65" s="11" customFormat="1" ht="11.25">
      <c r="B150" s="146"/>
      <c r="D150" s="147" t="s">
        <v>167</v>
      </c>
      <c r="E150" s="148" t="s">
        <v>1</v>
      </c>
      <c r="F150" s="149" t="s">
        <v>654</v>
      </c>
      <c r="H150" s="150">
        <v>64.900000000000006</v>
      </c>
      <c r="I150" s="151"/>
      <c r="L150" s="146"/>
      <c r="M150" s="152"/>
      <c r="T150" s="153"/>
      <c r="AT150" s="148" t="s">
        <v>167</v>
      </c>
      <c r="AU150" s="148" t="s">
        <v>83</v>
      </c>
      <c r="AV150" s="11" t="s">
        <v>160</v>
      </c>
      <c r="AW150" s="11" t="s">
        <v>31</v>
      </c>
      <c r="AX150" s="11" t="s">
        <v>75</v>
      </c>
      <c r="AY150" s="148" t="s">
        <v>154</v>
      </c>
    </row>
    <row r="151" spans="2:65" s="12" customFormat="1" ht="11.25">
      <c r="B151" s="154"/>
      <c r="D151" s="147" t="s">
        <v>167</v>
      </c>
      <c r="E151" s="155" t="s">
        <v>1</v>
      </c>
      <c r="F151" s="156" t="s">
        <v>176</v>
      </c>
      <c r="H151" s="157">
        <v>64.900000000000006</v>
      </c>
      <c r="I151" s="158"/>
      <c r="L151" s="154"/>
      <c r="M151" s="159"/>
      <c r="T151" s="160"/>
      <c r="AT151" s="155" t="s">
        <v>167</v>
      </c>
      <c r="AU151" s="155" t="s">
        <v>83</v>
      </c>
      <c r="AV151" s="12" t="s">
        <v>159</v>
      </c>
      <c r="AW151" s="12" t="s">
        <v>31</v>
      </c>
      <c r="AX151" s="12" t="s">
        <v>83</v>
      </c>
      <c r="AY151" s="155" t="s">
        <v>154</v>
      </c>
    </row>
    <row r="152" spans="2:65" s="10" customFormat="1" ht="25.9" customHeight="1">
      <c r="B152" s="122"/>
      <c r="D152" s="123" t="s">
        <v>74</v>
      </c>
      <c r="E152" s="124" t="s">
        <v>166</v>
      </c>
      <c r="F152" s="124" t="s">
        <v>195</v>
      </c>
      <c r="I152" s="125"/>
      <c r="J152" s="126">
        <f>BK152</f>
        <v>0</v>
      </c>
      <c r="L152" s="122"/>
      <c r="M152" s="127"/>
      <c r="P152" s="128">
        <f>SUM(P153:P176)</f>
        <v>0</v>
      </c>
      <c r="R152" s="128">
        <f>SUM(R153:R176)</f>
        <v>0</v>
      </c>
      <c r="T152" s="129">
        <f>SUM(T153:T176)</f>
        <v>0</v>
      </c>
      <c r="AR152" s="123" t="s">
        <v>83</v>
      </c>
      <c r="AT152" s="130" t="s">
        <v>74</v>
      </c>
      <c r="AU152" s="130" t="s">
        <v>75</v>
      </c>
      <c r="AY152" s="123" t="s">
        <v>154</v>
      </c>
      <c r="BK152" s="131">
        <f>SUM(BK153:BK176)</f>
        <v>0</v>
      </c>
    </row>
    <row r="153" spans="2:65" s="1" customFormat="1" ht="24.2" customHeight="1">
      <c r="B153" s="31"/>
      <c r="C153" s="132" t="s">
        <v>172</v>
      </c>
      <c r="D153" s="132" t="s">
        <v>155</v>
      </c>
      <c r="E153" s="133" t="s">
        <v>200</v>
      </c>
      <c r="F153" s="134" t="s">
        <v>201</v>
      </c>
      <c r="G153" s="135" t="s">
        <v>165</v>
      </c>
      <c r="H153" s="136">
        <v>1278.6379999999999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159</v>
      </c>
      <c r="AT153" s="144" t="s">
        <v>155</v>
      </c>
      <c r="AU153" s="144" t="s">
        <v>83</v>
      </c>
      <c r="AY153" s="16" t="s">
        <v>154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6" t="s">
        <v>160</v>
      </c>
      <c r="BK153" s="145">
        <f>ROUND(I153*H153,2)</f>
        <v>0</v>
      </c>
      <c r="BL153" s="16" t="s">
        <v>159</v>
      </c>
      <c r="BM153" s="144" t="s">
        <v>198</v>
      </c>
    </row>
    <row r="154" spans="2:65" s="11" customFormat="1" ht="11.25">
      <c r="B154" s="146"/>
      <c r="D154" s="147" t="s">
        <v>167</v>
      </c>
      <c r="E154" s="148" t="s">
        <v>1</v>
      </c>
      <c r="F154" s="149" t="s">
        <v>655</v>
      </c>
      <c r="H154" s="150">
        <v>61.244</v>
      </c>
      <c r="I154" s="151"/>
      <c r="L154" s="146"/>
      <c r="M154" s="152"/>
      <c r="T154" s="153"/>
      <c r="AT154" s="148" t="s">
        <v>167</v>
      </c>
      <c r="AU154" s="148" t="s">
        <v>83</v>
      </c>
      <c r="AV154" s="11" t="s">
        <v>160</v>
      </c>
      <c r="AW154" s="11" t="s">
        <v>31</v>
      </c>
      <c r="AX154" s="11" t="s">
        <v>75</v>
      </c>
      <c r="AY154" s="148" t="s">
        <v>154</v>
      </c>
    </row>
    <row r="155" spans="2:65" s="11" customFormat="1" ht="11.25">
      <c r="B155" s="146"/>
      <c r="D155" s="147" t="s">
        <v>167</v>
      </c>
      <c r="E155" s="148" t="s">
        <v>1</v>
      </c>
      <c r="F155" s="149" t="s">
        <v>656</v>
      </c>
      <c r="H155" s="150">
        <v>46.845999999999997</v>
      </c>
      <c r="I155" s="151"/>
      <c r="L155" s="146"/>
      <c r="M155" s="152"/>
      <c r="T155" s="153"/>
      <c r="AT155" s="148" t="s">
        <v>167</v>
      </c>
      <c r="AU155" s="148" t="s">
        <v>83</v>
      </c>
      <c r="AV155" s="11" t="s">
        <v>160</v>
      </c>
      <c r="AW155" s="11" t="s">
        <v>31</v>
      </c>
      <c r="AX155" s="11" t="s">
        <v>75</v>
      </c>
      <c r="AY155" s="148" t="s">
        <v>154</v>
      </c>
    </row>
    <row r="156" spans="2:65" s="11" customFormat="1" ht="11.25">
      <c r="B156" s="146"/>
      <c r="D156" s="147" t="s">
        <v>167</v>
      </c>
      <c r="E156" s="148" t="s">
        <v>1</v>
      </c>
      <c r="F156" s="149" t="s">
        <v>657</v>
      </c>
      <c r="H156" s="150">
        <v>194.786</v>
      </c>
      <c r="I156" s="151"/>
      <c r="L156" s="146"/>
      <c r="M156" s="152"/>
      <c r="T156" s="153"/>
      <c r="AT156" s="148" t="s">
        <v>167</v>
      </c>
      <c r="AU156" s="148" t="s">
        <v>83</v>
      </c>
      <c r="AV156" s="11" t="s">
        <v>160</v>
      </c>
      <c r="AW156" s="11" t="s">
        <v>31</v>
      </c>
      <c r="AX156" s="11" t="s">
        <v>75</v>
      </c>
      <c r="AY156" s="148" t="s">
        <v>154</v>
      </c>
    </row>
    <row r="157" spans="2:65" s="11" customFormat="1" ht="11.25">
      <c r="B157" s="146"/>
      <c r="D157" s="147" t="s">
        <v>167</v>
      </c>
      <c r="E157" s="148" t="s">
        <v>1</v>
      </c>
      <c r="F157" s="149" t="s">
        <v>658</v>
      </c>
      <c r="H157" s="150">
        <v>49.508000000000003</v>
      </c>
      <c r="I157" s="151"/>
      <c r="L157" s="146"/>
      <c r="M157" s="152"/>
      <c r="T157" s="153"/>
      <c r="AT157" s="148" t="s">
        <v>167</v>
      </c>
      <c r="AU157" s="148" t="s">
        <v>83</v>
      </c>
      <c r="AV157" s="11" t="s">
        <v>160</v>
      </c>
      <c r="AW157" s="11" t="s">
        <v>31</v>
      </c>
      <c r="AX157" s="11" t="s">
        <v>75</v>
      </c>
      <c r="AY157" s="148" t="s">
        <v>154</v>
      </c>
    </row>
    <row r="158" spans="2:65" s="11" customFormat="1" ht="11.25">
      <c r="B158" s="146"/>
      <c r="D158" s="147" t="s">
        <v>167</v>
      </c>
      <c r="E158" s="148" t="s">
        <v>1</v>
      </c>
      <c r="F158" s="149" t="s">
        <v>659</v>
      </c>
      <c r="H158" s="150">
        <v>830.14800000000002</v>
      </c>
      <c r="I158" s="151"/>
      <c r="L158" s="146"/>
      <c r="M158" s="152"/>
      <c r="T158" s="153"/>
      <c r="AT158" s="148" t="s">
        <v>167</v>
      </c>
      <c r="AU158" s="148" t="s">
        <v>83</v>
      </c>
      <c r="AV158" s="11" t="s">
        <v>160</v>
      </c>
      <c r="AW158" s="11" t="s">
        <v>31</v>
      </c>
      <c r="AX158" s="11" t="s">
        <v>75</v>
      </c>
      <c r="AY158" s="148" t="s">
        <v>154</v>
      </c>
    </row>
    <row r="159" spans="2:65" s="11" customFormat="1" ht="11.25">
      <c r="B159" s="146"/>
      <c r="D159" s="147" t="s">
        <v>167</v>
      </c>
      <c r="E159" s="148" t="s">
        <v>1</v>
      </c>
      <c r="F159" s="149" t="s">
        <v>660</v>
      </c>
      <c r="H159" s="150">
        <v>48.585999999999999</v>
      </c>
      <c r="I159" s="151"/>
      <c r="L159" s="146"/>
      <c r="M159" s="152"/>
      <c r="T159" s="153"/>
      <c r="AT159" s="148" t="s">
        <v>167</v>
      </c>
      <c r="AU159" s="148" t="s">
        <v>83</v>
      </c>
      <c r="AV159" s="11" t="s">
        <v>160</v>
      </c>
      <c r="AW159" s="11" t="s">
        <v>31</v>
      </c>
      <c r="AX159" s="11" t="s">
        <v>75</v>
      </c>
      <c r="AY159" s="148" t="s">
        <v>154</v>
      </c>
    </row>
    <row r="160" spans="2:65" s="11" customFormat="1" ht="11.25">
      <c r="B160" s="146"/>
      <c r="D160" s="147" t="s">
        <v>167</v>
      </c>
      <c r="E160" s="148" t="s">
        <v>1</v>
      </c>
      <c r="F160" s="149" t="s">
        <v>661</v>
      </c>
      <c r="H160" s="150">
        <v>47.52</v>
      </c>
      <c r="I160" s="151"/>
      <c r="L160" s="146"/>
      <c r="M160" s="152"/>
      <c r="T160" s="153"/>
      <c r="AT160" s="148" t="s">
        <v>167</v>
      </c>
      <c r="AU160" s="148" t="s">
        <v>83</v>
      </c>
      <c r="AV160" s="11" t="s">
        <v>160</v>
      </c>
      <c r="AW160" s="11" t="s">
        <v>31</v>
      </c>
      <c r="AX160" s="11" t="s">
        <v>75</v>
      </c>
      <c r="AY160" s="148" t="s">
        <v>154</v>
      </c>
    </row>
    <row r="161" spans="2:65" s="12" customFormat="1" ht="11.25">
      <c r="B161" s="154"/>
      <c r="D161" s="147" t="s">
        <v>167</v>
      </c>
      <c r="E161" s="155" t="s">
        <v>1</v>
      </c>
      <c r="F161" s="156" t="s">
        <v>176</v>
      </c>
      <c r="H161" s="157">
        <v>1278.6379999999999</v>
      </c>
      <c r="I161" s="158"/>
      <c r="L161" s="154"/>
      <c r="M161" s="159"/>
      <c r="T161" s="160"/>
      <c r="AT161" s="155" t="s">
        <v>167</v>
      </c>
      <c r="AU161" s="155" t="s">
        <v>83</v>
      </c>
      <c r="AV161" s="12" t="s">
        <v>159</v>
      </c>
      <c r="AW161" s="12" t="s">
        <v>31</v>
      </c>
      <c r="AX161" s="12" t="s">
        <v>83</v>
      </c>
      <c r="AY161" s="155" t="s">
        <v>154</v>
      </c>
    </row>
    <row r="162" spans="2:65" s="1" customFormat="1" ht="24.2" customHeight="1">
      <c r="B162" s="31"/>
      <c r="C162" s="132" t="s">
        <v>199</v>
      </c>
      <c r="D162" s="132" t="s">
        <v>155</v>
      </c>
      <c r="E162" s="133" t="s">
        <v>203</v>
      </c>
      <c r="F162" s="134" t="s">
        <v>204</v>
      </c>
      <c r="G162" s="135" t="s">
        <v>165</v>
      </c>
      <c r="H162" s="136">
        <v>1278.6379999999999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159</v>
      </c>
      <c r="AT162" s="144" t="s">
        <v>155</v>
      </c>
      <c r="AU162" s="144" t="s">
        <v>83</v>
      </c>
      <c r="AY162" s="16" t="s">
        <v>154</v>
      </c>
      <c r="BE162" s="145">
        <f>IF(N162="základná",J162,0)</f>
        <v>0</v>
      </c>
      <c r="BF162" s="145">
        <f>IF(N162="znížená",J162,0)</f>
        <v>0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6" t="s">
        <v>160</v>
      </c>
      <c r="BK162" s="145">
        <f>ROUND(I162*H162,2)</f>
        <v>0</v>
      </c>
      <c r="BL162" s="16" t="s">
        <v>159</v>
      </c>
      <c r="BM162" s="144" t="s">
        <v>202</v>
      </c>
    </row>
    <row r="163" spans="2:65" s="1" customFormat="1" ht="24.2" customHeight="1">
      <c r="B163" s="31"/>
      <c r="C163" s="132" t="s">
        <v>180</v>
      </c>
      <c r="D163" s="132" t="s">
        <v>155</v>
      </c>
      <c r="E163" s="133" t="s">
        <v>213</v>
      </c>
      <c r="F163" s="134" t="s">
        <v>214</v>
      </c>
      <c r="G163" s="135" t="s">
        <v>165</v>
      </c>
      <c r="H163" s="136">
        <v>605.71100000000001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159</v>
      </c>
      <c r="AT163" s="144" t="s">
        <v>155</v>
      </c>
      <c r="AU163" s="144" t="s">
        <v>83</v>
      </c>
      <c r="AY163" s="16" t="s">
        <v>154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6" t="s">
        <v>160</v>
      </c>
      <c r="BK163" s="145">
        <f>ROUND(I163*H163,2)</f>
        <v>0</v>
      </c>
      <c r="BL163" s="16" t="s">
        <v>159</v>
      </c>
      <c r="BM163" s="144" t="s">
        <v>7</v>
      </c>
    </row>
    <row r="164" spans="2:65" s="11" customFormat="1" ht="11.25">
      <c r="B164" s="146"/>
      <c r="D164" s="147" t="s">
        <v>167</v>
      </c>
      <c r="E164" s="148" t="s">
        <v>1</v>
      </c>
      <c r="F164" s="149" t="s">
        <v>662</v>
      </c>
      <c r="H164" s="150">
        <v>605.71100000000001</v>
      </c>
      <c r="I164" s="151"/>
      <c r="L164" s="146"/>
      <c r="M164" s="152"/>
      <c r="T164" s="153"/>
      <c r="AT164" s="148" t="s">
        <v>167</v>
      </c>
      <c r="AU164" s="148" t="s">
        <v>83</v>
      </c>
      <c r="AV164" s="11" t="s">
        <v>160</v>
      </c>
      <c r="AW164" s="11" t="s">
        <v>31</v>
      </c>
      <c r="AX164" s="11" t="s">
        <v>75</v>
      </c>
      <c r="AY164" s="148" t="s">
        <v>154</v>
      </c>
    </row>
    <row r="165" spans="2:65" s="12" customFormat="1" ht="11.25">
      <c r="B165" s="154"/>
      <c r="D165" s="147" t="s">
        <v>167</v>
      </c>
      <c r="E165" s="155" t="s">
        <v>1</v>
      </c>
      <c r="F165" s="156" t="s">
        <v>169</v>
      </c>
      <c r="H165" s="157">
        <v>605.71100000000001</v>
      </c>
      <c r="I165" s="158"/>
      <c r="L165" s="154"/>
      <c r="M165" s="159"/>
      <c r="T165" s="160"/>
      <c r="AT165" s="155" t="s">
        <v>167</v>
      </c>
      <c r="AU165" s="155" t="s">
        <v>83</v>
      </c>
      <c r="AV165" s="12" t="s">
        <v>159</v>
      </c>
      <c r="AW165" s="12" t="s">
        <v>31</v>
      </c>
      <c r="AX165" s="12" t="s">
        <v>83</v>
      </c>
      <c r="AY165" s="155" t="s">
        <v>154</v>
      </c>
    </row>
    <row r="166" spans="2:65" s="1" customFormat="1" ht="24.2" customHeight="1">
      <c r="B166" s="31"/>
      <c r="C166" s="132" t="s">
        <v>212</v>
      </c>
      <c r="D166" s="132" t="s">
        <v>155</v>
      </c>
      <c r="E166" s="133" t="s">
        <v>217</v>
      </c>
      <c r="F166" s="134" t="s">
        <v>218</v>
      </c>
      <c r="G166" s="135" t="s">
        <v>165</v>
      </c>
      <c r="H166" s="136">
        <v>605.71100000000001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159</v>
      </c>
      <c r="AT166" s="144" t="s">
        <v>155</v>
      </c>
      <c r="AU166" s="144" t="s">
        <v>83</v>
      </c>
      <c r="AY166" s="16" t="s">
        <v>154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6" t="s">
        <v>160</v>
      </c>
      <c r="BK166" s="145">
        <f>ROUND(I166*H166,2)</f>
        <v>0</v>
      </c>
      <c r="BL166" s="16" t="s">
        <v>159</v>
      </c>
      <c r="BM166" s="144" t="s">
        <v>215</v>
      </c>
    </row>
    <row r="167" spans="2:65" s="1" customFormat="1" ht="24.2" customHeight="1">
      <c r="B167" s="31"/>
      <c r="C167" s="132" t="s">
        <v>185</v>
      </c>
      <c r="D167" s="132" t="s">
        <v>155</v>
      </c>
      <c r="E167" s="133" t="s">
        <v>221</v>
      </c>
      <c r="F167" s="134" t="s">
        <v>222</v>
      </c>
      <c r="G167" s="135" t="s">
        <v>158</v>
      </c>
      <c r="H167" s="136">
        <v>16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159</v>
      </c>
      <c r="AT167" s="144" t="s">
        <v>155</v>
      </c>
      <c r="AU167" s="144" t="s">
        <v>83</v>
      </c>
      <c r="AY167" s="16" t="s">
        <v>154</v>
      </c>
      <c r="BE167" s="145">
        <f>IF(N167="základná",J167,0)</f>
        <v>0</v>
      </c>
      <c r="BF167" s="145">
        <f>IF(N167="znížená",J167,0)</f>
        <v>0</v>
      </c>
      <c r="BG167" s="145">
        <f>IF(N167="zákl. prenesená",J167,0)</f>
        <v>0</v>
      </c>
      <c r="BH167" s="145">
        <f>IF(N167="zníž. prenesená",J167,0)</f>
        <v>0</v>
      </c>
      <c r="BI167" s="145">
        <f>IF(N167="nulová",J167,0)</f>
        <v>0</v>
      </c>
      <c r="BJ167" s="16" t="s">
        <v>160</v>
      </c>
      <c r="BK167" s="145">
        <f>ROUND(I167*H167,2)</f>
        <v>0</v>
      </c>
      <c r="BL167" s="16" t="s">
        <v>159</v>
      </c>
      <c r="BM167" s="144" t="s">
        <v>219</v>
      </c>
    </row>
    <row r="168" spans="2:65" s="1" customFormat="1" ht="33" customHeight="1">
      <c r="B168" s="31"/>
      <c r="C168" s="161" t="s">
        <v>220</v>
      </c>
      <c r="D168" s="161" t="s">
        <v>224</v>
      </c>
      <c r="E168" s="162" t="s">
        <v>225</v>
      </c>
      <c r="F168" s="163" t="s">
        <v>226</v>
      </c>
      <c r="G168" s="164" t="s">
        <v>158</v>
      </c>
      <c r="H168" s="165">
        <v>8</v>
      </c>
      <c r="I168" s="166"/>
      <c r="J168" s="167">
        <f>ROUND(I168*H168,2)</f>
        <v>0</v>
      </c>
      <c r="K168" s="168"/>
      <c r="L168" s="169"/>
      <c r="M168" s="170" t="s">
        <v>1</v>
      </c>
      <c r="N168" s="171" t="s">
        <v>41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172</v>
      </c>
      <c r="AT168" s="144" t="s">
        <v>224</v>
      </c>
      <c r="AU168" s="144" t="s">
        <v>83</v>
      </c>
      <c r="AY168" s="16" t="s">
        <v>154</v>
      </c>
      <c r="BE168" s="145">
        <f>IF(N168="základná",J168,0)</f>
        <v>0</v>
      </c>
      <c r="BF168" s="145">
        <f>IF(N168="znížená",J168,0)</f>
        <v>0</v>
      </c>
      <c r="BG168" s="145">
        <f>IF(N168="zákl. prenesená",J168,0)</f>
        <v>0</v>
      </c>
      <c r="BH168" s="145">
        <f>IF(N168="zníž. prenesená",J168,0)</f>
        <v>0</v>
      </c>
      <c r="BI168" s="145">
        <f>IF(N168="nulová",J168,0)</f>
        <v>0</v>
      </c>
      <c r="BJ168" s="16" t="s">
        <v>160</v>
      </c>
      <c r="BK168" s="145">
        <f>ROUND(I168*H168,2)</f>
        <v>0</v>
      </c>
      <c r="BL168" s="16" t="s">
        <v>159</v>
      </c>
      <c r="BM168" s="144" t="s">
        <v>223</v>
      </c>
    </row>
    <row r="169" spans="2:65" s="1" customFormat="1" ht="33" customHeight="1">
      <c r="B169" s="31"/>
      <c r="C169" s="161" t="s">
        <v>190</v>
      </c>
      <c r="D169" s="161" t="s">
        <v>224</v>
      </c>
      <c r="E169" s="162" t="s">
        <v>229</v>
      </c>
      <c r="F169" s="163" t="s">
        <v>230</v>
      </c>
      <c r="G169" s="164" t="s">
        <v>158</v>
      </c>
      <c r="H169" s="165">
        <v>8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172</v>
      </c>
      <c r="AT169" s="144" t="s">
        <v>224</v>
      </c>
      <c r="AU169" s="144" t="s">
        <v>83</v>
      </c>
      <c r="AY169" s="16" t="s">
        <v>154</v>
      </c>
      <c r="BE169" s="145">
        <f>IF(N169="základná",J169,0)</f>
        <v>0</v>
      </c>
      <c r="BF169" s="145">
        <f>IF(N169="znížená",J169,0)</f>
        <v>0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6" t="s">
        <v>160</v>
      </c>
      <c r="BK169" s="145">
        <f>ROUND(I169*H169,2)</f>
        <v>0</v>
      </c>
      <c r="BL169" s="16" t="s">
        <v>159</v>
      </c>
      <c r="BM169" s="144" t="s">
        <v>227</v>
      </c>
    </row>
    <row r="170" spans="2:65" s="1" customFormat="1" ht="24.2" customHeight="1">
      <c r="B170" s="31"/>
      <c r="C170" s="132" t="s">
        <v>228</v>
      </c>
      <c r="D170" s="132" t="s">
        <v>155</v>
      </c>
      <c r="E170" s="133" t="s">
        <v>232</v>
      </c>
      <c r="F170" s="134" t="s">
        <v>233</v>
      </c>
      <c r="G170" s="135" t="s">
        <v>158</v>
      </c>
      <c r="H170" s="136">
        <v>35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159</v>
      </c>
      <c r="AT170" s="144" t="s">
        <v>155</v>
      </c>
      <c r="AU170" s="144" t="s">
        <v>83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159</v>
      </c>
      <c r="BM170" s="144" t="s">
        <v>231</v>
      </c>
    </row>
    <row r="171" spans="2:65" s="11" customFormat="1" ht="11.25">
      <c r="B171" s="146"/>
      <c r="D171" s="147" t="s">
        <v>167</v>
      </c>
      <c r="E171" s="148" t="s">
        <v>1</v>
      </c>
      <c r="F171" s="149" t="s">
        <v>663</v>
      </c>
      <c r="H171" s="150">
        <v>35</v>
      </c>
      <c r="I171" s="151"/>
      <c r="L171" s="146"/>
      <c r="M171" s="152"/>
      <c r="T171" s="153"/>
      <c r="AT171" s="148" t="s">
        <v>167</v>
      </c>
      <c r="AU171" s="148" t="s">
        <v>83</v>
      </c>
      <c r="AV171" s="11" t="s">
        <v>160</v>
      </c>
      <c r="AW171" s="11" t="s">
        <v>31</v>
      </c>
      <c r="AX171" s="11" t="s">
        <v>75</v>
      </c>
      <c r="AY171" s="148" t="s">
        <v>154</v>
      </c>
    </row>
    <row r="172" spans="2:65" s="12" customFormat="1" ht="11.25">
      <c r="B172" s="154"/>
      <c r="D172" s="147" t="s">
        <v>167</v>
      </c>
      <c r="E172" s="155" t="s">
        <v>1</v>
      </c>
      <c r="F172" s="156" t="s">
        <v>169</v>
      </c>
      <c r="H172" s="157">
        <v>35</v>
      </c>
      <c r="I172" s="158"/>
      <c r="L172" s="154"/>
      <c r="M172" s="159"/>
      <c r="T172" s="160"/>
      <c r="AT172" s="155" t="s">
        <v>167</v>
      </c>
      <c r="AU172" s="155" t="s">
        <v>83</v>
      </c>
      <c r="AV172" s="12" t="s">
        <v>159</v>
      </c>
      <c r="AW172" s="12" t="s">
        <v>31</v>
      </c>
      <c r="AX172" s="12" t="s">
        <v>83</v>
      </c>
      <c r="AY172" s="155" t="s">
        <v>154</v>
      </c>
    </row>
    <row r="173" spans="2:65" s="1" customFormat="1" ht="21.75" customHeight="1">
      <c r="B173" s="31"/>
      <c r="C173" s="161" t="s">
        <v>198</v>
      </c>
      <c r="D173" s="161" t="s">
        <v>224</v>
      </c>
      <c r="E173" s="162" t="s">
        <v>236</v>
      </c>
      <c r="F173" s="163" t="s">
        <v>237</v>
      </c>
      <c r="G173" s="164" t="s">
        <v>158</v>
      </c>
      <c r="H173" s="165">
        <v>6</v>
      </c>
      <c r="I173" s="166"/>
      <c r="J173" s="167">
        <f>ROUND(I173*H173,2)</f>
        <v>0</v>
      </c>
      <c r="K173" s="168"/>
      <c r="L173" s="169"/>
      <c r="M173" s="170" t="s">
        <v>1</v>
      </c>
      <c r="N173" s="171" t="s">
        <v>41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172</v>
      </c>
      <c r="AT173" s="144" t="s">
        <v>224</v>
      </c>
      <c r="AU173" s="144" t="s">
        <v>83</v>
      </c>
      <c r="AY173" s="16" t="s">
        <v>154</v>
      </c>
      <c r="BE173" s="145">
        <f>IF(N173="základná",J173,0)</f>
        <v>0</v>
      </c>
      <c r="BF173" s="145">
        <f>IF(N173="znížená",J173,0)</f>
        <v>0</v>
      </c>
      <c r="BG173" s="145">
        <f>IF(N173="zákl. prenesená",J173,0)</f>
        <v>0</v>
      </c>
      <c r="BH173" s="145">
        <f>IF(N173="zníž. prenesená",J173,0)</f>
        <v>0</v>
      </c>
      <c r="BI173" s="145">
        <f>IF(N173="nulová",J173,0)</f>
        <v>0</v>
      </c>
      <c r="BJ173" s="16" t="s">
        <v>160</v>
      </c>
      <c r="BK173" s="145">
        <f>ROUND(I173*H173,2)</f>
        <v>0</v>
      </c>
      <c r="BL173" s="16" t="s">
        <v>159</v>
      </c>
      <c r="BM173" s="144" t="s">
        <v>234</v>
      </c>
    </row>
    <row r="174" spans="2:65" s="1" customFormat="1" ht="21.75" customHeight="1">
      <c r="B174" s="31"/>
      <c r="C174" s="161" t="s">
        <v>235</v>
      </c>
      <c r="D174" s="161" t="s">
        <v>224</v>
      </c>
      <c r="E174" s="162" t="s">
        <v>239</v>
      </c>
      <c r="F174" s="163" t="s">
        <v>240</v>
      </c>
      <c r="G174" s="164" t="s">
        <v>158</v>
      </c>
      <c r="H174" s="165">
        <v>6</v>
      </c>
      <c r="I174" s="166"/>
      <c r="J174" s="167">
        <f>ROUND(I174*H174,2)</f>
        <v>0</v>
      </c>
      <c r="K174" s="168"/>
      <c r="L174" s="169"/>
      <c r="M174" s="170" t="s">
        <v>1</v>
      </c>
      <c r="N174" s="171" t="s">
        <v>41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172</v>
      </c>
      <c r="AT174" s="144" t="s">
        <v>224</v>
      </c>
      <c r="AU174" s="144" t="s">
        <v>83</v>
      </c>
      <c r="AY174" s="16" t="s">
        <v>154</v>
      </c>
      <c r="BE174" s="145">
        <f>IF(N174="základná",J174,0)</f>
        <v>0</v>
      </c>
      <c r="BF174" s="145">
        <f>IF(N174="znížená",J174,0)</f>
        <v>0</v>
      </c>
      <c r="BG174" s="145">
        <f>IF(N174="zákl. prenesená",J174,0)</f>
        <v>0</v>
      </c>
      <c r="BH174" s="145">
        <f>IF(N174="zníž. prenesená",J174,0)</f>
        <v>0</v>
      </c>
      <c r="BI174" s="145">
        <f>IF(N174="nulová",J174,0)</f>
        <v>0</v>
      </c>
      <c r="BJ174" s="16" t="s">
        <v>160</v>
      </c>
      <c r="BK174" s="145">
        <f>ROUND(I174*H174,2)</f>
        <v>0</v>
      </c>
      <c r="BL174" s="16" t="s">
        <v>159</v>
      </c>
      <c r="BM174" s="144" t="s">
        <v>238</v>
      </c>
    </row>
    <row r="175" spans="2:65" s="1" customFormat="1" ht="21.75" customHeight="1">
      <c r="B175" s="31"/>
      <c r="C175" s="161" t="s">
        <v>202</v>
      </c>
      <c r="D175" s="161" t="s">
        <v>224</v>
      </c>
      <c r="E175" s="162" t="s">
        <v>243</v>
      </c>
      <c r="F175" s="163" t="s">
        <v>244</v>
      </c>
      <c r="G175" s="164" t="s">
        <v>158</v>
      </c>
      <c r="H175" s="165">
        <v>12</v>
      </c>
      <c r="I175" s="166"/>
      <c r="J175" s="167">
        <f>ROUND(I175*H175,2)</f>
        <v>0</v>
      </c>
      <c r="K175" s="168"/>
      <c r="L175" s="169"/>
      <c r="M175" s="170" t="s">
        <v>1</v>
      </c>
      <c r="N175" s="171" t="s">
        <v>41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172</v>
      </c>
      <c r="AT175" s="144" t="s">
        <v>224</v>
      </c>
      <c r="AU175" s="144" t="s">
        <v>83</v>
      </c>
      <c r="AY175" s="16" t="s">
        <v>154</v>
      </c>
      <c r="BE175" s="145">
        <f>IF(N175="základná",J175,0)</f>
        <v>0</v>
      </c>
      <c r="BF175" s="145">
        <f>IF(N175="znížená",J175,0)</f>
        <v>0</v>
      </c>
      <c r="BG175" s="145">
        <f>IF(N175="zákl. prenesená",J175,0)</f>
        <v>0</v>
      </c>
      <c r="BH175" s="145">
        <f>IF(N175="zníž. prenesená",J175,0)</f>
        <v>0</v>
      </c>
      <c r="BI175" s="145">
        <f>IF(N175="nulová",J175,0)</f>
        <v>0</v>
      </c>
      <c r="BJ175" s="16" t="s">
        <v>160</v>
      </c>
      <c r="BK175" s="145">
        <f>ROUND(I175*H175,2)</f>
        <v>0</v>
      </c>
      <c r="BL175" s="16" t="s">
        <v>159</v>
      </c>
      <c r="BM175" s="144" t="s">
        <v>241</v>
      </c>
    </row>
    <row r="176" spans="2:65" s="1" customFormat="1" ht="21.75" customHeight="1">
      <c r="B176" s="31"/>
      <c r="C176" s="161" t="s">
        <v>242</v>
      </c>
      <c r="D176" s="161" t="s">
        <v>224</v>
      </c>
      <c r="E176" s="162" t="s">
        <v>246</v>
      </c>
      <c r="F176" s="163" t="s">
        <v>247</v>
      </c>
      <c r="G176" s="164" t="s">
        <v>158</v>
      </c>
      <c r="H176" s="165">
        <v>11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41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172</v>
      </c>
      <c r="AT176" s="144" t="s">
        <v>224</v>
      </c>
      <c r="AU176" s="144" t="s">
        <v>83</v>
      </c>
      <c r="AY176" s="16" t="s">
        <v>154</v>
      </c>
      <c r="BE176" s="145">
        <f>IF(N176="základná",J176,0)</f>
        <v>0</v>
      </c>
      <c r="BF176" s="145">
        <f>IF(N176="znížená",J176,0)</f>
        <v>0</v>
      </c>
      <c r="BG176" s="145">
        <f>IF(N176="zákl. prenesená",J176,0)</f>
        <v>0</v>
      </c>
      <c r="BH176" s="145">
        <f>IF(N176="zníž. prenesená",J176,0)</f>
        <v>0</v>
      </c>
      <c r="BI176" s="145">
        <f>IF(N176="nulová",J176,0)</f>
        <v>0</v>
      </c>
      <c r="BJ176" s="16" t="s">
        <v>160</v>
      </c>
      <c r="BK176" s="145">
        <f>ROUND(I176*H176,2)</f>
        <v>0</v>
      </c>
      <c r="BL176" s="16" t="s">
        <v>159</v>
      </c>
      <c r="BM176" s="144" t="s">
        <v>245</v>
      </c>
    </row>
    <row r="177" spans="2:65" s="10" customFormat="1" ht="25.9" customHeight="1">
      <c r="B177" s="122"/>
      <c r="D177" s="123" t="s">
        <v>74</v>
      </c>
      <c r="E177" s="124" t="s">
        <v>199</v>
      </c>
      <c r="F177" s="124" t="s">
        <v>249</v>
      </c>
      <c r="I177" s="125"/>
      <c r="J177" s="126">
        <f>BK177</f>
        <v>0</v>
      </c>
      <c r="L177" s="122"/>
      <c r="M177" s="127"/>
      <c r="P177" s="128">
        <f>SUM(P178:P226)</f>
        <v>0</v>
      </c>
      <c r="R177" s="128">
        <f>SUM(R178:R226)</f>
        <v>0</v>
      </c>
      <c r="T177" s="129">
        <f>SUM(T178:T226)</f>
        <v>0</v>
      </c>
      <c r="AR177" s="123" t="s">
        <v>83</v>
      </c>
      <c r="AT177" s="130" t="s">
        <v>74</v>
      </c>
      <c r="AU177" s="130" t="s">
        <v>75</v>
      </c>
      <c r="AY177" s="123" t="s">
        <v>154</v>
      </c>
      <c r="BK177" s="131">
        <f>SUM(BK178:BK226)</f>
        <v>0</v>
      </c>
    </row>
    <row r="178" spans="2:65" s="1" customFormat="1" ht="16.5" customHeight="1">
      <c r="B178" s="31"/>
      <c r="C178" s="132" t="s">
        <v>7</v>
      </c>
      <c r="D178" s="132" t="s">
        <v>155</v>
      </c>
      <c r="E178" s="133" t="s">
        <v>251</v>
      </c>
      <c r="F178" s="134" t="s">
        <v>252</v>
      </c>
      <c r="G178" s="135" t="s">
        <v>165</v>
      </c>
      <c r="H178" s="136">
        <v>605.71100000000001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41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159</v>
      </c>
      <c r="AT178" s="144" t="s">
        <v>155</v>
      </c>
      <c r="AU178" s="144" t="s">
        <v>83</v>
      </c>
      <c r="AY178" s="16" t="s">
        <v>154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6" t="s">
        <v>160</v>
      </c>
      <c r="BK178" s="145">
        <f>ROUND(I178*H178,2)</f>
        <v>0</v>
      </c>
      <c r="BL178" s="16" t="s">
        <v>159</v>
      </c>
      <c r="BM178" s="144" t="s">
        <v>248</v>
      </c>
    </row>
    <row r="179" spans="2:65" s="1" customFormat="1" ht="37.9" customHeight="1">
      <c r="B179" s="31"/>
      <c r="C179" s="132" t="s">
        <v>250</v>
      </c>
      <c r="D179" s="132" t="s">
        <v>155</v>
      </c>
      <c r="E179" s="133" t="s">
        <v>254</v>
      </c>
      <c r="F179" s="134" t="s">
        <v>255</v>
      </c>
      <c r="G179" s="135" t="s">
        <v>165</v>
      </c>
      <c r="H179" s="136">
        <v>164.58600000000001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41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159</v>
      </c>
      <c r="AT179" s="144" t="s">
        <v>155</v>
      </c>
      <c r="AU179" s="144" t="s">
        <v>83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159</v>
      </c>
      <c r="BM179" s="144" t="s">
        <v>253</v>
      </c>
    </row>
    <row r="180" spans="2:65" s="11" customFormat="1" ht="11.25">
      <c r="B180" s="146"/>
      <c r="D180" s="147" t="s">
        <v>167</v>
      </c>
      <c r="E180" s="148" t="s">
        <v>1</v>
      </c>
      <c r="F180" s="149" t="s">
        <v>664</v>
      </c>
      <c r="H180" s="150">
        <v>15.007999999999999</v>
      </c>
      <c r="I180" s="151"/>
      <c r="L180" s="146"/>
      <c r="M180" s="152"/>
      <c r="T180" s="153"/>
      <c r="AT180" s="148" t="s">
        <v>167</v>
      </c>
      <c r="AU180" s="148" t="s">
        <v>83</v>
      </c>
      <c r="AV180" s="11" t="s">
        <v>160</v>
      </c>
      <c r="AW180" s="11" t="s">
        <v>31</v>
      </c>
      <c r="AX180" s="11" t="s">
        <v>75</v>
      </c>
      <c r="AY180" s="148" t="s">
        <v>154</v>
      </c>
    </row>
    <row r="181" spans="2:65" s="11" customFormat="1" ht="11.25">
      <c r="B181" s="146"/>
      <c r="D181" s="147" t="s">
        <v>167</v>
      </c>
      <c r="E181" s="148" t="s">
        <v>1</v>
      </c>
      <c r="F181" s="149" t="s">
        <v>665</v>
      </c>
      <c r="H181" s="150">
        <v>23.738</v>
      </c>
      <c r="I181" s="151"/>
      <c r="L181" s="146"/>
      <c r="M181" s="152"/>
      <c r="T181" s="153"/>
      <c r="AT181" s="148" t="s">
        <v>167</v>
      </c>
      <c r="AU181" s="148" t="s">
        <v>83</v>
      </c>
      <c r="AV181" s="11" t="s">
        <v>160</v>
      </c>
      <c r="AW181" s="11" t="s">
        <v>31</v>
      </c>
      <c r="AX181" s="11" t="s">
        <v>75</v>
      </c>
      <c r="AY181" s="148" t="s">
        <v>154</v>
      </c>
    </row>
    <row r="182" spans="2:65" s="11" customFormat="1" ht="11.25">
      <c r="B182" s="146"/>
      <c r="D182" s="147" t="s">
        <v>167</v>
      </c>
      <c r="E182" s="148" t="s">
        <v>1</v>
      </c>
      <c r="F182" s="149" t="s">
        <v>666</v>
      </c>
      <c r="H182" s="150">
        <v>125.84</v>
      </c>
      <c r="I182" s="151"/>
      <c r="L182" s="146"/>
      <c r="M182" s="152"/>
      <c r="T182" s="153"/>
      <c r="AT182" s="148" t="s">
        <v>167</v>
      </c>
      <c r="AU182" s="148" t="s">
        <v>83</v>
      </c>
      <c r="AV182" s="11" t="s">
        <v>160</v>
      </c>
      <c r="AW182" s="11" t="s">
        <v>31</v>
      </c>
      <c r="AX182" s="11" t="s">
        <v>75</v>
      </c>
      <c r="AY182" s="148" t="s">
        <v>154</v>
      </c>
    </row>
    <row r="183" spans="2:65" s="12" customFormat="1" ht="11.25">
      <c r="B183" s="154"/>
      <c r="D183" s="147" t="s">
        <v>167</v>
      </c>
      <c r="E183" s="155" t="s">
        <v>1</v>
      </c>
      <c r="F183" s="156" t="s">
        <v>176</v>
      </c>
      <c r="H183" s="157">
        <v>164.58600000000001</v>
      </c>
      <c r="I183" s="158"/>
      <c r="L183" s="154"/>
      <c r="M183" s="159"/>
      <c r="T183" s="160"/>
      <c r="AT183" s="155" t="s">
        <v>167</v>
      </c>
      <c r="AU183" s="155" t="s">
        <v>83</v>
      </c>
      <c r="AV183" s="12" t="s">
        <v>159</v>
      </c>
      <c r="AW183" s="12" t="s">
        <v>31</v>
      </c>
      <c r="AX183" s="12" t="s">
        <v>83</v>
      </c>
      <c r="AY183" s="155" t="s">
        <v>154</v>
      </c>
    </row>
    <row r="184" spans="2:65" s="1" customFormat="1" ht="33" customHeight="1">
      <c r="B184" s="31"/>
      <c r="C184" s="132" t="s">
        <v>215</v>
      </c>
      <c r="D184" s="132" t="s">
        <v>155</v>
      </c>
      <c r="E184" s="133" t="s">
        <v>259</v>
      </c>
      <c r="F184" s="134" t="s">
        <v>260</v>
      </c>
      <c r="G184" s="135" t="s">
        <v>165</v>
      </c>
      <c r="H184" s="136">
        <v>178.31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41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159</v>
      </c>
      <c r="AT184" s="144" t="s">
        <v>155</v>
      </c>
      <c r="AU184" s="144" t="s">
        <v>83</v>
      </c>
      <c r="AY184" s="16" t="s">
        <v>154</v>
      </c>
      <c r="BE184" s="145">
        <f>IF(N184="základná",J184,0)</f>
        <v>0</v>
      </c>
      <c r="BF184" s="145">
        <f>IF(N184="znížená",J184,0)</f>
        <v>0</v>
      </c>
      <c r="BG184" s="145">
        <f>IF(N184="zákl. prenesená",J184,0)</f>
        <v>0</v>
      </c>
      <c r="BH184" s="145">
        <f>IF(N184="zníž. prenesená",J184,0)</f>
        <v>0</v>
      </c>
      <c r="BI184" s="145">
        <f>IF(N184="nulová",J184,0)</f>
        <v>0</v>
      </c>
      <c r="BJ184" s="16" t="s">
        <v>160</v>
      </c>
      <c r="BK184" s="145">
        <f>ROUND(I184*H184,2)</f>
        <v>0</v>
      </c>
      <c r="BL184" s="16" t="s">
        <v>159</v>
      </c>
      <c r="BM184" s="144" t="s">
        <v>256</v>
      </c>
    </row>
    <row r="185" spans="2:65" s="11" customFormat="1" ht="22.5">
      <c r="B185" s="146"/>
      <c r="D185" s="147" t="s">
        <v>167</v>
      </c>
      <c r="E185" s="148" t="s">
        <v>1</v>
      </c>
      <c r="F185" s="149" t="s">
        <v>667</v>
      </c>
      <c r="H185" s="150">
        <v>178.31</v>
      </c>
      <c r="I185" s="151"/>
      <c r="L185" s="146"/>
      <c r="M185" s="152"/>
      <c r="T185" s="153"/>
      <c r="AT185" s="148" t="s">
        <v>167</v>
      </c>
      <c r="AU185" s="148" t="s">
        <v>83</v>
      </c>
      <c r="AV185" s="11" t="s">
        <v>160</v>
      </c>
      <c r="AW185" s="11" t="s">
        <v>31</v>
      </c>
      <c r="AX185" s="11" t="s">
        <v>75</v>
      </c>
      <c r="AY185" s="148" t="s">
        <v>154</v>
      </c>
    </row>
    <row r="186" spans="2:65" s="12" customFormat="1" ht="11.25">
      <c r="B186" s="154"/>
      <c r="D186" s="147" t="s">
        <v>167</v>
      </c>
      <c r="E186" s="155" t="s">
        <v>1</v>
      </c>
      <c r="F186" s="156" t="s">
        <v>169</v>
      </c>
      <c r="H186" s="157">
        <v>178.31</v>
      </c>
      <c r="I186" s="158"/>
      <c r="L186" s="154"/>
      <c r="M186" s="159"/>
      <c r="T186" s="160"/>
      <c r="AT186" s="155" t="s">
        <v>167</v>
      </c>
      <c r="AU186" s="155" t="s">
        <v>83</v>
      </c>
      <c r="AV186" s="12" t="s">
        <v>159</v>
      </c>
      <c r="AW186" s="12" t="s">
        <v>31</v>
      </c>
      <c r="AX186" s="12" t="s">
        <v>83</v>
      </c>
      <c r="AY186" s="155" t="s">
        <v>154</v>
      </c>
    </row>
    <row r="187" spans="2:65" s="1" customFormat="1" ht="24.2" customHeight="1">
      <c r="B187" s="31"/>
      <c r="C187" s="132" t="s">
        <v>258</v>
      </c>
      <c r="D187" s="132" t="s">
        <v>155</v>
      </c>
      <c r="E187" s="133" t="s">
        <v>263</v>
      </c>
      <c r="F187" s="134" t="s">
        <v>264</v>
      </c>
      <c r="G187" s="135" t="s">
        <v>184</v>
      </c>
      <c r="H187" s="136">
        <v>72.8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41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159</v>
      </c>
      <c r="AT187" s="144" t="s">
        <v>155</v>
      </c>
      <c r="AU187" s="144" t="s">
        <v>83</v>
      </c>
      <c r="AY187" s="16" t="s">
        <v>154</v>
      </c>
      <c r="BE187" s="145">
        <f>IF(N187="základná",J187,0)</f>
        <v>0</v>
      </c>
      <c r="BF187" s="145">
        <f>IF(N187="znížená",J187,0)</f>
        <v>0</v>
      </c>
      <c r="BG187" s="145">
        <f>IF(N187="zákl. prenesená",J187,0)</f>
        <v>0</v>
      </c>
      <c r="BH187" s="145">
        <f>IF(N187="zníž. prenesená",J187,0)</f>
        <v>0</v>
      </c>
      <c r="BI187" s="145">
        <f>IF(N187="nulová",J187,0)</f>
        <v>0</v>
      </c>
      <c r="BJ187" s="16" t="s">
        <v>160</v>
      </c>
      <c r="BK187" s="145">
        <f>ROUND(I187*H187,2)</f>
        <v>0</v>
      </c>
      <c r="BL187" s="16" t="s">
        <v>159</v>
      </c>
      <c r="BM187" s="144" t="s">
        <v>261</v>
      </c>
    </row>
    <row r="188" spans="2:65" s="11" customFormat="1" ht="11.25">
      <c r="B188" s="146"/>
      <c r="D188" s="147" t="s">
        <v>167</v>
      </c>
      <c r="E188" s="148" t="s">
        <v>1</v>
      </c>
      <c r="F188" s="149" t="s">
        <v>668</v>
      </c>
      <c r="H188" s="150">
        <v>72.8</v>
      </c>
      <c r="I188" s="151"/>
      <c r="L188" s="146"/>
      <c r="M188" s="152"/>
      <c r="T188" s="153"/>
      <c r="AT188" s="148" t="s">
        <v>167</v>
      </c>
      <c r="AU188" s="148" t="s">
        <v>83</v>
      </c>
      <c r="AV188" s="11" t="s">
        <v>160</v>
      </c>
      <c r="AW188" s="11" t="s">
        <v>31</v>
      </c>
      <c r="AX188" s="11" t="s">
        <v>75</v>
      </c>
      <c r="AY188" s="148" t="s">
        <v>154</v>
      </c>
    </row>
    <row r="189" spans="2:65" s="12" customFormat="1" ht="11.25">
      <c r="B189" s="154"/>
      <c r="D189" s="147" t="s">
        <v>167</v>
      </c>
      <c r="E189" s="155" t="s">
        <v>1</v>
      </c>
      <c r="F189" s="156" t="s">
        <v>169</v>
      </c>
      <c r="H189" s="157">
        <v>72.8</v>
      </c>
      <c r="I189" s="158"/>
      <c r="L189" s="154"/>
      <c r="M189" s="159"/>
      <c r="T189" s="160"/>
      <c r="AT189" s="155" t="s">
        <v>167</v>
      </c>
      <c r="AU189" s="155" t="s">
        <v>83</v>
      </c>
      <c r="AV189" s="12" t="s">
        <v>159</v>
      </c>
      <c r="AW189" s="12" t="s">
        <v>31</v>
      </c>
      <c r="AX189" s="12" t="s">
        <v>83</v>
      </c>
      <c r="AY189" s="155" t="s">
        <v>154</v>
      </c>
    </row>
    <row r="190" spans="2:65" s="1" customFormat="1" ht="24.2" customHeight="1">
      <c r="B190" s="31"/>
      <c r="C190" s="132" t="s">
        <v>219</v>
      </c>
      <c r="D190" s="132" t="s">
        <v>155</v>
      </c>
      <c r="E190" s="133" t="s">
        <v>268</v>
      </c>
      <c r="F190" s="134" t="s">
        <v>269</v>
      </c>
      <c r="G190" s="135" t="s">
        <v>158</v>
      </c>
      <c r="H190" s="136">
        <v>30</v>
      </c>
      <c r="I190" s="137"/>
      <c r="J190" s="138">
        <f>ROUND(I190*H190,2)</f>
        <v>0</v>
      </c>
      <c r="K190" s="139"/>
      <c r="L190" s="31"/>
      <c r="M190" s="140" t="s">
        <v>1</v>
      </c>
      <c r="N190" s="141" t="s">
        <v>41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159</v>
      </c>
      <c r="AT190" s="144" t="s">
        <v>155</v>
      </c>
      <c r="AU190" s="144" t="s">
        <v>83</v>
      </c>
      <c r="AY190" s="16" t="s">
        <v>154</v>
      </c>
      <c r="BE190" s="145">
        <f>IF(N190="základná",J190,0)</f>
        <v>0</v>
      </c>
      <c r="BF190" s="145">
        <f>IF(N190="znížená",J190,0)</f>
        <v>0</v>
      </c>
      <c r="BG190" s="145">
        <f>IF(N190="zákl. prenesená",J190,0)</f>
        <v>0</v>
      </c>
      <c r="BH190" s="145">
        <f>IF(N190="zníž. prenesená",J190,0)</f>
        <v>0</v>
      </c>
      <c r="BI190" s="145">
        <f>IF(N190="nulová",J190,0)</f>
        <v>0</v>
      </c>
      <c r="BJ190" s="16" t="s">
        <v>160</v>
      </c>
      <c r="BK190" s="145">
        <f>ROUND(I190*H190,2)</f>
        <v>0</v>
      </c>
      <c r="BL190" s="16" t="s">
        <v>159</v>
      </c>
      <c r="BM190" s="144" t="s">
        <v>265</v>
      </c>
    </row>
    <row r="191" spans="2:65" s="11" customFormat="1" ht="11.25">
      <c r="B191" s="146"/>
      <c r="D191" s="147" t="s">
        <v>167</v>
      </c>
      <c r="E191" s="148" t="s">
        <v>1</v>
      </c>
      <c r="F191" s="149" t="s">
        <v>669</v>
      </c>
      <c r="H191" s="150">
        <v>30</v>
      </c>
      <c r="I191" s="151"/>
      <c r="L191" s="146"/>
      <c r="M191" s="152"/>
      <c r="T191" s="153"/>
      <c r="AT191" s="148" t="s">
        <v>167</v>
      </c>
      <c r="AU191" s="148" t="s">
        <v>83</v>
      </c>
      <c r="AV191" s="11" t="s">
        <v>160</v>
      </c>
      <c r="AW191" s="11" t="s">
        <v>31</v>
      </c>
      <c r="AX191" s="11" t="s">
        <v>75</v>
      </c>
      <c r="AY191" s="148" t="s">
        <v>154</v>
      </c>
    </row>
    <row r="192" spans="2:65" s="12" customFormat="1" ht="11.25">
      <c r="B192" s="154"/>
      <c r="D192" s="147" t="s">
        <v>167</v>
      </c>
      <c r="E192" s="155" t="s">
        <v>1</v>
      </c>
      <c r="F192" s="156" t="s">
        <v>169</v>
      </c>
      <c r="H192" s="157">
        <v>30</v>
      </c>
      <c r="I192" s="158"/>
      <c r="L192" s="154"/>
      <c r="M192" s="159"/>
      <c r="T192" s="160"/>
      <c r="AT192" s="155" t="s">
        <v>167</v>
      </c>
      <c r="AU192" s="155" t="s">
        <v>83</v>
      </c>
      <c r="AV192" s="12" t="s">
        <v>159</v>
      </c>
      <c r="AW192" s="12" t="s">
        <v>31</v>
      </c>
      <c r="AX192" s="12" t="s">
        <v>83</v>
      </c>
      <c r="AY192" s="155" t="s">
        <v>154</v>
      </c>
    </row>
    <row r="193" spans="2:65" s="1" customFormat="1" ht="24.2" customHeight="1">
      <c r="B193" s="31"/>
      <c r="C193" s="132" t="s">
        <v>267</v>
      </c>
      <c r="D193" s="132" t="s">
        <v>155</v>
      </c>
      <c r="E193" s="133" t="s">
        <v>272</v>
      </c>
      <c r="F193" s="134" t="s">
        <v>273</v>
      </c>
      <c r="G193" s="135" t="s">
        <v>184</v>
      </c>
      <c r="H193" s="136">
        <v>7.4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41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159</v>
      </c>
      <c r="AT193" s="144" t="s">
        <v>155</v>
      </c>
      <c r="AU193" s="144" t="s">
        <v>83</v>
      </c>
      <c r="AY193" s="16" t="s">
        <v>154</v>
      </c>
      <c r="BE193" s="145">
        <f>IF(N193="základná",J193,0)</f>
        <v>0</v>
      </c>
      <c r="BF193" s="145">
        <f>IF(N193="znížená",J193,0)</f>
        <v>0</v>
      </c>
      <c r="BG193" s="145">
        <f>IF(N193="zákl. prenesená",J193,0)</f>
        <v>0</v>
      </c>
      <c r="BH193" s="145">
        <f>IF(N193="zníž. prenesená",J193,0)</f>
        <v>0</v>
      </c>
      <c r="BI193" s="145">
        <f>IF(N193="nulová",J193,0)</f>
        <v>0</v>
      </c>
      <c r="BJ193" s="16" t="s">
        <v>160</v>
      </c>
      <c r="BK193" s="145">
        <f>ROUND(I193*H193,2)</f>
        <v>0</v>
      </c>
      <c r="BL193" s="16" t="s">
        <v>159</v>
      </c>
      <c r="BM193" s="144" t="s">
        <v>270</v>
      </c>
    </row>
    <row r="194" spans="2:65" s="11" customFormat="1" ht="11.25">
      <c r="B194" s="146"/>
      <c r="D194" s="147" t="s">
        <v>167</v>
      </c>
      <c r="E194" s="148" t="s">
        <v>1</v>
      </c>
      <c r="F194" s="149" t="s">
        <v>275</v>
      </c>
      <c r="H194" s="150">
        <v>7.4</v>
      </c>
      <c r="I194" s="151"/>
      <c r="L194" s="146"/>
      <c r="M194" s="152"/>
      <c r="T194" s="153"/>
      <c r="AT194" s="148" t="s">
        <v>167</v>
      </c>
      <c r="AU194" s="148" t="s">
        <v>83</v>
      </c>
      <c r="AV194" s="11" t="s">
        <v>160</v>
      </c>
      <c r="AW194" s="11" t="s">
        <v>31</v>
      </c>
      <c r="AX194" s="11" t="s">
        <v>75</v>
      </c>
      <c r="AY194" s="148" t="s">
        <v>154</v>
      </c>
    </row>
    <row r="195" spans="2:65" s="12" customFormat="1" ht="11.25">
      <c r="B195" s="154"/>
      <c r="D195" s="147" t="s">
        <v>167</v>
      </c>
      <c r="E195" s="155" t="s">
        <v>1</v>
      </c>
      <c r="F195" s="156" t="s">
        <v>169</v>
      </c>
      <c r="H195" s="157">
        <v>7.4</v>
      </c>
      <c r="I195" s="158"/>
      <c r="L195" s="154"/>
      <c r="M195" s="159"/>
      <c r="T195" s="160"/>
      <c r="AT195" s="155" t="s">
        <v>167</v>
      </c>
      <c r="AU195" s="155" t="s">
        <v>83</v>
      </c>
      <c r="AV195" s="12" t="s">
        <v>159</v>
      </c>
      <c r="AW195" s="12" t="s">
        <v>31</v>
      </c>
      <c r="AX195" s="12" t="s">
        <v>83</v>
      </c>
      <c r="AY195" s="155" t="s">
        <v>154</v>
      </c>
    </row>
    <row r="196" spans="2:65" s="1" customFormat="1" ht="24.2" customHeight="1">
      <c r="B196" s="31"/>
      <c r="C196" s="132" t="s">
        <v>223</v>
      </c>
      <c r="D196" s="132" t="s">
        <v>155</v>
      </c>
      <c r="E196" s="133" t="s">
        <v>277</v>
      </c>
      <c r="F196" s="134" t="s">
        <v>278</v>
      </c>
      <c r="G196" s="135" t="s">
        <v>165</v>
      </c>
      <c r="H196" s="136">
        <v>57.8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41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159</v>
      </c>
      <c r="AT196" s="144" t="s">
        <v>155</v>
      </c>
      <c r="AU196" s="144" t="s">
        <v>83</v>
      </c>
      <c r="AY196" s="16" t="s">
        <v>154</v>
      </c>
      <c r="BE196" s="145">
        <f>IF(N196="základná",J196,0)</f>
        <v>0</v>
      </c>
      <c r="BF196" s="145">
        <f>IF(N196="znížená",J196,0)</f>
        <v>0</v>
      </c>
      <c r="BG196" s="145">
        <f>IF(N196="zákl. prenesená",J196,0)</f>
        <v>0</v>
      </c>
      <c r="BH196" s="145">
        <f>IF(N196="zníž. prenesená",J196,0)</f>
        <v>0</v>
      </c>
      <c r="BI196" s="145">
        <f>IF(N196="nulová",J196,0)</f>
        <v>0</v>
      </c>
      <c r="BJ196" s="16" t="s">
        <v>160</v>
      </c>
      <c r="BK196" s="145">
        <f>ROUND(I196*H196,2)</f>
        <v>0</v>
      </c>
      <c r="BL196" s="16" t="s">
        <v>159</v>
      </c>
      <c r="BM196" s="144" t="s">
        <v>274</v>
      </c>
    </row>
    <row r="197" spans="2:65" s="11" customFormat="1" ht="11.25">
      <c r="B197" s="146"/>
      <c r="D197" s="147" t="s">
        <v>167</v>
      </c>
      <c r="E197" s="148" t="s">
        <v>1</v>
      </c>
      <c r="F197" s="149" t="s">
        <v>670</v>
      </c>
      <c r="H197" s="150">
        <v>46.4</v>
      </c>
      <c r="I197" s="151"/>
      <c r="L197" s="146"/>
      <c r="M197" s="152"/>
      <c r="T197" s="153"/>
      <c r="AT197" s="148" t="s">
        <v>167</v>
      </c>
      <c r="AU197" s="148" t="s">
        <v>83</v>
      </c>
      <c r="AV197" s="11" t="s">
        <v>160</v>
      </c>
      <c r="AW197" s="11" t="s">
        <v>31</v>
      </c>
      <c r="AX197" s="11" t="s">
        <v>75</v>
      </c>
      <c r="AY197" s="148" t="s">
        <v>154</v>
      </c>
    </row>
    <row r="198" spans="2:65" s="11" customFormat="1" ht="11.25">
      <c r="B198" s="146"/>
      <c r="D198" s="147" t="s">
        <v>167</v>
      </c>
      <c r="E198" s="148" t="s">
        <v>1</v>
      </c>
      <c r="F198" s="149" t="s">
        <v>671</v>
      </c>
      <c r="H198" s="150">
        <v>1.2</v>
      </c>
      <c r="I198" s="151"/>
      <c r="L198" s="146"/>
      <c r="M198" s="152"/>
      <c r="T198" s="153"/>
      <c r="AT198" s="148" t="s">
        <v>167</v>
      </c>
      <c r="AU198" s="148" t="s">
        <v>83</v>
      </c>
      <c r="AV198" s="11" t="s">
        <v>160</v>
      </c>
      <c r="AW198" s="11" t="s">
        <v>31</v>
      </c>
      <c r="AX198" s="11" t="s">
        <v>75</v>
      </c>
      <c r="AY198" s="148" t="s">
        <v>154</v>
      </c>
    </row>
    <row r="199" spans="2:65" s="11" customFormat="1" ht="11.25">
      <c r="B199" s="146"/>
      <c r="D199" s="147" t="s">
        <v>167</v>
      </c>
      <c r="E199" s="148" t="s">
        <v>1</v>
      </c>
      <c r="F199" s="149" t="s">
        <v>672</v>
      </c>
      <c r="H199" s="150">
        <v>10.199999999999999</v>
      </c>
      <c r="I199" s="151"/>
      <c r="L199" s="146"/>
      <c r="M199" s="152"/>
      <c r="T199" s="153"/>
      <c r="AT199" s="148" t="s">
        <v>167</v>
      </c>
      <c r="AU199" s="148" t="s">
        <v>83</v>
      </c>
      <c r="AV199" s="11" t="s">
        <v>160</v>
      </c>
      <c r="AW199" s="11" t="s">
        <v>31</v>
      </c>
      <c r="AX199" s="11" t="s">
        <v>75</v>
      </c>
      <c r="AY199" s="148" t="s">
        <v>154</v>
      </c>
    </row>
    <row r="200" spans="2:65" s="12" customFormat="1" ht="11.25">
      <c r="B200" s="154"/>
      <c r="D200" s="147" t="s">
        <v>167</v>
      </c>
      <c r="E200" s="155" t="s">
        <v>1</v>
      </c>
      <c r="F200" s="156" t="s">
        <v>176</v>
      </c>
      <c r="H200" s="157">
        <v>57.8</v>
      </c>
      <c r="I200" s="158"/>
      <c r="L200" s="154"/>
      <c r="M200" s="159"/>
      <c r="T200" s="160"/>
      <c r="AT200" s="155" t="s">
        <v>167</v>
      </c>
      <c r="AU200" s="155" t="s">
        <v>83</v>
      </c>
      <c r="AV200" s="12" t="s">
        <v>159</v>
      </c>
      <c r="AW200" s="12" t="s">
        <v>31</v>
      </c>
      <c r="AX200" s="12" t="s">
        <v>83</v>
      </c>
      <c r="AY200" s="155" t="s">
        <v>154</v>
      </c>
    </row>
    <row r="201" spans="2:65" s="1" customFormat="1" ht="24.2" customHeight="1">
      <c r="B201" s="31"/>
      <c r="C201" s="132" t="s">
        <v>276</v>
      </c>
      <c r="D201" s="132" t="s">
        <v>155</v>
      </c>
      <c r="E201" s="133" t="s">
        <v>283</v>
      </c>
      <c r="F201" s="134" t="s">
        <v>284</v>
      </c>
      <c r="G201" s="135" t="s">
        <v>165</v>
      </c>
      <c r="H201" s="136">
        <v>24</v>
      </c>
      <c r="I201" s="137"/>
      <c r="J201" s="138">
        <f>ROUND(I201*H201,2)</f>
        <v>0</v>
      </c>
      <c r="K201" s="139"/>
      <c r="L201" s="31"/>
      <c r="M201" s="140" t="s">
        <v>1</v>
      </c>
      <c r="N201" s="141" t="s">
        <v>41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159</v>
      </c>
      <c r="AT201" s="144" t="s">
        <v>155</v>
      </c>
      <c r="AU201" s="144" t="s">
        <v>83</v>
      </c>
      <c r="AY201" s="16" t="s">
        <v>154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6" t="s">
        <v>160</v>
      </c>
      <c r="BK201" s="145">
        <f>ROUND(I201*H201,2)</f>
        <v>0</v>
      </c>
      <c r="BL201" s="16" t="s">
        <v>159</v>
      </c>
      <c r="BM201" s="144" t="s">
        <v>279</v>
      </c>
    </row>
    <row r="202" spans="2:65" s="11" customFormat="1" ht="11.25">
      <c r="B202" s="146"/>
      <c r="D202" s="147" t="s">
        <v>167</v>
      </c>
      <c r="E202" s="148" t="s">
        <v>1</v>
      </c>
      <c r="F202" s="149" t="s">
        <v>673</v>
      </c>
      <c r="H202" s="150">
        <v>24</v>
      </c>
      <c r="I202" s="151"/>
      <c r="L202" s="146"/>
      <c r="M202" s="152"/>
      <c r="T202" s="153"/>
      <c r="AT202" s="148" t="s">
        <v>167</v>
      </c>
      <c r="AU202" s="148" t="s">
        <v>83</v>
      </c>
      <c r="AV202" s="11" t="s">
        <v>160</v>
      </c>
      <c r="AW202" s="11" t="s">
        <v>31</v>
      </c>
      <c r="AX202" s="11" t="s">
        <v>75</v>
      </c>
      <c r="AY202" s="148" t="s">
        <v>154</v>
      </c>
    </row>
    <row r="203" spans="2:65" s="12" customFormat="1" ht="11.25">
      <c r="B203" s="154"/>
      <c r="D203" s="147" t="s">
        <v>167</v>
      </c>
      <c r="E203" s="155" t="s">
        <v>1</v>
      </c>
      <c r="F203" s="156" t="s">
        <v>169</v>
      </c>
      <c r="H203" s="157">
        <v>24</v>
      </c>
      <c r="I203" s="158"/>
      <c r="L203" s="154"/>
      <c r="M203" s="159"/>
      <c r="T203" s="160"/>
      <c r="AT203" s="155" t="s">
        <v>167</v>
      </c>
      <c r="AU203" s="155" t="s">
        <v>83</v>
      </c>
      <c r="AV203" s="12" t="s">
        <v>159</v>
      </c>
      <c r="AW203" s="12" t="s">
        <v>31</v>
      </c>
      <c r="AX203" s="12" t="s">
        <v>83</v>
      </c>
      <c r="AY203" s="155" t="s">
        <v>154</v>
      </c>
    </row>
    <row r="204" spans="2:65" s="1" customFormat="1" ht="24.2" customHeight="1">
      <c r="B204" s="31"/>
      <c r="C204" s="132" t="s">
        <v>227</v>
      </c>
      <c r="D204" s="132" t="s">
        <v>155</v>
      </c>
      <c r="E204" s="133" t="s">
        <v>288</v>
      </c>
      <c r="F204" s="134" t="s">
        <v>289</v>
      </c>
      <c r="G204" s="135" t="s">
        <v>184</v>
      </c>
      <c r="H204" s="136">
        <v>18.2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41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159</v>
      </c>
      <c r="AT204" s="144" t="s">
        <v>155</v>
      </c>
      <c r="AU204" s="144" t="s">
        <v>83</v>
      </c>
      <c r="AY204" s="16" t="s">
        <v>154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6" t="s">
        <v>160</v>
      </c>
      <c r="BK204" s="145">
        <f>ROUND(I204*H204,2)</f>
        <v>0</v>
      </c>
      <c r="BL204" s="16" t="s">
        <v>159</v>
      </c>
      <c r="BM204" s="144" t="s">
        <v>285</v>
      </c>
    </row>
    <row r="205" spans="2:65" s="11" customFormat="1" ht="11.25">
      <c r="B205" s="146"/>
      <c r="D205" s="147" t="s">
        <v>167</v>
      </c>
      <c r="E205" s="148" t="s">
        <v>1</v>
      </c>
      <c r="F205" s="149" t="s">
        <v>291</v>
      </c>
      <c r="H205" s="150">
        <v>18.2</v>
      </c>
      <c r="I205" s="151"/>
      <c r="L205" s="146"/>
      <c r="M205" s="152"/>
      <c r="T205" s="153"/>
      <c r="AT205" s="148" t="s">
        <v>167</v>
      </c>
      <c r="AU205" s="148" t="s">
        <v>83</v>
      </c>
      <c r="AV205" s="11" t="s">
        <v>160</v>
      </c>
      <c r="AW205" s="11" t="s">
        <v>31</v>
      </c>
      <c r="AX205" s="11" t="s">
        <v>75</v>
      </c>
      <c r="AY205" s="148" t="s">
        <v>154</v>
      </c>
    </row>
    <row r="206" spans="2:65" s="12" customFormat="1" ht="11.25">
      <c r="B206" s="154"/>
      <c r="D206" s="147" t="s">
        <v>167</v>
      </c>
      <c r="E206" s="155" t="s">
        <v>1</v>
      </c>
      <c r="F206" s="156" t="s">
        <v>169</v>
      </c>
      <c r="H206" s="157">
        <v>18.2</v>
      </c>
      <c r="I206" s="158"/>
      <c r="L206" s="154"/>
      <c r="M206" s="159"/>
      <c r="T206" s="160"/>
      <c r="AT206" s="155" t="s">
        <v>167</v>
      </c>
      <c r="AU206" s="155" t="s">
        <v>83</v>
      </c>
      <c r="AV206" s="12" t="s">
        <v>159</v>
      </c>
      <c r="AW206" s="12" t="s">
        <v>31</v>
      </c>
      <c r="AX206" s="12" t="s">
        <v>83</v>
      </c>
      <c r="AY206" s="155" t="s">
        <v>154</v>
      </c>
    </row>
    <row r="207" spans="2:65" s="1" customFormat="1" ht="37.9" customHeight="1">
      <c r="B207" s="31"/>
      <c r="C207" s="132" t="s">
        <v>287</v>
      </c>
      <c r="D207" s="132" t="s">
        <v>155</v>
      </c>
      <c r="E207" s="133" t="s">
        <v>292</v>
      </c>
      <c r="F207" s="134" t="s">
        <v>293</v>
      </c>
      <c r="G207" s="135" t="s">
        <v>165</v>
      </c>
      <c r="H207" s="136">
        <v>1215.816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41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159</v>
      </c>
      <c r="AT207" s="144" t="s">
        <v>155</v>
      </c>
      <c r="AU207" s="144" t="s">
        <v>83</v>
      </c>
      <c r="AY207" s="16" t="s">
        <v>154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6" t="s">
        <v>160</v>
      </c>
      <c r="BK207" s="145">
        <f>ROUND(I207*H207,2)</f>
        <v>0</v>
      </c>
      <c r="BL207" s="16" t="s">
        <v>159</v>
      </c>
      <c r="BM207" s="144" t="s">
        <v>290</v>
      </c>
    </row>
    <row r="208" spans="2:65" s="11" customFormat="1" ht="11.25">
      <c r="B208" s="146"/>
      <c r="D208" s="147" t="s">
        <v>167</v>
      </c>
      <c r="E208" s="148" t="s">
        <v>1</v>
      </c>
      <c r="F208" s="149" t="s">
        <v>674</v>
      </c>
      <c r="H208" s="150">
        <v>77.183999999999997</v>
      </c>
      <c r="I208" s="151"/>
      <c r="L208" s="146"/>
      <c r="M208" s="152"/>
      <c r="T208" s="153"/>
      <c r="AT208" s="148" t="s">
        <v>167</v>
      </c>
      <c r="AU208" s="148" t="s">
        <v>83</v>
      </c>
      <c r="AV208" s="11" t="s">
        <v>160</v>
      </c>
      <c r="AW208" s="11" t="s">
        <v>31</v>
      </c>
      <c r="AX208" s="11" t="s">
        <v>75</v>
      </c>
      <c r="AY208" s="148" t="s">
        <v>154</v>
      </c>
    </row>
    <row r="209" spans="2:65" s="11" customFormat="1" ht="11.25">
      <c r="B209" s="146"/>
      <c r="D209" s="147" t="s">
        <v>167</v>
      </c>
      <c r="E209" s="148" t="s">
        <v>1</v>
      </c>
      <c r="F209" s="149" t="s">
        <v>675</v>
      </c>
      <c r="H209" s="150">
        <v>782.67399999999998</v>
      </c>
      <c r="I209" s="151"/>
      <c r="L209" s="146"/>
      <c r="M209" s="152"/>
      <c r="T209" s="153"/>
      <c r="AT209" s="148" t="s">
        <v>167</v>
      </c>
      <c r="AU209" s="148" t="s">
        <v>83</v>
      </c>
      <c r="AV209" s="11" t="s">
        <v>160</v>
      </c>
      <c r="AW209" s="11" t="s">
        <v>31</v>
      </c>
      <c r="AX209" s="11" t="s">
        <v>75</v>
      </c>
      <c r="AY209" s="148" t="s">
        <v>154</v>
      </c>
    </row>
    <row r="210" spans="2:65" s="11" customFormat="1" ht="11.25">
      <c r="B210" s="146"/>
      <c r="D210" s="147" t="s">
        <v>167</v>
      </c>
      <c r="E210" s="148" t="s">
        <v>1</v>
      </c>
      <c r="F210" s="149" t="s">
        <v>676</v>
      </c>
      <c r="H210" s="150">
        <v>160.46799999999999</v>
      </c>
      <c r="I210" s="151"/>
      <c r="L210" s="146"/>
      <c r="M210" s="152"/>
      <c r="T210" s="153"/>
      <c r="AT210" s="148" t="s">
        <v>167</v>
      </c>
      <c r="AU210" s="148" t="s">
        <v>83</v>
      </c>
      <c r="AV210" s="11" t="s">
        <v>160</v>
      </c>
      <c r="AW210" s="11" t="s">
        <v>31</v>
      </c>
      <c r="AX210" s="11" t="s">
        <v>75</v>
      </c>
      <c r="AY210" s="148" t="s">
        <v>154</v>
      </c>
    </row>
    <row r="211" spans="2:65" s="11" customFormat="1" ht="11.25">
      <c r="B211" s="146"/>
      <c r="D211" s="147" t="s">
        <v>167</v>
      </c>
      <c r="E211" s="148" t="s">
        <v>1</v>
      </c>
      <c r="F211" s="149" t="s">
        <v>677</v>
      </c>
      <c r="H211" s="150">
        <v>79.430000000000007</v>
      </c>
      <c r="I211" s="151"/>
      <c r="L211" s="146"/>
      <c r="M211" s="152"/>
      <c r="T211" s="153"/>
      <c r="AT211" s="148" t="s">
        <v>167</v>
      </c>
      <c r="AU211" s="148" t="s">
        <v>83</v>
      </c>
      <c r="AV211" s="11" t="s">
        <v>160</v>
      </c>
      <c r="AW211" s="11" t="s">
        <v>31</v>
      </c>
      <c r="AX211" s="11" t="s">
        <v>75</v>
      </c>
      <c r="AY211" s="148" t="s">
        <v>154</v>
      </c>
    </row>
    <row r="212" spans="2:65" s="11" customFormat="1" ht="11.25">
      <c r="B212" s="146"/>
      <c r="D212" s="147" t="s">
        <v>167</v>
      </c>
      <c r="E212" s="148" t="s">
        <v>1</v>
      </c>
      <c r="F212" s="149" t="s">
        <v>678</v>
      </c>
      <c r="H212" s="150">
        <v>41.287999999999997</v>
      </c>
      <c r="I212" s="151"/>
      <c r="L212" s="146"/>
      <c r="M212" s="152"/>
      <c r="T212" s="153"/>
      <c r="AT212" s="148" t="s">
        <v>167</v>
      </c>
      <c r="AU212" s="148" t="s">
        <v>83</v>
      </c>
      <c r="AV212" s="11" t="s">
        <v>160</v>
      </c>
      <c r="AW212" s="11" t="s">
        <v>31</v>
      </c>
      <c r="AX212" s="11" t="s">
        <v>75</v>
      </c>
      <c r="AY212" s="148" t="s">
        <v>154</v>
      </c>
    </row>
    <row r="213" spans="2:65" s="11" customFormat="1" ht="11.25">
      <c r="B213" s="146"/>
      <c r="D213" s="147" t="s">
        <v>167</v>
      </c>
      <c r="E213" s="148" t="s">
        <v>1</v>
      </c>
      <c r="F213" s="149" t="s">
        <v>679</v>
      </c>
      <c r="H213" s="150">
        <v>74.772000000000006</v>
      </c>
      <c r="I213" s="151"/>
      <c r="L213" s="146"/>
      <c r="M213" s="152"/>
      <c r="T213" s="153"/>
      <c r="AT213" s="148" t="s">
        <v>167</v>
      </c>
      <c r="AU213" s="148" t="s">
        <v>83</v>
      </c>
      <c r="AV213" s="11" t="s">
        <v>160</v>
      </c>
      <c r="AW213" s="11" t="s">
        <v>31</v>
      </c>
      <c r="AX213" s="11" t="s">
        <v>75</v>
      </c>
      <c r="AY213" s="148" t="s">
        <v>154</v>
      </c>
    </row>
    <row r="214" spans="2:65" s="12" customFormat="1" ht="11.25">
      <c r="B214" s="154"/>
      <c r="D214" s="147" t="s">
        <v>167</v>
      </c>
      <c r="E214" s="155" t="s">
        <v>1</v>
      </c>
      <c r="F214" s="156" t="s">
        <v>176</v>
      </c>
      <c r="H214" s="157">
        <v>1215.816</v>
      </c>
      <c r="I214" s="158"/>
      <c r="L214" s="154"/>
      <c r="M214" s="159"/>
      <c r="T214" s="160"/>
      <c r="AT214" s="155" t="s">
        <v>167</v>
      </c>
      <c r="AU214" s="155" t="s">
        <v>83</v>
      </c>
      <c r="AV214" s="12" t="s">
        <v>159</v>
      </c>
      <c r="AW214" s="12" t="s">
        <v>31</v>
      </c>
      <c r="AX214" s="12" t="s">
        <v>83</v>
      </c>
      <c r="AY214" s="155" t="s">
        <v>154</v>
      </c>
    </row>
    <row r="215" spans="2:65" s="1" customFormat="1" ht="37.9" customHeight="1">
      <c r="B215" s="31"/>
      <c r="C215" s="132" t="s">
        <v>231</v>
      </c>
      <c r="D215" s="132" t="s">
        <v>155</v>
      </c>
      <c r="E215" s="133" t="s">
        <v>304</v>
      </c>
      <c r="F215" s="134" t="s">
        <v>305</v>
      </c>
      <c r="G215" s="135" t="s">
        <v>165</v>
      </c>
      <c r="H215" s="136">
        <v>221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41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159</v>
      </c>
      <c r="AT215" s="144" t="s">
        <v>155</v>
      </c>
      <c r="AU215" s="144" t="s">
        <v>83</v>
      </c>
      <c r="AY215" s="16" t="s">
        <v>154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6" t="s">
        <v>160</v>
      </c>
      <c r="BK215" s="145">
        <f>ROUND(I215*H215,2)</f>
        <v>0</v>
      </c>
      <c r="BL215" s="16" t="s">
        <v>159</v>
      </c>
      <c r="BM215" s="144" t="s">
        <v>294</v>
      </c>
    </row>
    <row r="216" spans="2:65" s="11" customFormat="1" ht="11.25">
      <c r="B216" s="146"/>
      <c r="D216" s="147" t="s">
        <v>167</v>
      </c>
      <c r="E216" s="148" t="s">
        <v>1</v>
      </c>
      <c r="F216" s="149" t="s">
        <v>680</v>
      </c>
      <c r="H216" s="150">
        <v>189</v>
      </c>
      <c r="I216" s="151"/>
      <c r="L216" s="146"/>
      <c r="M216" s="152"/>
      <c r="T216" s="153"/>
      <c r="AT216" s="148" t="s">
        <v>167</v>
      </c>
      <c r="AU216" s="148" t="s">
        <v>83</v>
      </c>
      <c r="AV216" s="11" t="s">
        <v>160</v>
      </c>
      <c r="AW216" s="11" t="s">
        <v>31</v>
      </c>
      <c r="AX216" s="11" t="s">
        <v>75</v>
      </c>
      <c r="AY216" s="148" t="s">
        <v>154</v>
      </c>
    </row>
    <row r="217" spans="2:65" s="11" customFormat="1" ht="11.25">
      <c r="B217" s="146"/>
      <c r="D217" s="147" t="s">
        <v>167</v>
      </c>
      <c r="E217" s="148" t="s">
        <v>1</v>
      </c>
      <c r="F217" s="149" t="s">
        <v>681</v>
      </c>
      <c r="H217" s="150">
        <v>32</v>
      </c>
      <c r="I217" s="151"/>
      <c r="L217" s="146"/>
      <c r="M217" s="152"/>
      <c r="T217" s="153"/>
      <c r="AT217" s="148" t="s">
        <v>167</v>
      </c>
      <c r="AU217" s="148" t="s">
        <v>83</v>
      </c>
      <c r="AV217" s="11" t="s">
        <v>160</v>
      </c>
      <c r="AW217" s="11" t="s">
        <v>31</v>
      </c>
      <c r="AX217" s="11" t="s">
        <v>75</v>
      </c>
      <c r="AY217" s="148" t="s">
        <v>154</v>
      </c>
    </row>
    <row r="218" spans="2:65" s="12" customFormat="1" ht="11.25">
      <c r="B218" s="154"/>
      <c r="D218" s="147" t="s">
        <v>167</v>
      </c>
      <c r="E218" s="155" t="s">
        <v>1</v>
      </c>
      <c r="F218" s="156" t="s">
        <v>176</v>
      </c>
      <c r="H218" s="157">
        <v>221</v>
      </c>
      <c r="I218" s="158"/>
      <c r="L218" s="154"/>
      <c r="M218" s="159"/>
      <c r="T218" s="160"/>
      <c r="AT218" s="155" t="s">
        <v>167</v>
      </c>
      <c r="AU218" s="155" t="s">
        <v>83</v>
      </c>
      <c r="AV218" s="12" t="s">
        <v>159</v>
      </c>
      <c r="AW218" s="12" t="s">
        <v>31</v>
      </c>
      <c r="AX218" s="12" t="s">
        <v>83</v>
      </c>
      <c r="AY218" s="155" t="s">
        <v>154</v>
      </c>
    </row>
    <row r="219" spans="2:65" s="1" customFormat="1" ht="24.2" customHeight="1">
      <c r="B219" s="31"/>
      <c r="C219" s="132" t="s">
        <v>303</v>
      </c>
      <c r="D219" s="132" t="s">
        <v>155</v>
      </c>
      <c r="E219" s="133" t="s">
        <v>318</v>
      </c>
      <c r="F219" s="134" t="s">
        <v>319</v>
      </c>
      <c r="G219" s="135" t="s">
        <v>320</v>
      </c>
      <c r="H219" s="136">
        <v>119.815</v>
      </c>
      <c r="I219" s="137"/>
      <c r="J219" s="138">
        <f t="shared" ref="J219:J226" si="0">ROUND(I219*H219,2)</f>
        <v>0</v>
      </c>
      <c r="K219" s="139"/>
      <c r="L219" s="31"/>
      <c r="M219" s="140" t="s">
        <v>1</v>
      </c>
      <c r="N219" s="141" t="s">
        <v>41</v>
      </c>
      <c r="P219" s="142">
        <f t="shared" ref="P219:P226" si="1">O219*H219</f>
        <v>0</v>
      </c>
      <c r="Q219" s="142">
        <v>0</v>
      </c>
      <c r="R219" s="142">
        <f t="shared" ref="R219:R226" si="2">Q219*H219</f>
        <v>0</v>
      </c>
      <c r="S219" s="142">
        <v>0</v>
      </c>
      <c r="T219" s="143">
        <f t="shared" ref="T219:T226" si="3">S219*H219</f>
        <v>0</v>
      </c>
      <c r="AR219" s="144" t="s">
        <v>159</v>
      </c>
      <c r="AT219" s="144" t="s">
        <v>155</v>
      </c>
      <c r="AU219" s="144" t="s">
        <v>83</v>
      </c>
      <c r="AY219" s="16" t="s">
        <v>154</v>
      </c>
      <c r="BE219" s="145">
        <f t="shared" ref="BE219:BE226" si="4">IF(N219="základná",J219,0)</f>
        <v>0</v>
      </c>
      <c r="BF219" s="145">
        <f t="shared" ref="BF219:BF226" si="5">IF(N219="znížená",J219,0)</f>
        <v>0</v>
      </c>
      <c r="BG219" s="145">
        <f t="shared" ref="BG219:BG226" si="6">IF(N219="zákl. prenesená",J219,0)</f>
        <v>0</v>
      </c>
      <c r="BH219" s="145">
        <f t="shared" ref="BH219:BH226" si="7">IF(N219="zníž. prenesená",J219,0)</f>
        <v>0</v>
      </c>
      <c r="BI219" s="145">
        <f t="shared" ref="BI219:BI226" si="8">IF(N219="nulová",J219,0)</f>
        <v>0</v>
      </c>
      <c r="BJ219" s="16" t="s">
        <v>160</v>
      </c>
      <c r="BK219" s="145">
        <f t="shared" ref="BK219:BK226" si="9">ROUND(I219*H219,2)</f>
        <v>0</v>
      </c>
      <c r="BL219" s="16" t="s">
        <v>159</v>
      </c>
      <c r="BM219" s="144" t="s">
        <v>306</v>
      </c>
    </row>
    <row r="220" spans="2:65" s="1" customFormat="1" ht="24.2" customHeight="1">
      <c r="B220" s="31"/>
      <c r="C220" s="132" t="s">
        <v>234</v>
      </c>
      <c r="D220" s="132" t="s">
        <v>155</v>
      </c>
      <c r="E220" s="133" t="s">
        <v>322</v>
      </c>
      <c r="F220" s="134" t="s">
        <v>323</v>
      </c>
      <c r="G220" s="135" t="s">
        <v>320</v>
      </c>
      <c r="H220" s="136">
        <v>239.63</v>
      </c>
      <c r="I220" s="137"/>
      <c r="J220" s="138">
        <f t="shared" si="0"/>
        <v>0</v>
      </c>
      <c r="K220" s="139"/>
      <c r="L220" s="31"/>
      <c r="M220" s="140" t="s">
        <v>1</v>
      </c>
      <c r="N220" s="141" t="s">
        <v>41</v>
      </c>
      <c r="P220" s="142">
        <f t="shared" si="1"/>
        <v>0</v>
      </c>
      <c r="Q220" s="142">
        <v>0</v>
      </c>
      <c r="R220" s="142">
        <f t="shared" si="2"/>
        <v>0</v>
      </c>
      <c r="S220" s="142">
        <v>0</v>
      </c>
      <c r="T220" s="143">
        <f t="shared" si="3"/>
        <v>0</v>
      </c>
      <c r="AR220" s="144" t="s">
        <v>159</v>
      </c>
      <c r="AT220" s="144" t="s">
        <v>155</v>
      </c>
      <c r="AU220" s="144" t="s">
        <v>83</v>
      </c>
      <c r="AY220" s="16" t="s">
        <v>154</v>
      </c>
      <c r="BE220" s="145">
        <f t="shared" si="4"/>
        <v>0</v>
      </c>
      <c r="BF220" s="145">
        <f t="shared" si="5"/>
        <v>0</v>
      </c>
      <c r="BG220" s="145">
        <f t="shared" si="6"/>
        <v>0</v>
      </c>
      <c r="BH220" s="145">
        <f t="shared" si="7"/>
        <v>0</v>
      </c>
      <c r="BI220" s="145">
        <f t="shared" si="8"/>
        <v>0</v>
      </c>
      <c r="BJ220" s="16" t="s">
        <v>160</v>
      </c>
      <c r="BK220" s="145">
        <f t="shared" si="9"/>
        <v>0</v>
      </c>
      <c r="BL220" s="16" t="s">
        <v>159</v>
      </c>
      <c r="BM220" s="144" t="s">
        <v>309</v>
      </c>
    </row>
    <row r="221" spans="2:65" s="1" customFormat="1" ht="21.75" customHeight="1">
      <c r="B221" s="31"/>
      <c r="C221" s="132" t="s">
        <v>317</v>
      </c>
      <c r="D221" s="132" t="s">
        <v>155</v>
      </c>
      <c r="E221" s="133" t="s">
        <v>326</v>
      </c>
      <c r="F221" s="134" t="s">
        <v>327</v>
      </c>
      <c r="G221" s="135" t="s">
        <v>320</v>
      </c>
      <c r="H221" s="136">
        <v>119.815</v>
      </c>
      <c r="I221" s="137"/>
      <c r="J221" s="138">
        <f t="shared" si="0"/>
        <v>0</v>
      </c>
      <c r="K221" s="139"/>
      <c r="L221" s="31"/>
      <c r="M221" s="140" t="s">
        <v>1</v>
      </c>
      <c r="N221" s="141" t="s">
        <v>41</v>
      </c>
      <c r="P221" s="142">
        <f t="shared" si="1"/>
        <v>0</v>
      </c>
      <c r="Q221" s="142">
        <v>0</v>
      </c>
      <c r="R221" s="142">
        <f t="shared" si="2"/>
        <v>0</v>
      </c>
      <c r="S221" s="142">
        <v>0</v>
      </c>
      <c r="T221" s="143">
        <f t="shared" si="3"/>
        <v>0</v>
      </c>
      <c r="AR221" s="144" t="s">
        <v>159</v>
      </c>
      <c r="AT221" s="144" t="s">
        <v>155</v>
      </c>
      <c r="AU221" s="144" t="s">
        <v>83</v>
      </c>
      <c r="AY221" s="16" t="s">
        <v>154</v>
      </c>
      <c r="BE221" s="145">
        <f t="shared" si="4"/>
        <v>0</v>
      </c>
      <c r="BF221" s="145">
        <f t="shared" si="5"/>
        <v>0</v>
      </c>
      <c r="BG221" s="145">
        <f t="shared" si="6"/>
        <v>0</v>
      </c>
      <c r="BH221" s="145">
        <f t="shared" si="7"/>
        <v>0</v>
      </c>
      <c r="BI221" s="145">
        <f t="shared" si="8"/>
        <v>0</v>
      </c>
      <c r="BJ221" s="16" t="s">
        <v>160</v>
      </c>
      <c r="BK221" s="145">
        <f t="shared" si="9"/>
        <v>0</v>
      </c>
      <c r="BL221" s="16" t="s">
        <v>159</v>
      </c>
      <c r="BM221" s="144" t="s">
        <v>321</v>
      </c>
    </row>
    <row r="222" spans="2:65" s="1" customFormat="1" ht="24.2" customHeight="1">
      <c r="B222" s="31"/>
      <c r="C222" s="132" t="s">
        <v>238</v>
      </c>
      <c r="D222" s="132" t="s">
        <v>155</v>
      </c>
      <c r="E222" s="133" t="s">
        <v>329</v>
      </c>
      <c r="F222" s="134" t="s">
        <v>330</v>
      </c>
      <c r="G222" s="135" t="s">
        <v>320</v>
      </c>
      <c r="H222" s="136">
        <v>1437.78</v>
      </c>
      <c r="I222" s="137"/>
      <c r="J222" s="138">
        <f t="shared" si="0"/>
        <v>0</v>
      </c>
      <c r="K222" s="139"/>
      <c r="L222" s="31"/>
      <c r="M222" s="140" t="s">
        <v>1</v>
      </c>
      <c r="N222" s="141" t="s">
        <v>41</v>
      </c>
      <c r="P222" s="142">
        <f t="shared" si="1"/>
        <v>0</v>
      </c>
      <c r="Q222" s="142">
        <v>0</v>
      </c>
      <c r="R222" s="142">
        <f t="shared" si="2"/>
        <v>0</v>
      </c>
      <c r="S222" s="142">
        <v>0</v>
      </c>
      <c r="T222" s="143">
        <f t="shared" si="3"/>
        <v>0</v>
      </c>
      <c r="AR222" s="144" t="s">
        <v>159</v>
      </c>
      <c r="AT222" s="144" t="s">
        <v>155</v>
      </c>
      <c r="AU222" s="144" t="s">
        <v>83</v>
      </c>
      <c r="AY222" s="16" t="s">
        <v>154</v>
      </c>
      <c r="BE222" s="145">
        <f t="shared" si="4"/>
        <v>0</v>
      </c>
      <c r="BF222" s="145">
        <f t="shared" si="5"/>
        <v>0</v>
      </c>
      <c r="BG222" s="145">
        <f t="shared" si="6"/>
        <v>0</v>
      </c>
      <c r="BH222" s="145">
        <f t="shared" si="7"/>
        <v>0</v>
      </c>
      <c r="BI222" s="145">
        <f t="shared" si="8"/>
        <v>0</v>
      </c>
      <c r="BJ222" s="16" t="s">
        <v>160</v>
      </c>
      <c r="BK222" s="145">
        <f t="shared" si="9"/>
        <v>0</v>
      </c>
      <c r="BL222" s="16" t="s">
        <v>159</v>
      </c>
      <c r="BM222" s="144" t="s">
        <v>324</v>
      </c>
    </row>
    <row r="223" spans="2:65" s="1" customFormat="1" ht="24.2" customHeight="1">
      <c r="B223" s="31"/>
      <c r="C223" s="132" t="s">
        <v>325</v>
      </c>
      <c r="D223" s="132" t="s">
        <v>155</v>
      </c>
      <c r="E223" s="133" t="s">
        <v>333</v>
      </c>
      <c r="F223" s="134" t="s">
        <v>334</v>
      </c>
      <c r="G223" s="135" t="s">
        <v>320</v>
      </c>
      <c r="H223" s="136">
        <v>119.815</v>
      </c>
      <c r="I223" s="137"/>
      <c r="J223" s="138">
        <f t="shared" si="0"/>
        <v>0</v>
      </c>
      <c r="K223" s="139"/>
      <c r="L223" s="31"/>
      <c r="M223" s="140" t="s">
        <v>1</v>
      </c>
      <c r="N223" s="141" t="s">
        <v>41</v>
      </c>
      <c r="P223" s="142">
        <f t="shared" si="1"/>
        <v>0</v>
      </c>
      <c r="Q223" s="142">
        <v>0</v>
      </c>
      <c r="R223" s="142">
        <f t="shared" si="2"/>
        <v>0</v>
      </c>
      <c r="S223" s="142">
        <v>0</v>
      </c>
      <c r="T223" s="143">
        <f t="shared" si="3"/>
        <v>0</v>
      </c>
      <c r="AR223" s="144" t="s">
        <v>159</v>
      </c>
      <c r="AT223" s="144" t="s">
        <v>155</v>
      </c>
      <c r="AU223" s="144" t="s">
        <v>83</v>
      </c>
      <c r="AY223" s="16" t="s">
        <v>154</v>
      </c>
      <c r="BE223" s="145">
        <f t="shared" si="4"/>
        <v>0</v>
      </c>
      <c r="BF223" s="145">
        <f t="shared" si="5"/>
        <v>0</v>
      </c>
      <c r="BG223" s="145">
        <f t="shared" si="6"/>
        <v>0</v>
      </c>
      <c r="BH223" s="145">
        <f t="shared" si="7"/>
        <v>0</v>
      </c>
      <c r="BI223" s="145">
        <f t="shared" si="8"/>
        <v>0</v>
      </c>
      <c r="BJ223" s="16" t="s">
        <v>160</v>
      </c>
      <c r="BK223" s="145">
        <f t="shared" si="9"/>
        <v>0</v>
      </c>
      <c r="BL223" s="16" t="s">
        <v>159</v>
      </c>
      <c r="BM223" s="144" t="s">
        <v>328</v>
      </c>
    </row>
    <row r="224" spans="2:65" s="1" customFormat="1" ht="24.2" customHeight="1">
      <c r="B224" s="31"/>
      <c r="C224" s="132" t="s">
        <v>241</v>
      </c>
      <c r="D224" s="132" t="s">
        <v>155</v>
      </c>
      <c r="E224" s="133" t="s">
        <v>336</v>
      </c>
      <c r="F224" s="134" t="s">
        <v>337</v>
      </c>
      <c r="G224" s="135" t="s">
        <v>320</v>
      </c>
      <c r="H224" s="136">
        <v>1198.1500000000001</v>
      </c>
      <c r="I224" s="137"/>
      <c r="J224" s="138">
        <f t="shared" si="0"/>
        <v>0</v>
      </c>
      <c r="K224" s="139"/>
      <c r="L224" s="31"/>
      <c r="M224" s="140" t="s">
        <v>1</v>
      </c>
      <c r="N224" s="141" t="s">
        <v>41</v>
      </c>
      <c r="P224" s="142">
        <f t="shared" si="1"/>
        <v>0</v>
      </c>
      <c r="Q224" s="142">
        <v>0</v>
      </c>
      <c r="R224" s="142">
        <f t="shared" si="2"/>
        <v>0</v>
      </c>
      <c r="S224" s="142">
        <v>0</v>
      </c>
      <c r="T224" s="143">
        <f t="shared" si="3"/>
        <v>0</v>
      </c>
      <c r="AR224" s="144" t="s">
        <v>159</v>
      </c>
      <c r="AT224" s="144" t="s">
        <v>155</v>
      </c>
      <c r="AU224" s="144" t="s">
        <v>83</v>
      </c>
      <c r="AY224" s="16" t="s">
        <v>154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16" t="s">
        <v>160</v>
      </c>
      <c r="BK224" s="145">
        <f t="shared" si="9"/>
        <v>0</v>
      </c>
      <c r="BL224" s="16" t="s">
        <v>159</v>
      </c>
      <c r="BM224" s="144" t="s">
        <v>331</v>
      </c>
    </row>
    <row r="225" spans="2:65" s="1" customFormat="1" ht="24.2" customHeight="1">
      <c r="B225" s="31"/>
      <c r="C225" s="132" t="s">
        <v>332</v>
      </c>
      <c r="D225" s="132" t="s">
        <v>155</v>
      </c>
      <c r="E225" s="133" t="s">
        <v>340</v>
      </c>
      <c r="F225" s="134" t="s">
        <v>341</v>
      </c>
      <c r="G225" s="135" t="s">
        <v>320</v>
      </c>
      <c r="H225" s="136">
        <v>119.815</v>
      </c>
      <c r="I225" s="137"/>
      <c r="J225" s="138">
        <f t="shared" si="0"/>
        <v>0</v>
      </c>
      <c r="K225" s="139"/>
      <c r="L225" s="31"/>
      <c r="M225" s="140" t="s">
        <v>1</v>
      </c>
      <c r="N225" s="141" t="s">
        <v>41</v>
      </c>
      <c r="P225" s="142">
        <f t="shared" si="1"/>
        <v>0</v>
      </c>
      <c r="Q225" s="142">
        <v>0</v>
      </c>
      <c r="R225" s="142">
        <f t="shared" si="2"/>
        <v>0</v>
      </c>
      <c r="S225" s="142">
        <v>0</v>
      </c>
      <c r="T225" s="143">
        <f t="shared" si="3"/>
        <v>0</v>
      </c>
      <c r="AR225" s="144" t="s">
        <v>159</v>
      </c>
      <c r="AT225" s="144" t="s">
        <v>155</v>
      </c>
      <c r="AU225" s="144" t="s">
        <v>83</v>
      </c>
      <c r="AY225" s="16" t="s">
        <v>154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16" t="s">
        <v>160</v>
      </c>
      <c r="BK225" s="145">
        <f t="shared" si="9"/>
        <v>0</v>
      </c>
      <c r="BL225" s="16" t="s">
        <v>159</v>
      </c>
      <c r="BM225" s="144" t="s">
        <v>335</v>
      </c>
    </row>
    <row r="226" spans="2:65" s="1" customFormat="1" ht="16.5" customHeight="1">
      <c r="B226" s="31"/>
      <c r="C226" s="132" t="s">
        <v>245</v>
      </c>
      <c r="D226" s="132" t="s">
        <v>155</v>
      </c>
      <c r="E226" s="133" t="s">
        <v>343</v>
      </c>
      <c r="F226" s="134" t="s">
        <v>344</v>
      </c>
      <c r="G226" s="135" t="s">
        <v>158</v>
      </c>
      <c r="H226" s="136">
        <v>7</v>
      </c>
      <c r="I226" s="137"/>
      <c r="J226" s="138">
        <f t="shared" si="0"/>
        <v>0</v>
      </c>
      <c r="K226" s="139"/>
      <c r="L226" s="31"/>
      <c r="M226" s="140" t="s">
        <v>1</v>
      </c>
      <c r="N226" s="141" t="s">
        <v>41</v>
      </c>
      <c r="P226" s="142">
        <f t="shared" si="1"/>
        <v>0</v>
      </c>
      <c r="Q226" s="142">
        <v>0</v>
      </c>
      <c r="R226" s="142">
        <f t="shared" si="2"/>
        <v>0</v>
      </c>
      <c r="S226" s="142">
        <v>0</v>
      </c>
      <c r="T226" s="143">
        <f t="shared" si="3"/>
        <v>0</v>
      </c>
      <c r="AR226" s="144" t="s">
        <v>159</v>
      </c>
      <c r="AT226" s="144" t="s">
        <v>155</v>
      </c>
      <c r="AU226" s="144" t="s">
        <v>83</v>
      </c>
      <c r="AY226" s="16" t="s">
        <v>154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16" t="s">
        <v>160</v>
      </c>
      <c r="BK226" s="145">
        <f t="shared" si="9"/>
        <v>0</v>
      </c>
      <c r="BL226" s="16" t="s">
        <v>159</v>
      </c>
      <c r="BM226" s="144" t="s">
        <v>338</v>
      </c>
    </row>
    <row r="227" spans="2:65" s="10" customFormat="1" ht="25.9" customHeight="1">
      <c r="B227" s="122"/>
      <c r="D227" s="123" t="s">
        <v>74</v>
      </c>
      <c r="E227" s="124" t="s">
        <v>346</v>
      </c>
      <c r="F227" s="124" t="s">
        <v>347</v>
      </c>
      <c r="I227" s="125"/>
      <c r="J227" s="126">
        <f>BK227</f>
        <v>0</v>
      </c>
      <c r="L227" s="122"/>
      <c r="M227" s="127"/>
      <c r="P227" s="128">
        <f>P228</f>
        <v>0</v>
      </c>
      <c r="R227" s="128">
        <f>R228</f>
        <v>0</v>
      </c>
      <c r="T227" s="129">
        <f>T228</f>
        <v>0</v>
      </c>
      <c r="AR227" s="123" t="s">
        <v>83</v>
      </c>
      <c r="AT227" s="130" t="s">
        <v>74</v>
      </c>
      <c r="AU227" s="130" t="s">
        <v>75</v>
      </c>
      <c r="AY227" s="123" t="s">
        <v>154</v>
      </c>
      <c r="BK227" s="131">
        <f>BK228</f>
        <v>0</v>
      </c>
    </row>
    <row r="228" spans="2:65" s="1" customFormat="1" ht="24.2" customHeight="1">
      <c r="B228" s="31"/>
      <c r="C228" s="132" t="s">
        <v>339</v>
      </c>
      <c r="D228" s="132" t="s">
        <v>155</v>
      </c>
      <c r="E228" s="133" t="s">
        <v>349</v>
      </c>
      <c r="F228" s="134" t="s">
        <v>350</v>
      </c>
      <c r="G228" s="135" t="s">
        <v>320</v>
      </c>
      <c r="H228" s="136">
        <v>51.674999999999997</v>
      </c>
      <c r="I228" s="137"/>
      <c r="J228" s="138">
        <f>ROUND(I228*H228,2)</f>
        <v>0</v>
      </c>
      <c r="K228" s="139"/>
      <c r="L228" s="31"/>
      <c r="M228" s="140" t="s">
        <v>1</v>
      </c>
      <c r="N228" s="141" t="s">
        <v>41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159</v>
      </c>
      <c r="AT228" s="144" t="s">
        <v>155</v>
      </c>
      <c r="AU228" s="144" t="s">
        <v>83</v>
      </c>
      <c r="AY228" s="16" t="s">
        <v>154</v>
      </c>
      <c r="BE228" s="145">
        <f>IF(N228="základná",J228,0)</f>
        <v>0</v>
      </c>
      <c r="BF228" s="145">
        <f>IF(N228="znížená",J228,0)</f>
        <v>0</v>
      </c>
      <c r="BG228" s="145">
        <f>IF(N228="zákl. prenesená",J228,0)</f>
        <v>0</v>
      </c>
      <c r="BH228" s="145">
        <f>IF(N228="zníž. prenesená",J228,0)</f>
        <v>0</v>
      </c>
      <c r="BI228" s="145">
        <f>IF(N228="nulová",J228,0)</f>
        <v>0</v>
      </c>
      <c r="BJ228" s="16" t="s">
        <v>160</v>
      </c>
      <c r="BK228" s="145">
        <f>ROUND(I228*H228,2)</f>
        <v>0</v>
      </c>
      <c r="BL228" s="16" t="s">
        <v>159</v>
      </c>
      <c r="BM228" s="144" t="s">
        <v>342</v>
      </c>
    </row>
    <row r="229" spans="2:65" s="10" customFormat="1" ht="25.9" customHeight="1">
      <c r="B229" s="122"/>
      <c r="D229" s="123" t="s">
        <v>74</v>
      </c>
      <c r="E229" s="124" t="s">
        <v>352</v>
      </c>
      <c r="F229" s="124" t="s">
        <v>353</v>
      </c>
      <c r="I229" s="125"/>
      <c r="J229" s="126">
        <f>BK229</f>
        <v>0</v>
      </c>
      <c r="L229" s="122"/>
      <c r="M229" s="127"/>
      <c r="P229" s="128">
        <f>SUM(P230:P236)</f>
        <v>0</v>
      </c>
      <c r="R229" s="128">
        <f>SUM(R230:R236)</f>
        <v>0</v>
      </c>
      <c r="T229" s="129">
        <f>SUM(T230:T236)</f>
        <v>0</v>
      </c>
      <c r="AR229" s="123" t="s">
        <v>160</v>
      </c>
      <c r="AT229" s="130" t="s">
        <v>74</v>
      </c>
      <c r="AU229" s="130" t="s">
        <v>75</v>
      </c>
      <c r="AY229" s="123" t="s">
        <v>154</v>
      </c>
      <c r="BK229" s="131">
        <f>SUM(BK230:BK236)</f>
        <v>0</v>
      </c>
    </row>
    <row r="230" spans="2:65" s="1" customFormat="1" ht="24.2" customHeight="1">
      <c r="B230" s="31"/>
      <c r="C230" s="132" t="s">
        <v>248</v>
      </c>
      <c r="D230" s="132" t="s">
        <v>155</v>
      </c>
      <c r="E230" s="133" t="s">
        <v>354</v>
      </c>
      <c r="F230" s="134" t="s">
        <v>355</v>
      </c>
      <c r="G230" s="135" t="s">
        <v>165</v>
      </c>
      <c r="H230" s="136">
        <v>58.93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198</v>
      </c>
      <c r="AT230" s="144" t="s">
        <v>155</v>
      </c>
      <c r="AU230" s="144" t="s">
        <v>83</v>
      </c>
      <c r="AY230" s="16" t="s">
        <v>154</v>
      </c>
      <c r="BE230" s="145">
        <f>IF(N230="základná",J230,0)</f>
        <v>0</v>
      </c>
      <c r="BF230" s="145">
        <f>IF(N230="znížená",J230,0)</f>
        <v>0</v>
      </c>
      <c r="BG230" s="145">
        <f>IF(N230="zákl. prenesená",J230,0)</f>
        <v>0</v>
      </c>
      <c r="BH230" s="145">
        <f>IF(N230="zníž. prenesená",J230,0)</f>
        <v>0</v>
      </c>
      <c r="BI230" s="145">
        <f>IF(N230="nulová",J230,0)</f>
        <v>0</v>
      </c>
      <c r="BJ230" s="16" t="s">
        <v>160</v>
      </c>
      <c r="BK230" s="145">
        <f>ROUND(I230*H230,2)</f>
        <v>0</v>
      </c>
      <c r="BL230" s="16" t="s">
        <v>198</v>
      </c>
      <c r="BM230" s="144" t="s">
        <v>345</v>
      </c>
    </row>
    <row r="231" spans="2:65" s="11" customFormat="1" ht="22.5">
      <c r="B231" s="146"/>
      <c r="D231" s="147" t="s">
        <v>167</v>
      </c>
      <c r="E231" s="148" t="s">
        <v>1</v>
      </c>
      <c r="F231" s="149" t="s">
        <v>682</v>
      </c>
      <c r="H231" s="150">
        <v>58.93</v>
      </c>
      <c r="I231" s="151"/>
      <c r="L231" s="146"/>
      <c r="M231" s="152"/>
      <c r="T231" s="153"/>
      <c r="AT231" s="148" t="s">
        <v>167</v>
      </c>
      <c r="AU231" s="148" t="s">
        <v>83</v>
      </c>
      <c r="AV231" s="11" t="s">
        <v>160</v>
      </c>
      <c r="AW231" s="11" t="s">
        <v>31</v>
      </c>
      <c r="AX231" s="11" t="s">
        <v>75</v>
      </c>
      <c r="AY231" s="148" t="s">
        <v>154</v>
      </c>
    </row>
    <row r="232" spans="2:65" s="12" customFormat="1" ht="11.25">
      <c r="B232" s="154"/>
      <c r="D232" s="147" t="s">
        <v>167</v>
      </c>
      <c r="E232" s="155" t="s">
        <v>1</v>
      </c>
      <c r="F232" s="156" t="s">
        <v>169</v>
      </c>
      <c r="H232" s="157">
        <v>58.93</v>
      </c>
      <c r="I232" s="158"/>
      <c r="L232" s="154"/>
      <c r="M232" s="159"/>
      <c r="T232" s="160"/>
      <c r="AT232" s="155" t="s">
        <v>167</v>
      </c>
      <c r="AU232" s="155" t="s">
        <v>83</v>
      </c>
      <c r="AV232" s="12" t="s">
        <v>159</v>
      </c>
      <c r="AW232" s="12" t="s">
        <v>31</v>
      </c>
      <c r="AX232" s="12" t="s">
        <v>83</v>
      </c>
      <c r="AY232" s="155" t="s">
        <v>154</v>
      </c>
    </row>
    <row r="233" spans="2:65" s="1" customFormat="1" ht="24.2" customHeight="1">
      <c r="B233" s="31"/>
      <c r="C233" s="132" t="s">
        <v>348</v>
      </c>
      <c r="D233" s="132" t="s">
        <v>155</v>
      </c>
      <c r="E233" s="133" t="s">
        <v>359</v>
      </c>
      <c r="F233" s="134" t="s">
        <v>360</v>
      </c>
      <c r="G233" s="135" t="s">
        <v>165</v>
      </c>
      <c r="H233" s="136">
        <v>71.28</v>
      </c>
      <c r="I233" s="137"/>
      <c r="J233" s="138">
        <f>ROUND(I233*H233,2)</f>
        <v>0</v>
      </c>
      <c r="K233" s="139"/>
      <c r="L233" s="31"/>
      <c r="M233" s="140" t="s">
        <v>1</v>
      </c>
      <c r="N233" s="141" t="s">
        <v>41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198</v>
      </c>
      <c r="AT233" s="144" t="s">
        <v>155</v>
      </c>
      <c r="AU233" s="144" t="s">
        <v>83</v>
      </c>
      <c r="AY233" s="16" t="s">
        <v>154</v>
      </c>
      <c r="BE233" s="145">
        <f>IF(N233="základná",J233,0)</f>
        <v>0</v>
      </c>
      <c r="BF233" s="145">
        <f>IF(N233="znížená",J233,0)</f>
        <v>0</v>
      </c>
      <c r="BG233" s="145">
        <f>IF(N233="zákl. prenesená",J233,0)</f>
        <v>0</v>
      </c>
      <c r="BH233" s="145">
        <f>IF(N233="zníž. prenesená",J233,0)</f>
        <v>0</v>
      </c>
      <c r="BI233" s="145">
        <f>IF(N233="nulová",J233,0)</f>
        <v>0</v>
      </c>
      <c r="BJ233" s="16" t="s">
        <v>160</v>
      </c>
      <c r="BK233" s="145">
        <f>ROUND(I233*H233,2)</f>
        <v>0</v>
      </c>
      <c r="BL233" s="16" t="s">
        <v>198</v>
      </c>
      <c r="BM233" s="144" t="s">
        <v>351</v>
      </c>
    </row>
    <row r="234" spans="2:65" s="11" customFormat="1" ht="11.25">
      <c r="B234" s="146"/>
      <c r="D234" s="147" t="s">
        <v>167</v>
      </c>
      <c r="E234" s="148" t="s">
        <v>1</v>
      </c>
      <c r="F234" s="149" t="s">
        <v>683</v>
      </c>
      <c r="H234" s="150">
        <v>71.28</v>
      </c>
      <c r="I234" s="151"/>
      <c r="L234" s="146"/>
      <c r="M234" s="152"/>
      <c r="T234" s="153"/>
      <c r="AT234" s="148" t="s">
        <v>167</v>
      </c>
      <c r="AU234" s="148" t="s">
        <v>83</v>
      </c>
      <c r="AV234" s="11" t="s">
        <v>160</v>
      </c>
      <c r="AW234" s="11" t="s">
        <v>31</v>
      </c>
      <c r="AX234" s="11" t="s">
        <v>75</v>
      </c>
      <c r="AY234" s="148" t="s">
        <v>154</v>
      </c>
    </row>
    <row r="235" spans="2:65" s="12" customFormat="1" ht="11.25">
      <c r="B235" s="154"/>
      <c r="D235" s="147" t="s">
        <v>167</v>
      </c>
      <c r="E235" s="155" t="s">
        <v>1</v>
      </c>
      <c r="F235" s="156" t="s">
        <v>169</v>
      </c>
      <c r="H235" s="157">
        <v>71.28</v>
      </c>
      <c r="I235" s="158"/>
      <c r="L235" s="154"/>
      <c r="M235" s="159"/>
      <c r="T235" s="160"/>
      <c r="AT235" s="155" t="s">
        <v>167</v>
      </c>
      <c r="AU235" s="155" t="s">
        <v>83</v>
      </c>
      <c r="AV235" s="12" t="s">
        <v>159</v>
      </c>
      <c r="AW235" s="12" t="s">
        <v>31</v>
      </c>
      <c r="AX235" s="12" t="s">
        <v>83</v>
      </c>
      <c r="AY235" s="155" t="s">
        <v>154</v>
      </c>
    </row>
    <row r="236" spans="2:65" s="1" customFormat="1" ht="24.2" customHeight="1">
      <c r="B236" s="31"/>
      <c r="C236" s="132" t="s">
        <v>253</v>
      </c>
      <c r="D236" s="132" t="s">
        <v>155</v>
      </c>
      <c r="E236" s="133" t="s">
        <v>363</v>
      </c>
      <c r="F236" s="134" t="s">
        <v>364</v>
      </c>
      <c r="G236" s="135" t="s">
        <v>365</v>
      </c>
      <c r="H236" s="172"/>
      <c r="I236" s="137"/>
      <c r="J236" s="138">
        <f>ROUND(I236*H236,2)</f>
        <v>0</v>
      </c>
      <c r="K236" s="139"/>
      <c r="L236" s="31"/>
      <c r="M236" s="140" t="s">
        <v>1</v>
      </c>
      <c r="N236" s="141" t="s">
        <v>41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198</v>
      </c>
      <c r="AT236" s="144" t="s">
        <v>155</v>
      </c>
      <c r="AU236" s="144" t="s">
        <v>83</v>
      </c>
      <c r="AY236" s="16" t="s">
        <v>154</v>
      </c>
      <c r="BE236" s="145">
        <f>IF(N236="základná",J236,0)</f>
        <v>0</v>
      </c>
      <c r="BF236" s="145">
        <f>IF(N236="znížená",J236,0)</f>
        <v>0</v>
      </c>
      <c r="BG236" s="145">
        <f>IF(N236="zákl. prenesená",J236,0)</f>
        <v>0</v>
      </c>
      <c r="BH236" s="145">
        <f>IF(N236="zníž. prenesená",J236,0)</f>
        <v>0</v>
      </c>
      <c r="BI236" s="145">
        <f>IF(N236="nulová",J236,0)</f>
        <v>0</v>
      </c>
      <c r="BJ236" s="16" t="s">
        <v>160</v>
      </c>
      <c r="BK236" s="145">
        <f>ROUND(I236*H236,2)</f>
        <v>0</v>
      </c>
      <c r="BL236" s="16" t="s">
        <v>198</v>
      </c>
      <c r="BM236" s="144" t="s">
        <v>356</v>
      </c>
    </row>
    <row r="237" spans="2:65" s="10" customFormat="1" ht="25.9" customHeight="1">
      <c r="B237" s="122"/>
      <c r="D237" s="123" t="s">
        <v>74</v>
      </c>
      <c r="E237" s="124" t="s">
        <v>367</v>
      </c>
      <c r="F237" s="124" t="s">
        <v>368</v>
      </c>
      <c r="I237" s="125"/>
      <c r="J237" s="126">
        <f>BK237</f>
        <v>0</v>
      </c>
      <c r="L237" s="122"/>
      <c r="M237" s="127"/>
      <c r="P237" s="128">
        <f>SUM(P238:P262)</f>
        <v>0</v>
      </c>
      <c r="R237" s="128">
        <f>SUM(R238:R262)</f>
        <v>0</v>
      </c>
      <c r="T237" s="129">
        <f>SUM(T238:T262)</f>
        <v>0</v>
      </c>
      <c r="AR237" s="123" t="s">
        <v>160</v>
      </c>
      <c r="AT237" s="130" t="s">
        <v>74</v>
      </c>
      <c r="AU237" s="130" t="s">
        <v>75</v>
      </c>
      <c r="AY237" s="123" t="s">
        <v>154</v>
      </c>
      <c r="BK237" s="131">
        <f>SUM(BK238:BK262)</f>
        <v>0</v>
      </c>
    </row>
    <row r="238" spans="2:65" s="1" customFormat="1" ht="24.2" customHeight="1">
      <c r="B238" s="31"/>
      <c r="C238" s="132" t="s">
        <v>358</v>
      </c>
      <c r="D238" s="132" t="s">
        <v>155</v>
      </c>
      <c r="E238" s="133" t="s">
        <v>370</v>
      </c>
      <c r="F238" s="134" t="s">
        <v>371</v>
      </c>
      <c r="G238" s="135" t="s">
        <v>184</v>
      </c>
      <c r="H238" s="136">
        <v>37.520000000000003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41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198</v>
      </c>
      <c r="AT238" s="144" t="s">
        <v>155</v>
      </c>
      <c r="AU238" s="144" t="s">
        <v>83</v>
      </c>
      <c r="AY238" s="16" t="s">
        <v>154</v>
      </c>
      <c r="BE238" s="145">
        <f>IF(N238="základná",J238,0)</f>
        <v>0</v>
      </c>
      <c r="BF238" s="145">
        <f>IF(N238="znížená",J238,0)</f>
        <v>0</v>
      </c>
      <c r="BG238" s="145">
        <f>IF(N238="zákl. prenesená",J238,0)</f>
        <v>0</v>
      </c>
      <c r="BH238" s="145">
        <f>IF(N238="zníž. prenesená",J238,0)</f>
        <v>0</v>
      </c>
      <c r="BI238" s="145">
        <f>IF(N238="nulová",J238,0)</f>
        <v>0</v>
      </c>
      <c r="BJ238" s="16" t="s">
        <v>160</v>
      </c>
      <c r="BK238" s="145">
        <f>ROUND(I238*H238,2)</f>
        <v>0</v>
      </c>
      <c r="BL238" s="16" t="s">
        <v>198</v>
      </c>
      <c r="BM238" s="144" t="s">
        <v>361</v>
      </c>
    </row>
    <row r="239" spans="2:65" s="11" customFormat="1" ht="11.25">
      <c r="B239" s="146"/>
      <c r="D239" s="147" t="s">
        <v>167</v>
      </c>
      <c r="E239" s="148" t="s">
        <v>1</v>
      </c>
      <c r="F239" s="149" t="s">
        <v>373</v>
      </c>
      <c r="H239" s="150">
        <v>37.520000000000003</v>
      </c>
      <c r="I239" s="151"/>
      <c r="L239" s="146"/>
      <c r="M239" s="152"/>
      <c r="T239" s="153"/>
      <c r="AT239" s="148" t="s">
        <v>167</v>
      </c>
      <c r="AU239" s="148" t="s">
        <v>83</v>
      </c>
      <c r="AV239" s="11" t="s">
        <v>160</v>
      </c>
      <c r="AW239" s="11" t="s">
        <v>31</v>
      </c>
      <c r="AX239" s="11" t="s">
        <v>75</v>
      </c>
      <c r="AY239" s="148" t="s">
        <v>154</v>
      </c>
    </row>
    <row r="240" spans="2:65" s="12" customFormat="1" ht="11.25">
      <c r="B240" s="154"/>
      <c r="D240" s="147" t="s">
        <v>167</v>
      </c>
      <c r="E240" s="155" t="s">
        <v>1</v>
      </c>
      <c r="F240" s="156" t="s">
        <v>169</v>
      </c>
      <c r="H240" s="157">
        <v>37.520000000000003</v>
      </c>
      <c r="I240" s="158"/>
      <c r="L240" s="154"/>
      <c r="M240" s="159"/>
      <c r="T240" s="160"/>
      <c r="AT240" s="155" t="s">
        <v>167</v>
      </c>
      <c r="AU240" s="155" t="s">
        <v>83</v>
      </c>
      <c r="AV240" s="12" t="s">
        <v>159</v>
      </c>
      <c r="AW240" s="12" t="s">
        <v>31</v>
      </c>
      <c r="AX240" s="12" t="s">
        <v>83</v>
      </c>
      <c r="AY240" s="155" t="s">
        <v>154</v>
      </c>
    </row>
    <row r="241" spans="2:65" s="1" customFormat="1" ht="16.5" customHeight="1">
      <c r="B241" s="31"/>
      <c r="C241" s="132" t="s">
        <v>256</v>
      </c>
      <c r="D241" s="132" t="s">
        <v>155</v>
      </c>
      <c r="E241" s="133" t="s">
        <v>374</v>
      </c>
      <c r="F241" s="134" t="s">
        <v>684</v>
      </c>
      <c r="G241" s="135" t="s">
        <v>165</v>
      </c>
      <c r="H241" s="136">
        <v>479.375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41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198</v>
      </c>
      <c r="AT241" s="144" t="s">
        <v>155</v>
      </c>
      <c r="AU241" s="144" t="s">
        <v>83</v>
      </c>
      <c r="AY241" s="16" t="s">
        <v>154</v>
      </c>
      <c r="BE241" s="145">
        <f>IF(N241="základná",J241,0)</f>
        <v>0</v>
      </c>
      <c r="BF241" s="145">
        <f>IF(N241="znížená",J241,0)</f>
        <v>0</v>
      </c>
      <c r="BG241" s="145">
        <f>IF(N241="zákl. prenesená",J241,0)</f>
        <v>0</v>
      </c>
      <c r="BH241" s="145">
        <f>IF(N241="zníž. prenesená",J241,0)</f>
        <v>0</v>
      </c>
      <c r="BI241" s="145">
        <f>IF(N241="nulová",J241,0)</f>
        <v>0</v>
      </c>
      <c r="BJ241" s="16" t="s">
        <v>160</v>
      </c>
      <c r="BK241" s="145">
        <f>ROUND(I241*H241,2)</f>
        <v>0</v>
      </c>
      <c r="BL241" s="16" t="s">
        <v>198</v>
      </c>
      <c r="BM241" s="144" t="s">
        <v>366</v>
      </c>
    </row>
    <row r="242" spans="2:65" s="11" customFormat="1" ht="11.25">
      <c r="B242" s="146"/>
      <c r="D242" s="147" t="s">
        <v>167</v>
      </c>
      <c r="E242" s="148" t="s">
        <v>1</v>
      </c>
      <c r="F242" s="149" t="s">
        <v>685</v>
      </c>
      <c r="H242" s="150">
        <v>479.375</v>
      </c>
      <c r="I242" s="151"/>
      <c r="L242" s="146"/>
      <c r="M242" s="152"/>
      <c r="T242" s="153"/>
      <c r="AT242" s="148" t="s">
        <v>167</v>
      </c>
      <c r="AU242" s="148" t="s">
        <v>83</v>
      </c>
      <c r="AV242" s="11" t="s">
        <v>160</v>
      </c>
      <c r="AW242" s="11" t="s">
        <v>31</v>
      </c>
      <c r="AX242" s="11" t="s">
        <v>75</v>
      </c>
      <c r="AY242" s="148" t="s">
        <v>154</v>
      </c>
    </row>
    <row r="243" spans="2:65" s="12" customFormat="1" ht="11.25">
      <c r="B243" s="154"/>
      <c r="D243" s="147" t="s">
        <v>167</v>
      </c>
      <c r="E243" s="155" t="s">
        <v>1</v>
      </c>
      <c r="F243" s="156" t="s">
        <v>169</v>
      </c>
      <c r="H243" s="157">
        <v>479.375</v>
      </c>
      <c r="I243" s="158"/>
      <c r="L243" s="154"/>
      <c r="M243" s="159"/>
      <c r="T243" s="160"/>
      <c r="AT243" s="155" t="s">
        <v>167</v>
      </c>
      <c r="AU243" s="155" t="s">
        <v>83</v>
      </c>
      <c r="AV243" s="12" t="s">
        <v>159</v>
      </c>
      <c r="AW243" s="12" t="s">
        <v>31</v>
      </c>
      <c r="AX243" s="12" t="s">
        <v>83</v>
      </c>
      <c r="AY243" s="155" t="s">
        <v>154</v>
      </c>
    </row>
    <row r="244" spans="2:65" s="1" customFormat="1" ht="37.9" customHeight="1">
      <c r="B244" s="31"/>
      <c r="C244" s="132" t="s">
        <v>369</v>
      </c>
      <c r="D244" s="132" t="s">
        <v>155</v>
      </c>
      <c r="E244" s="133" t="s">
        <v>379</v>
      </c>
      <c r="F244" s="134" t="s">
        <v>380</v>
      </c>
      <c r="G244" s="135" t="s">
        <v>165</v>
      </c>
      <c r="H244" s="136">
        <v>70.094999999999999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41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198</v>
      </c>
      <c r="AT244" s="144" t="s">
        <v>155</v>
      </c>
      <c r="AU244" s="144" t="s">
        <v>83</v>
      </c>
      <c r="AY244" s="16" t="s">
        <v>154</v>
      </c>
      <c r="BE244" s="145">
        <f>IF(N244="základná",J244,0)</f>
        <v>0</v>
      </c>
      <c r="BF244" s="145">
        <f>IF(N244="znížená",J244,0)</f>
        <v>0</v>
      </c>
      <c r="BG244" s="145">
        <f>IF(N244="zákl. prenesená",J244,0)</f>
        <v>0</v>
      </c>
      <c r="BH244" s="145">
        <f>IF(N244="zníž. prenesená",J244,0)</f>
        <v>0</v>
      </c>
      <c r="BI244" s="145">
        <f>IF(N244="nulová",J244,0)</f>
        <v>0</v>
      </c>
      <c r="BJ244" s="16" t="s">
        <v>160</v>
      </c>
      <c r="BK244" s="145">
        <f>ROUND(I244*H244,2)</f>
        <v>0</v>
      </c>
      <c r="BL244" s="16" t="s">
        <v>198</v>
      </c>
      <c r="BM244" s="144" t="s">
        <v>372</v>
      </c>
    </row>
    <row r="245" spans="2:65" s="11" customFormat="1" ht="11.25">
      <c r="B245" s="146"/>
      <c r="D245" s="147" t="s">
        <v>167</v>
      </c>
      <c r="E245" s="148" t="s">
        <v>1</v>
      </c>
      <c r="F245" s="149" t="s">
        <v>382</v>
      </c>
      <c r="H245" s="150">
        <v>34.237000000000002</v>
      </c>
      <c r="I245" s="151"/>
      <c r="L245" s="146"/>
      <c r="M245" s="152"/>
      <c r="T245" s="153"/>
      <c r="AT245" s="148" t="s">
        <v>167</v>
      </c>
      <c r="AU245" s="148" t="s">
        <v>83</v>
      </c>
      <c r="AV245" s="11" t="s">
        <v>160</v>
      </c>
      <c r="AW245" s="11" t="s">
        <v>31</v>
      </c>
      <c r="AX245" s="11" t="s">
        <v>75</v>
      </c>
      <c r="AY245" s="148" t="s">
        <v>154</v>
      </c>
    </row>
    <row r="246" spans="2:65" s="11" customFormat="1" ht="11.25">
      <c r="B246" s="146"/>
      <c r="D246" s="147" t="s">
        <v>167</v>
      </c>
      <c r="E246" s="148" t="s">
        <v>1</v>
      </c>
      <c r="F246" s="149" t="s">
        <v>686</v>
      </c>
      <c r="H246" s="150">
        <v>35.857999999999997</v>
      </c>
      <c r="I246" s="151"/>
      <c r="L246" s="146"/>
      <c r="M246" s="152"/>
      <c r="T246" s="153"/>
      <c r="AT246" s="148" t="s">
        <v>167</v>
      </c>
      <c r="AU246" s="148" t="s">
        <v>83</v>
      </c>
      <c r="AV246" s="11" t="s">
        <v>160</v>
      </c>
      <c r="AW246" s="11" t="s">
        <v>31</v>
      </c>
      <c r="AX246" s="11" t="s">
        <v>75</v>
      </c>
      <c r="AY246" s="148" t="s">
        <v>154</v>
      </c>
    </row>
    <row r="247" spans="2:65" s="12" customFormat="1" ht="11.25">
      <c r="B247" s="154"/>
      <c r="D247" s="147" t="s">
        <v>167</v>
      </c>
      <c r="E247" s="155" t="s">
        <v>1</v>
      </c>
      <c r="F247" s="156" t="s">
        <v>176</v>
      </c>
      <c r="H247" s="157">
        <v>70.094999999999999</v>
      </c>
      <c r="I247" s="158"/>
      <c r="L247" s="154"/>
      <c r="M247" s="159"/>
      <c r="T247" s="160"/>
      <c r="AT247" s="155" t="s">
        <v>167</v>
      </c>
      <c r="AU247" s="155" t="s">
        <v>83</v>
      </c>
      <c r="AV247" s="12" t="s">
        <v>159</v>
      </c>
      <c r="AW247" s="12" t="s">
        <v>31</v>
      </c>
      <c r="AX247" s="12" t="s">
        <v>83</v>
      </c>
      <c r="AY247" s="155" t="s">
        <v>154</v>
      </c>
    </row>
    <row r="248" spans="2:65" s="1" customFormat="1" ht="24.2" customHeight="1">
      <c r="B248" s="31"/>
      <c r="C248" s="132" t="s">
        <v>261</v>
      </c>
      <c r="D248" s="132" t="s">
        <v>155</v>
      </c>
      <c r="E248" s="133" t="s">
        <v>384</v>
      </c>
      <c r="F248" s="134" t="s">
        <v>687</v>
      </c>
      <c r="G248" s="135" t="s">
        <v>165</v>
      </c>
      <c r="H248" s="136">
        <v>115.83</v>
      </c>
      <c r="I248" s="137"/>
      <c r="J248" s="138">
        <f>ROUND(I248*H248,2)</f>
        <v>0</v>
      </c>
      <c r="K248" s="139"/>
      <c r="L248" s="31"/>
      <c r="M248" s="140" t="s">
        <v>1</v>
      </c>
      <c r="N248" s="141" t="s">
        <v>41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198</v>
      </c>
      <c r="AT248" s="144" t="s">
        <v>155</v>
      </c>
      <c r="AU248" s="144" t="s">
        <v>83</v>
      </c>
      <c r="AY248" s="16" t="s">
        <v>154</v>
      </c>
      <c r="BE248" s="145">
        <f>IF(N248="základná",J248,0)</f>
        <v>0</v>
      </c>
      <c r="BF248" s="145">
        <f>IF(N248="znížená",J248,0)</f>
        <v>0</v>
      </c>
      <c r="BG248" s="145">
        <f>IF(N248="zákl. prenesená",J248,0)</f>
        <v>0</v>
      </c>
      <c r="BH248" s="145">
        <f>IF(N248="zníž. prenesená",J248,0)</f>
        <v>0</v>
      </c>
      <c r="BI248" s="145">
        <f>IF(N248="nulová",J248,0)</f>
        <v>0</v>
      </c>
      <c r="BJ248" s="16" t="s">
        <v>160</v>
      </c>
      <c r="BK248" s="145">
        <f>ROUND(I248*H248,2)</f>
        <v>0</v>
      </c>
      <c r="BL248" s="16" t="s">
        <v>198</v>
      </c>
      <c r="BM248" s="144" t="s">
        <v>376</v>
      </c>
    </row>
    <row r="249" spans="2:65" s="11" customFormat="1" ht="11.25">
      <c r="B249" s="146"/>
      <c r="D249" s="147" t="s">
        <v>167</v>
      </c>
      <c r="E249" s="148" t="s">
        <v>1</v>
      </c>
      <c r="F249" s="149" t="s">
        <v>688</v>
      </c>
      <c r="H249" s="150">
        <v>115.83</v>
      </c>
      <c r="I249" s="151"/>
      <c r="L249" s="146"/>
      <c r="M249" s="152"/>
      <c r="T249" s="153"/>
      <c r="AT249" s="148" t="s">
        <v>167</v>
      </c>
      <c r="AU249" s="148" t="s">
        <v>83</v>
      </c>
      <c r="AV249" s="11" t="s">
        <v>160</v>
      </c>
      <c r="AW249" s="11" t="s">
        <v>31</v>
      </c>
      <c r="AX249" s="11" t="s">
        <v>75</v>
      </c>
      <c r="AY249" s="148" t="s">
        <v>154</v>
      </c>
    </row>
    <row r="250" spans="2:65" s="12" customFormat="1" ht="11.25">
      <c r="B250" s="154"/>
      <c r="D250" s="147" t="s">
        <v>167</v>
      </c>
      <c r="E250" s="155" t="s">
        <v>1</v>
      </c>
      <c r="F250" s="156" t="s">
        <v>169</v>
      </c>
      <c r="H250" s="157">
        <v>115.83</v>
      </c>
      <c r="I250" s="158"/>
      <c r="L250" s="154"/>
      <c r="M250" s="159"/>
      <c r="T250" s="160"/>
      <c r="AT250" s="155" t="s">
        <v>167</v>
      </c>
      <c r="AU250" s="155" t="s">
        <v>83</v>
      </c>
      <c r="AV250" s="12" t="s">
        <v>159</v>
      </c>
      <c r="AW250" s="12" t="s">
        <v>31</v>
      </c>
      <c r="AX250" s="12" t="s">
        <v>83</v>
      </c>
      <c r="AY250" s="155" t="s">
        <v>154</v>
      </c>
    </row>
    <row r="251" spans="2:65" s="1" customFormat="1" ht="33" customHeight="1">
      <c r="B251" s="31"/>
      <c r="C251" s="132" t="s">
        <v>378</v>
      </c>
      <c r="D251" s="132" t="s">
        <v>155</v>
      </c>
      <c r="E251" s="133" t="s">
        <v>388</v>
      </c>
      <c r="F251" s="134" t="s">
        <v>389</v>
      </c>
      <c r="G251" s="135" t="s">
        <v>165</v>
      </c>
      <c r="H251" s="136">
        <v>431.12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41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198</v>
      </c>
      <c r="AT251" s="144" t="s">
        <v>155</v>
      </c>
      <c r="AU251" s="144" t="s">
        <v>83</v>
      </c>
      <c r="AY251" s="16" t="s">
        <v>154</v>
      </c>
      <c r="BE251" s="145">
        <f>IF(N251="základná",J251,0)</f>
        <v>0</v>
      </c>
      <c r="BF251" s="145">
        <f>IF(N251="znížená",J251,0)</f>
        <v>0</v>
      </c>
      <c r="BG251" s="145">
        <f>IF(N251="zákl. prenesená",J251,0)</f>
        <v>0</v>
      </c>
      <c r="BH251" s="145">
        <f>IF(N251="zníž. prenesená",J251,0)</f>
        <v>0</v>
      </c>
      <c r="BI251" s="145">
        <f>IF(N251="nulová",J251,0)</f>
        <v>0</v>
      </c>
      <c r="BJ251" s="16" t="s">
        <v>160</v>
      </c>
      <c r="BK251" s="145">
        <f>ROUND(I251*H251,2)</f>
        <v>0</v>
      </c>
      <c r="BL251" s="16" t="s">
        <v>198</v>
      </c>
      <c r="BM251" s="144" t="s">
        <v>381</v>
      </c>
    </row>
    <row r="252" spans="2:65" s="11" customFormat="1" ht="22.5">
      <c r="B252" s="146"/>
      <c r="D252" s="147" t="s">
        <v>167</v>
      </c>
      <c r="E252" s="148" t="s">
        <v>1</v>
      </c>
      <c r="F252" s="149" t="s">
        <v>689</v>
      </c>
      <c r="H252" s="150">
        <v>165</v>
      </c>
      <c r="I252" s="151"/>
      <c r="L252" s="146"/>
      <c r="M252" s="152"/>
      <c r="T252" s="153"/>
      <c r="AT252" s="148" t="s">
        <v>167</v>
      </c>
      <c r="AU252" s="148" t="s">
        <v>83</v>
      </c>
      <c r="AV252" s="11" t="s">
        <v>160</v>
      </c>
      <c r="AW252" s="11" t="s">
        <v>31</v>
      </c>
      <c r="AX252" s="11" t="s">
        <v>75</v>
      </c>
      <c r="AY252" s="148" t="s">
        <v>154</v>
      </c>
    </row>
    <row r="253" spans="2:65" s="11" customFormat="1" ht="22.5">
      <c r="B253" s="146"/>
      <c r="D253" s="147" t="s">
        <v>167</v>
      </c>
      <c r="E253" s="148" t="s">
        <v>1</v>
      </c>
      <c r="F253" s="149" t="s">
        <v>690</v>
      </c>
      <c r="H253" s="150">
        <v>145.55000000000001</v>
      </c>
      <c r="I253" s="151"/>
      <c r="L253" s="146"/>
      <c r="M253" s="152"/>
      <c r="T253" s="153"/>
      <c r="AT253" s="148" t="s">
        <v>167</v>
      </c>
      <c r="AU253" s="148" t="s">
        <v>83</v>
      </c>
      <c r="AV253" s="11" t="s">
        <v>160</v>
      </c>
      <c r="AW253" s="11" t="s">
        <v>31</v>
      </c>
      <c r="AX253" s="11" t="s">
        <v>75</v>
      </c>
      <c r="AY253" s="148" t="s">
        <v>154</v>
      </c>
    </row>
    <row r="254" spans="2:65" s="11" customFormat="1" ht="22.5">
      <c r="B254" s="146"/>
      <c r="D254" s="147" t="s">
        <v>167</v>
      </c>
      <c r="E254" s="148" t="s">
        <v>1</v>
      </c>
      <c r="F254" s="149" t="s">
        <v>691</v>
      </c>
      <c r="H254" s="150">
        <v>120.57</v>
      </c>
      <c r="I254" s="151"/>
      <c r="L254" s="146"/>
      <c r="M254" s="152"/>
      <c r="T254" s="153"/>
      <c r="AT254" s="148" t="s">
        <v>167</v>
      </c>
      <c r="AU254" s="148" t="s">
        <v>83</v>
      </c>
      <c r="AV254" s="11" t="s">
        <v>160</v>
      </c>
      <c r="AW254" s="11" t="s">
        <v>31</v>
      </c>
      <c r="AX254" s="11" t="s">
        <v>75</v>
      </c>
      <c r="AY254" s="148" t="s">
        <v>154</v>
      </c>
    </row>
    <row r="255" spans="2:65" s="12" customFormat="1" ht="11.25">
      <c r="B255" s="154"/>
      <c r="D255" s="147" t="s">
        <v>167</v>
      </c>
      <c r="E255" s="155" t="s">
        <v>1</v>
      </c>
      <c r="F255" s="156" t="s">
        <v>176</v>
      </c>
      <c r="H255" s="157">
        <v>431.12</v>
      </c>
      <c r="I255" s="158"/>
      <c r="L255" s="154"/>
      <c r="M255" s="159"/>
      <c r="T255" s="160"/>
      <c r="AT255" s="155" t="s">
        <v>167</v>
      </c>
      <c r="AU255" s="155" t="s">
        <v>83</v>
      </c>
      <c r="AV255" s="12" t="s">
        <v>159</v>
      </c>
      <c r="AW255" s="12" t="s">
        <v>31</v>
      </c>
      <c r="AX255" s="12" t="s">
        <v>83</v>
      </c>
      <c r="AY255" s="155" t="s">
        <v>154</v>
      </c>
    </row>
    <row r="256" spans="2:65" s="1" customFormat="1" ht="33" customHeight="1">
      <c r="B256" s="31"/>
      <c r="C256" s="132" t="s">
        <v>265</v>
      </c>
      <c r="D256" s="132" t="s">
        <v>155</v>
      </c>
      <c r="E256" s="133" t="s">
        <v>394</v>
      </c>
      <c r="F256" s="134" t="s">
        <v>395</v>
      </c>
      <c r="G256" s="135" t="s">
        <v>165</v>
      </c>
      <c r="H256" s="136">
        <v>64.27</v>
      </c>
      <c r="I256" s="137"/>
      <c r="J256" s="138">
        <f>ROUND(I256*H256,2)</f>
        <v>0</v>
      </c>
      <c r="K256" s="139"/>
      <c r="L256" s="31"/>
      <c r="M256" s="140" t="s">
        <v>1</v>
      </c>
      <c r="N256" s="141" t="s">
        <v>41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198</v>
      </c>
      <c r="AT256" s="144" t="s">
        <v>155</v>
      </c>
      <c r="AU256" s="144" t="s">
        <v>83</v>
      </c>
      <c r="AY256" s="16" t="s">
        <v>154</v>
      </c>
      <c r="BE256" s="145">
        <f>IF(N256="základná",J256,0)</f>
        <v>0</v>
      </c>
      <c r="BF256" s="145">
        <f>IF(N256="znížená",J256,0)</f>
        <v>0</v>
      </c>
      <c r="BG256" s="145">
        <f>IF(N256="zákl. prenesená",J256,0)</f>
        <v>0</v>
      </c>
      <c r="BH256" s="145">
        <f>IF(N256="zníž. prenesená",J256,0)</f>
        <v>0</v>
      </c>
      <c r="BI256" s="145">
        <f>IF(N256="nulová",J256,0)</f>
        <v>0</v>
      </c>
      <c r="BJ256" s="16" t="s">
        <v>160</v>
      </c>
      <c r="BK256" s="145">
        <f>ROUND(I256*H256,2)</f>
        <v>0</v>
      </c>
      <c r="BL256" s="16" t="s">
        <v>198</v>
      </c>
      <c r="BM256" s="144" t="s">
        <v>386</v>
      </c>
    </row>
    <row r="257" spans="2:65" s="11" customFormat="1" ht="22.5">
      <c r="B257" s="146"/>
      <c r="D257" s="147" t="s">
        <v>167</v>
      </c>
      <c r="E257" s="148" t="s">
        <v>1</v>
      </c>
      <c r="F257" s="149" t="s">
        <v>692</v>
      </c>
      <c r="H257" s="150">
        <v>64.27</v>
      </c>
      <c r="I257" s="151"/>
      <c r="L257" s="146"/>
      <c r="M257" s="152"/>
      <c r="T257" s="153"/>
      <c r="AT257" s="148" t="s">
        <v>167</v>
      </c>
      <c r="AU257" s="148" t="s">
        <v>83</v>
      </c>
      <c r="AV257" s="11" t="s">
        <v>160</v>
      </c>
      <c r="AW257" s="11" t="s">
        <v>31</v>
      </c>
      <c r="AX257" s="11" t="s">
        <v>75</v>
      </c>
      <c r="AY257" s="148" t="s">
        <v>154</v>
      </c>
    </row>
    <row r="258" spans="2:65" s="12" customFormat="1" ht="11.25">
      <c r="B258" s="154"/>
      <c r="D258" s="147" t="s">
        <v>167</v>
      </c>
      <c r="E258" s="155" t="s">
        <v>1</v>
      </c>
      <c r="F258" s="156" t="s">
        <v>169</v>
      </c>
      <c r="H258" s="157">
        <v>64.27</v>
      </c>
      <c r="I258" s="158"/>
      <c r="L258" s="154"/>
      <c r="M258" s="159"/>
      <c r="T258" s="160"/>
      <c r="AT258" s="155" t="s">
        <v>167</v>
      </c>
      <c r="AU258" s="155" t="s">
        <v>83</v>
      </c>
      <c r="AV258" s="12" t="s">
        <v>159</v>
      </c>
      <c r="AW258" s="12" t="s">
        <v>31</v>
      </c>
      <c r="AX258" s="12" t="s">
        <v>83</v>
      </c>
      <c r="AY258" s="155" t="s">
        <v>154</v>
      </c>
    </row>
    <row r="259" spans="2:65" s="1" customFormat="1" ht="24.2" customHeight="1">
      <c r="B259" s="31"/>
      <c r="C259" s="132" t="s">
        <v>387</v>
      </c>
      <c r="D259" s="132" t="s">
        <v>155</v>
      </c>
      <c r="E259" s="133" t="s">
        <v>399</v>
      </c>
      <c r="F259" s="134" t="s">
        <v>400</v>
      </c>
      <c r="G259" s="135" t="s">
        <v>158</v>
      </c>
      <c r="H259" s="136">
        <v>12</v>
      </c>
      <c r="I259" s="137"/>
      <c r="J259" s="138">
        <f>ROUND(I259*H259,2)</f>
        <v>0</v>
      </c>
      <c r="K259" s="139"/>
      <c r="L259" s="31"/>
      <c r="M259" s="140" t="s">
        <v>1</v>
      </c>
      <c r="N259" s="141" t="s">
        <v>41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198</v>
      </c>
      <c r="AT259" s="144" t="s">
        <v>155</v>
      </c>
      <c r="AU259" s="144" t="s">
        <v>83</v>
      </c>
      <c r="AY259" s="16" t="s">
        <v>154</v>
      </c>
      <c r="BE259" s="145">
        <f>IF(N259="základná",J259,0)</f>
        <v>0</v>
      </c>
      <c r="BF259" s="145">
        <f>IF(N259="znížená",J259,0)</f>
        <v>0</v>
      </c>
      <c r="BG259" s="145">
        <f>IF(N259="zákl. prenesená",J259,0)</f>
        <v>0</v>
      </c>
      <c r="BH259" s="145">
        <f>IF(N259="zníž. prenesená",J259,0)</f>
        <v>0</v>
      </c>
      <c r="BI259" s="145">
        <f>IF(N259="nulová",J259,0)</f>
        <v>0</v>
      </c>
      <c r="BJ259" s="16" t="s">
        <v>160</v>
      </c>
      <c r="BK259" s="145">
        <f>ROUND(I259*H259,2)</f>
        <v>0</v>
      </c>
      <c r="BL259" s="16" t="s">
        <v>198</v>
      </c>
      <c r="BM259" s="144" t="s">
        <v>390</v>
      </c>
    </row>
    <row r="260" spans="2:65" s="1" customFormat="1" ht="33" customHeight="1">
      <c r="B260" s="31"/>
      <c r="C260" s="132" t="s">
        <v>270</v>
      </c>
      <c r="D260" s="132" t="s">
        <v>155</v>
      </c>
      <c r="E260" s="133" t="s">
        <v>402</v>
      </c>
      <c r="F260" s="134" t="s">
        <v>693</v>
      </c>
      <c r="G260" s="135" t="s">
        <v>158</v>
      </c>
      <c r="H260" s="136">
        <v>7</v>
      </c>
      <c r="I260" s="137"/>
      <c r="J260" s="138">
        <f>ROUND(I260*H260,2)</f>
        <v>0</v>
      </c>
      <c r="K260" s="139"/>
      <c r="L260" s="31"/>
      <c r="M260" s="140" t="s">
        <v>1</v>
      </c>
      <c r="N260" s="141" t="s">
        <v>41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198</v>
      </c>
      <c r="AT260" s="144" t="s">
        <v>155</v>
      </c>
      <c r="AU260" s="144" t="s">
        <v>83</v>
      </c>
      <c r="AY260" s="16" t="s">
        <v>154</v>
      </c>
      <c r="BE260" s="145">
        <f>IF(N260="základná",J260,0)</f>
        <v>0</v>
      </c>
      <c r="BF260" s="145">
        <f>IF(N260="znížená",J260,0)</f>
        <v>0</v>
      </c>
      <c r="BG260" s="145">
        <f>IF(N260="zákl. prenesená",J260,0)</f>
        <v>0</v>
      </c>
      <c r="BH260" s="145">
        <f>IF(N260="zníž. prenesená",J260,0)</f>
        <v>0</v>
      </c>
      <c r="BI260" s="145">
        <f>IF(N260="nulová",J260,0)</f>
        <v>0</v>
      </c>
      <c r="BJ260" s="16" t="s">
        <v>160</v>
      </c>
      <c r="BK260" s="145">
        <f>ROUND(I260*H260,2)</f>
        <v>0</v>
      </c>
      <c r="BL260" s="16" t="s">
        <v>198</v>
      </c>
      <c r="BM260" s="144" t="s">
        <v>396</v>
      </c>
    </row>
    <row r="261" spans="2:65" s="1" customFormat="1" ht="33" customHeight="1">
      <c r="B261" s="31"/>
      <c r="C261" s="132" t="s">
        <v>398</v>
      </c>
      <c r="D261" s="132" t="s">
        <v>155</v>
      </c>
      <c r="E261" s="133" t="s">
        <v>406</v>
      </c>
      <c r="F261" s="134" t="s">
        <v>407</v>
      </c>
      <c r="G261" s="135" t="s">
        <v>184</v>
      </c>
      <c r="H261" s="136">
        <v>212</v>
      </c>
      <c r="I261" s="137"/>
      <c r="J261" s="138">
        <f>ROUND(I261*H261,2)</f>
        <v>0</v>
      </c>
      <c r="K261" s="139"/>
      <c r="L261" s="31"/>
      <c r="M261" s="140" t="s">
        <v>1</v>
      </c>
      <c r="N261" s="141" t="s">
        <v>41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198</v>
      </c>
      <c r="AT261" s="144" t="s">
        <v>155</v>
      </c>
      <c r="AU261" s="144" t="s">
        <v>83</v>
      </c>
      <c r="AY261" s="16" t="s">
        <v>154</v>
      </c>
      <c r="BE261" s="145">
        <f>IF(N261="základná",J261,0)</f>
        <v>0</v>
      </c>
      <c r="BF261" s="145">
        <f>IF(N261="znížená",J261,0)</f>
        <v>0</v>
      </c>
      <c r="BG261" s="145">
        <f>IF(N261="zákl. prenesená",J261,0)</f>
        <v>0</v>
      </c>
      <c r="BH261" s="145">
        <f>IF(N261="zníž. prenesená",J261,0)</f>
        <v>0</v>
      </c>
      <c r="BI261" s="145">
        <f>IF(N261="nulová",J261,0)</f>
        <v>0</v>
      </c>
      <c r="BJ261" s="16" t="s">
        <v>160</v>
      </c>
      <c r="BK261" s="145">
        <f>ROUND(I261*H261,2)</f>
        <v>0</v>
      </c>
      <c r="BL261" s="16" t="s">
        <v>198</v>
      </c>
      <c r="BM261" s="144" t="s">
        <v>401</v>
      </c>
    </row>
    <row r="262" spans="2:65" s="1" customFormat="1" ht="24.2" customHeight="1">
      <c r="B262" s="31"/>
      <c r="C262" s="132" t="s">
        <v>274</v>
      </c>
      <c r="D262" s="132" t="s">
        <v>155</v>
      </c>
      <c r="E262" s="133" t="s">
        <v>694</v>
      </c>
      <c r="F262" s="134" t="s">
        <v>695</v>
      </c>
      <c r="G262" s="135" t="s">
        <v>320</v>
      </c>
      <c r="H262" s="136">
        <v>7.8390000000000004</v>
      </c>
      <c r="I262" s="137"/>
      <c r="J262" s="138">
        <f>ROUND(I262*H262,2)</f>
        <v>0</v>
      </c>
      <c r="K262" s="139"/>
      <c r="L262" s="31"/>
      <c r="M262" s="140" t="s">
        <v>1</v>
      </c>
      <c r="N262" s="141" t="s">
        <v>41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198</v>
      </c>
      <c r="AT262" s="144" t="s">
        <v>155</v>
      </c>
      <c r="AU262" s="144" t="s">
        <v>83</v>
      </c>
      <c r="AY262" s="16" t="s">
        <v>154</v>
      </c>
      <c r="BE262" s="145">
        <f>IF(N262="základná",J262,0)</f>
        <v>0</v>
      </c>
      <c r="BF262" s="145">
        <f>IF(N262="znížená",J262,0)</f>
        <v>0</v>
      </c>
      <c r="BG262" s="145">
        <f>IF(N262="zákl. prenesená",J262,0)</f>
        <v>0</v>
      </c>
      <c r="BH262" s="145">
        <f>IF(N262="zníž. prenesená",J262,0)</f>
        <v>0</v>
      </c>
      <c r="BI262" s="145">
        <f>IF(N262="nulová",J262,0)</f>
        <v>0</v>
      </c>
      <c r="BJ262" s="16" t="s">
        <v>160</v>
      </c>
      <c r="BK262" s="145">
        <f>ROUND(I262*H262,2)</f>
        <v>0</v>
      </c>
      <c r="BL262" s="16" t="s">
        <v>198</v>
      </c>
      <c r="BM262" s="144" t="s">
        <v>404</v>
      </c>
    </row>
    <row r="263" spans="2:65" s="10" customFormat="1" ht="25.9" customHeight="1">
      <c r="B263" s="122"/>
      <c r="D263" s="123" t="s">
        <v>74</v>
      </c>
      <c r="E263" s="124" t="s">
        <v>412</v>
      </c>
      <c r="F263" s="124" t="s">
        <v>413</v>
      </c>
      <c r="I263" s="125"/>
      <c r="J263" s="126">
        <f>BK263</f>
        <v>0</v>
      </c>
      <c r="L263" s="122"/>
      <c r="M263" s="127"/>
      <c r="P263" s="128">
        <f>SUM(P264:P276)</f>
        <v>0</v>
      </c>
      <c r="R263" s="128">
        <f>SUM(R264:R276)</f>
        <v>0</v>
      </c>
      <c r="T263" s="129">
        <f>SUM(T264:T276)</f>
        <v>0</v>
      </c>
      <c r="AR263" s="123" t="s">
        <v>160</v>
      </c>
      <c r="AT263" s="130" t="s">
        <v>74</v>
      </c>
      <c r="AU263" s="130" t="s">
        <v>75</v>
      </c>
      <c r="AY263" s="123" t="s">
        <v>154</v>
      </c>
      <c r="BK263" s="131">
        <f>SUM(BK264:BK276)</f>
        <v>0</v>
      </c>
    </row>
    <row r="264" spans="2:65" s="1" customFormat="1" ht="24.2" customHeight="1">
      <c r="B264" s="31"/>
      <c r="C264" s="132" t="s">
        <v>405</v>
      </c>
      <c r="D264" s="132" t="s">
        <v>155</v>
      </c>
      <c r="E264" s="133" t="s">
        <v>415</v>
      </c>
      <c r="F264" s="134" t="s">
        <v>416</v>
      </c>
      <c r="G264" s="135" t="s">
        <v>158</v>
      </c>
      <c r="H264" s="136">
        <v>16</v>
      </c>
      <c r="I264" s="137"/>
      <c r="J264" s="138">
        <f t="shared" ref="J264:J276" si="10">ROUND(I264*H264,2)</f>
        <v>0</v>
      </c>
      <c r="K264" s="139"/>
      <c r="L264" s="31"/>
      <c r="M264" s="140" t="s">
        <v>1</v>
      </c>
      <c r="N264" s="141" t="s">
        <v>41</v>
      </c>
      <c r="P264" s="142">
        <f t="shared" ref="P264:P276" si="11">O264*H264</f>
        <v>0</v>
      </c>
      <c r="Q264" s="142">
        <v>0</v>
      </c>
      <c r="R264" s="142">
        <f t="shared" ref="R264:R276" si="12">Q264*H264</f>
        <v>0</v>
      </c>
      <c r="S264" s="142">
        <v>0</v>
      </c>
      <c r="T264" s="143">
        <f t="shared" ref="T264:T276" si="13">S264*H264</f>
        <v>0</v>
      </c>
      <c r="AR264" s="144" t="s">
        <v>198</v>
      </c>
      <c r="AT264" s="144" t="s">
        <v>155</v>
      </c>
      <c r="AU264" s="144" t="s">
        <v>83</v>
      </c>
      <c r="AY264" s="16" t="s">
        <v>154</v>
      </c>
      <c r="BE264" s="145">
        <f t="shared" ref="BE264:BE276" si="14">IF(N264="základná",J264,0)</f>
        <v>0</v>
      </c>
      <c r="BF264" s="145">
        <f t="shared" ref="BF264:BF276" si="15">IF(N264="znížená",J264,0)</f>
        <v>0</v>
      </c>
      <c r="BG264" s="145">
        <f t="shared" ref="BG264:BG276" si="16">IF(N264="zákl. prenesená",J264,0)</f>
        <v>0</v>
      </c>
      <c r="BH264" s="145">
        <f t="shared" ref="BH264:BH276" si="17">IF(N264="zníž. prenesená",J264,0)</f>
        <v>0</v>
      </c>
      <c r="BI264" s="145">
        <f t="shared" ref="BI264:BI276" si="18">IF(N264="nulová",J264,0)</f>
        <v>0</v>
      </c>
      <c r="BJ264" s="16" t="s">
        <v>160</v>
      </c>
      <c r="BK264" s="145">
        <f t="shared" ref="BK264:BK276" si="19">ROUND(I264*H264,2)</f>
        <v>0</v>
      </c>
      <c r="BL264" s="16" t="s">
        <v>198</v>
      </c>
      <c r="BM264" s="144" t="s">
        <v>408</v>
      </c>
    </row>
    <row r="265" spans="2:65" s="1" customFormat="1" ht="37.9" customHeight="1">
      <c r="B265" s="31"/>
      <c r="C265" s="161" t="s">
        <v>279</v>
      </c>
      <c r="D265" s="161" t="s">
        <v>224</v>
      </c>
      <c r="E265" s="162" t="s">
        <v>418</v>
      </c>
      <c r="F265" s="163" t="s">
        <v>419</v>
      </c>
      <c r="G265" s="164" t="s">
        <v>158</v>
      </c>
      <c r="H265" s="165">
        <v>16</v>
      </c>
      <c r="I265" s="166"/>
      <c r="J265" s="167">
        <f t="shared" si="10"/>
        <v>0</v>
      </c>
      <c r="K265" s="168"/>
      <c r="L265" s="169"/>
      <c r="M265" s="170" t="s">
        <v>1</v>
      </c>
      <c r="N265" s="171" t="s">
        <v>41</v>
      </c>
      <c r="P265" s="142">
        <f t="shared" si="11"/>
        <v>0</v>
      </c>
      <c r="Q265" s="142">
        <v>0</v>
      </c>
      <c r="R265" s="142">
        <f t="shared" si="12"/>
        <v>0</v>
      </c>
      <c r="S265" s="142">
        <v>0</v>
      </c>
      <c r="T265" s="143">
        <f t="shared" si="13"/>
        <v>0</v>
      </c>
      <c r="AR265" s="144" t="s">
        <v>234</v>
      </c>
      <c r="AT265" s="144" t="s">
        <v>224</v>
      </c>
      <c r="AU265" s="144" t="s">
        <v>83</v>
      </c>
      <c r="AY265" s="16" t="s">
        <v>154</v>
      </c>
      <c r="BE265" s="145">
        <f t="shared" si="14"/>
        <v>0</v>
      </c>
      <c r="BF265" s="145">
        <f t="shared" si="15"/>
        <v>0</v>
      </c>
      <c r="BG265" s="145">
        <f t="shared" si="16"/>
        <v>0</v>
      </c>
      <c r="BH265" s="145">
        <f t="shared" si="17"/>
        <v>0</v>
      </c>
      <c r="BI265" s="145">
        <f t="shared" si="18"/>
        <v>0</v>
      </c>
      <c r="BJ265" s="16" t="s">
        <v>160</v>
      </c>
      <c r="BK265" s="145">
        <f t="shared" si="19"/>
        <v>0</v>
      </c>
      <c r="BL265" s="16" t="s">
        <v>198</v>
      </c>
      <c r="BM265" s="144" t="s">
        <v>411</v>
      </c>
    </row>
    <row r="266" spans="2:65" s="1" customFormat="1" ht="33" customHeight="1">
      <c r="B266" s="31"/>
      <c r="C266" s="132" t="s">
        <v>414</v>
      </c>
      <c r="D266" s="132" t="s">
        <v>155</v>
      </c>
      <c r="E266" s="133" t="s">
        <v>422</v>
      </c>
      <c r="F266" s="134" t="s">
        <v>423</v>
      </c>
      <c r="G266" s="135" t="s">
        <v>158</v>
      </c>
      <c r="H266" s="136">
        <v>45</v>
      </c>
      <c r="I266" s="137"/>
      <c r="J266" s="138">
        <f t="shared" si="10"/>
        <v>0</v>
      </c>
      <c r="K266" s="139"/>
      <c r="L266" s="31"/>
      <c r="M266" s="140" t="s">
        <v>1</v>
      </c>
      <c r="N266" s="141" t="s">
        <v>41</v>
      </c>
      <c r="P266" s="142">
        <f t="shared" si="11"/>
        <v>0</v>
      </c>
      <c r="Q266" s="142">
        <v>0</v>
      </c>
      <c r="R266" s="142">
        <f t="shared" si="12"/>
        <v>0</v>
      </c>
      <c r="S266" s="142">
        <v>0</v>
      </c>
      <c r="T266" s="143">
        <f t="shared" si="13"/>
        <v>0</v>
      </c>
      <c r="AR266" s="144" t="s">
        <v>198</v>
      </c>
      <c r="AT266" s="144" t="s">
        <v>155</v>
      </c>
      <c r="AU266" s="144" t="s">
        <v>83</v>
      </c>
      <c r="AY266" s="16" t="s">
        <v>154</v>
      </c>
      <c r="BE266" s="145">
        <f t="shared" si="14"/>
        <v>0</v>
      </c>
      <c r="BF266" s="145">
        <f t="shared" si="15"/>
        <v>0</v>
      </c>
      <c r="BG266" s="145">
        <f t="shared" si="16"/>
        <v>0</v>
      </c>
      <c r="BH266" s="145">
        <f t="shared" si="17"/>
        <v>0</v>
      </c>
      <c r="BI266" s="145">
        <f t="shared" si="18"/>
        <v>0</v>
      </c>
      <c r="BJ266" s="16" t="s">
        <v>160</v>
      </c>
      <c r="BK266" s="145">
        <f t="shared" si="19"/>
        <v>0</v>
      </c>
      <c r="BL266" s="16" t="s">
        <v>198</v>
      </c>
      <c r="BM266" s="144" t="s">
        <v>417</v>
      </c>
    </row>
    <row r="267" spans="2:65" s="1" customFormat="1" ht="24.2" customHeight="1">
      <c r="B267" s="31"/>
      <c r="C267" s="161" t="s">
        <v>285</v>
      </c>
      <c r="D267" s="161" t="s">
        <v>224</v>
      </c>
      <c r="E267" s="162" t="s">
        <v>426</v>
      </c>
      <c r="F267" s="163" t="s">
        <v>427</v>
      </c>
      <c r="G267" s="164" t="s">
        <v>158</v>
      </c>
      <c r="H267" s="165">
        <v>45</v>
      </c>
      <c r="I267" s="166"/>
      <c r="J267" s="167">
        <f t="shared" si="10"/>
        <v>0</v>
      </c>
      <c r="K267" s="168"/>
      <c r="L267" s="169"/>
      <c r="M267" s="170" t="s">
        <v>1</v>
      </c>
      <c r="N267" s="171" t="s">
        <v>41</v>
      </c>
      <c r="P267" s="142">
        <f t="shared" si="11"/>
        <v>0</v>
      </c>
      <c r="Q267" s="142">
        <v>0</v>
      </c>
      <c r="R267" s="142">
        <f t="shared" si="12"/>
        <v>0</v>
      </c>
      <c r="S267" s="142">
        <v>0</v>
      </c>
      <c r="T267" s="143">
        <f t="shared" si="13"/>
        <v>0</v>
      </c>
      <c r="AR267" s="144" t="s">
        <v>234</v>
      </c>
      <c r="AT267" s="144" t="s">
        <v>224</v>
      </c>
      <c r="AU267" s="144" t="s">
        <v>83</v>
      </c>
      <c r="AY267" s="16" t="s">
        <v>154</v>
      </c>
      <c r="BE267" s="145">
        <f t="shared" si="14"/>
        <v>0</v>
      </c>
      <c r="BF267" s="145">
        <f t="shared" si="15"/>
        <v>0</v>
      </c>
      <c r="BG267" s="145">
        <f t="shared" si="16"/>
        <v>0</v>
      </c>
      <c r="BH267" s="145">
        <f t="shared" si="17"/>
        <v>0</v>
      </c>
      <c r="BI267" s="145">
        <f t="shared" si="18"/>
        <v>0</v>
      </c>
      <c r="BJ267" s="16" t="s">
        <v>160</v>
      </c>
      <c r="BK267" s="145">
        <f t="shared" si="19"/>
        <v>0</v>
      </c>
      <c r="BL267" s="16" t="s">
        <v>198</v>
      </c>
      <c r="BM267" s="144" t="s">
        <v>420</v>
      </c>
    </row>
    <row r="268" spans="2:65" s="1" customFormat="1" ht="33" customHeight="1">
      <c r="B268" s="31"/>
      <c r="C268" s="161" t="s">
        <v>421</v>
      </c>
      <c r="D268" s="161" t="s">
        <v>224</v>
      </c>
      <c r="E268" s="162" t="s">
        <v>430</v>
      </c>
      <c r="F268" s="163" t="s">
        <v>696</v>
      </c>
      <c r="G268" s="164" t="s">
        <v>158</v>
      </c>
      <c r="H268" s="165">
        <v>23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2">
        <f t="shared" si="11"/>
        <v>0</v>
      </c>
      <c r="Q268" s="142">
        <v>0</v>
      </c>
      <c r="R268" s="142">
        <f t="shared" si="12"/>
        <v>0</v>
      </c>
      <c r="S268" s="142">
        <v>0</v>
      </c>
      <c r="T268" s="143">
        <f t="shared" si="13"/>
        <v>0</v>
      </c>
      <c r="AR268" s="144" t="s">
        <v>234</v>
      </c>
      <c r="AT268" s="144" t="s">
        <v>224</v>
      </c>
      <c r="AU268" s="144" t="s">
        <v>83</v>
      </c>
      <c r="AY268" s="16" t="s">
        <v>154</v>
      </c>
      <c r="BE268" s="145">
        <f t="shared" si="14"/>
        <v>0</v>
      </c>
      <c r="BF268" s="145">
        <f t="shared" si="15"/>
        <v>0</v>
      </c>
      <c r="BG268" s="145">
        <f t="shared" si="16"/>
        <v>0</v>
      </c>
      <c r="BH268" s="145">
        <f t="shared" si="17"/>
        <v>0</v>
      </c>
      <c r="BI268" s="145">
        <f t="shared" si="18"/>
        <v>0</v>
      </c>
      <c r="BJ268" s="16" t="s">
        <v>160</v>
      </c>
      <c r="BK268" s="145">
        <f t="shared" si="19"/>
        <v>0</v>
      </c>
      <c r="BL268" s="16" t="s">
        <v>198</v>
      </c>
      <c r="BM268" s="144" t="s">
        <v>424</v>
      </c>
    </row>
    <row r="269" spans="2:65" s="1" customFormat="1" ht="24.2" customHeight="1">
      <c r="B269" s="31"/>
      <c r="C269" s="161" t="s">
        <v>290</v>
      </c>
      <c r="D269" s="161" t="s">
        <v>224</v>
      </c>
      <c r="E269" s="162" t="s">
        <v>433</v>
      </c>
      <c r="F269" s="163" t="s">
        <v>697</v>
      </c>
      <c r="G269" s="164" t="s">
        <v>158</v>
      </c>
      <c r="H269" s="165">
        <v>12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2">
        <f t="shared" si="11"/>
        <v>0</v>
      </c>
      <c r="Q269" s="142">
        <v>0</v>
      </c>
      <c r="R269" s="142">
        <f t="shared" si="12"/>
        <v>0</v>
      </c>
      <c r="S269" s="142">
        <v>0</v>
      </c>
      <c r="T269" s="143">
        <f t="shared" si="13"/>
        <v>0</v>
      </c>
      <c r="AR269" s="144" t="s">
        <v>234</v>
      </c>
      <c r="AT269" s="144" t="s">
        <v>224</v>
      </c>
      <c r="AU269" s="144" t="s">
        <v>83</v>
      </c>
      <c r="AY269" s="16" t="s">
        <v>154</v>
      </c>
      <c r="BE269" s="145">
        <f t="shared" si="14"/>
        <v>0</v>
      </c>
      <c r="BF269" s="145">
        <f t="shared" si="15"/>
        <v>0</v>
      </c>
      <c r="BG269" s="145">
        <f t="shared" si="16"/>
        <v>0</v>
      </c>
      <c r="BH269" s="145">
        <f t="shared" si="17"/>
        <v>0</v>
      </c>
      <c r="BI269" s="145">
        <f t="shared" si="18"/>
        <v>0</v>
      </c>
      <c r="BJ269" s="16" t="s">
        <v>160</v>
      </c>
      <c r="BK269" s="145">
        <f t="shared" si="19"/>
        <v>0</v>
      </c>
      <c r="BL269" s="16" t="s">
        <v>198</v>
      </c>
      <c r="BM269" s="144" t="s">
        <v>428</v>
      </c>
    </row>
    <row r="270" spans="2:65" s="1" customFormat="1" ht="24.2" customHeight="1">
      <c r="B270" s="31"/>
      <c r="C270" s="132" t="s">
        <v>429</v>
      </c>
      <c r="D270" s="132" t="s">
        <v>155</v>
      </c>
      <c r="E270" s="133" t="s">
        <v>437</v>
      </c>
      <c r="F270" s="134" t="s">
        <v>438</v>
      </c>
      <c r="G270" s="135" t="s">
        <v>158</v>
      </c>
      <c r="H270" s="136">
        <v>27</v>
      </c>
      <c r="I270" s="137"/>
      <c r="J270" s="138">
        <f t="shared" si="10"/>
        <v>0</v>
      </c>
      <c r="K270" s="139"/>
      <c r="L270" s="31"/>
      <c r="M270" s="140" t="s">
        <v>1</v>
      </c>
      <c r="N270" s="141" t="s">
        <v>41</v>
      </c>
      <c r="P270" s="142">
        <f t="shared" si="11"/>
        <v>0</v>
      </c>
      <c r="Q270" s="142">
        <v>0</v>
      </c>
      <c r="R270" s="142">
        <f t="shared" si="12"/>
        <v>0</v>
      </c>
      <c r="S270" s="142">
        <v>0</v>
      </c>
      <c r="T270" s="143">
        <f t="shared" si="13"/>
        <v>0</v>
      </c>
      <c r="AR270" s="144" t="s">
        <v>198</v>
      </c>
      <c r="AT270" s="144" t="s">
        <v>155</v>
      </c>
      <c r="AU270" s="144" t="s">
        <v>83</v>
      </c>
      <c r="AY270" s="16" t="s">
        <v>154</v>
      </c>
      <c r="BE270" s="145">
        <f t="shared" si="14"/>
        <v>0</v>
      </c>
      <c r="BF270" s="145">
        <f t="shared" si="15"/>
        <v>0</v>
      </c>
      <c r="BG270" s="145">
        <f t="shared" si="16"/>
        <v>0</v>
      </c>
      <c r="BH270" s="145">
        <f t="shared" si="17"/>
        <v>0</v>
      </c>
      <c r="BI270" s="145">
        <f t="shared" si="18"/>
        <v>0</v>
      </c>
      <c r="BJ270" s="16" t="s">
        <v>160</v>
      </c>
      <c r="BK270" s="145">
        <f t="shared" si="19"/>
        <v>0</v>
      </c>
      <c r="BL270" s="16" t="s">
        <v>198</v>
      </c>
      <c r="BM270" s="144" t="s">
        <v>432</v>
      </c>
    </row>
    <row r="271" spans="2:65" s="1" customFormat="1" ht="16.5" customHeight="1">
      <c r="B271" s="31"/>
      <c r="C271" s="132" t="s">
        <v>294</v>
      </c>
      <c r="D271" s="132" t="s">
        <v>155</v>
      </c>
      <c r="E271" s="133" t="s">
        <v>440</v>
      </c>
      <c r="F271" s="134" t="s">
        <v>441</v>
      </c>
      <c r="G271" s="135" t="s">
        <v>158</v>
      </c>
      <c r="H271" s="136">
        <v>51</v>
      </c>
      <c r="I271" s="137"/>
      <c r="J271" s="138">
        <f t="shared" si="10"/>
        <v>0</v>
      </c>
      <c r="K271" s="139"/>
      <c r="L271" s="31"/>
      <c r="M271" s="140" t="s">
        <v>1</v>
      </c>
      <c r="N271" s="141" t="s">
        <v>41</v>
      </c>
      <c r="P271" s="142">
        <f t="shared" si="11"/>
        <v>0</v>
      </c>
      <c r="Q271" s="142">
        <v>0</v>
      </c>
      <c r="R271" s="142">
        <f t="shared" si="12"/>
        <v>0</v>
      </c>
      <c r="S271" s="142">
        <v>0</v>
      </c>
      <c r="T271" s="143">
        <f t="shared" si="13"/>
        <v>0</v>
      </c>
      <c r="AR271" s="144" t="s">
        <v>198</v>
      </c>
      <c r="AT271" s="144" t="s">
        <v>155</v>
      </c>
      <c r="AU271" s="144" t="s">
        <v>83</v>
      </c>
      <c r="AY271" s="16" t="s">
        <v>154</v>
      </c>
      <c r="BE271" s="145">
        <f t="shared" si="14"/>
        <v>0</v>
      </c>
      <c r="BF271" s="145">
        <f t="shared" si="15"/>
        <v>0</v>
      </c>
      <c r="BG271" s="145">
        <f t="shared" si="16"/>
        <v>0</v>
      </c>
      <c r="BH271" s="145">
        <f t="shared" si="17"/>
        <v>0</v>
      </c>
      <c r="BI271" s="145">
        <f t="shared" si="18"/>
        <v>0</v>
      </c>
      <c r="BJ271" s="16" t="s">
        <v>160</v>
      </c>
      <c r="BK271" s="145">
        <f t="shared" si="19"/>
        <v>0</v>
      </c>
      <c r="BL271" s="16" t="s">
        <v>198</v>
      </c>
      <c r="BM271" s="144" t="s">
        <v>435</v>
      </c>
    </row>
    <row r="272" spans="2:65" s="1" customFormat="1" ht="16.5" customHeight="1">
      <c r="B272" s="31"/>
      <c r="C272" s="161" t="s">
        <v>436</v>
      </c>
      <c r="D272" s="161" t="s">
        <v>224</v>
      </c>
      <c r="E272" s="162" t="s">
        <v>445</v>
      </c>
      <c r="F272" s="163" t="s">
        <v>446</v>
      </c>
      <c r="G272" s="164" t="s">
        <v>158</v>
      </c>
      <c r="H272" s="165">
        <v>12</v>
      </c>
      <c r="I272" s="166"/>
      <c r="J272" s="167">
        <f t="shared" si="10"/>
        <v>0</v>
      </c>
      <c r="K272" s="168"/>
      <c r="L272" s="169"/>
      <c r="M272" s="170" t="s">
        <v>1</v>
      </c>
      <c r="N272" s="171" t="s">
        <v>41</v>
      </c>
      <c r="P272" s="142">
        <f t="shared" si="11"/>
        <v>0</v>
      </c>
      <c r="Q272" s="142">
        <v>0</v>
      </c>
      <c r="R272" s="142">
        <f t="shared" si="12"/>
        <v>0</v>
      </c>
      <c r="S272" s="142">
        <v>0</v>
      </c>
      <c r="T272" s="143">
        <f t="shared" si="13"/>
        <v>0</v>
      </c>
      <c r="AR272" s="144" t="s">
        <v>234</v>
      </c>
      <c r="AT272" s="144" t="s">
        <v>224</v>
      </c>
      <c r="AU272" s="144" t="s">
        <v>83</v>
      </c>
      <c r="AY272" s="16" t="s">
        <v>154</v>
      </c>
      <c r="BE272" s="145">
        <f t="shared" si="14"/>
        <v>0</v>
      </c>
      <c r="BF272" s="145">
        <f t="shared" si="15"/>
        <v>0</v>
      </c>
      <c r="BG272" s="145">
        <f t="shared" si="16"/>
        <v>0</v>
      </c>
      <c r="BH272" s="145">
        <f t="shared" si="17"/>
        <v>0</v>
      </c>
      <c r="BI272" s="145">
        <f t="shared" si="18"/>
        <v>0</v>
      </c>
      <c r="BJ272" s="16" t="s">
        <v>160</v>
      </c>
      <c r="BK272" s="145">
        <f t="shared" si="19"/>
        <v>0</v>
      </c>
      <c r="BL272" s="16" t="s">
        <v>198</v>
      </c>
      <c r="BM272" s="144" t="s">
        <v>439</v>
      </c>
    </row>
    <row r="273" spans="2:65" s="1" customFormat="1" ht="16.5" customHeight="1">
      <c r="B273" s="31"/>
      <c r="C273" s="161" t="s">
        <v>306</v>
      </c>
      <c r="D273" s="161" t="s">
        <v>224</v>
      </c>
      <c r="E273" s="162" t="s">
        <v>448</v>
      </c>
      <c r="F273" s="163" t="s">
        <v>449</v>
      </c>
      <c r="G273" s="164" t="s">
        <v>158</v>
      </c>
      <c r="H273" s="165">
        <v>39</v>
      </c>
      <c r="I273" s="166"/>
      <c r="J273" s="167">
        <f t="shared" si="10"/>
        <v>0</v>
      </c>
      <c r="K273" s="168"/>
      <c r="L273" s="169"/>
      <c r="M273" s="170" t="s">
        <v>1</v>
      </c>
      <c r="N273" s="171" t="s">
        <v>41</v>
      </c>
      <c r="P273" s="142">
        <f t="shared" si="11"/>
        <v>0</v>
      </c>
      <c r="Q273" s="142">
        <v>0</v>
      </c>
      <c r="R273" s="142">
        <f t="shared" si="12"/>
        <v>0</v>
      </c>
      <c r="S273" s="142">
        <v>0</v>
      </c>
      <c r="T273" s="143">
        <f t="shared" si="13"/>
        <v>0</v>
      </c>
      <c r="AR273" s="144" t="s">
        <v>234</v>
      </c>
      <c r="AT273" s="144" t="s">
        <v>224</v>
      </c>
      <c r="AU273" s="144" t="s">
        <v>83</v>
      </c>
      <c r="AY273" s="16" t="s">
        <v>154</v>
      </c>
      <c r="BE273" s="145">
        <f t="shared" si="14"/>
        <v>0</v>
      </c>
      <c r="BF273" s="145">
        <f t="shared" si="15"/>
        <v>0</v>
      </c>
      <c r="BG273" s="145">
        <f t="shared" si="16"/>
        <v>0</v>
      </c>
      <c r="BH273" s="145">
        <f t="shared" si="17"/>
        <v>0</v>
      </c>
      <c r="BI273" s="145">
        <f t="shared" si="18"/>
        <v>0</v>
      </c>
      <c r="BJ273" s="16" t="s">
        <v>160</v>
      </c>
      <c r="BK273" s="145">
        <f t="shared" si="19"/>
        <v>0</v>
      </c>
      <c r="BL273" s="16" t="s">
        <v>198</v>
      </c>
      <c r="BM273" s="144" t="s">
        <v>442</v>
      </c>
    </row>
    <row r="274" spans="2:65" s="1" customFormat="1" ht="16.5" customHeight="1">
      <c r="B274" s="31"/>
      <c r="C274" s="132" t="s">
        <v>444</v>
      </c>
      <c r="D274" s="132" t="s">
        <v>155</v>
      </c>
      <c r="E274" s="133" t="s">
        <v>452</v>
      </c>
      <c r="F274" s="134" t="s">
        <v>453</v>
      </c>
      <c r="G274" s="135" t="s">
        <v>158</v>
      </c>
      <c r="H274" s="136">
        <v>2</v>
      </c>
      <c r="I274" s="137"/>
      <c r="J274" s="138">
        <f t="shared" si="10"/>
        <v>0</v>
      </c>
      <c r="K274" s="139"/>
      <c r="L274" s="31"/>
      <c r="M274" s="140" t="s">
        <v>1</v>
      </c>
      <c r="N274" s="141" t="s">
        <v>41</v>
      </c>
      <c r="P274" s="142">
        <f t="shared" si="11"/>
        <v>0</v>
      </c>
      <c r="Q274" s="142">
        <v>0</v>
      </c>
      <c r="R274" s="142">
        <f t="shared" si="12"/>
        <v>0</v>
      </c>
      <c r="S274" s="142">
        <v>0</v>
      </c>
      <c r="T274" s="143">
        <f t="shared" si="13"/>
        <v>0</v>
      </c>
      <c r="AR274" s="144" t="s">
        <v>198</v>
      </c>
      <c r="AT274" s="144" t="s">
        <v>155</v>
      </c>
      <c r="AU274" s="144" t="s">
        <v>83</v>
      </c>
      <c r="AY274" s="16" t="s">
        <v>154</v>
      </c>
      <c r="BE274" s="145">
        <f t="shared" si="14"/>
        <v>0</v>
      </c>
      <c r="BF274" s="145">
        <f t="shared" si="15"/>
        <v>0</v>
      </c>
      <c r="BG274" s="145">
        <f t="shared" si="16"/>
        <v>0</v>
      </c>
      <c r="BH274" s="145">
        <f t="shared" si="17"/>
        <v>0</v>
      </c>
      <c r="BI274" s="145">
        <f t="shared" si="18"/>
        <v>0</v>
      </c>
      <c r="BJ274" s="16" t="s">
        <v>160</v>
      </c>
      <c r="BK274" s="145">
        <f t="shared" si="19"/>
        <v>0</v>
      </c>
      <c r="BL274" s="16" t="s">
        <v>198</v>
      </c>
      <c r="BM274" s="144" t="s">
        <v>447</v>
      </c>
    </row>
    <row r="275" spans="2:65" s="1" customFormat="1" ht="16.5" customHeight="1">
      <c r="B275" s="31"/>
      <c r="C275" s="161" t="s">
        <v>309</v>
      </c>
      <c r="D275" s="161" t="s">
        <v>224</v>
      </c>
      <c r="E275" s="162" t="s">
        <v>455</v>
      </c>
      <c r="F275" s="163" t="s">
        <v>456</v>
      </c>
      <c r="G275" s="164" t="s">
        <v>158</v>
      </c>
      <c r="H275" s="165">
        <v>2</v>
      </c>
      <c r="I275" s="166"/>
      <c r="J275" s="167">
        <f t="shared" si="10"/>
        <v>0</v>
      </c>
      <c r="K275" s="168"/>
      <c r="L275" s="169"/>
      <c r="M275" s="170" t="s">
        <v>1</v>
      </c>
      <c r="N275" s="171" t="s">
        <v>41</v>
      </c>
      <c r="P275" s="142">
        <f t="shared" si="11"/>
        <v>0</v>
      </c>
      <c r="Q275" s="142">
        <v>0</v>
      </c>
      <c r="R275" s="142">
        <f t="shared" si="12"/>
        <v>0</v>
      </c>
      <c r="S275" s="142">
        <v>0</v>
      </c>
      <c r="T275" s="143">
        <f t="shared" si="13"/>
        <v>0</v>
      </c>
      <c r="AR275" s="144" t="s">
        <v>234</v>
      </c>
      <c r="AT275" s="144" t="s">
        <v>224</v>
      </c>
      <c r="AU275" s="144" t="s">
        <v>83</v>
      </c>
      <c r="AY275" s="16" t="s">
        <v>154</v>
      </c>
      <c r="BE275" s="145">
        <f t="shared" si="14"/>
        <v>0</v>
      </c>
      <c r="BF275" s="145">
        <f t="shared" si="15"/>
        <v>0</v>
      </c>
      <c r="BG275" s="145">
        <f t="shared" si="16"/>
        <v>0</v>
      </c>
      <c r="BH275" s="145">
        <f t="shared" si="17"/>
        <v>0</v>
      </c>
      <c r="BI275" s="145">
        <f t="shared" si="18"/>
        <v>0</v>
      </c>
      <c r="BJ275" s="16" t="s">
        <v>160</v>
      </c>
      <c r="BK275" s="145">
        <f t="shared" si="19"/>
        <v>0</v>
      </c>
      <c r="BL275" s="16" t="s">
        <v>198</v>
      </c>
      <c r="BM275" s="144" t="s">
        <v>450</v>
      </c>
    </row>
    <row r="276" spans="2:65" s="1" customFormat="1" ht="24.2" customHeight="1">
      <c r="B276" s="31"/>
      <c r="C276" s="132" t="s">
        <v>451</v>
      </c>
      <c r="D276" s="132" t="s">
        <v>155</v>
      </c>
      <c r="E276" s="133" t="s">
        <v>459</v>
      </c>
      <c r="F276" s="134" t="s">
        <v>460</v>
      </c>
      <c r="G276" s="135" t="s">
        <v>365</v>
      </c>
      <c r="H276" s="172"/>
      <c r="I276" s="137"/>
      <c r="J276" s="138">
        <f t="shared" si="10"/>
        <v>0</v>
      </c>
      <c r="K276" s="139"/>
      <c r="L276" s="31"/>
      <c r="M276" s="140" t="s">
        <v>1</v>
      </c>
      <c r="N276" s="141" t="s">
        <v>41</v>
      </c>
      <c r="P276" s="142">
        <f t="shared" si="11"/>
        <v>0</v>
      </c>
      <c r="Q276" s="142">
        <v>0</v>
      </c>
      <c r="R276" s="142">
        <f t="shared" si="12"/>
        <v>0</v>
      </c>
      <c r="S276" s="142">
        <v>0</v>
      </c>
      <c r="T276" s="143">
        <f t="shared" si="13"/>
        <v>0</v>
      </c>
      <c r="AR276" s="144" t="s">
        <v>198</v>
      </c>
      <c r="AT276" s="144" t="s">
        <v>155</v>
      </c>
      <c r="AU276" s="144" t="s">
        <v>83</v>
      </c>
      <c r="AY276" s="16" t="s">
        <v>154</v>
      </c>
      <c r="BE276" s="145">
        <f t="shared" si="14"/>
        <v>0</v>
      </c>
      <c r="BF276" s="145">
        <f t="shared" si="15"/>
        <v>0</v>
      </c>
      <c r="BG276" s="145">
        <f t="shared" si="16"/>
        <v>0</v>
      </c>
      <c r="BH276" s="145">
        <f t="shared" si="17"/>
        <v>0</v>
      </c>
      <c r="BI276" s="145">
        <f t="shared" si="18"/>
        <v>0</v>
      </c>
      <c r="BJ276" s="16" t="s">
        <v>160</v>
      </c>
      <c r="BK276" s="145">
        <f t="shared" si="19"/>
        <v>0</v>
      </c>
      <c r="BL276" s="16" t="s">
        <v>198</v>
      </c>
      <c r="BM276" s="144" t="s">
        <v>454</v>
      </c>
    </row>
    <row r="277" spans="2:65" s="10" customFormat="1" ht="25.9" customHeight="1">
      <c r="B277" s="122"/>
      <c r="D277" s="123" t="s">
        <v>74</v>
      </c>
      <c r="E277" s="124" t="s">
        <v>462</v>
      </c>
      <c r="F277" s="124" t="s">
        <v>463</v>
      </c>
      <c r="I277" s="125"/>
      <c r="J277" s="126">
        <f>BK277</f>
        <v>0</v>
      </c>
      <c r="L277" s="122"/>
      <c r="M277" s="127"/>
      <c r="P277" s="128">
        <f>SUM(P278:P280)</f>
        <v>0</v>
      </c>
      <c r="R277" s="128">
        <f>SUM(R278:R280)</f>
        <v>0</v>
      </c>
      <c r="T277" s="129">
        <f>SUM(T278:T280)</f>
        <v>0</v>
      </c>
      <c r="AR277" s="123" t="s">
        <v>160</v>
      </c>
      <c r="AT277" s="130" t="s">
        <v>74</v>
      </c>
      <c r="AU277" s="130" t="s">
        <v>75</v>
      </c>
      <c r="AY277" s="123" t="s">
        <v>154</v>
      </c>
      <c r="BK277" s="131">
        <f>SUM(BK278:BK280)</f>
        <v>0</v>
      </c>
    </row>
    <row r="278" spans="2:65" s="1" customFormat="1" ht="24.2" customHeight="1">
      <c r="B278" s="31"/>
      <c r="C278" s="132" t="s">
        <v>321</v>
      </c>
      <c r="D278" s="132" t="s">
        <v>155</v>
      </c>
      <c r="E278" s="133" t="s">
        <v>464</v>
      </c>
      <c r="F278" s="134" t="s">
        <v>465</v>
      </c>
      <c r="G278" s="135" t="s">
        <v>165</v>
      </c>
      <c r="H278" s="136">
        <v>19.8</v>
      </c>
      <c r="I278" s="137"/>
      <c r="J278" s="138">
        <f>ROUND(I278*H278,2)</f>
        <v>0</v>
      </c>
      <c r="K278" s="139"/>
      <c r="L278" s="31"/>
      <c r="M278" s="140" t="s">
        <v>1</v>
      </c>
      <c r="N278" s="141" t="s">
        <v>41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198</v>
      </c>
      <c r="AT278" s="144" t="s">
        <v>155</v>
      </c>
      <c r="AU278" s="144" t="s">
        <v>83</v>
      </c>
      <c r="AY278" s="16" t="s">
        <v>154</v>
      </c>
      <c r="BE278" s="145">
        <f>IF(N278="základná",J278,0)</f>
        <v>0</v>
      </c>
      <c r="BF278" s="145">
        <f>IF(N278="znížená",J278,0)</f>
        <v>0</v>
      </c>
      <c r="BG278" s="145">
        <f>IF(N278="zákl. prenesená",J278,0)</f>
        <v>0</v>
      </c>
      <c r="BH278" s="145">
        <f>IF(N278="zníž. prenesená",J278,0)</f>
        <v>0</v>
      </c>
      <c r="BI278" s="145">
        <f>IF(N278="nulová",J278,0)</f>
        <v>0</v>
      </c>
      <c r="BJ278" s="16" t="s">
        <v>160</v>
      </c>
      <c r="BK278" s="145">
        <f>ROUND(I278*H278,2)</f>
        <v>0</v>
      </c>
      <c r="BL278" s="16" t="s">
        <v>198</v>
      </c>
      <c r="BM278" s="144" t="s">
        <v>457</v>
      </c>
    </row>
    <row r="279" spans="2:65" s="11" customFormat="1" ht="11.25">
      <c r="B279" s="146"/>
      <c r="D279" s="147" t="s">
        <v>167</v>
      </c>
      <c r="E279" s="148" t="s">
        <v>1</v>
      </c>
      <c r="F279" s="149" t="s">
        <v>467</v>
      </c>
      <c r="H279" s="150">
        <v>19.8</v>
      </c>
      <c r="I279" s="151"/>
      <c r="L279" s="146"/>
      <c r="M279" s="152"/>
      <c r="T279" s="153"/>
      <c r="AT279" s="148" t="s">
        <v>167</v>
      </c>
      <c r="AU279" s="148" t="s">
        <v>83</v>
      </c>
      <c r="AV279" s="11" t="s">
        <v>160</v>
      </c>
      <c r="AW279" s="11" t="s">
        <v>31</v>
      </c>
      <c r="AX279" s="11" t="s">
        <v>75</v>
      </c>
      <c r="AY279" s="148" t="s">
        <v>154</v>
      </c>
    </row>
    <row r="280" spans="2:65" s="12" customFormat="1" ht="11.25">
      <c r="B280" s="154"/>
      <c r="D280" s="147" t="s">
        <v>167</v>
      </c>
      <c r="E280" s="155" t="s">
        <v>1</v>
      </c>
      <c r="F280" s="156" t="s">
        <v>169</v>
      </c>
      <c r="H280" s="157">
        <v>19.8</v>
      </c>
      <c r="I280" s="158"/>
      <c r="L280" s="154"/>
      <c r="M280" s="159"/>
      <c r="T280" s="160"/>
      <c r="AT280" s="155" t="s">
        <v>167</v>
      </c>
      <c r="AU280" s="155" t="s">
        <v>83</v>
      </c>
      <c r="AV280" s="12" t="s">
        <v>159</v>
      </c>
      <c r="AW280" s="12" t="s">
        <v>31</v>
      </c>
      <c r="AX280" s="12" t="s">
        <v>83</v>
      </c>
      <c r="AY280" s="155" t="s">
        <v>154</v>
      </c>
    </row>
    <row r="281" spans="2:65" s="10" customFormat="1" ht="25.9" customHeight="1">
      <c r="B281" s="122"/>
      <c r="D281" s="123" t="s">
        <v>74</v>
      </c>
      <c r="E281" s="124" t="s">
        <v>468</v>
      </c>
      <c r="F281" s="124" t="s">
        <v>469</v>
      </c>
      <c r="I281" s="125"/>
      <c r="J281" s="126">
        <f>BK281</f>
        <v>0</v>
      </c>
      <c r="L281" s="122"/>
      <c r="M281" s="127"/>
      <c r="P281" s="128">
        <f>SUM(P282:P288)</f>
        <v>0</v>
      </c>
      <c r="R281" s="128">
        <f>SUM(R282:R288)</f>
        <v>0</v>
      </c>
      <c r="T281" s="129">
        <f>SUM(T282:T288)</f>
        <v>0</v>
      </c>
      <c r="AR281" s="123" t="s">
        <v>160</v>
      </c>
      <c r="AT281" s="130" t="s">
        <v>74</v>
      </c>
      <c r="AU281" s="130" t="s">
        <v>75</v>
      </c>
      <c r="AY281" s="123" t="s">
        <v>154</v>
      </c>
      <c r="BK281" s="131">
        <f>SUM(BK282:BK288)</f>
        <v>0</v>
      </c>
    </row>
    <row r="282" spans="2:65" s="1" customFormat="1" ht="37.9" customHeight="1">
      <c r="B282" s="31"/>
      <c r="C282" s="132" t="s">
        <v>458</v>
      </c>
      <c r="D282" s="132" t="s">
        <v>155</v>
      </c>
      <c r="E282" s="133" t="s">
        <v>487</v>
      </c>
      <c r="F282" s="134" t="s">
        <v>488</v>
      </c>
      <c r="G282" s="135" t="s">
        <v>165</v>
      </c>
      <c r="H282" s="136">
        <v>85.741</v>
      </c>
      <c r="I282" s="137"/>
      <c r="J282" s="138">
        <f>ROUND(I282*H282,2)</f>
        <v>0</v>
      </c>
      <c r="K282" s="139"/>
      <c r="L282" s="31"/>
      <c r="M282" s="140" t="s">
        <v>1</v>
      </c>
      <c r="N282" s="141" t="s">
        <v>41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198</v>
      </c>
      <c r="AT282" s="144" t="s">
        <v>155</v>
      </c>
      <c r="AU282" s="144" t="s">
        <v>83</v>
      </c>
      <c r="AY282" s="16" t="s">
        <v>154</v>
      </c>
      <c r="BE282" s="145">
        <f>IF(N282="základná",J282,0)</f>
        <v>0</v>
      </c>
      <c r="BF282" s="145">
        <f>IF(N282="znížená",J282,0)</f>
        <v>0</v>
      </c>
      <c r="BG282" s="145">
        <f>IF(N282="zákl. prenesená",J282,0)</f>
        <v>0</v>
      </c>
      <c r="BH282" s="145">
        <f>IF(N282="zníž. prenesená",J282,0)</f>
        <v>0</v>
      </c>
      <c r="BI282" s="145">
        <f>IF(N282="nulová",J282,0)</f>
        <v>0</v>
      </c>
      <c r="BJ282" s="16" t="s">
        <v>160</v>
      </c>
      <c r="BK282" s="145">
        <f>ROUND(I282*H282,2)</f>
        <v>0</v>
      </c>
      <c r="BL282" s="16" t="s">
        <v>198</v>
      </c>
      <c r="BM282" s="144" t="s">
        <v>461</v>
      </c>
    </row>
    <row r="283" spans="2:65" s="11" customFormat="1" ht="22.5">
      <c r="B283" s="146"/>
      <c r="D283" s="147" t="s">
        <v>167</v>
      </c>
      <c r="E283" s="148" t="s">
        <v>1</v>
      </c>
      <c r="F283" s="149" t="s">
        <v>698</v>
      </c>
      <c r="H283" s="150">
        <v>85.741</v>
      </c>
      <c r="I283" s="151"/>
      <c r="L283" s="146"/>
      <c r="M283" s="152"/>
      <c r="T283" s="153"/>
      <c r="AT283" s="148" t="s">
        <v>167</v>
      </c>
      <c r="AU283" s="148" t="s">
        <v>83</v>
      </c>
      <c r="AV283" s="11" t="s">
        <v>160</v>
      </c>
      <c r="AW283" s="11" t="s">
        <v>31</v>
      </c>
      <c r="AX283" s="11" t="s">
        <v>75</v>
      </c>
      <c r="AY283" s="148" t="s">
        <v>154</v>
      </c>
    </row>
    <row r="284" spans="2:65" s="12" customFormat="1" ht="11.25">
      <c r="B284" s="154"/>
      <c r="D284" s="147" t="s">
        <v>167</v>
      </c>
      <c r="E284" s="155" t="s">
        <v>1</v>
      </c>
      <c r="F284" s="156" t="s">
        <v>169</v>
      </c>
      <c r="H284" s="157">
        <v>85.741</v>
      </c>
      <c r="I284" s="158"/>
      <c r="L284" s="154"/>
      <c r="M284" s="159"/>
      <c r="T284" s="160"/>
      <c r="AT284" s="155" t="s">
        <v>167</v>
      </c>
      <c r="AU284" s="155" t="s">
        <v>83</v>
      </c>
      <c r="AV284" s="12" t="s">
        <v>159</v>
      </c>
      <c r="AW284" s="12" t="s">
        <v>31</v>
      </c>
      <c r="AX284" s="12" t="s">
        <v>83</v>
      </c>
      <c r="AY284" s="155" t="s">
        <v>154</v>
      </c>
    </row>
    <row r="285" spans="2:65" s="1" customFormat="1" ht="24.2" customHeight="1">
      <c r="B285" s="31"/>
      <c r="C285" s="161" t="s">
        <v>324</v>
      </c>
      <c r="D285" s="161" t="s">
        <v>224</v>
      </c>
      <c r="E285" s="162" t="s">
        <v>491</v>
      </c>
      <c r="F285" s="163" t="s">
        <v>699</v>
      </c>
      <c r="G285" s="164" t="s">
        <v>165</v>
      </c>
      <c r="H285" s="165">
        <v>92.6</v>
      </c>
      <c r="I285" s="166"/>
      <c r="J285" s="167">
        <f>ROUND(I285*H285,2)</f>
        <v>0</v>
      </c>
      <c r="K285" s="168"/>
      <c r="L285" s="169"/>
      <c r="M285" s="170" t="s">
        <v>1</v>
      </c>
      <c r="N285" s="171" t="s">
        <v>41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234</v>
      </c>
      <c r="AT285" s="144" t="s">
        <v>224</v>
      </c>
      <c r="AU285" s="144" t="s">
        <v>83</v>
      </c>
      <c r="AY285" s="16" t="s">
        <v>154</v>
      </c>
      <c r="BE285" s="145">
        <f>IF(N285="základná",J285,0)</f>
        <v>0</v>
      </c>
      <c r="BF285" s="145">
        <f>IF(N285="znížená",J285,0)</f>
        <v>0</v>
      </c>
      <c r="BG285" s="145">
        <f>IF(N285="zákl. prenesená",J285,0)</f>
        <v>0</v>
      </c>
      <c r="BH285" s="145">
        <f>IF(N285="zníž. prenesená",J285,0)</f>
        <v>0</v>
      </c>
      <c r="BI285" s="145">
        <f>IF(N285="nulová",J285,0)</f>
        <v>0</v>
      </c>
      <c r="BJ285" s="16" t="s">
        <v>160</v>
      </c>
      <c r="BK285" s="145">
        <f>ROUND(I285*H285,2)</f>
        <v>0</v>
      </c>
      <c r="BL285" s="16" t="s">
        <v>198</v>
      </c>
      <c r="BM285" s="144" t="s">
        <v>466</v>
      </c>
    </row>
    <row r="286" spans="2:65" s="11" customFormat="1" ht="11.25">
      <c r="B286" s="146"/>
      <c r="D286" s="147" t="s">
        <v>167</v>
      </c>
      <c r="E286" s="148" t="s">
        <v>1</v>
      </c>
      <c r="F286" s="149" t="s">
        <v>700</v>
      </c>
      <c r="H286" s="150">
        <v>92.6</v>
      </c>
      <c r="I286" s="151"/>
      <c r="L286" s="146"/>
      <c r="M286" s="152"/>
      <c r="T286" s="153"/>
      <c r="AT286" s="148" t="s">
        <v>167</v>
      </c>
      <c r="AU286" s="148" t="s">
        <v>83</v>
      </c>
      <c r="AV286" s="11" t="s">
        <v>160</v>
      </c>
      <c r="AW286" s="11" t="s">
        <v>31</v>
      </c>
      <c r="AX286" s="11" t="s">
        <v>75</v>
      </c>
      <c r="AY286" s="148" t="s">
        <v>154</v>
      </c>
    </row>
    <row r="287" spans="2:65" s="12" customFormat="1" ht="11.25">
      <c r="B287" s="154"/>
      <c r="D287" s="147" t="s">
        <v>167</v>
      </c>
      <c r="E287" s="155" t="s">
        <v>1</v>
      </c>
      <c r="F287" s="156" t="s">
        <v>169</v>
      </c>
      <c r="H287" s="157">
        <v>92.6</v>
      </c>
      <c r="I287" s="158"/>
      <c r="L287" s="154"/>
      <c r="M287" s="159"/>
      <c r="T287" s="160"/>
      <c r="AT287" s="155" t="s">
        <v>167</v>
      </c>
      <c r="AU287" s="155" t="s">
        <v>83</v>
      </c>
      <c r="AV287" s="12" t="s">
        <v>159</v>
      </c>
      <c r="AW287" s="12" t="s">
        <v>31</v>
      </c>
      <c r="AX287" s="12" t="s">
        <v>83</v>
      </c>
      <c r="AY287" s="155" t="s">
        <v>154</v>
      </c>
    </row>
    <row r="288" spans="2:65" s="1" customFormat="1" ht="24.2" customHeight="1">
      <c r="B288" s="31"/>
      <c r="C288" s="132" t="s">
        <v>470</v>
      </c>
      <c r="D288" s="132" t="s">
        <v>155</v>
      </c>
      <c r="E288" s="133" t="s">
        <v>496</v>
      </c>
      <c r="F288" s="134" t="s">
        <v>497</v>
      </c>
      <c r="G288" s="135" t="s">
        <v>365</v>
      </c>
      <c r="H288" s="172"/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41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198</v>
      </c>
      <c r="AT288" s="144" t="s">
        <v>155</v>
      </c>
      <c r="AU288" s="144" t="s">
        <v>83</v>
      </c>
      <c r="AY288" s="16" t="s">
        <v>154</v>
      </c>
      <c r="BE288" s="145">
        <f>IF(N288="základná",J288,0)</f>
        <v>0</v>
      </c>
      <c r="BF288" s="145">
        <f>IF(N288="znížená",J288,0)</f>
        <v>0</v>
      </c>
      <c r="BG288" s="145">
        <f>IF(N288="zákl. prenesená",J288,0)</f>
        <v>0</v>
      </c>
      <c r="BH288" s="145">
        <f>IF(N288="zníž. prenesená",J288,0)</f>
        <v>0</v>
      </c>
      <c r="BI288" s="145">
        <f>IF(N288="nulová",J288,0)</f>
        <v>0</v>
      </c>
      <c r="BJ288" s="16" t="s">
        <v>160</v>
      </c>
      <c r="BK288" s="145">
        <f>ROUND(I288*H288,2)</f>
        <v>0</v>
      </c>
      <c r="BL288" s="16" t="s">
        <v>198</v>
      </c>
      <c r="BM288" s="144" t="s">
        <v>473</v>
      </c>
    </row>
    <row r="289" spans="2:65" s="10" customFormat="1" ht="25.9" customHeight="1">
      <c r="B289" s="122"/>
      <c r="D289" s="123" t="s">
        <v>74</v>
      </c>
      <c r="E289" s="124" t="s">
        <v>499</v>
      </c>
      <c r="F289" s="124" t="s">
        <v>500</v>
      </c>
      <c r="I289" s="125"/>
      <c r="J289" s="126">
        <f>BK289</f>
        <v>0</v>
      </c>
      <c r="L289" s="122"/>
      <c r="M289" s="127"/>
      <c r="P289" s="128">
        <f>SUM(P290:P317)</f>
        <v>0</v>
      </c>
      <c r="R289" s="128">
        <f>SUM(R290:R317)</f>
        <v>0</v>
      </c>
      <c r="T289" s="129">
        <f>SUM(T290:T317)</f>
        <v>0</v>
      </c>
      <c r="AR289" s="123" t="s">
        <v>160</v>
      </c>
      <c r="AT289" s="130" t="s">
        <v>74</v>
      </c>
      <c r="AU289" s="130" t="s">
        <v>75</v>
      </c>
      <c r="AY289" s="123" t="s">
        <v>154</v>
      </c>
      <c r="BK289" s="131">
        <f>SUM(BK290:BK317)</f>
        <v>0</v>
      </c>
    </row>
    <row r="290" spans="2:65" s="1" customFormat="1" ht="16.5" customHeight="1">
      <c r="B290" s="31"/>
      <c r="C290" s="132" t="s">
        <v>328</v>
      </c>
      <c r="D290" s="132" t="s">
        <v>155</v>
      </c>
      <c r="E290" s="133" t="s">
        <v>501</v>
      </c>
      <c r="F290" s="134" t="s">
        <v>502</v>
      </c>
      <c r="G290" s="135" t="s">
        <v>184</v>
      </c>
      <c r="H290" s="136">
        <v>527.85</v>
      </c>
      <c r="I290" s="137"/>
      <c r="J290" s="138">
        <f>ROUND(I290*H290,2)</f>
        <v>0</v>
      </c>
      <c r="K290" s="139"/>
      <c r="L290" s="31"/>
      <c r="M290" s="140" t="s">
        <v>1</v>
      </c>
      <c r="N290" s="141" t="s">
        <v>41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198</v>
      </c>
      <c r="AT290" s="144" t="s">
        <v>155</v>
      </c>
      <c r="AU290" s="144" t="s">
        <v>83</v>
      </c>
      <c r="AY290" s="16" t="s">
        <v>154</v>
      </c>
      <c r="BE290" s="145">
        <f>IF(N290="základná",J290,0)</f>
        <v>0</v>
      </c>
      <c r="BF290" s="145">
        <f>IF(N290="znížená",J290,0)</f>
        <v>0</v>
      </c>
      <c r="BG290" s="145">
        <f>IF(N290="zákl. prenesená",J290,0)</f>
        <v>0</v>
      </c>
      <c r="BH290" s="145">
        <f>IF(N290="zníž. prenesená",J290,0)</f>
        <v>0</v>
      </c>
      <c r="BI290" s="145">
        <f>IF(N290="nulová",J290,0)</f>
        <v>0</v>
      </c>
      <c r="BJ290" s="16" t="s">
        <v>160</v>
      </c>
      <c r="BK290" s="145">
        <f>ROUND(I290*H290,2)</f>
        <v>0</v>
      </c>
      <c r="BL290" s="16" t="s">
        <v>198</v>
      </c>
      <c r="BM290" s="144" t="s">
        <v>477</v>
      </c>
    </row>
    <row r="291" spans="2:65" s="11" customFormat="1" ht="11.25">
      <c r="B291" s="146"/>
      <c r="D291" s="147" t="s">
        <v>167</v>
      </c>
      <c r="E291" s="148" t="s">
        <v>1</v>
      </c>
      <c r="F291" s="149" t="s">
        <v>701</v>
      </c>
      <c r="H291" s="150">
        <v>64.95</v>
      </c>
      <c r="I291" s="151"/>
      <c r="L291" s="146"/>
      <c r="M291" s="152"/>
      <c r="T291" s="153"/>
      <c r="AT291" s="148" t="s">
        <v>167</v>
      </c>
      <c r="AU291" s="148" t="s">
        <v>83</v>
      </c>
      <c r="AV291" s="11" t="s">
        <v>160</v>
      </c>
      <c r="AW291" s="11" t="s">
        <v>31</v>
      </c>
      <c r="AX291" s="11" t="s">
        <v>75</v>
      </c>
      <c r="AY291" s="148" t="s">
        <v>154</v>
      </c>
    </row>
    <row r="292" spans="2:65" s="11" customFormat="1" ht="11.25">
      <c r="B292" s="146"/>
      <c r="D292" s="147" t="s">
        <v>167</v>
      </c>
      <c r="E292" s="148" t="s">
        <v>1</v>
      </c>
      <c r="F292" s="149" t="s">
        <v>702</v>
      </c>
      <c r="H292" s="150">
        <v>40.799999999999997</v>
      </c>
      <c r="I292" s="151"/>
      <c r="L292" s="146"/>
      <c r="M292" s="152"/>
      <c r="T292" s="153"/>
      <c r="AT292" s="148" t="s">
        <v>167</v>
      </c>
      <c r="AU292" s="148" t="s">
        <v>83</v>
      </c>
      <c r="AV292" s="11" t="s">
        <v>160</v>
      </c>
      <c r="AW292" s="11" t="s">
        <v>31</v>
      </c>
      <c r="AX292" s="11" t="s">
        <v>75</v>
      </c>
      <c r="AY292" s="148" t="s">
        <v>154</v>
      </c>
    </row>
    <row r="293" spans="2:65" s="11" customFormat="1" ht="11.25">
      <c r="B293" s="146"/>
      <c r="D293" s="147" t="s">
        <v>167</v>
      </c>
      <c r="E293" s="148" t="s">
        <v>1</v>
      </c>
      <c r="F293" s="149" t="s">
        <v>703</v>
      </c>
      <c r="H293" s="150">
        <v>338.4</v>
      </c>
      <c r="I293" s="151"/>
      <c r="L293" s="146"/>
      <c r="M293" s="152"/>
      <c r="T293" s="153"/>
      <c r="AT293" s="148" t="s">
        <v>167</v>
      </c>
      <c r="AU293" s="148" t="s">
        <v>83</v>
      </c>
      <c r="AV293" s="11" t="s">
        <v>160</v>
      </c>
      <c r="AW293" s="11" t="s">
        <v>31</v>
      </c>
      <c r="AX293" s="11" t="s">
        <v>75</v>
      </c>
      <c r="AY293" s="148" t="s">
        <v>154</v>
      </c>
    </row>
    <row r="294" spans="2:65" s="11" customFormat="1" ht="11.25">
      <c r="B294" s="146"/>
      <c r="D294" s="147" t="s">
        <v>167</v>
      </c>
      <c r="E294" s="148" t="s">
        <v>1</v>
      </c>
      <c r="F294" s="149" t="s">
        <v>704</v>
      </c>
      <c r="H294" s="150">
        <v>49.8</v>
      </c>
      <c r="I294" s="151"/>
      <c r="L294" s="146"/>
      <c r="M294" s="152"/>
      <c r="T294" s="153"/>
      <c r="AT294" s="148" t="s">
        <v>167</v>
      </c>
      <c r="AU294" s="148" t="s">
        <v>83</v>
      </c>
      <c r="AV294" s="11" t="s">
        <v>160</v>
      </c>
      <c r="AW294" s="11" t="s">
        <v>31</v>
      </c>
      <c r="AX294" s="11" t="s">
        <v>75</v>
      </c>
      <c r="AY294" s="148" t="s">
        <v>154</v>
      </c>
    </row>
    <row r="295" spans="2:65" s="11" customFormat="1" ht="11.25">
      <c r="B295" s="146"/>
      <c r="D295" s="147" t="s">
        <v>167</v>
      </c>
      <c r="E295" s="148" t="s">
        <v>1</v>
      </c>
      <c r="F295" s="149" t="s">
        <v>705</v>
      </c>
      <c r="H295" s="150">
        <v>33.9</v>
      </c>
      <c r="I295" s="151"/>
      <c r="L295" s="146"/>
      <c r="M295" s="152"/>
      <c r="T295" s="153"/>
      <c r="AT295" s="148" t="s">
        <v>167</v>
      </c>
      <c r="AU295" s="148" t="s">
        <v>83</v>
      </c>
      <c r="AV295" s="11" t="s">
        <v>160</v>
      </c>
      <c r="AW295" s="11" t="s">
        <v>31</v>
      </c>
      <c r="AX295" s="11" t="s">
        <v>75</v>
      </c>
      <c r="AY295" s="148" t="s">
        <v>154</v>
      </c>
    </row>
    <row r="296" spans="2:65" s="12" customFormat="1" ht="11.25">
      <c r="B296" s="154"/>
      <c r="D296" s="147" t="s">
        <v>167</v>
      </c>
      <c r="E296" s="155" t="s">
        <v>1</v>
      </c>
      <c r="F296" s="156" t="s">
        <v>176</v>
      </c>
      <c r="H296" s="157">
        <v>527.85</v>
      </c>
      <c r="I296" s="158"/>
      <c r="L296" s="154"/>
      <c r="M296" s="159"/>
      <c r="T296" s="160"/>
      <c r="AT296" s="155" t="s">
        <v>167</v>
      </c>
      <c r="AU296" s="155" t="s">
        <v>83</v>
      </c>
      <c r="AV296" s="12" t="s">
        <v>159</v>
      </c>
      <c r="AW296" s="12" t="s">
        <v>31</v>
      </c>
      <c r="AX296" s="12" t="s">
        <v>83</v>
      </c>
      <c r="AY296" s="155" t="s">
        <v>154</v>
      </c>
    </row>
    <row r="297" spans="2:65" s="1" customFormat="1" ht="16.5" customHeight="1">
      <c r="B297" s="31"/>
      <c r="C297" s="161" t="s">
        <v>478</v>
      </c>
      <c r="D297" s="161" t="s">
        <v>224</v>
      </c>
      <c r="E297" s="162" t="s">
        <v>509</v>
      </c>
      <c r="F297" s="163" t="s">
        <v>510</v>
      </c>
      <c r="G297" s="164" t="s">
        <v>184</v>
      </c>
      <c r="H297" s="165">
        <v>533.12900000000002</v>
      </c>
      <c r="I297" s="166"/>
      <c r="J297" s="167">
        <f>ROUND(I297*H297,2)</f>
        <v>0</v>
      </c>
      <c r="K297" s="168"/>
      <c r="L297" s="169"/>
      <c r="M297" s="170" t="s">
        <v>1</v>
      </c>
      <c r="N297" s="171" t="s">
        <v>41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234</v>
      </c>
      <c r="AT297" s="144" t="s">
        <v>224</v>
      </c>
      <c r="AU297" s="144" t="s">
        <v>83</v>
      </c>
      <c r="AY297" s="16" t="s">
        <v>154</v>
      </c>
      <c r="BE297" s="145">
        <f>IF(N297="základná",J297,0)</f>
        <v>0</v>
      </c>
      <c r="BF297" s="145">
        <f>IF(N297="znížená",J297,0)</f>
        <v>0</v>
      </c>
      <c r="BG297" s="145">
        <f>IF(N297="zákl. prenesená",J297,0)</f>
        <v>0</v>
      </c>
      <c r="BH297" s="145">
        <f>IF(N297="zníž. prenesená",J297,0)</f>
        <v>0</v>
      </c>
      <c r="BI297" s="145">
        <f>IF(N297="nulová",J297,0)</f>
        <v>0</v>
      </c>
      <c r="BJ297" s="16" t="s">
        <v>160</v>
      </c>
      <c r="BK297" s="145">
        <f>ROUND(I297*H297,2)</f>
        <v>0</v>
      </c>
      <c r="BL297" s="16" t="s">
        <v>198</v>
      </c>
      <c r="BM297" s="144" t="s">
        <v>481</v>
      </c>
    </row>
    <row r="298" spans="2:65" s="11" customFormat="1" ht="11.25">
      <c r="B298" s="146"/>
      <c r="D298" s="147" t="s">
        <v>167</v>
      </c>
      <c r="E298" s="148" t="s">
        <v>1</v>
      </c>
      <c r="F298" s="149" t="s">
        <v>706</v>
      </c>
      <c r="H298" s="150">
        <v>533.12900000000002</v>
      </c>
      <c r="I298" s="151"/>
      <c r="L298" s="146"/>
      <c r="M298" s="152"/>
      <c r="T298" s="153"/>
      <c r="AT298" s="148" t="s">
        <v>167</v>
      </c>
      <c r="AU298" s="148" t="s">
        <v>83</v>
      </c>
      <c r="AV298" s="11" t="s">
        <v>160</v>
      </c>
      <c r="AW298" s="11" t="s">
        <v>31</v>
      </c>
      <c r="AX298" s="11" t="s">
        <v>75</v>
      </c>
      <c r="AY298" s="148" t="s">
        <v>154</v>
      </c>
    </row>
    <row r="299" spans="2:65" s="12" customFormat="1" ht="11.25">
      <c r="B299" s="154"/>
      <c r="D299" s="147" t="s">
        <v>167</v>
      </c>
      <c r="E299" s="155" t="s">
        <v>1</v>
      </c>
      <c r="F299" s="156" t="s">
        <v>169</v>
      </c>
      <c r="H299" s="157">
        <v>533.12900000000002</v>
      </c>
      <c r="I299" s="158"/>
      <c r="L299" s="154"/>
      <c r="M299" s="159"/>
      <c r="T299" s="160"/>
      <c r="AT299" s="155" t="s">
        <v>167</v>
      </c>
      <c r="AU299" s="155" t="s">
        <v>83</v>
      </c>
      <c r="AV299" s="12" t="s">
        <v>159</v>
      </c>
      <c r="AW299" s="12" t="s">
        <v>31</v>
      </c>
      <c r="AX299" s="12" t="s">
        <v>83</v>
      </c>
      <c r="AY299" s="155" t="s">
        <v>154</v>
      </c>
    </row>
    <row r="300" spans="2:65" s="1" customFormat="1" ht="33" customHeight="1">
      <c r="B300" s="31"/>
      <c r="C300" s="132" t="s">
        <v>331</v>
      </c>
      <c r="D300" s="132" t="s">
        <v>155</v>
      </c>
      <c r="E300" s="133" t="s">
        <v>513</v>
      </c>
      <c r="F300" s="134" t="s">
        <v>514</v>
      </c>
      <c r="G300" s="135" t="s">
        <v>165</v>
      </c>
      <c r="H300" s="136">
        <v>438.315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41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198</v>
      </c>
      <c r="AT300" s="144" t="s">
        <v>155</v>
      </c>
      <c r="AU300" s="144" t="s">
        <v>83</v>
      </c>
      <c r="AY300" s="16" t="s">
        <v>154</v>
      </c>
      <c r="BE300" s="145">
        <f>IF(N300="základná",J300,0)</f>
        <v>0</v>
      </c>
      <c r="BF300" s="145">
        <f>IF(N300="znížená",J300,0)</f>
        <v>0</v>
      </c>
      <c r="BG300" s="145">
        <f>IF(N300="zákl. prenesená",J300,0)</f>
        <v>0</v>
      </c>
      <c r="BH300" s="145">
        <f>IF(N300="zníž. prenesená",J300,0)</f>
        <v>0</v>
      </c>
      <c r="BI300" s="145">
        <f>IF(N300="nulová",J300,0)</f>
        <v>0</v>
      </c>
      <c r="BJ300" s="16" t="s">
        <v>160</v>
      </c>
      <c r="BK300" s="145">
        <f>ROUND(I300*H300,2)</f>
        <v>0</v>
      </c>
      <c r="BL300" s="16" t="s">
        <v>198</v>
      </c>
      <c r="BM300" s="144" t="s">
        <v>484</v>
      </c>
    </row>
    <row r="301" spans="2:65" s="11" customFormat="1" ht="11.25">
      <c r="B301" s="146"/>
      <c r="D301" s="147" t="s">
        <v>167</v>
      </c>
      <c r="E301" s="148" t="s">
        <v>1</v>
      </c>
      <c r="F301" s="149" t="s">
        <v>515</v>
      </c>
      <c r="H301" s="150">
        <v>245.935</v>
      </c>
      <c r="I301" s="151"/>
      <c r="L301" s="146"/>
      <c r="M301" s="152"/>
      <c r="T301" s="153"/>
      <c r="AT301" s="148" t="s">
        <v>167</v>
      </c>
      <c r="AU301" s="148" t="s">
        <v>83</v>
      </c>
      <c r="AV301" s="11" t="s">
        <v>160</v>
      </c>
      <c r="AW301" s="11" t="s">
        <v>31</v>
      </c>
      <c r="AX301" s="11" t="s">
        <v>75</v>
      </c>
      <c r="AY301" s="148" t="s">
        <v>154</v>
      </c>
    </row>
    <row r="302" spans="2:65" s="11" customFormat="1" ht="22.5">
      <c r="B302" s="146"/>
      <c r="D302" s="147" t="s">
        <v>167</v>
      </c>
      <c r="E302" s="148" t="s">
        <v>1</v>
      </c>
      <c r="F302" s="149" t="s">
        <v>516</v>
      </c>
      <c r="H302" s="150">
        <v>192.38</v>
      </c>
      <c r="I302" s="151"/>
      <c r="L302" s="146"/>
      <c r="M302" s="152"/>
      <c r="T302" s="153"/>
      <c r="AT302" s="148" t="s">
        <v>167</v>
      </c>
      <c r="AU302" s="148" t="s">
        <v>83</v>
      </c>
      <c r="AV302" s="11" t="s">
        <v>160</v>
      </c>
      <c r="AW302" s="11" t="s">
        <v>31</v>
      </c>
      <c r="AX302" s="11" t="s">
        <v>75</v>
      </c>
      <c r="AY302" s="148" t="s">
        <v>154</v>
      </c>
    </row>
    <row r="303" spans="2:65" s="12" customFormat="1" ht="11.25">
      <c r="B303" s="154"/>
      <c r="D303" s="147" t="s">
        <v>167</v>
      </c>
      <c r="E303" s="155" t="s">
        <v>1</v>
      </c>
      <c r="F303" s="156" t="s">
        <v>176</v>
      </c>
      <c r="H303" s="157">
        <v>438.315</v>
      </c>
      <c r="I303" s="158"/>
      <c r="L303" s="154"/>
      <c r="M303" s="159"/>
      <c r="T303" s="160"/>
      <c r="AT303" s="155" t="s">
        <v>167</v>
      </c>
      <c r="AU303" s="155" t="s">
        <v>83</v>
      </c>
      <c r="AV303" s="12" t="s">
        <v>159</v>
      </c>
      <c r="AW303" s="12" t="s">
        <v>31</v>
      </c>
      <c r="AX303" s="12" t="s">
        <v>83</v>
      </c>
      <c r="AY303" s="155" t="s">
        <v>154</v>
      </c>
    </row>
    <row r="304" spans="2:65" s="1" customFormat="1" ht="24.2" customHeight="1">
      <c r="B304" s="31"/>
      <c r="C304" s="132" t="s">
        <v>486</v>
      </c>
      <c r="D304" s="132" t="s">
        <v>155</v>
      </c>
      <c r="E304" s="133" t="s">
        <v>518</v>
      </c>
      <c r="F304" s="134" t="s">
        <v>519</v>
      </c>
      <c r="G304" s="135" t="s">
        <v>165</v>
      </c>
      <c r="H304" s="136">
        <v>519.97</v>
      </c>
      <c r="I304" s="137"/>
      <c r="J304" s="138">
        <f>ROUND(I304*H304,2)</f>
        <v>0</v>
      </c>
      <c r="K304" s="139"/>
      <c r="L304" s="31"/>
      <c r="M304" s="140" t="s">
        <v>1</v>
      </c>
      <c r="N304" s="141" t="s">
        <v>41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198</v>
      </c>
      <c r="AT304" s="144" t="s">
        <v>155</v>
      </c>
      <c r="AU304" s="144" t="s">
        <v>83</v>
      </c>
      <c r="AY304" s="16" t="s">
        <v>154</v>
      </c>
      <c r="BE304" s="145">
        <f>IF(N304="základná",J304,0)</f>
        <v>0</v>
      </c>
      <c r="BF304" s="145">
        <f>IF(N304="znížená",J304,0)</f>
        <v>0</v>
      </c>
      <c r="BG304" s="145">
        <f>IF(N304="zákl. prenesená",J304,0)</f>
        <v>0</v>
      </c>
      <c r="BH304" s="145">
        <f>IF(N304="zníž. prenesená",J304,0)</f>
        <v>0</v>
      </c>
      <c r="BI304" s="145">
        <f>IF(N304="nulová",J304,0)</f>
        <v>0</v>
      </c>
      <c r="BJ304" s="16" t="s">
        <v>160</v>
      </c>
      <c r="BK304" s="145">
        <f>ROUND(I304*H304,2)</f>
        <v>0</v>
      </c>
      <c r="BL304" s="16" t="s">
        <v>198</v>
      </c>
      <c r="BM304" s="144" t="s">
        <v>489</v>
      </c>
    </row>
    <row r="305" spans="2:65" s="11" customFormat="1" ht="22.5">
      <c r="B305" s="146"/>
      <c r="D305" s="147" t="s">
        <v>167</v>
      </c>
      <c r="E305" s="148" t="s">
        <v>1</v>
      </c>
      <c r="F305" s="149" t="s">
        <v>707</v>
      </c>
      <c r="H305" s="150">
        <v>206.05</v>
      </c>
      <c r="I305" s="151"/>
      <c r="L305" s="146"/>
      <c r="M305" s="152"/>
      <c r="T305" s="153"/>
      <c r="AT305" s="148" t="s">
        <v>167</v>
      </c>
      <c r="AU305" s="148" t="s">
        <v>83</v>
      </c>
      <c r="AV305" s="11" t="s">
        <v>160</v>
      </c>
      <c r="AW305" s="11" t="s">
        <v>31</v>
      </c>
      <c r="AX305" s="11" t="s">
        <v>75</v>
      </c>
      <c r="AY305" s="148" t="s">
        <v>154</v>
      </c>
    </row>
    <row r="306" spans="2:65" s="11" customFormat="1" ht="22.5">
      <c r="B306" s="146"/>
      <c r="D306" s="147" t="s">
        <v>167</v>
      </c>
      <c r="E306" s="148" t="s">
        <v>1</v>
      </c>
      <c r="F306" s="149" t="s">
        <v>708</v>
      </c>
      <c r="H306" s="150">
        <v>135.84</v>
      </c>
      <c r="I306" s="151"/>
      <c r="L306" s="146"/>
      <c r="M306" s="152"/>
      <c r="T306" s="153"/>
      <c r="AT306" s="148" t="s">
        <v>167</v>
      </c>
      <c r="AU306" s="148" t="s">
        <v>83</v>
      </c>
      <c r="AV306" s="11" t="s">
        <v>160</v>
      </c>
      <c r="AW306" s="11" t="s">
        <v>31</v>
      </c>
      <c r="AX306" s="11" t="s">
        <v>75</v>
      </c>
      <c r="AY306" s="148" t="s">
        <v>154</v>
      </c>
    </row>
    <row r="307" spans="2:65" s="11" customFormat="1" ht="22.5">
      <c r="B307" s="146"/>
      <c r="D307" s="147" t="s">
        <v>167</v>
      </c>
      <c r="E307" s="148" t="s">
        <v>1</v>
      </c>
      <c r="F307" s="149" t="s">
        <v>709</v>
      </c>
      <c r="H307" s="150">
        <v>178.08</v>
      </c>
      <c r="I307" s="151"/>
      <c r="L307" s="146"/>
      <c r="M307" s="152"/>
      <c r="T307" s="153"/>
      <c r="AT307" s="148" t="s">
        <v>167</v>
      </c>
      <c r="AU307" s="148" t="s">
        <v>83</v>
      </c>
      <c r="AV307" s="11" t="s">
        <v>160</v>
      </c>
      <c r="AW307" s="11" t="s">
        <v>31</v>
      </c>
      <c r="AX307" s="11" t="s">
        <v>75</v>
      </c>
      <c r="AY307" s="148" t="s">
        <v>154</v>
      </c>
    </row>
    <row r="308" spans="2:65" s="12" customFormat="1" ht="11.25">
      <c r="B308" s="154"/>
      <c r="D308" s="147" t="s">
        <v>167</v>
      </c>
      <c r="E308" s="155" t="s">
        <v>1</v>
      </c>
      <c r="F308" s="156" t="s">
        <v>176</v>
      </c>
      <c r="H308" s="157">
        <v>519.97</v>
      </c>
      <c r="I308" s="158"/>
      <c r="L308" s="154"/>
      <c r="M308" s="159"/>
      <c r="T308" s="160"/>
      <c r="AT308" s="155" t="s">
        <v>167</v>
      </c>
      <c r="AU308" s="155" t="s">
        <v>83</v>
      </c>
      <c r="AV308" s="12" t="s">
        <v>159</v>
      </c>
      <c r="AW308" s="12" t="s">
        <v>31</v>
      </c>
      <c r="AX308" s="12" t="s">
        <v>83</v>
      </c>
      <c r="AY308" s="155" t="s">
        <v>154</v>
      </c>
    </row>
    <row r="309" spans="2:65" s="1" customFormat="1" ht="37.9" customHeight="1">
      <c r="B309" s="31"/>
      <c r="C309" s="161" t="s">
        <v>335</v>
      </c>
      <c r="D309" s="161" t="s">
        <v>224</v>
      </c>
      <c r="E309" s="162" t="s">
        <v>524</v>
      </c>
      <c r="F309" s="163" t="s">
        <v>525</v>
      </c>
      <c r="G309" s="164" t="s">
        <v>165</v>
      </c>
      <c r="H309" s="165">
        <v>535.56899999999996</v>
      </c>
      <c r="I309" s="166"/>
      <c r="J309" s="167">
        <f>ROUND(I309*H309,2)</f>
        <v>0</v>
      </c>
      <c r="K309" s="168"/>
      <c r="L309" s="169"/>
      <c r="M309" s="170" t="s">
        <v>1</v>
      </c>
      <c r="N309" s="171" t="s">
        <v>41</v>
      </c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AR309" s="144" t="s">
        <v>234</v>
      </c>
      <c r="AT309" s="144" t="s">
        <v>224</v>
      </c>
      <c r="AU309" s="144" t="s">
        <v>83</v>
      </c>
      <c r="AY309" s="16" t="s">
        <v>154</v>
      </c>
      <c r="BE309" s="145">
        <f>IF(N309="základná",J309,0)</f>
        <v>0</v>
      </c>
      <c r="BF309" s="145">
        <f>IF(N309="znížená",J309,0)</f>
        <v>0</v>
      </c>
      <c r="BG309" s="145">
        <f>IF(N309="zákl. prenesená",J309,0)</f>
        <v>0</v>
      </c>
      <c r="BH309" s="145">
        <f>IF(N309="zníž. prenesená",J309,0)</f>
        <v>0</v>
      </c>
      <c r="BI309" s="145">
        <f>IF(N309="nulová",J309,0)</f>
        <v>0</v>
      </c>
      <c r="BJ309" s="16" t="s">
        <v>160</v>
      </c>
      <c r="BK309" s="145">
        <f>ROUND(I309*H309,2)</f>
        <v>0</v>
      </c>
      <c r="BL309" s="16" t="s">
        <v>198</v>
      </c>
      <c r="BM309" s="144" t="s">
        <v>493</v>
      </c>
    </row>
    <row r="310" spans="2:65" s="11" customFormat="1" ht="11.25">
      <c r="B310" s="146"/>
      <c r="D310" s="147" t="s">
        <v>167</v>
      </c>
      <c r="E310" s="148" t="s">
        <v>1</v>
      </c>
      <c r="F310" s="149" t="s">
        <v>710</v>
      </c>
      <c r="H310" s="150">
        <v>535.56899999999996</v>
      </c>
      <c r="I310" s="151"/>
      <c r="L310" s="146"/>
      <c r="M310" s="152"/>
      <c r="T310" s="153"/>
      <c r="AT310" s="148" t="s">
        <v>167</v>
      </c>
      <c r="AU310" s="148" t="s">
        <v>83</v>
      </c>
      <c r="AV310" s="11" t="s">
        <v>160</v>
      </c>
      <c r="AW310" s="11" t="s">
        <v>31</v>
      </c>
      <c r="AX310" s="11" t="s">
        <v>75</v>
      </c>
      <c r="AY310" s="148" t="s">
        <v>154</v>
      </c>
    </row>
    <row r="311" spans="2:65" s="12" customFormat="1" ht="11.25">
      <c r="B311" s="154"/>
      <c r="D311" s="147" t="s">
        <v>167</v>
      </c>
      <c r="E311" s="155" t="s">
        <v>1</v>
      </c>
      <c r="F311" s="156" t="s">
        <v>169</v>
      </c>
      <c r="H311" s="157">
        <v>535.56899999999996</v>
      </c>
      <c r="I311" s="158"/>
      <c r="L311" s="154"/>
      <c r="M311" s="159"/>
      <c r="T311" s="160"/>
      <c r="AT311" s="155" t="s">
        <v>167</v>
      </c>
      <c r="AU311" s="155" t="s">
        <v>83</v>
      </c>
      <c r="AV311" s="12" t="s">
        <v>159</v>
      </c>
      <c r="AW311" s="12" t="s">
        <v>31</v>
      </c>
      <c r="AX311" s="12" t="s">
        <v>83</v>
      </c>
      <c r="AY311" s="155" t="s">
        <v>154</v>
      </c>
    </row>
    <row r="312" spans="2:65" s="1" customFormat="1" ht="21.75" customHeight="1">
      <c r="B312" s="31"/>
      <c r="C312" s="132" t="s">
        <v>495</v>
      </c>
      <c r="D312" s="132" t="s">
        <v>155</v>
      </c>
      <c r="E312" s="133" t="s">
        <v>529</v>
      </c>
      <c r="F312" s="134" t="s">
        <v>530</v>
      </c>
      <c r="G312" s="135" t="s">
        <v>165</v>
      </c>
      <c r="H312" s="136">
        <v>605.71100000000001</v>
      </c>
      <c r="I312" s="137"/>
      <c r="J312" s="138">
        <f>ROUND(I312*H312,2)</f>
        <v>0</v>
      </c>
      <c r="K312" s="139"/>
      <c r="L312" s="31"/>
      <c r="M312" s="140" t="s">
        <v>1</v>
      </c>
      <c r="N312" s="141" t="s">
        <v>41</v>
      </c>
      <c r="P312" s="142">
        <f>O312*H312</f>
        <v>0</v>
      </c>
      <c r="Q312" s="142">
        <v>0</v>
      </c>
      <c r="R312" s="142">
        <f>Q312*H312</f>
        <v>0</v>
      </c>
      <c r="S312" s="142">
        <v>0</v>
      </c>
      <c r="T312" s="143">
        <f>S312*H312</f>
        <v>0</v>
      </c>
      <c r="AR312" s="144" t="s">
        <v>198</v>
      </c>
      <c r="AT312" s="144" t="s">
        <v>155</v>
      </c>
      <c r="AU312" s="144" t="s">
        <v>83</v>
      </c>
      <c r="AY312" s="16" t="s">
        <v>154</v>
      </c>
      <c r="BE312" s="145">
        <f>IF(N312="základná",J312,0)</f>
        <v>0</v>
      </c>
      <c r="BF312" s="145">
        <f>IF(N312="znížená",J312,0)</f>
        <v>0</v>
      </c>
      <c r="BG312" s="145">
        <f>IF(N312="zákl. prenesená",J312,0)</f>
        <v>0</v>
      </c>
      <c r="BH312" s="145">
        <f>IF(N312="zníž. prenesená",J312,0)</f>
        <v>0</v>
      </c>
      <c r="BI312" s="145">
        <f>IF(N312="nulová",J312,0)</f>
        <v>0</v>
      </c>
      <c r="BJ312" s="16" t="s">
        <v>160</v>
      </c>
      <c r="BK312" s="145">
        <f>ROUND(I312*H312,2)</f>
        <v>0</v>
      </c>
      <c r="BL312" s="16" t="s">
        <v>198</v>
      </c>
      <c r="BM312" s="144" t="s">
        <v>498</v>
      </c>
    </row>
    <row r="313" spans="2:65" s="1" customFormat="1" ht="24.2" customHeight="1">
      <c r="B313" s="31"/>
      <c r="C313" s="132" t="s">
        <v>338</v>
      </c>
      <c r="D313" s="132" t="s">
        <v>155</v>
      </c>
      <c r="E313" s="133" t="s">
        <v>532</v>
      </c>
      <c r="F313" s="134" t="s">
        <v>533</v>
      </c>
      <c r="G313" s="135" t="s">
        <v>165</v>
      </c>
      <c r="H313" s="136">
        <v>605.71100000000001</v>
      </c>
      <c r="I313" s="137"/>
      <c r="J313" s="138">
        <f>ROUND(I313*H313,2)</f>
        <v>0</v>
      </c>
      <c r="K313" s="139"/>
      <c r="L313" s="31"/>
      <c r="M313" s="140" t="s">
        <v>1</v>
      </c>
      <c r="N313" s="141" t="s">
        <v>41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198</v>
      </c>
      <c r="AT313" s="144" t="s">
        <v>155</v>
      </c>
      <c r="AU313" s="144" t="s">
        <v>83</v>
      </c>
      <c r="AY313" s="16" t="s">
        <v>154</v>
      </c>
      <c r="BE313" s="145">
        <f>IF(N313="základná",J313,0)</f>
        <v>0</v>
      </c>
      <c r="BF313" s="145">
        <f>IF(N313="znížená",J313,0)</f>
        <v>0</v>
      </c>
      <c r="BG313" s="145">
        <f>IF(N313="zákl. prenesená",J313,0)</f>
        <v>0</v>
      </c>
      <c r="BH313" s="145">
        <f>IF(N313="zníž. prenesená",J313,0)</f>
        <v>0</v>
      </c>
      <c r="BI313" s="145">
        <f>IF(N313="nulová",J313,0)</f>
        <v>0</v>
      </c>
      <c r="BJ313" s="16" t="s">
        <v>160</v>
      </c>
      <c r="BK313" s="145">
        <f>ROUND(I313*H313,2)</f>
        <v>0</v>
      </c>
      <c r="BL313" s="16" t="s">
        <v>198</v>
      </c>
      <c r="BM313" s="144" t="s">
        <v>503</v>
      </c>
    </row>
    <row r="314" spans="2:65" s="1" customFormat="1" ht="24.2" customHeight="1">
      <c r="B314" s="31"/>
      <c r="C314" s="132" t="s">
        <v>508</v>
      </c>
      <c r="D314" s="132" t="s">
        <v>155</v>
      </c>
      <c r="E314" s="133" t="s">
        <v>536</v>
      </c>
      <c r="F314" s="134" t="s">
        <v>537</v>
      </c>
      <c r="G314" s="135" t="s">
        <v>165</v>
      </c>
      <c r="H314" s="136">
        <v>605.71100000000001</v>
      </c>
      <c r="I314" s="137"/>
      <c r="J314" s="138">
        <f>ROUND(I314*H314,2)</f>
        <v>0</v>
      </c>
      <c r="K314" s="139"/>
      <c r="L314" s="31"/>
      <c r="M314" s="140" t="s">
        <v>1</v>
      </c>
      <c r="N314" s="141" t="s">
        <v>41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198</v>
      </c>
      <c r="AT314" s="144" t="s">
        <v>155</v>
      </c>
      <c r="AU314" s="144" t="s">
        <v>83</v>
      </c>
      <c r="AY314" s="16" t="s">
        <v>154</v>
      </c>
      <c r="BE314" s="145">
        <f>IF(N314="základná",J314,0)</f>
        <v>0</v>
      </c>
      <c r="BF314" s="145">
        <f>IF(N314="znížená",J314,0)</f>
        <v>0</v>
      </c>
      <c r="BG314" s="145">
        <f>IF(N314="zákl. prenesená",J314,0)</f>
        <v>0</v>
      </c>
      <c r="BH314" s="145">
        <f>IF(N314="zníž. prenesená",J314,0)</f>
        <v>0</v>
      </c>
      <c r="BI314" s="145">
        <f>IF(N314="nulová",J314,0)</f>
        <v>0</v>
      </c>
      <c r="BJ314" s="16" t="s">
        <v>160</v>
      </c>
      <c r="BK314" s="145">
        <f>ROUND(I314*H314,2)</f>
        <v>0</v>
      </c>
      <c r="BL314" s="16" t="s">
        <v>198</v>
      </c>
      <c r="BM314" s="144" t="s">
        <v>511</v>
      </c>
    </row>
    <row r="315" spans="2:65" s="11" customFormat="1" ht="11.25">
      <c r="B315" s="146"/>
      <c r="D315" s="147" t="s">
        <v>167</v>
      </c>
      <c r="E315" s="148" t="s">
        <v>1</v>
      </c>
      <c r="F315" s="149" t="s">
        <v>662</v>
      </c>
      <c r="H315" s="150">
        <v>605.71100000000001</v>
      </c>
      <c r="I315" s="151"/>
      <c r="L315" s="146"/>
      <c r="M315" s="152"/>
      <c r="T315" s="153"/>
      <c r="AT315" s="148" t="s">
        <v>167</v>
      </c>
      <c r="AU315" s="148" t="s">
        <v>83</v>
      </c>
      <c r="AV315" s="11" t="s">
        <v>160</v>
      </c>
      <c r="AW315" s="11" t="s">
        <v>31</v>
      </c>
      <c r="AX315" s="11" t="s">
        <v>75</v>
      </c>
      <c r="AY315" s="148" t="s">
        <v>154</v>
      </c>
    </row>
    <row r="316" spans="2:65" s="12" customFormat="1" ht="11.25">
      <c r="B316" s="154"/>
      <c r="D316" s="147" t="s">
        <v>167</v>
      </c>
      <c r="E316" s="155" t="s">
        <v>1</v>
      </c>
      <c r="F316" s="156" t="s">
        <v>169</v>
      </c>
      <c r="H316" s="157">
        <v>605.71100000000001</v>
      </c>
      <c r="I316" s="158"/>
      <c r="L316" s="154"/>
      <c r="M316" s="159"/>
      <c r="T316" s="160"/>
      <c r="AT316" s="155" t="s">
        <v>167</v>
      </c>
      <c r="AU316" s="155" t="s">
        <v>83</v>
      </c>
      <c r="AV316" s="12" t="s">
        <v>159</v>
      </c>
      <c r="AW316" s="12" t="s">
        <v>31</v>
      </c>
      <c r="AX316" s="12" t="s">
        <v>83</v>
      </c>
      <c r="AY316" s="155" t="s">
        <v>154</v>
      </c>
    </row>
    <row r="317" spans="2:65" s="1" customFormat="1" ht="24.2" customHeight="1">
      <c r="B317" s="31"/>
      <c r="C317" s="132" t="s">
        <v>342</v>
      </c>
      <c r="D317" s="132" t="s">
        <v>155</v>
      </c>
      <c r="E317" s="133" t="s">
        <v>539</v>
      </c>
      <c r="F317" s="134" t="s">
        <v>540</v>
      </c>
      <c r="G317" s="135" t="s">
        <v>365</v>
      </c>
      <c r="H317" s="172"/>
      <c r="I317" s="137"/>
      <c r="J317" s="138">
        <f>ROUND(I317*H317,2)</f>
        <v>0</v>
      </c>
      <c r="K317" s="139"/>
      <c r="L317" s="31"/>
      <c r="M317" s="140" t="s">
        <v>1</v>
      </c>
      <c r="N317" s="141" t="s">
        <v>41</v>
      </c>
      <c r="P317" s="142">
        <f>O317*H317</f>
        <v>0</v>
      </c>
      <c r="Q317" s="142">
        <v>0</v>
      </c>
      <c r="R317" s="142">
        <f>Q317*H317</f>
        <v>0</v>
      </c>
      <c r="S317" s="142">
        <v>0</v>
      </c>
      <c r="T317" s="143">
        <f>S317*H317</f>
        <v>0</v>
      </c>
      <c r="AR317" s="144" t="s">
        <v>198</v>
      </c>
      <c r="AT317" s="144" t="s">
        <v>155</v>
      </c>
      <c r="AU317" s="144" t="s">
        <v>83</v>
      </c>
      <c r="AY317" s="16" t="s">
        <v>154</v>
      </c>
      <c r="BE317" s="145">
        <f>IF(N317="základná",J317,0)</f>
        <v>0</v>
      </c>
      <c r="BF317" s="145">
        <f>IF(N317="znížená",J317,0)</f>
        <v>0</v>
      </c>
      <c r="BG317" s="145">
        <f>IF(N317="zákl. prenesená",J317,0)</f>
        <v>0</v>
      </c>
      <c r="BH317" s="145">
        <f>IF(N317="zníž. prenesená",J317,0)</f>
        <v>0</v>
      </c>
      <c r="BI317" s="145">
        <f>IF(N317="nulová",J317,0)</f>
        <v>0</v>
      </c>
      <c r="BJ317" s="16" t="s">
        <v>160</v>
      </c>
      <c r="BK317" s="145">
        <f>ROUND(I317*H317,2)</f>
        <v>0</v>
      </c>
      <c r="BL317" s="16" t="s">
        <v>198</v>
      </c>
      <c r="BM317" s="144" t="s">
        <v>13</v>
      </c>
    </row>
    <row r="318" spans="2:65" s="10" customFormat="1" ht="25.9" customHeight="1">
      <c r="B318" s="122"/>
      <c r="D318" s="123" t="s">
        <v>74</v>
      </c>
      <c r="E318" s="124" t="s">
        <v>542</v>
      </c>
      <c r="F318" s="124" t="s">
        <v>543</v>
      </c>
      <c r="I318" s="125"/>
      <c r="J318" s="126">
        <f>BK318</f>
        <v>0</v>
      </c>
      <c r="L318" s="122"/>
      <c r="M318" s="127"/>
      <c r="P318" s="128">
        <f>SUM(P319:P332)</f>
        <v>0</v>
      </c>
      <c r="R318" s="128">
        <f>SUM(R319:R332)</f>
        <v>0</v>
      </c>
      <c r="T318" s="129">
        <f>SUM(T319:T332)</f>
        <v>0</v>
      </c>
      <c r="AR318" s="123" t="s">
        <v>160</v>
      </c>
      <c r="AT318" s="130" t="s">
        <v>74</v>
      </c>
      <c r="AU318" s="130" t="s">
        <v>75</v>
      </c>
      <c r="AY318" s="123" t="s">
        <v>154</v>
      </c>
      <c r="BK318" s="131">
        <f>SUM(BK319:BK332)</f>
        <v>0</v>
      </c>
    </row>
    <row r="319" spans="2:65" s="1" customFormat="1" ht="33" customHeight="1">
      <c r="B319" s="31"/>
      <c r="C319" s="132" t="s">
        <v>517</v>
      </c>
      <c r="D319" s="132" t="s">
        <v>155</v>
      </c>
      <c r="E319" s="133" t="s">
        <v>545</v>
      </c>
      <c r="F319" s="134" t="s">
        <v>546</v>
      </c>
      <c r="G319" s="135" t="s">
        <v>165</v>
      </c>
      <c r="H319" s="136">
        <v>259.56</v>
      </c>
      <c r="I319" s="137"/>
      <c r="J319" s="138">
        <f>ROUND(I319*H319,2)</f>
        <v>0</v>
      </c>
      <c r="K319" s="139"/>
      <c r="L319" s="31"/>
      <c r="M319" s="140" t="s">
        <v>1</v>
      </c>
      <c r="N319" s="141" t="s">
        <v>41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198</v>
      </c>
      <c r="AT319" s="144" t="s">
        <v>155</v>
      </c>
      <c r="AU319" s="144" t="s">
        <v>83</v>
      </c>
      <c r="AY319" s="16" t="s">
        <v>154</v>
      </c>
      <c r="BE319" s="145">
        <f>IF(N319="základná",J319,0)</f>
        <v>0</v>
      </c>
      <c r="BF319" s="145">
        <f>IF(N319="znížená",J319,0)</f>
        <v>0</v>
      </c>
      <c r="BG319" s="145">
        <f>IF(N319="zákl. prenesená",J319,0)</f>
        <v>0</v>
      </c>
      <c r="BH319" s="145">
        <f>IF(N319="zníž. prenesená",J319,0)</f>
        <v>0</v>
      </c>
      <c r="BI319" s="145">
        <f>IF(N319="nulová",J319,0)</f>
        <v>0</v>
      </c>
      <c r="BJ319" s="16" t="s">
        <v>160</v>
      </c>
      <c r="BK319" s="145">
        <f>ROUND(I319*H319,2)</f>
        <v>0</v>
      </c>
      <c r="BL319" s="16" t="s">
        <v>198</v>
      </c>
      <c r="BM319" s="144" t="s">
        <v>520</v>
      </c>
    </row>
    <row r="320" spans="2:65" s="11" customFormat="1" ht="11.25">
      <c r="B320" s="146"/>
      <c r="D320" s="147" t="s">
        <v>167</v>
      </c>
      <c r="E320" s="148" t="s">
        <v>1</v>
      </c>
      <c r="F320" s="149" t="s">
        <v>711</v>
      </c>
      <c r="H320" s="150">
        <v>118.02</v>
      </c>
      <c r="I320" s="151"/>
      <c r="L320" s="146"/>
      <c r="M320" s="152"/>
      <c r="T320" s="153"/>
      <c r="AT320" s="148" t="s">
        <v>167</v>
      </c>
      <c r="AU320" s="148" t="s">
        <v>83</v>
      </c>
      <c r="AV320" s="11" t="s">
        <v>160</v>
      </c>
      <c r="AW320" s="11" t="s">
        <v>31</v>
      </c>
      <c r="AX320" s="11" t="s">
        <v>75</v>
      </c>
      <c r="AY320" s="148" t="s">
        <v>154</v>
      </c>
    </row>
    <row r="321" spans="2:65" s="11" customFormat="1" ht="11.25">
      <c r="B321" s="146"/>
      <c r="D321" s="147" t="s">
        <v>167</v>
      </c>
      <c r="E321" s="148" t="s">
        <v>1</v>
      </c>
      <c r="F321" s="149" t="s">
        <v>712</v>
      </c>
      <c r="H321" s="150">
        <v>89.25</v>
      </c>
      <c r="I321" s="151"/>
      <c r="L321" s="146"/>
      <c r="M321" s="152"/>
      <c r="T321" s="153"/>
      <c r="AT321" s="148" t="s">
        <v>167</v>
      </c>
      <c r="AU321" s="148" t="s">
        <v>83</v>
      </c>
      <c r="AV321" s="11" t="s">
        <v>160</v>
      </c>
      <c r="AW321" s="11" t="s">
        <v>31</v>
      </c>
      <c r="AX321" s="11" t="s">
        <v>75</v>
      </c>
      <c r="AY321" s="148" t="s">
        <v>154</v>
      </c>
    </row>
    <row r="322" spans="2:65" s="11" customFormat="1" ht="11.25">
      <c r="B322" s="146"/>
      <c r="D322" s="147" t="s">
        <v>167</v>
      </c>
      <c r="E322" s="148" t="s">
        <v>1</v>
      </c>
      <c r="F322" s="149" t="s">
        <v>713</v>
      </c>
      <c r="H322" s="150">
        <v>4.7699999999999996</v>
      </c>
      <c r="I322" s="151"/>
      <c r="L322" s="146"/>
      <c r="M322" s="152"/>
      <c r="T322" s="153"/>
      <c r="AT322" s="148" t="s">
        <v>167</v>
      </c>
      <c r="AU322" s="148" t="s">
        <v>83</v>
      </c>
      <c r="AV322" s="11" t="s">
        <v>160</v>
      </c>
      <c r="AW322" s="11" t="s">
        <v>31</v>
      </c>
      <c r="AX322" s="11" t="s">
        <v>75</v>
      </c>
      <c r="AY322" s="148" t="s">
        <v>154</v>
      </c>
    </row>
    <row r="323" spans="2:65" s="11" customFormat="1" ht="11.25">
      <c r="B323" s="146"/>
      <c r="D323" s="147" t="s">
        <v>167</v>
      </c>
      <c r="E323" s="148" t="s">
        <v>1</v>
      </c>
      <c r="F323" s="149" t="s">
        <v>714</v>
      </c>
      <c r="H323" s="150">
        <v>47.52</v>
      </c>
      <c r="I323" s="151"/>
      <c r="L323" s="146"/>
      <c r="M323" s="152"/>
      <c r="T323" s="153"/>
      <c r="AT323" s="148" t="s">
        <v>167</v>
      </c>
      <c r="AU323" s="148" t="s">
        <v>83</v>
      </c>
      <c r="AV323" s="11" t="s">
        <v>160</v>
      </c>
      <c r="AW323" s="11" t="s">
        <v>31</v>
      </c>
      <c r="AX323" s="11" t="s">
        <v>75</v>
      </c>
      <c r="AY323" s="148" t="s">
        <v>154</v>
      </c>
    </row>
    <row r="324" spans="2:65" s="12" customFormat="1" ht="11.25">
      <c r="B324" s="154"/>
      <c r="D324" s="147" t="s">
        <v>167</v>
      </c>
      <c r="E324" s="155" t="s">
        <v>1</v>
      </c>
      <c r="F324" s="156" t="s">
        <v>176</v>
      </c>
      <c r="H324" s="157">
        <v>259.56</v>
      </c>
      <c r="I324" s="158"/>
      <c r="L324" s="154"/>
      <c r="M324" s="159"/>
      <c r="T324" s="160"/>
      <c r="AT324" s="155" t="s">
        <v>167</v>
      </c>
      <c r="AU324" s="155" t="s">
        <v>83</v>
      </c>
      <c r="AV324" s="12" t="s">
        <v>159</v>
      </c>
      <c r="AW324" s="12" t="s">
        <v>31</v>
      </c>
      <c r="AX324" s="12" t="s">
        <v>83</v>
      </c>
      <c r="AY324" s="155" t="s">
        <v>154</v>
      </c>
    </row>
    <row r="325" spans="2:65" s="1" customFormat="1" ht="24.2" customHeight="1">
      <c r="B325" s="31"/>
      <c r="C325" s="161" t="s">
        <v>345</v>
      </c>
      <c r="D325" s="161" t="s">
        <v>224</v>
      </c>
      <c r="E325" s="162" t="s">
        <v>558</v>
      </c>
      <c r="F325" s="163" t="s">
        <v>715</v>
      </c>
      <c r="G325" s="164" t="s">
        <v>165</v>
      </c>
      <c r="H325" s="165">
        <v>280.32499999999999</v>
      </c>
      <c r="I325" s="166"/>
      <c r="J325" s="167">
        <f>ROUND(I325*H325,2)</f>
        <v>0</v>
      </c>
      <c r="K325" s="168"/>
      <c r="L325" s="169"/>
      <c r="M325" s="170" t="s">
        <v>1</v>
      </c>
      <c r="N325" s="171" t="s">
        <v>41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234</v>
      </c>
      <c r="AT325" s="144" t="s">
        <v>224</v>
      </c>
      <c r="AU325" s="144" t="s">
        <v>83</v>
      </c>
      <c r="AY325" s="16" t="s">
        <v>154</v>
      </c>
      <c r="BE325" s="145">
        <f>IF(N325="základná",J325,0)</f>
        <v>0</v>
      </c>
      <c r="BF325" s="145">
        <f>IF(N325="znížená",J325,0)</f>
        <v>0</v>
      </c>
      <c r="BG325" s="145">
        <f>IF(N325="zákl. prenesená",J325,0)</f>
        <v>0</v>
      </c>
      <c r="BH325" s="145">
        <f>IF(N325="zníž. prenesená",J325,0)</f>
        <v>0</v>
      </c>
      <c r="BI325" s="145">
        <f>IF(N325="nulová",J325,0)</f>
        <v>0</v>
      </c>
      <c r="BJ325" s="16" t="s">
        <v>160</v>
      </c>
      <c r="BK325" s="145">
        <f>ROUND(I325*H325,2)</f>
        <v>0</v>
      </c>
      <c r="BL325" s="16" t="s">
        <v>198</v>
      </c>
      <c r="BM325" s="144" t="s">
        <v>526</v>
      </c>
    </row>
    <row r="326" spans="2:65" s="11" customFormat="1" ht="11.25">
      <c r="B326" s="146"/>
      <c r="D326" s="147" t="s">
        <v>167</v>
      </c>
      <c r="E326" s="148" t="s">
        <v>1</v>
      </c>
      <c r="F326" s="149" t="s">
        <v>716</v>
      </c>
      <c r="H326" s="150">
        <v>280.32499999999999</v>
      </c>
      <c r="I326" s="151"/>
      <c r="L326" s="146"/>
      <c r="M326" s="152"/>
      <c r="T326" s="153"/>
      <c r="AT326" s="148" t="s">
        <v>167</v>
      </c>
      <c r="AU326" s="148" t="s">
        <v>83</v>
      </c>
      <c r="AV326" s="11" t="s">
        <v>160</v>
      </c>
      <c r="AW326" s="11" t="s">
        <v>31</v>
      </c>
      <c r="AX326" s="11" t="s">
        <v>75</v>
      </c>
      <c r="AY326" s="148" t="s">
        <v>154</v>
      </c>
    </row>
    <row r="327" spans="2:65" s="12" customFormat="1" ht="11.25">
      <c r="B327" s="154"/>
      <c r="D327" s="147" t="s">
        <v>167</v>
      </c>
      <c r="E327" s="155" t="s">
        <v>1</v>
      </c>
      <c r="F327" s="156" t="s">
        <v>169</v>
      </c>
      <c r="H327" s="157">
        <v>280.32499999999999</v>
      </c>
      <c r="I327" s="158"/>
      <c r="L327" s="154"/>
      <c r="M327" s="159"/>
      <c r="T327" s="160"/>
      <c r="AT327" s="155" t="s">
        <v>167</v>
      </c>
      <c r="AU327" s="155" t="s">
        <v>83</v>
      </c>
      <c r="AV327" s="12" t="s">
        <v>159</v>
      </c>
      <c r="AW327" s="12" t="s">
        <v>31</v>
      </c>
      <c r="AX327" s="12" t="s">
        <v>83</v>
      </c>
      <c r="AY327" s="155" t="s">
        <v>154</v>
      </c>
    </row>
    <row r="328" spans="2:65" s="1" customFormat="1" ht="24.2" customHeight="1">
      <c r="B328" s="31"/>
      <c r="C328" s="132" t="s">
        <v>528</v>
      </c>
      <c r="D328" s="132" t="s">
        <v>155</v>
      </c>
      <c r="E328" s="133" t="s">
        <v>563</v>
      </c>
      <c r="F328" s="134" t="s">
        <v>564</v>
      </c>
      <c r="G328" s="135" t="s">
        <v>184</v>
      </c>
      <c r="H328" s="136">
        <v>52.8</v>
      </c>
      <c r="I328" s="137"/>
      <c r="J328" s="138">
        <f>ROUND(I328*H328,2)</f>
        <v>0</v>
      </c>
      <c r="K328" s="139"/>
      <c r="L328" s="31"/>
      <c r="M328" s="140" t="s">
        <v>1</v>
      </c>
      <c r="N328" s="141" t="s">
        <v>41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198</v>
      </c>
      <c r="AT328" s="144" t="s">
        <v>155</v>
      </c>
      <c r="AU328" s="144" t="s">
        <v>83</v>
      </c>
      <c r="AY328" s="16" t="s">
        <v>154</v>
      </c>
      <c r="BE328" s="145">
        <f>IF(N328="základná",J328,0)</f>
        <v>0</v>
      </c>
      <c r="BF328" s="145">
        <f>IF(N328="znížená",J328,0)</f>
        <v>0</v>
      </c>
      <c r="BG328" s="145">
        <f>IF(N328="zákl. prenesená",J328,0)</f>
        <v>0</v>
      </c>
      <c r="BH328" s="145">
        <f>IF(N328="zníž. prenesená",J328,0)</f>
        <v>0</v>
      </c>
      <c r="BI328" s="145">
        <f>IF(N328="nulová",J328,0)</f>
        <v>0</v>
      </c>
      <c r="BJ328" s="16" t="s">
        <v>160</v>
      </c>
      <c r="BK328" s="145">
        <f>ROUND(I328*H328,2)</f>
        <v>0</v>
      </c>
      <c r="BL328" s="16" t="s">
        <v>198</v>
      </c>
      <c r="BM328" s="144" t="s">
        <v>531</v>
      </c>
    </row>
    <row r="329" spans="2:65" s="11" customFormat="1" ht="11.25">
      <c r="B329" s="146"/>
      <c r="D329" s="147" t="s">
        <v>167</v>
      </c>
      <c r="E329" s="148" t="s">
        <v>1</v>
      </c>
      <c r="F329" s="149" t="s">
        <v>717</v>
      </c>
      <c r="H329" s="150">
        <v>52.8</v>
      </c>
      <c r="I329" s="151"/>
      <c r="L329" s="146"/>
      <c r="M329" s="152"/>
      <c r="T329" s="153"/>
      <c r="AT329" s="148" t="s">
        <v>167</v>
      </c>
      <c r="AU329" s="148" t="s">
        <v>83</v>
      </c>
      <c r="AV329" s="11" t="s">
        <v>160</v>
      </c>
      <c r="AW329" s="11" t="s">
        <v>31</v>
      </c>
      <c r="AX329" s="11" t="s">
        <v>75</v>
      </c>
      <c r="AY329" s="148" t="s">
        <v>154</v>
      </c>
    </row>
    <row r="330" spans="2:65" s="12" customFormat="1" ht="11.25">
      <c r="B330" s="154"/>
      <c r="D330" s="147" t="s">
        <v>167</v>
      </c>
      <c r="E330" s="155" t="s">
        <v>1</v>
      </c>
      <c r="F330" s="156" t="s">
        <v>169</v>
      </c>
      <c r="H330" s="157">
        <v>52.8</v>
      </c>
      <c r="I330" s="158"/>
      <c r="L330" s="154"/>
      <c r="M330" s="159"/>
      <c r="T330" s="160"/>
      <c r="AT330" s="155" t="s">
        <v>167</v>
      </c>
      <c r="AU330" s="155" t="s">
        <v>83</v>
      </c>
      <c r="AV330" s="12" t="s">
        <v>159</v>
      </c>
      <c r="AW330" s="12" t="s">
        <v>31</v>
      </c>
      <c r="AX330" s="12" t="s">
        <v>83</v>
      </c>
      <c r="AY330" s="155" t="s">
        <v>154</v>
      </c>
    </row>
    <row r="331" spans="2:65" s="1" customFormat="1" ht="16.5" customHeight="1">
      <c r="B331" s="31"/>
      <c r="C331" s="161" t="s">
        <v>351</v>
      </c>
      <c r="D331" s="161" t="s">
        <v>224</v>
      </c>
      <c r="E331" s="162" t="s">
        <v>567</v>
      </c>
      <c r="F331" s="163" t="s">
        <v>568</v>
      </c>
      <c r="G331" s="164" t="s">
        <v>184</v>
      </c>
      <c r="H331" s="165">
        <v>52.8</v>
      </c>
      <c r="I331" s="166"/>
      <c r="J331" s="167">
        <f>ROUND(I331*H331,2)</f>
        <v>0</v>
      </c>
      <c r="K331" s="168"/>
      <c r="L331" s="169"/>
      <c r="M331" s="170" t="s">
        <v>1</v>
      </c>
      <c r="N331" s="171" t="s">
        <v>41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234</v>
      </c>
      <c r="AT331" s="144" t="s">
        <v>224</v>
      </c>
      <c r="AU331" s="144" t="s">
        <v>83</v>
      </c>
      <c r="AY331" s="16" t="s">
        <v>154</v>
      </c>
      <c r="BE331" s="145">
        <f>IF(N331="základná",J331,0)</f>
        <v>0</v>
      </c>
      <c r="BF331" s="145">
        <f>IF(N331="znížená",J331,0)</f>
        <v>0</v>
      </c>
      <c r="BG331" s="145">
        <f>IF(N331="zákl. prenesená",J331,0)</f>
        <v>0</v>
      </c>
      <c r="BH331" s="145">
        <f>IF(N331="zníž. prenesená",J331,0)</f>
        <v>0</v>
      </c>
      <c r="BI331" s="145">
        <f>IF(N331="nulová",J331,0)</f>
        <v>0</v>
      </c>
      <c r="BJ331" s="16" t="s">
        <v>160</v>
      </c>
      <c r="BK331" s="145">
        <f>ROUND(I331*H331,2)</f>
        <v>0</v>
      </c>
      <c r="BL331" s="16" t="s">
        <v>198</v>
      </c>
      <c r="BM331" s="144" t="s">
        <v>534</v>
      </c>
    </row>
    <row r="332" spans="2:65" s="1" customFormat="1" ht="24.2" customHeight="1">
      <c r="B332" s="31"/>
      <c r="C332" s="132" t="s">
        <v>535</v>
      </c>
      <c r="D332" s="132" t="s">
        <v>155</v>
      </c>
      <c r="E332" s="133" t="s">
        <v>571</v>
      </c>
      <c r="F332" s="134" t="s">
        <v>572</v>
      </c>
      <c r="G332" s="135" t="s">
        <v>365</v>
      </c>
      <c r="H332" s="172"/>
      <c r="I332" s="137"/>
      <c r="J332" s="138">
        <f>ROUND(I332*H332,2)</f>
        <v>0</v>
      </c>
      <c r="K332" s="139"/>
      <c r="L332" s="31"/>
      <c r="M332" s="140" t="s">
        <v>1</v>
      </c>
      <c r="N332" s="141" t="s">
        <v>41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198</v>
      </c>
      <c r="AT332" s="144" t="s">
        <v>155</v>
      </c>
      <c r="AU332" s="144" t="s">
        <v>83</v>
      </c>
      <c r="AY332" s="16" t="s">
        <v>154</v>
      </c>
      <c r="BE332" s="145">
        <f>IF(N332="základná",J332,0)</f>
        <v>0</v>
      </c>
      <c r="BF332" s="145">
        <f>IF(N332="znížená",J332,0)</f>
        <v>0</v>
      </c>
      <c r="BG332" s="145">
        <f>IF(N332="zákl. prenesená",J332,0)</f>
        <v>0</v>
      </c>
      <c r="BH332" s="145">
        <f>IF(N332="zníž. prenesená",J332,0)</f>
        <v>0</v>
      </c>
      <c r="BI332" s="145">
        <f>IF(N332="nulová",J332,0)</f>
        <v>0</v>
      </c>
      <c r="BJ332" s="16" t="s">
        <v>160</v>
      </c>
      <c r="BK332" s="145">
        <f>ROUND(I332*H332,2)</f>
        <v>0</v>
      </c>
      <c r="BL332" s="16" t="s">
        <v>198</v>
      </c>
      <c r="BM332" s="144" t="s">
        <v>538</v>
      </c>
    </row>
    <row r="333" spans="2:65" s="10" customFormat="1" ht="25.9" customHeight="1">
      <c r="B333" s="122"/>
      <c r="D333" s="123" t="s">
        <v>74</v>
      </c>
      <c r="E333" s="124" t="s">
        <v>574</v>
      </c>
      <c r="F333" s="124" t="s">
        <v>575</v>
      </c>
      <c r="I333" s="125"/>
      <c r="J333" s="126">
        <f>BK333</f>
        <v>0</v>
      </c>
      <c r="L333" s="122"/>
      <c r="M333" s="127"/>
      <c r="P333" s="128">
        <f>SUM(P334:P346)</f>
        <v>0</v>
      </c>
      <c r="R333" s="128">
        <f>SUM(R334:R346)</f>
        <v>0</v>
      </c>
      <c r="T333" s="129">
        <f>SUM(T334:T346)</f>
        <v>0</v>
      </c>
      <c r="AR333" s="123" t="s">
        <v>160</v>
      </c>
      <c r="AT333" s="130" t="s">
        <v>74</v>
      </c>
      <c r="AU333" s="130" t="s">
        <v>75</v>
      </c>
      <c r="AY333" s="123" t="s">
        <v>154</v>
      </c>
      <c r="BK333" s="131">
        <f>SUM(BK334:BK346)</f>
        <v>0</v>
      </c>
    </row>
    <row r="334" spans="2:65" s="1" customFormat="1" ht="37.9" customHeight="1">
      <c r="B334" s="31"/>
      <c r="C334" s="132" t="s">
        <v>356</v>
      </c>
      <c r="D334" s="132" t="s">
        <v>155</v>
      </c>
      <c r="E334" s="133" t="s">
        <v>576</v>
      </c>
      <c r="F334" s="134" t="s">
        <v>577</v>
      </c>
      <c r="G334" s="135" t="s">
        <v>165</v>
      </c>
      <c r="H334" s="136">
        <v>12.96</v>
      </c>
      <c r="I334" s="137"/>
      <c r="J334" s="138">
        <f>ROUND(I334*H334,2)</f>
        <v>0</v>
      </c>
      <c r="K334" s="139"/>
      <c r="L334" s="31"/>
      <c r="M334" s="140" t="s">
        <v>1</v>
      </c>
      <c r="N334" s="141" t="s">
        <v>41</v>
      </c>
      <c r="P334" s="142">
        <f>O334*H334</f>
        <v>0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44" t="s">
        <v>198</v>
      </c>
      <c r="AT334" s="144" t="s">
        <v>155</v>
      </c>
      <c r="AU334" s="144" t="s">
        <v>83</v>
      </c>
      <c r="AY334" s="16" t="s">
        <v>154</v>
      </c>
      <c r="BE334" s="145">
        <f>IF(N334="základná",J334,0)</f>
        <v>0</v>
      </c>
      <c r="BF334" s="145">
        <f>IF(N334="znížená",J334,0)</f>
        <v>0</v>
      </c>
      <c r="BG334" s="145">
        <f>IF(N334="zákl. prenesená",J334,0)</f>
        <v>0</v>
      </c>
      <c r="BH334" s="145">
        <f>IF(N334="zníž. prenesená",J334,0)</f>
        <v>0</v>
      </c>
      <c r="BI334" s="145">
        <f>IF(N334="nulová",J334,0)</f>
        <v>0</v>
      </c>
      <c r="BJ334" s="16" t="s">
        <v>160</v>
      </c>
      <c r="BK334" s="145">
        <f>ROUND(I334*H334,2)</f>
        <v>0</v>
      </c>
      <c r="BL334" s="16" t="s">
        <v>198</v>
      </c>
      <c r="BM334" s="144" t="s">
        <v>541</v>
      </c>
    </row>
    <row r="335" spans="2:65" s="11" customFormat="1" ht="11.25">
      <c r="B335" s="146"/>
      <c r="D335" s="147" t="s">
        <v>167</v>
      </c>
      <c r="E335" s="148" t="s">
        <v>1</v>
      </c>
      <c r="F335" s="149" t="s">
        <v>579</v>
      </c>
      <c r="H335" s="150">
        <v>12.96</v>
      </c>
      <c r="I335" s="151"/>
      <c r="L335" s="146"/>
      <c r="M335" s="152"/>
      <c r="T335" s="153"/>
      <c r="AT335" s="148" t="s">
        <v>167</v>
      </c>
      <c r="AU335" s="148" t="s">
        <v>83</v>
      </c>
      <c r="AV335" s="11" t="s">
        <v>160</v>
      </c>
      <c r="AW335" s="11" t="s">
        <v>31</v>
      </c>
      <c r="AX335" s="11" t="s">
        <v>75</v>
      </c>
      <c r="AY335" s="148" t="s">
        <v>154</v>
      </c>
    </row>
    <row r="336" spans="2:65" s="12" customFormat="1" ht="11.25">
      <c r="B336" s="154"/>
      <c r="D336" s="147" t="s">
        <v>167</v>
      </c>
      <c r="E336" s="155" t="s">
        <v>1</v>
      </c>
      <c r="F336" s="156" t="s">
        <v>169</v>
      </c>
      <c r="H336" s="157">
        <v>12.96</v>
      </c>
      <c r="I336" s="158"/>
      <c r="L336" s="154"/>
      <c r="M336" s="159"/>
      <c r="T336" s="160"/>
      <c r="AT336" s="155" t="s">
        <v>167</v>
      </c>
      <c r="AU336" s="155" t="s">
        <v>83</v>
      </c>
      <c r="AV336" s="12" t="s">
        <v>159</v>
      </c>
      <c r="AW336" s="12" t="s">
        <v>31</v>
      </c>
      <c r="AX336" s="12" t="s">
        <v>83</v>
      </c>
      <c r="AY336" s="155" t="s">
        <v>154</v>
      </c>
    </row>
    <row r="337" spans="2:65" s="1" customFormat="1" ht="37.9" customHeight="1">
      <c r="B337" s="31"/>
      <c r="C337" s="132" t="s">
        <v>544</v>
      </c>
      <c r="D337" s="132" t="s">
        <v>155</v>
      </c>
      <c r="E337" s="133" t="s">
        <v>581</v>
      </c>
      <c r="F337" s="134" t="s">
        <v>582</v>
      </c>
      <c r="G337" s="135" t="s">
        <v>165</v>
      </c>
      <c r="H337" s="136">
        <v>12.96</v>
      </c>
      <c r="I337" s="137"/>
      <c r="J337" s="138">
        <f>ROUND(I337*H337,2)</f>
        <v>0</v>
      </c>
      <c r="K337" s="139"/>
      <c r="L337" s="31"/>
      <c r="M337" s="140" t="s">
        <v>1</v>
      </c>
      <c r="N337" s="141" t="s">
        <v>41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198</v>
      </c>
      <c r="AT337" s="144" t="s">
        <v>155</v>
      </c>
      <c r="AU337" s="144" t="s">
        <v>83</v>
      </c>
      <c r="AY337" s="16" t="s">
        <v>154</v>
      </c>
      <c r="BE337" s="145">
        <f>IF(N337="základná",J337,0)</f>
        <v>0</v>
      </c>
      <c r="BF337" s="145">
        <f>IF(N337="znížená",J337,0)</f>
        <v>0</v>
      </c>
      <c r="BG337" s="145">
        <f>IF(N337="zákl. prenesená",J337,0)</f>
        <v>0</v>
      </c>
      <c r="BH337" s="145">
        <f>IF(N337="zníž. prenesená",J337,0)</f>
        <v>0</v>
      </c>
      <c r="BI337" s="145">
        <f>IF(N337="nulová",J337,0)</f>
        <v>0</v>
      </c>
      <c r="BJ337" s="16" t="s">
        <v>160</v>
      </c>
      <c r="BK337" s="145">
        <f>ROUND(I337*H337,2)</f>
        <v>0</v>
      </c>
      <c r="BL337" s="16" t="s">
        <v>198</v>
      </c>
      <c r="BM337" s="144" t="s">
        <v>547</v>
      </c>
    </row>
    <row r="338" spans="2:65" s="1" customFormat="1" ht="37.9" customHeight="1">
      <c r="B338" s="31"/>
      <c r="C338" s="132" t="s">
        <v>361</v>
      </c>
      <c r="D338" s="132" t="s">
        <v>155</v>
      </c>
      <c r="E338" s="133" t="s">
        <v>584</v>
      </c>
      <c r="F338" s="134" t="s">
        <v>585</v>
      </c>
      <c r="G338" s="135" t="s">
        <v>165</v>
      </c>
      <c r="H338" s="136">
        <v>38.975999999999999</v>
      </c>
      <c r="I338" s="137"/>
      <c r="J338" s="138">
        <f>ROUND(I338*H338,2)</f>
        <v>0</v>
      </c>
      <c r="K338" s="139"/>
      <c r="L338" s="31"/>
      <c r="M338" s="140" t="s">
        <v>1</v>
      </c>
      <c r="N338" s="141" t="s">
        <v>41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198</v>
      </c>
      <c r="AT338" s="144" t="s">
        <v>155</v>
      </c>
      <c r="AU338" s="144" t="s">
        <v>83</v>
      </c>
      <c r="AY338" s="16" t="s">
        <v>154</v>
      </c>
      <c r="BE338" s="145">
        <f>IF(N338="základná",J338,0)</f>
        <v>0</v>
      </c>
      <c r="BF338" s="145">
        <f>IF(N338="znížená",J338,0)</f>
        <v>0</v>
      </c>
      <c r="BG338" s="145">
        <f>IF(N338="zákl. prenesená",J338,0)</f>
        <v>0</v>
      </c>
      <c r="BH338" s="145">
        <f>IF(N338="zníž. prenesená",J338,0)</f>
        <v>0</v>
      </c>
      <c r="BI338" s="145">
        <f>IF(N338="nulová",J338,0)</f>
        <v>0</v>
      </c>
      <c r="BJ338" s="16" t="s">
        <v>160</v>
      </c>
      <c r="BK338" s="145">
        <f>ROUND(I338*H338,2)</f>
        <v>0</v>
      </c>
      <c r="BL338" s="16" t="s">
        <v>198</v>
      </c>
      <c r="BM338" s="144" t="s">
        <v>560</v>
      </c>
    </row>
    <row r="339" spans="2:65" s="11" customFormat="1" ht="11.25">
      <c r="B339" s="146"/>
      <c r="D339" s="147" t="s">
        <v>167</v>
      </c>
      <c r="E339" s="148" t="s">
        <v>1</v>
      </c>
      <c r="F339" s="149" t="s">
        <v>718</v>
      </c>
      <c r="H339" s="150">
        <v>29.952000000000002</v>
      </c>
      <c r="I339" s="151"/>
      <c r="L339" s="146"/>
      <c r="M339" s="152"/>
      <c r="T339" s="153"/>
      <c r="AT339" s="148" t="s">
        <v>167</v>
      </c>
      <c r="AU339" s="148" t="s">
        <v>83</v>
      </c>
      <c r="AV339" s="11" t="s">
        <v>160</v>
      </c>
      <c r="AW339" s="11" t="s">
        <v>31</v>
      </c>
      <c r="AX339" s="11" t="s">
        <v>75</v>
      </c>
      <c r="AY339" s="148" t="s">
        <v>154</v>
      </c>
    </row>
    <row r="340" spans="2:65" s="11" customFormat="1" ht="11.25">
      <c r="B340" s="146"/>
      <c r="D340" s="147" t="s">
        <v>167</v>
      </c>
      <c r="E340" s="148" t="s">
        <v>1</v>
      </c>
      <c r="F340" s="149" t="s">
        <v>719</v>
      </c>
      <c r="H340" s="150">
        <v>9.0239999999999991</v>
      </c>
      <c r="I340" s="151"/>
      <c r="L340" s="146"/>
      <c r="M340" s="152"/>
      <c r="T340" s="153"/>
      <c r="AT340" s="148" t="s">
        <v>167</v>
      </c>
      <c r="AU340" s="148" t="s">
        <v>83</v>
      </c>
      <c r="AV340" s="11" t="s">
        <v>160</v>
      </c>
      <c r="AW340" s="11" t="s">
        <v>31</v>
      </c>
      <c r="AX340" s="11" t="s">
        <v>75</v>
      </c>
      <c r="AY340" s="148" t="s">
        <v>154</v>
      </c>
    </row>
    <row r="341" spans="2:65" s="12" customFormat="1" ht="11.25">
      <c r="B341" s="154"/>
      <c r="D341" s="147" t="s">
        <v>167</v>
      </c>
      <c r="E341" s="155" t="s">
        <v>1</v>
      </c>
      <c r="F341" s="156" t="s">
        <v>176</v>
      </c>
      <c r="H341" s="157">
        <v>38.975999999999999</v>
      </c>
      <c r="I341" s="158"/>
      <c r="L341" s="154"/>
      <c r="M341" s="159"/>
      <c r="T341" s="160"/>
      <c r="AT341" s="155" t="s">
        <v>167</v>
      </c>
      <c r="AU341" s="155" t="s">
        <v>83</v>
      </c>
      <c r="AV341" s="12" t="s">
        <v>159</v>
      </c>
      <c r="AW341" s="12" t="s">
        <v>31</v>
      </c>
      <c r="AX341" s="12" t="s">
        <v>83</v>
      </c>
      <c r="AY341" s="155" t="s">
        <v>154</v>
      </c>
    </row>
    <row r="342" spans="2:65" s="1" customFormat="1" ht="33" customHeight="1">
      <c r="B342" s="31"/>
      <c r="C342" s="132" t="s">
        <v>562</v>
      </c>
      <c r="D342" s="132" t="s">
        <v>155</v>
      </c>
      <c r="E342" s="133" t="s">
        <v>590</v>
      </c>
      <c r="F342" s="134" t="s">
        <v>591</v>
      </c>
      <c r="G342" s="135" t="s">
        <v>165</v>
      </c>
      <c r="H342" s="136">
        <v>38.975999999999999</v>
      </c>
      <c r="I342" s="137"/>
      <c r="J342" s="138">
        <f>ROUND(I342*H342,2)</f>
        <v>0</v>
      </c>
      <c r="K342" s="139"/>
      <c r="L342" s="31"/>
      <c r="M342" s="140" t="s">
        <v>1</v>
      </c>
      <c r="N342" s="141" t="s">
        <v>41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198</v>
      </c>
      <c r="AT342" s="144" t="s">
        <v>155</v>
      </c>
      <c r="AU342" s="144" t="s">
        <v>83</v>
      </c>
      <c r="AY342" s="16" t="s">
        <v>154</v>
      </c>
      <c r="BE342" s="145">
        <f>IF(N342="základná",J342,0)</f>
        <v>0</v>
      </c>
      <c r="BF342" s="145">
        <f>IF(N342="znížená",J342,0)</f>
        <v>0</v>
      </c>
      <c r="BG342" s="145">
        <f>IF(N342="zákl. prenesená",J342,0)</f>
        <v>0</v>
      </c>
      <c r="BH342" s="145">
        <f>IF(N342="zníž. prenesená",J342,0)</f>
        <v>0</v>
      </c>
      <c r="BI342" s="145">
        <f>IF(N342="nulová",J342,0)</f>
        <v>0</v>
      </c>
      <c r="BJ342" s="16" t="s">
        <v>160</v>
      </c>
      <c r="BK342" s="145">
        <f>ROUND(I342*H342,2)</f>
        <v>0</v>
      </c>
      <c r="BL342" s="16" t="s">
        <v>198</v>
      </c>
      <c r="BM342" s="144" t="s">
        <v>565</v>
      </c>
    </row>
    <row r="343" spans="2:65" s="1" customFormat="1" ht="33" customHeight="1">
      <c r="B343" s="31"/>
      <c r="C343" s="132" t="s">
        <v>366</v>
      </c>
      <c r="D343" s="132" t="s">
        <v>155</v>
      </c>
      <c r="E343" s="133" t="s">
        <v>593</v>
      </c>
      <c r="F343" s="134" t="s">
        <v>594</v>
      </c>
      <c r="G343" s="135" t="s">
        <v>184</v>
      </c>
      <c r="H343" s="136">
        <v>6.48</v>
      </c>
      <c r="I343" s="137"/>
      <c r="J343" s="138">
        <f>ROUND(I343*H343,2)</f>
        <v>0</v>
      </c>
      <c r="K343" s="139"/>
      <c r="L343" s="31"/>
      <c r="M343" s="140" t="s">
        <v>1</v>
      </c>
      <c r="N343" s="141" t="s">
        <v>41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198</v>
      </c>
      <c r="AT343" s="144" t="s">
        <v>155</v>
      </c>
      <c r="AU343" s="144" t="s">
        <v>83</v>
      </c>
      <c r="AY343" s="16" t="s">
        <v>154</v>
      </c>
      <c r="BE343" s="145">
        <f>IF(N343="základná",J343,0)</f>
        <v>0</v>
      </c>
      <c r="BF343" s="145">
        <f>IF(N343="znížená",J343,0)</f>
        <v>0</v>
      </c>
      <c r="BG343" s="145">
        <f>IF(N343="zákl. prenesená",J343,0)</f>
        <v>0</v>
      </c>
      <c r="BH343" s="145">
        <f>IF(N343="zníž. prenesená",J343,0)</f>
        <v>0</v>
      </c>
      <c r="BI343" s="145">
        <f>IF(N343="nulová",J343,0)</f>
        <v>0</v>
      </c>
      <c r="BJ343" s="16" t="s">
        <v>160</v>
      </c>
      <c r="BK343" s="145">
        <f>ROUND(I343*H343,2)</f>
        <v>0</v>
      </c>
      <c r="BL343" s="16" t="s">
        <v>198</v>
      </c>
      <c r="BM343" s="144" t="s">
        <v>569</v>
      </c>
    </row>
    <row r="344" spans="2:65" s="11" customFormat="1" ht="11.25">
      <c r="B344" s="146"/>
      <c r="D344" s="147" t="s">
        <v>167</v>
      </c>
      <c r="E344" s="148" t="s">
        <v>1</v>
      </c>
      <c r="F344" s="149" t="s">
        <v>720</v>
      </c>
      <c r="H344" s="150">
        <v>6.48</v>
      </c>
      <c r="I344" s="151"/>
      <c r="L344" s="146"/>
      <c r="M344" s="152"/>
      <c r="T344" s="153"/>
      <c r="AT344" s="148" t="s">
        <v>167</v>
      </c>
      <c r="AU344" s="148" t="s">
        <v>83</v>
      </c>
      <c r="AV344" s="11" t="s">
        <v>160</v>
      </c>
      <c r="AW344" s="11" t="s">
        <v>31</v>
      </c>
      <c r="AX344" s="11" t="s">
        <v>75</v>
      </c>
      <c r="AY344" s="148" t="s">
        <v>154</v>
      </c>
    </row>
    <row r="345" spans="2:65" s="12" customFormat="1" ht="11.25">
      <c r="B345" s="154"/>
      <c r="D345" s="147" t="s">
        <v>167</v>
      </c>
      <c r="E345" s="155" t="s">
        <v>1</v>
      </c>
      <c r="F345" s="156" t="s">
        <v>169</v>
      </c>
      <c r="H345" s="157">
        <v>6.48</v>
      </c>
      <c r="I345" s="158"/>
      <c r="L345" s="154"/>
      <c r="M345" s="159"/>
      <c r="T345" s="160"/>
      <c r="AT345" s="155" t="s">
        <v>167</v>
      </c>
      <c r="AU345" s="155" t="s">
        <v>83</v>
      </c>
      <c r="AV345" s="12" t="s">
        <v>159</v>
      </c>
      <c r="AW345" s="12" t="s">
        <v>31</v>
      </c>
      <c r="AX345" s="12" t="s">
        <v>83</v>
      </c>
      <c r="AY345" s="155" t="s">
        <v>154</v>
      </c>
    </row>
    <row r="346" spans="2:65" s="1" customFormat="1" ht="24.2" customHeight="1">
      <c r="B346" s="31"/>
      <c r="C346" s="132" t="s">
        <v>570</v>
      </c>
      <c r="D346" s="132" t="s">
        <v>155</v>
      </c>
      <c r="E346" s="133" t="s">
        <v>721</v>
      </c>
      <c r="F346" s="134" t="s">
        <v>599</v>
      </c>
      <c r="G346" s="135" t="s">
        <v>184</v>
      </c>
      <c r="H346" s="136">
        <v>6.48</v>
      </c>
      <c r="I346" s="137"/>
      <c r="J346" s="138">
        <f>ROUND(I346*H346,2)</f>
        <v>0</v>
      </c>
      <c r="K346" s="139"/>
      <c r="L346" s="31"/>
      <c r="M346" s="140" t="s">
        <v>1</v>
      </c>
      <c r="N346" s="141" t="s">
        <v>41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198</v>
      </c>
      <c r="AT346" s="144" t="s">
        <v>155</v>
      </c>
      <c r="AU346" s="144" t="s">
        <v>83</v>
      </c>
      <c r="AY346" s="16" t="s">
        <v>154</v>
      </c>
      <c r="BE346" s="145">
        <f>IF(N346="základná",J346,0)</f>
        <v>0</v>
      </c>
      <c r="BF346" s="145">
        <f>IF(N346="znížená",J346,0)</f>
        <v>0</v>
      </c>
      <c r="BG346" s="145">
        <f>IF(N346="zákl. prenesená",J346,0)</f>
        <v>0</v>
      </c>
      <c r="BH346" s="145">
        <f>IF(N346="zníž. prenesená",J346,0)</f>
        <v>0</v>
      </c>
      <c r="BI346" s="145">
        <f>IF(N346="nulová",J346,0)</f>
        <v>0</v>
      </c>
      <c r="BJ346" s="16" t="s">
        <v>160</v>
      </c>
      <c r="BK346" s="145">
        <f>ROUND(I346*H346,2)</f>
        <v>0</v>
      </c>
      <c r="BL346" s="16" t="s">
        <v>198</v>
      </c>
      <c r="BM346" s="144" t="s">
        <v>573</v>
      </c>
    </row>
    <row r="347" spans="2:65" s="10" customFormat="1" ht="25.9" customHeight="1">
      <c r="B347" s="122"/>
      <c r="D347" s="123" t="s">
        <v>74</v>
      </c>
      <c r="E347" s="124" t="s">
        <v>601</v>
      </c>
      <c r="F347" s="124" t="s">
        <v>602</v>
      </c>
      <c r="I347" s="125"/>
      <c r="J347" s="126">
        <f>BK347</f>
        <v>0</v>
      </c>
      <c r="L347" s="122"/>
      <c r="M347" s="127"/>
      <c r="P347" s="128">
        <f>SUM(P348:P355)</f>
        <v>0</v>
      </c>
      <c r="R347" s="128">
        <f>SUM(R348:R355)</f>
        <v>0</v>
      </c>
      <c r="T347" s="129">
        <f>SUM(T348:T355)</f>
        <v>0</v>
      </c>
      <c r="AR347" s="123" t="s">
        <v>160</v>
      </c>
      <c r="AT347" s="130" t="s">
        <v>74</v>
      </c>
      <c r="AU347" s="130" t="s">
        <v>75</v>
      </c>
      <c r="AY347" s="123" t="s">
        <v>154</v>
      </c>
      <c r="BK347" s="131">
        <f>SUM(BK348:BK355)</f>
        <v>0</v>
      </c>
    </row>
    <row r="348" spans="2:65" s="1" customFormat="1" ht="21.75" customHeight="1">
      <c r="B348" s="31"/>
      <c r="C348" s="132" t="s">
        <v>372</v>
      </c>
      <c r="D348" s="132" t="s">
        <v>155</v>
      </c>
      <c r="E348" s="133" t="s">
        <v>603</v>
      </c>
      <c r="F348" s="134" t="s">
        <v>604</v>
      </c>
      <c r="G348" s="135" t="s">
        <v>158</v>
      </c>
      <c r="H348" s="136">
        <v>240</v>
      </c>
      <c r="I348" s="137"/>
      <c r="J348" s="138">
        <f>ROUND(I348*H348,2)</f>
        <v>0</v>
      </c>
      <c r="K348" s="139"/>
      <c r="L348" s="31"/>
      <c r="M348" s="140" t="s">
        <v>1</v>
      </c>
      <c r="N348" s="141" t="s">
        <v>41</v>
      </c>
      <c r="P348" s="142">
        <f>O348*H348</f>
        <v>0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AR348" s="144" t="s">
        <v>198</v>
      </c>
      <c r="AT348" s="144" t="s">
        <v>155</v>
      </c>
      <c r="AU348" s="144" t="s">
        <v>83</v>
      </c>
      <c r="AY348" s="16" t="s">
        <v>154</v>
      </c>
      <c r="BE348" s="145">
        <f>IF(N348="základná",J348,0)</f>
        <v>0</v>
      </c>
      <c r="BF348" s="145">
        <f>IF(N348="znížená",J348,0)</f>
        <v>0</v>
      </c>
      <c r="BG348" s="145">
        <f>IF(N348="zákl. prenesená",J348,0)</f>
        <v>0</v>
      </c>
      <c r="BH348" s="145">
        <f>IF(N348="zníž. prenesená",J348,0)</f>
        <v>0</v>
      </c>
      <c r="BI348" s="145">
        <f>IF(N348="nulová",J348,0)</f>
        <v>0</v>
      </c>
      <c r="BJ348" s="16" t="s">
        <v>160</v>
      </c>
      <c r="BK348" s="145">
        <f>ROUND(I348*H348,2)</f>
        <v>0</v>
      </c>
      <c r="BL348" s="16" t="s">
        <v>198</v>
      </c>
      <c r="BM348" s="144" t="s">
        <v>578</v>
      </c>
    </row>
    <row r="349" spans="2:65" s="1" customFormat="1" ht="24.2" customHeight="1">
      <c r="B349" s="31"/>
      <c r="C349" s="132" t="s">
        <v>580</v>
      </c>
      <c r="D349" s="132" t="s">
        <v>155</v>
      </c>
      <c r="E349" s="133" t="s">
        <v>607</v>
      </c>
      <c r="F349" s="134" t="s">
        <v>608</v>
      </c>
      <c r="G349" s="135" t="s">
        <v>165</v>
      </c>
      <c r="H349" s="136">
        <v>1773.85</v>
      </c>
      <c r="I349" s="137"/>
      <c r="J349" s="138">
        <f>ROUND(I349*H349,2)</f>
        <v>0</v>
      </c>
      <c r="K349" s="139"/>
      <c r="L349" s="31"/>
      <c r="M349" s="140" t="s">
        <v>1</v>
      </c>
      <c r="N349" s="141" t="s">
        <v>41</v>
      </c>
      <c r="P349" s="142">
        <f>O349*H349</f>
        <v>0</v>
      </c>
      <c r="Q349" s="142">
        <v>0</v>
      </c>
      <c r="R349" s="142">
        <f>Q349*H349</f>
        <v>0</v>
      </c>
      <c r="S349" s="142">
        <v>0</v>
      </c>
      <c r="T349" s="143">
        <f>S349*H349</f>
        <v>0</v>
      </c>
      <c r="AR349" s="144" t="s">
        <v>198</v>
      </c>
      <c r="AT349" s="144" t="s">
        <v>155</v>
      </c>
      <c r="AU349" s="144" t="s">
        <v>83</v>
      </c>
      <c r="AY349" s="16" t="s">
        <v>154</v>
      </c>
      <c r="BE349" s="145">
        <f>IF(N349="základná",J349,0)</f>
        <v>0</v>
      </c>
      <c r="BF349" s="145">
        <f>IF(N349="znížená",J349,0)</f>
        <v>0</v>
      </c>
      <c r="BG349" s="145">
        <f>IF(N349="zákl. prenesená",J349,0)</f>
        <v>0</v>
      </c>
      <c r="BH349" s="145">
        <f>IF(N349="zníž. prenesená",J349,0)</f>
        <v>0</v>
      </c>
      <c r="BI349" s="145">
        <f>IF(N349="nulová",J349,0)</f>
        <v>0</v>
      </c>
      <c r="BJ349" s="16" t="s">
        <v>160</v>
      </c>
      <c r="BK349" s="145">
        <f>ROUND(I349*H349,2)</f>
        <v>0</v>
      </c>
      <c r="BL349" s="16" t="s">
        <v>198</v>
      </c>
      <c r="BM349" s="144" t="s">
        <v>583</v>
      </c>
    </row>
    <row r="350" spans="2:65" s="11" customFormat="1" ht="11.25">
      <c r="B350" s="146"/>
      <c r="D350" s="147" t="s">
        <v>167</v>
      </c>
      <c r="E350" s="148" t="s">
        <v>1</v>
      </c>
      <c r="F350" s="149" t="s">
        <v>722</v>
      </c>
      <c r="H350" s="150">
        <v>1773.85</v>
      </c>
      <c r="I350" s="151"/>
      <c r="L350" s="146"/>
      <c r="M350" s="152"/>
      <c r="T350" s="153"/>
      <c r="AT350" s="148" t="s">
        <v>167</v>
      </c>
      <c r="AU350" s="148" t="s">
        <v>83</v>
      </c>
      <c r="AV350" s="11" t="s">
        <v>160</v>
      </c>
      <c r="AW350" s="11" t="s">
        <v>31</v>
      </c>
      <c r="AX350" s="11" t="s">
        <v>75</v>
      </c>
      <c r="AY350" s="148" t="s">
        <v>154</v>
      </c>
    </row>
    <row r="351" spans="2:65" s="12" customFormat="1" ht="11.25">
      <c r="B351" s="154"/>
      <c r="D351" s="147" t="s">
        <v>167</v>
      </c>
      <c r="E351" s="155" t="s">
        <v>1</v>
      </c>
      <c r="F351" s="156" t="s">
        <v>169</v>
      </c>
      <c r="H351" s="157">
        <v>1773.85</v>
      </c>
      <c r="I351" s="158"/>
      <c r="L351" s="154"/>
      <c r="M351" s="159"/>
      <c r="T351" s="160"/>
      <c r="AT351" s="155" t="s">
        <v>167</v>
      </c>
      <c r="AU351" s="155" t="s">
        <v>83</v>
      </c>
      <c r="AV351" s="12" t="s">
        <v>159</v>
      </c>
      <c r="AW351" s="12" t="s">
        <v>31</v>
      </c>
      <c r="AX351" s="12" t="s">
        <v>83</v>
      </c>
      <c r="AY351" s="155" t="s">
        <v>154</v>
      </c>
    </row>
    <row r="352" spans="2:65" s="1" customFormat="1" ht="44.25" customHeight="1">
      <c r="B352" s="31"/>
      <c r="C352" s="132" t="s">
        <v>376</v>
      </c>
      <c r="D352" s="132" t="s">
        <v>155</v>
      </c>
      <c r="E352" s="133" t="s">
        <v>620</v>
      </c>
      <c r="F352" s="134" t="s">
        <v>621</v>
      </c>
      <c r="G352" s="135" t="s">
        <v>165</v>
      </c>
      <c r="H352" s="136">
        <v>1709.758</v>
      </c>
      <c r="I352" s="137"/>
      <c r="J352" s="138">
        <f>ROUND(I352*H352,2)</f>
        <v>0</v>
      </c>
      <c r="K352" s="139"/>
      <c r="L352" s="31"/>
      <c r="M352" s="140" t="s">
        <v>1</v>
      </c>
      <c r="N352" s="141" t="s">
        <v>41</v>
      </c>
      <c r="P352" s="142">
        <f>O352*H352</f>
        <v>0</v>
      </c>
      <c r="Q352" s="142">
        <v>0</v>
      </c>
      <c r="R352" s="142">
        <f>Q352*H352</f>
        <v>0</v>
      </c>
      <c r="S352" s="142">
        <v>0</v>
      </c>
      <c r="T352" s="143">
        <f>S352*H352</f>
        <v>0</v>
      </c>
      <c r="AR352" s="144" t="s">
        <v>198</v>
      </c>
      <c r="AT352" s="144" t="s">
        <v>155</v>
      </c>
      <c r="AU352" s="144" t="s">
        <v>83</v>
      </c>
      <c r="AY352" s="16" t="s">
        <v>154</v>
      </c>
      <c r="BE352" s="145">
        <f>IF(N352="základná",J352,0)</f>
        <v>0</v>
      </c>
      <c r="BF352" s="145">
        <f>IF(N352="znížená",J352,0)</f>
        <v>0</v>
      </c>
      <c r="BG352" s="145">
        <f>IF(N352="zákl. prenesená",J352,0)</f>
        <v>0</v>
      </c>
      <c r="BH352" s="145">
        <f>IF(N352="zníž. prenesená",J352,0)</f>
        <v>0</v>
      </c>
      <c r="BI352" s="145">
        <f>IF(N352="nulová",J352,0)</f>
        <v>0</v>
      </c>
      <c r="BJ352" s="16" t="s">
        <v>160</v>
      </c>
      <c r="BK352" s="145">
        <f>ROUND(I352*H352,2)</f>
        <v>0</v>
      </c>
      <c r="BL352" s="16" t="s">
        <v>198</v>
      </c>
      <c r="BM352" s="144" t="s">
        <v>586</v>
      </c>
    </row>
    <row r="353" spans="2:65" s="11" customFormat="1" ht="11.25">
      <c r="B353" s="146"/>
      <c r="D353" s="147" t="s">
        <v>167</v>
      </c>
      <c r="E353" s="148" t="s">
        <v>1</v>
      </c>
      <c r="F353" s="149" t="s">
        <v>723</v>
      </c>
      <c r="H353" s="150">
        <v>1709.758</v>
      </c>
      <c r="I353" s="151"/>
      <c r="L353" s="146"/>
      <c r="M353" s="152"/>
      <c r="T353" s="153"/>
      <c r="AT353" s="148" t="s">
        <v>167</v>
      </c>
      <c r="AU353" s="148" t="s">
        <v>83</v>
      </c>
      <c r="AV353" s="11" t="s">
        <v>160</v>
      </c>
      <c r="AW353" s="11" t="s">
        <v>31</v>
      </c>
      <c r="AX353" s="11" t="s">
        <v>75</v>
      </c>
      <c r="AY353" s="148" t="s">
        <v>154</v>
      </c>
    </row>
    <row r="354" spans="2:65" s="12" customFormat="1" ht="11.25">
      <c r="B354" s="154"/>
      <c r="D354" s="147" t="s">
        <v>167</v>
      </c>
      <c r="E354" s="155" t="s">
        <v>1</v>
      </c>
      <c r="F354" s="156" t="s">
        <v>169</v>
      </c>
      <c r="H354" s="157">
        <v>1709.758</v>
      </c>
      <c r="I354" s="158"/>
      <c r="L354" s="154"/>
      <c r="M354" s="159"/>
      <c r="T354" s="160"/>
      <c r="AT354" s="155" t="s">
        <v>167</v>
      </c>
      <c r="AU354" s="155" t="s">
        <v>83</v>
      </c>
      <c r="AV354" s="12" t="s">
        <v>159</v>
      </c>
      <c r="AW354" s="12" t="s">
        <v>31</v>
      </c>
      <c r="AX354" s="12" t="s">
        <v>83</v>
      </c>
      <c r="AY354" s="155" t="s">
        <v>154</v>
      </c>
    </row>
    <row r="355" spans="2:65" s="1" customFormat="1" ht="37.9" customHeight="1">
      <c r="B355" s="31"/>
      <c r="C355" s="132" t="s">
        <v>589</v>
      </c>
      <c r="D355" s="132" t="s">
        <v>155</v>
      </c>
      <c r="E355" s="133" t="s">
        <v>628</v>
      </c>
      <c r="F355" s="134" t="s">
        <v>629</v>
      </c>
      <c r="G355" s="135" t="s">
        <v>165</v>
      </c>
      <c r="H355" s="136">
        <v>64.27</v>
      </c>
      <c r="I355" s="137"/>
      <c r="J355" s="138">
        <f>ROUND(I355*H355,2)</f>
        <v>0</v>
      </c>
      <c r="K355" s="139"/>
      <c r="L355" s="31"/>
      <c r="M355" s="140" t="s">
        <v>1</v>
      </c>
      <c r="N355" s="141" t="s">
        <v>41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198</v>
      </c>
      <c r="AT355" s="144" t="s">
        <v>155</v>
      </c>
      <c r="AU355" s="144" t="s">
        <v>83</v>
      </c>
      <c r="AY355" s="16" t="s">
        <v>154</v>
      </c>
      <c r="BE355" s="145">
        <f>IF(N355="základná",J355,0)</f>
        <v>0</v>
      </c>
      <c r="BF355" s="145">
        <f>IF(N355="znížená",J355,0)</f>
        <v>0</v>
      </c>
      <c r="BG355" s="145">
        <f>IF(N355="zákl. prenesená",J355,0)</f>
        <v>0</v>
      </c>
      <c r="BH355" s="145">
        <f>IF(N355="zníž. prenesená",J355,0)</f>
        <v>0</v>
      </c>
      <c r="BI355" s="145">
        <f>IF(N355="nulová",J355,0)</f>
        <v>0</v>
      </c>
      <c r="BJ355" s="16" t="s">
        <v>160</v>
      </c>
      <c r="BK355" s="145">
        <f>ROUND(I355*H355,2)</f>
        <v>0</v>
      </c>
      <c r="BL355" s="16" t="s">
        <v>198</v>
      </c>
      <c r="BM355" s="144" t="s">
        <v>592</v>
      </c>
    </row>
    <row r="356" spans="2:65" s="10" customFormat="1" ht="25.9" customHeight="1">
      <c r="B356" s="122"/>
      <c r="D356" s="123" t="s">
        <v>74</v>
      </c>
      <c r="E356" s="124" t="s">
        <v>631</v>
      </c>
      <c r="F356" s="124" t="s">
        <v>632</v>
      </c>
      <c r="I356" s="125"/>
      <c r="J356" s="126">
        <f>BK356</f>
        <v>0</v>
      </c>
      <c r="L356" s="122"/>
      <c r="M356" s="127"/>
      <c r="P356" s="128">
        <f>SUM(P357:P360)</f>
        <v>0</v>
      </c>
      <c r="R356" s="128">
        <f>SUM(R357:R360)</f>
        <v>0</v>
      </c>
      <c r="T356" s="129">
        <f>SUM(T357:T360)</f>
        <v>0</v>
      </c>
      <c r="AR356" s="123" t="s">
        <v>160</v>
      </c>
      <c r="AT356" s="130" t="s">
        <v>74</v>
      </c>
      <c r="AU356" s="130" t="s">
        <v>75</v>
      </c>
      <c r="AY356" s="123" t="s">
        <v>154</v>
      </c>
      <c r="BK356" s="131">
        <f>SUM(BK357:BK360)</f>
        <v>0</v>
      </c>
    </row>
    <row r="357" spans="2:65" s="1" customFormat="1" ht="24.2" customHeight="1">
      <c r="B357" s="31"/>
      <c r="C357" s="132" t="s">
        <v>381</v>
      </c>
      <c r="D357" s="132" t="s">
        <v>155</v>
      </c>
      <c r="E357" s="133" t="s">
        <v>633</v>
      </c>
      <c r="F357" s="134" t="s">
        <v>634</v>
      </c>
      <c r="G357" s="135" t="s">
        <v>158</v>
      </c>
      <c r="H357" s="136">
        <v>2</v>
      </c>
      <c r="I357" s="137"/>
      <c r="J357" s="138">
        <f>ROUND(I357*H357,2)</f>
        <v>0</v>
      </c>
      <c r="K357" s="139"/>
      <c r="L357" s="31"/>
      <c r="M357" s="140" t="s">
        <v>1</v>
      </c>
      <c r="N357" s="141" t="s">
        <v>41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198</v>
      </c>
      <c r="AT357" s="144" t="s">
        <v>155</v>
      </c>
      <c r="AU357" s="144" t="s">
        <v>83</v>
      </c>
      <c r="AY357" s="16" t="s">
        <v>154</v>
      </c>
      <c r="BE357" s="145">
        <f>IF(N357="základná",J357,0)</f>
        <v>0</v>
      </c>
      <c r="BF357" s="145">
        <f>IF(N357="znížená",J357,0)</f>
        <v>0</v>
      </c>
      <c r="BG357" s="145">
        <f>IF(N357="zákl. prenesená",J357,0)</f>
        <v>0</v>
      </c>
      <c r="BH357" s="145">
        <f>IF(N357="zníž. prenesená",J357,0)</f>
        <v>0</v>
      </c>
      <c r="BI357" s="145">
        <f>IF(N357="nulová",J357,0)</f>
        <v>0</v>
      </c>
      <c r="BJ357" s="16" t="s">
        <v>160</v>
      </c>
      <c r="BK357" s="145">
        <f>ROUND(I357*H357,2)</f>
        <v>0</v>
      </c>
      <c r="BL357" s="16" t="s">
        <v>198</v>
      </c>
      <c r="BM357" s="144" t="s">
        <v>595</v>
      </c>
    </row>
    <row r="358" spans="2:65" s="1" customFormat="1" ht="33" customHeight="1">
      <c r="B358" s="31"/>
      <c r="C358" s="161" t="s">
        <v>597</v>
      </c>
      <c r="D358" s="161" t="s">
        <v>224</v>
      </c>
      <c r="E358" s="162" t="s">
        <v>637</v>
      </c>
      <c r="F358" s="163" t="s">
        <v>724</v>
      </c>
      <c r="G358" s="164" t="s">
        <v>158</v>
      </c>
      <c r="H358" s="165">
        <v>1</v>
      </c>
      <c r="I358" s="166"/>
      <c r="J358" s="167">
        <f>ROUND(I358*H358,2)</f>
        <v>0</v>
      </c>
      <c r="K358" s="168"/>
      <c r="L358" s="169"/>
      <c r="M358" s="170" t="s">
        <v>1</v>
      </c>
      <c r="N358" s="171" t="s">
        <v>41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234</v>
      </c>
      <c r="AT358" s="144" t="s">
        <v>224</v>
      </c>
      <c r="AU358" s="144" t="s">
        <v>83</v>
      </c>
      <c r="AY358" s="16" t="s">
        <v>154</v>
      </c>
      <c r="BE358" s="145">
        <f>IF(N358="základná",J358,0)</f>
        <v>0</v>
      </c>
      <c r="BF358" s="145">
        <f>IF(N358="znížená",J358,0)</f>
        <v>0</v>
      </c>
      <c r="BG358" s="145">
        <f>IF(N358="zákl. prenesená",J358,0)</f>
        <v>0</v>
      </c>
      <c r="BH358" s="145">
        <f>IF(N358="zníž. prenesená",J358,0)</f>
        <v>0</v>
      </c>
      <c r="BI358" s="145">
        <f>IF(N358="nulová",J358,0)</f>
        <v>0</v>
      </c>
      <c r="BJ358" s="16" t="s">
        <v>160</v>
      </c>
      <c r="BK358" s="145">
        <f>ROUND(I358*H358,2)</f>
        <v>0</v>
      </c>
      <c r="BL358" s="16" t="s">
        <v>198</v>
      </c>
      <c r="BM358" s="144" t="s">
        <v>600</v>
      </c>
    </row>
    <row r="359" spans="2:65" s="1" customFormat="1" ht="33" customHeight="1">
      <c r="B359" s="31"/>
      <c r="C359" s="161" t="s">
        <v>386</v>
      </c>
      <c r="D359" s="161" t="s">
        <v>224</v>
      </c>
      <c r="E359" s="162" t="s">
        <v>640</v>
      </c>
      <c r="F359" s="163" t="s">
        <v>641</v>
      </c>
      <c r="G359" s="164" t="s">
        <v>158</v>
      </c>
      <c r="H359" s="165">
        <v>1</v>
      </c>
      <c r="I359" s="166"/>
      <c r="J359" s="167">
        <f>ROUND(I359*H359,2)</f>
        <v>0</v>
      </c>
      <c r="K359" s="168"/>
      <c r="L359" s="169"/>
      <c r="M359" s="170" t="s">
        <v>1</v>
      </c>
      <c r="N359" s="171" t="s">
        <v>41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234</v>
      </c>
      <c r="AT359" s="144" t="s">
        <v>224</v>
      </c>
      <c r="AU359" s="144" t="s">
        <v>83</v>
      </c>
      <c r="AY359" s="16" t="s">
        <v>154</v>
      </c>
      <c r="BE359" s="145">
        <f>IF(N359="základná",J359,0)</f>
        <v>0</v>
      </c>
      <c r="BF359" s="145">
        <f>IF(N359="znížená",J359,0)</f>
        <v>0</v>
      </c>
      <c r="BG359" s="145">
        <f>IF(N359="zákl. prenesená",J359,0)</f>
        <v>0</v>
      </c>
      <c r="BH359" s="145">
        <f>IF(N359="zníž. prenesená",J359,0)</f>
        <v>0</v>
      </c>
      <c r="BI359" s="145">
        <f>IF(N359="nulová",J359,0)</f>
        <v>0</v>
      </c>
      <c r="BJ359" s="16" t="s">
        <v>160</v>
      </c>
      <c r="BK359" s="145">
        <f>ROUND(I359*H359,2)</f>
        <v>0</v>
      </c>
      <c r="BL359" s="16" t="s">
        <v>198</v>
      </c>
      <c r="BM359" s="144" t="s">
        <v>605</v>
      </c>
    </row>
    <row r="360" spans="2:65" s="1" customFormat="1" ht="24.2" customHeight="1">
      <c r="B360" s="31"/>
      <c r="C360" s="132" t="s">
        <v>606</v>
      </c>
      <c r="D360" s="132" t="s">
        <v>155</v>
      </c>
      <c r="E360" s="133" t="s">
        <v>644</v>
      </c>
      <c r="F360" s="134" t="s">
        <v>645</v>
      </c>
      <c r="G360" s="135" t="s">
        <v>365</v>
      </c>
      <c r="H360" s="172"/>
      <c r="I360" s="137"/>
      <c r="J360" s="138">
        <f>ROUND(I360*H360,2)</f>
        <v>0</v>
      </c>
      <c r="K360" s="139"/>
      <c r="L360" s="31"/>
      <c r="M360" s="173" t="s">
        <v>1</v>
      </c>
      <c r="N360" s="174" t="s">
        <v>41</v>
      </c>
      <c r="O360" s="175"/>
      <c r="P360" s="176">
        <f>O360*H360</f>
        <v>0</v>
      </c>
      <c r="Q360" s="176">
        <v>0</v>
      </c>
      <c r="R360" s="176">
        <f>Q360*H360</f>
        <v>0</v>
      </c>
      <c r="S360" s="176">
        <v>0</v>
      </c>
      <c r="T360" s="177">
        <f>S360*H360</f>
        <v>0</v>
      </c>
      <c r="AR360" s="144" t="s">
        <v>198</v>
      </c>
      <c r="AT360" s="144" t="s">
        <v>155</v>
      </c>
      <c r="AU360" s="144" t="s">
        <v>83</v>
      </c>
      <c r="AY360" s="16" t="s">
        <v>154</v>
      </c>
      <c r="BE360" s="145">
        <f>IF(N360="základná",J360,0)</f>
        <v>0</v>
      </c>
      <c r="BF360" s="145">
        <f>IF(N360="znížená",J360,0)</f>
        <v>0</v>
      </c>
      <c r="BG360" s="145">
        <f>IF(N360="zákl. prenesená",J360,0)</f>
        <v>0</v>
      </c>
      <c r="BH360" s="145">
        <f>IF(N360="zníž. prenesená",J360,0)</f>
        <v>0</v>
      </c>
      <c r="BI360" s="145">
        <f>IF(N360="nulová",J360,0)</f>
        <v>0</v>
      </c>
      <c r="BJ360" s="16" t="s">
        <v>160</v>
      </c>
      <c r="BK360" s="145">
        <f>ROUND(I360*H360,2)</f>
        <v>0</v>
      </c>
      <c r="BL360" s="16" t="s">
        <v>198</v>
      </c>
      <c r="BM360" s="144" t="s">
        <v>609</v>
      </c>
    </row>
    <row r="361" spans="2:65" s="1" customFormat="1" ht="6.95" customHeight="1"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31"/>
    </row>
  </sheetData>
  <sheetProtection algorithmName="SHA-512" hashValue="6u3xkMsT4APx/NKIrBoP2T3+V8AhhW+7VrRHVTpSgLee8edYE1wXw+LK+mJ23w0Y/pxnTqzsqemGgQvMox/BhQ==" saltValue="2uhwjVQcJT9EIRFbwSXI7E5K82ABbz2bsRRAPNTJu+emHVWCoVPpk7MzBFj9oQVM1w20URQR2+j1qWMh2loy/Q==" spinCount="100000" sheet="1" objects="1" scenarios="1" formatColumns="0" formatRows="0" autoFilter="0"/>
  <autoFilter ref="C129:K360" xr:uid="{00000000-0009-0000-0000-000002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725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ROUND(J130,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ROUND((SUM(BE130:BE360)),  2)</f>
        <v>0</v>
      </c>
      <c r="G33" s="94"/>
      <c r="H33" s="94"/>
      <c r="I33" s="95">
        <v>0.2</v>
      </c>
      <c r="J33" s="93">
        <f>ROUND(((SUM(BE130:BE360))*I33),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ROUND((SUM(BF130:BF360)),  2)</f>
        <v>0</v>
      </c>
      <c r="G34" s="94"/>
      <c r="H34" s="94"/>
      <c r="I34" s="95">
        <v>0.2</v>
      </c>
      <c r="J34" s="93">
        <f>ROUND(((SUM(BF130:BF360))*I34),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ROUND((SUM(BG130:BG360)),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ROUND((SUM(BH130:BH360)),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ROUND((SUM(BI130:BI360)),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 xml:space="preserve">156-C -  Rekonštrukcie ubytovacích kapacit - IV.NP   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J130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126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2:12" s="8" customFormat="1" ht="24.95" hidden="1" customHeight="1">
      <c r="B98" s="109"/>
      <c r="D98" s="110" t="s">
        <v>127</v>
      </c>
      <c r="E98" s="111"/>
      <c r="F98" s="111"/>
      <c r="G98" s="111"/>
      <c r="H98" s="111"/>
      <c r="I98" s="111"/>
      <c r="J98" s="112">
        <f>J152</f>
        <v>0</v>
      </c>
      <c r="L98" s="109"/>
    </row>
    <row r="99" spans="2:12" s="8" customFormat="1" ht="24.95" hidden="1" customHeight="1">
      <c r="B99" s="109"/>
      <c r="D99" s="110" t="s">
        <v>128</v>
      </c>
      <c r="E99" s="111"/>
      <c r="F99" s="111"/>
      <c r="G99" s="111"/>
      <c r="H99" s="111"/>
      <c r="I99" s="111"/>
      <c r="J99" s="112">
        <f>J177</f>
        <v>0</v>
      </c>
      <c r="L99" s="109"/>
    </row>
    <row r="100" spans="2:12" s="8" customFormat="1" ht="24.95" hidden="1" customHeight="1">
      <c r="B100" s="109"/>
      <c r="D100" s="110" t="s">
        <v>129</v>
      </c>
      <c r="E100" s="111"/>
      <c r="F100" s="111"/>
      <c r="G100" s="111"/>
      <c r="H100" s="111"/>
      <c r="I100" s="111"/>
      <c r="J100" s="112">
        <f>J227</f>
        <v>0</v>
      </c>
      <c r="L100" s="109"/>
    </row>
    <row r="101" spans="2:12" s="8" customFormat="1" ht="24.95" hidden="1" customHeight="1">
      <c r="B101" s="109"/>
      <c r="D101" s="110" t="s">
        <v>130</v>
      </c>
      <c r="E101" s="111"/>
      <c r="F101" s="111"/>
      <c r="G101" s="111"/>
      <c r="H101" s="111"/>
      <c r="I101" s="111"/>
      <c r="J101" s="112">
        <f>J229</f>
        <v>0</v>
      </c>
      <c r="L101" s="109"/>
    </row>
    <row r="102" spans="2:12" s="8" customFormat="1" ht="24.95" hidden="1" customHeight="1">
      <c r="B102" s="109"/>
      <c r="D102" s="110" t="s">
        <v>131</v>
      </c>
      <c r="E102" s="111"/>
      <c r="F102" s="111"/>
      <c r="G102" s="111"/>
      <c r="H102" s="111"/>
      <c r="I102" s="111"/>
      <c r="J102" s="112">
        <f>J237</f>
        <v>0</v>
      </c>
      <c r="L102" s="109"/>
    </row>
    <row r="103" spans="2:12" s="8" customFormat="1" ht="24.95" hidden="1" customHeight="1">
      <c r="B103" s="109"/>
      <c r="D103" s="110" t="s">
        <v>132</v>
      </c>
      <c r="E103" s="111"/>
      <c r="F103" s="111"/>
      <c r="G103" s="111"/>
      <c r="H103" s="111"/>
      <c r="I103" s="111"/>
      <c r="J103" s="112">
        <f>J263</f>
        <v>0</v>
      </c>
      <c r="L103" s="109"/>
    </row>
    <row r="104" spans="2:12" s="8" customFormat="1" ht="24.95" hidden="1" customHeight="1">
      <c r="B104" s="109"/>
      <c r="D104" s="110" t="s">
        <v>133</v>
      </c>
      <c r="E104" s="111"/>
      <c r="F104" s="111"/>
      <c r="G104" s="111"/>
      <c r="H104" s="111"/>
      <c r="I104" s="111"/>
      <c r="J104" s="112">
        <f>J277</f>
        <v>0</v>
      </c>
      <c r="L104" s="109"/>
    </row>
    <row r="105" spans="2:12" s="8" customFormat="1" ht="24.95" hidden="1" customHeight="1">
      <c r="B105" s="109"/>
      <c r="D105" s="110" t="s">
        <v>134</v>
      </c>
      <c r="E105" s="111"/>
      <c r="F105" s="111"/>
      <c r="G105" s="111"/>
      <c r="H105" s="111"/>
      <c r="I105" s="111"/>
      <c r="J105" s="112">
        <f>J281</f>
        <v>0</v>
      </c>
      <c r="L105" s="109"/>
    </row>
    <row r="106" spans="2:12" s="8" customFormat="1" ht="24.95" hidden="1" customHeight="1">
      <c r="B106" s="109"/>
      <c r="D106" s="110" t="s">
        <v>135</v>
      </c>
      <c r="E106" s="111"/>
      <c r="F106" s="111"/>
      <c r="G106" s="111"/>
      <c r="H106" s="111"/>
      <c r="I106" s="111"/>
      <c r="J106" s="112">
        <f>J289</f>
        <v>0</v>
      </c>
      <c r="L106" s="109"/>
    </row>
    <row r="107" spans="2:12" s="8" customFormat="1" ht="24.95" hidden="1" customHeight="1">
      <c r="B107" s="109"/>
      <c r="D107" s="110" t="s">
        <v>136</v>
      </c>
      <c r="E107" s="111"/>
      <c r="F107" s="111"/>
      <c r="G107" s="111"/>
      <c r="H107" s="111"/>
      <c r="I107" s="111"/>
      <c r="J107" s="112">
        <f>J318</f>
        <v>0</v>
      </c>
      <c r="L107" s="109"/>
    </row>
    <row r="108" spans="2:12" s="8" customFormat="1" ht="24.95" hidden="1" customHeight="1">
      <c r="B108" s="109"/>
      <c r="D108" s="110" t="s">
        <v>137</v>
      </c>
      <c r="E108" s="111"/>
      <c r="F108" s="111"/>
      <c r="G108" s="111"/>
      <c r="H108" s="111"/>
      <c r="I108" s="111"/>
      <c r="J108" s="112">
        <f>J333</f>
        <v>0</v>
      </c>
      <c r="L108" s="109"/>
    </row>
    <row r="109" spans="2:12" s="8" customFormat="1" ht="24.95" hidden="1" customHeight="1">
      <c r="B109" s="109"/>
      <c r="D109" s="110" t="s">
        <v>138</v>
      </c>
      <c r="E109" s="111"/>
      <c r="F109" s="111"/>
      <c r="G109" s="111"/>
      <c r="H109" s="111"/>
      <c r="I109" s="111"/>
      <c r="J109" s="112">
        <f>J347</f>
        <v>0</v>
      </c>
      <c r="L109" s="109"/>
    </row>
    <row r="110" spans="2:12" s="8" customFormat="1" ht="24.95" hidden="1" customHeight="1">
      <c r="B110" s="109"/>
      <c r="D110" s="110" t="s">
        <v>139</v>
      </c>
      <c r="E110" s="111"/>
      <c r="F110" s="111"/>
      <c r="G110" s="111"/>
      <c r="H110" s="111"/>
      <c r="I110" s="111"/>
      <c r="J110" s="112">
        <f>J356</f>
        <v>0</v>
      </c>
      <c r="L110" s="109"/>
    </row>
    <row r="111" spans="2:12" s="1" customFormat="1" ht="21.75" hidden="1" customHeight="1">
      <c r="B111" s="31"/>
      <c r="L111" s="31"/>
    </row>
    <row r="112" spans="2:12" s="1" customFormat="1" ht="6.95" hidden="1" customHeight="1"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1"/>
    </row>
    <row r="113" spans="2:12" ht="11.25" hidden="1"/>
    <row r="114" spans="2:12" ht="11.25" hidden="1"/>
    <row r="115" spans="2:12" ht="11.25" hidden="1"/>
    <row r="116" spans="2:12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1"/>
    </row>
    <row r="117" spans="2:12" s="1" customFormat="1" ht="24.95" customHeight="1">
      <c r="B117" s="31"/>
      <c r="C117" s="20" t="s">
        <v>140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15</v>
      </c>
      <c r="L119" s="31"/>
    </row>
    <row r="120" spans="2:12" s="1" customFormat="1" ht="16.5" customHeight="1">
      <c r="B120" s="31"/>
      <c r="E120" s="236" t="str">
        <f>E7</f>
        <v>REKONŠTRUKCIA UBYTOVACÍCH KAPACIT-ŠDĹŠ, blok B</v>
      </c>
      <c r="F120" s="237"/>
      <c r="G120" s="237"/>
      <c r="H120" s="237"/>
      <c r="L120" s="31"/>
    </row>
    <row r="121" spans="2:12" s="1" customFormat="1" ht="12" customHeight="1">
      <c r="B121" s="31"/>
      <c r="C121" s="26" t="s">
        <v>119</v>
      </c>
      <c r="L121" s="31"/>
    </row>
    <row r="122" spans="2:12" s="1" customFormat="1" ht="16.5" customHeight="1">
      <c r="B122" s="31"/>
      <c r="E122" s="199" t="str">
        <f>E9</f>
        <v xml:space="preserve">156-C -  Rekonštrukcie ubytovacích kapacit - IV.NP   </v>
      </c>
      <c r="F122" s="238"/>
      <c r="G122" s="238"/>
      <c r="H122" s="238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19</v>
      </c>
      <c r="F124" s="24" t="str">
        <f>F12</f>
        <v>Zvolen</v>
      </c>
      <c r="I124" s="26" t="s">
        <v>21</v>
      </c>
      <c r="J124" s="54" t="str">
        <f>IF(J12="","",J12)</f>
        <v>13. 10. 2023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23</v>
      </c>
      <c r="F126" s="24" t="str">
        <f>E15</f>
        <v>Technická univerzita vo Zvolene,Masarykova24,Zvole</v>
      </c>
      <c r="I126" s="26" t="s">
        <v>29</v>
      </c>
      <c r="J126" s="29" t="str">
        <f>E21</f>
        <v>Ing.arch.Ľ.Lendvorský</v>
      </c>
      <c r="L126" s="31"/>
    </row>
    <row r="127" spans="2:12" s="1" customFormat="1" ht="40.15" customHeight="1">
      <c r="B127" s="31"/>
      <c r="C127" s="26" t="s">
        <v>27</v>
      </c>
      <c r="F127" s="24" t="str">
        <f>IF(E18="","",E18)</f>
        <v>Vyplň údaj</v>
      </c>
      <c r="I127" s="26" t="s">
        <v>32</v>
      </c>
      <c r="J127" s="29" t="str">
        <f>E24</f>
        <v xml:space="preserve">Ing.B Placek - aktual.13.10.2023  Z.Lalka </v>
      </c>
      <c r="L127" s="31"/>
    </row>
    <row r="128" spans="2:12" s="1" customFormat="1" ht="10.35" customHeight="1">
      <c r="B128" s="31"/>
      <c r="L128" s="31"/>
    </row>
    <row r="129" spans="2:65" s="9" customFormat="1" ht="29.25" customHeight="1">
      <c r="B129" s="113"/>
      <c r="C129" s="114" t="s">
        <v>141</v>
      </c>
      <c r="D129" s="115" t="s">
        <v>60</v>
      </c>
      <c r="E129" s="115" t="s">
        <v>56</v>
      </c>
      <c r="F129" s="115" t="s">
        <v>57</v>
      </c>
      <c r="G129" s="115" t="s">
        <v>142</v>
      </c>
      <c r="H129" s="115" t="s">
        <v>143</v>
      </c>
      <c r="I129" s="115" t="s">
        <v>144</v>
      </c>
      <c r="J129" s="116" t="s">
        <v>123</v>
      </c>
      <c r="K129" s="117" t="s">
        <v>145</v>
      </c>
      <c r="L129" s="113"/>
      <c r="M129" s="61" t="s">
        <v>1</v>
      </c>
      <c r="N129" s="62" t="s">
        <v>39</v>
      </c>
      <c r="O129" s="62" t="s">
        <v>146</v>
      </c>
      <c r="P129" s="62" t="s">
        <v>147</v>
      </c>
      <c r="Q129" s="62" t="s">
        <v>148</v>
      </c>
      <c r="R129" s="62" t="s">
        <v>149</v>
      </c>
      <c r="S129" s="62" t="s">
        <v>150</v>
      </c>
      <c r="T129" s="63" t="s">
        <v>151</v>
      </c>
    </row>
    <row r="130" spans="2:65" s="1" customFormat="1" ht="22.9" customHeight="1">
      <c r="B130" s="31"/>
      <c r="C130" s="66" t="s">
        <v>124</v>
      </c>
      <c r="J130" s="118">
        <f>BK130</f>
        <v>0</v>
      </c>
      <c r="L130" s="31"/>
      <c r="M130" s="64"/>
      <c r="N130" s="55"/>
      <c r="O130" s="55"/>
      <c r="P130" s="119">
        <f>P131+P152+P177+P227+P229+P237+P263+P277+P281+P289+P318+P333+P347+P356</f>
        <v>0</v>
      </c>
      <c r="Q130" s="55"/>
      <c r="R130" s="119">
        <f>R131+R152+R177+R227+R229+R237+R263+R277+R281+R289+R318+R333+R347+R356</f>
        <v>0</v>
      </c>
      <c r="S130" s="55"/>
      <c r="T130" s="120">
        <f>T131+T152+T177+T227+T229+T237+T263+T277+T281+T289+T318+T333+T347+T356</f>
        <v>0</v>
      </c>
      <c r="AT130" s="16" t="s">
        <v>74</v>
      </c>
      <c r="AU130" s="16" t="s">
        <v>125</v>
      </c>
      <c r="BK130" s="121">
        <f>BK131+BK152+BK177+BK227+BK229+BK237+BK263+BK277+BK281+BK289+BK318+BK333+BK347+BK356</f>
        <v>0</v>
      </c>
    </row>
    <row r="131" spans="2:65" s="10" customFormat="1" ht="25.9" customHeight="1">
      <c r="B131" s="122"/>
      <c r="D131" s="123" t="s">
        <v>74</v>
      </c>
      <c r="E131" s="124" t="s">
        <v>152</v>
      </c>
      <c r="F131" s="124" t="s">
        <v>153</v>
      </c>
      <c r="I131" s="125"/>
      <c r="J131" s="126">
        <f>BK131</f>
        <v>0</v>
      </c>
      <c r="L131" s="122"/>
      <c r="M131" s="127"/>
      <c r="P131" s="128">
        <f>SUM(P132:P151)</f>
        <v>0</v>
      </c>
      <c r="R131" s="128">
        <f>SUM(R132:R151)</f>
        <v>0</v>
      </c>
      <c r="T131" s="129">
        <f>SUM(T132:T151)</f>
        <v>0</v>
      </c>
      <c r="AR131" s="123" t="s">
        <v>83</v>
      </c>
      <c r="AT131" s="130" t="s">
        <v>74</v>
      </c>
      <c r="AU131" s="130" t="s">
        <v>75</v>
      </c>
      <c r="AY131" s="123" t="s">
        <v>154</v>
      </c>
      <c r="BK131" s="131">
        <f>SUM(BK132:BK151)</f>
        <v>0</v>
      </c>
    </row>
    <row r="132" spans="2:65" s="1" customFormat="1" ht="24.2" customHeight="1">
      <c r="B132" s="31"/>
      <c r="C132" s="132" t="s">
        <v>83</v>
      </c>
      <c r="D132" s="132" t="s">
        <v>155</v>
      </c>
      <c r="E132" s="133" t="s">
        <v>156</v>
      </c>
      <c r="F132" s="134" t="s">
        <v>157</v>
      </c>
      <c r="G132" s="135" t="s">
        <v>158</v>
      </c>
      <c r="H132" s="136">
        <v>12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41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159</v>
      </c>
      <c r="AT132" s="144" t="s">
        <v>155</v>
      </c>
      <c r="AU132" s="144" t="s">
        <v>83</v>
      </c>
      <c r="AY132" s="16" t="s">
        <v>154</v>
      </c>
      <c r="BE132" s="145">
        <f>IF(N132="základná",J132,0)</f>
        <v>0</v>
      </c>
      <c r="BF132" s="145">
        <f>IF(N132="znížená",J132,0)</f>
        <v>0</v>
      </c>
      <c r="BG132" s="145">
        <f>IF(N132="zákl. prenesená",J132,0)</f>
        <v>0</v>
      </c>
      <c r="BH132" s="145">
        <f>IF(N132="zníž. prenesená",J132,0)</f>
        <v>0</v>
      </c>
      <c r="BI132" s="145">
        <f>IF(N132="nulová",J132,0)</f>
        <v>0</v>
      </c>
      <c r="BJ132" s="16" t="s">
        <v>160</v>
      </c>
      <c r="BK132" s="145">
        <f>ROUND(I132*H132,2)</f>
        <v>0</v>
      </c>
      <c r="BL132" s="16" t="s">
        <v>159</v>
      </c>
      <c r="BM132" s="144" t="s">
        <v>160</v>
      </c>
    </row>
    <row r="133" spans="2:65" s="1" customFormat="1" ht="24.2" customHeight="1">
      <c r="B133" s="31"/>
      <c r="C133" s="132" t="s">
        <v>160</v>
      </c>
      <c r="D133" s="132" t="s">
        <v>155</v>
      </c>
      <c r="E133" s="133" t="s">
        <v>161</v>
      </c>
      <c r="F133" s="134" t="s">
        <v>162</v>
      </c>
      <c r="G133" s="135" t="s">
        <v>158</v>
      </c>
      <c r="H133" s="136">
        <v>39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41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159</v>
      </c>
      <c r="AT133" s="144" t="s">
        <v>155</v>
      </c>
      <c r="AU133" s="144" t="s">
        <v>83</v>
      </c>
      <c r="AY133" s="16" t="s">
        <v>154</v>
      </c>
      <c r="BE133" s="145">
        <f>IF(N133="základná",J133,0)</f>
        <v>0</v>
      </c>
      <c r="BF133" s="145">
        <f>IF(N133="znížená",J133,0)</f>
        <v>0</v>
      </c>
      <c r="BG133" s="145">
        <f>IF(N133="zákl. prenesená",J133,0)</f>
        <v>0</v>
      </c>
      <c r="BH133" s="145">
        <f>IF(N133="zníž. prenesená",J133,0)</f>
        <v>0</v>
      </c>
      <c r="BI133" s="145">
        <f>IF(N133="nulová",J133,0)</f>
        <v>0</v>
      </c>
      <c r="BJ133" s="16" t="s">
        <v>160</v>
      </c>
      <c r="BK133" s="145">
        <f>ROUND(I133*H133,2)</f>
        <v>0</v>
      </c>
      <c r="BL133" s="16" t="s">
        <v>159</v>
      </c>
      <c r="BM133" s="144" t="s">
        <v>159</v>
      </c>
    </row>
    <row r="134" spans="2:65" s="11" customFormat="1" ht="11.25">
      <c r="B134" s="146"/>
      <c r="D134" s="147" t="s">
        <v>167</v>
      </c>
      <c r="E134" s="148" t="s">
        <v>1</v>
      </c>
      <c r="F134" s="149" t="s">
        <v>648</v>
      </c>
      <c r="H134" s="150">
        <v>39</v>
      </c>
      <c r="I134" s="151"/>
      <c r="L134" s="146"/>
      <c r="M134" s="152"/>
      <c r="T134" s="153"/>
      <c r="AT134" s="148" t="s">
        <v>167</v>
      </c>
      <c r="AU134" s="148" t="s">
        <v>83</v>
      </c>
      <c r="AV134" s="11" t="s">
        <v>160</v>
      </c>
      <c r="AW134" s="11" t="s">
        <v>31</v>
      </c>
      <c r="AX134" s="11" t="s">
        <v>75</v>
      </c>
      <c r="AY134" s="148" t="s">
        <v>154</v>
      </c>
    </row>
    <row r="135" spans="2:65" s="12" customFormat="1" ht="11.25">
      <c r="B135" s="154"/>
      <c r="D135" s="147" t="s">
        <v>167</v>
      </c>
      <c r="E135" s="155" t="s">
        <v>1</v>
      </c>
      <c r="F135" s="156" t="s">
        <v>169</v>
      </c>
      <c r="H135" s="157">
        <v>39</v>
      </c>
      <c r="I135" s="158"/>
      <c r="L135" s="154"/>
      <c r="M135" s="159"/>
      <c r="T135" s="160"/>
      <c r="AT135" s="155" t="s">
        <v>167</v>
      </c>
      <c r="AU135" s="155" t="s">
        <v>83</v>
      </c>
      <c r="AV135" s="12" t="s">
        <v>159</v>
      </c>
      <c r="AW135" s="12" t="s">
        <v>31</v>
      </c>
      <c r="AX135" s="12" t="s">
        <v>83</v>
      </c>
      <c r="AY135" s="155" t="s">
        <v>154</v>
      </c>
    </row>
    <row r="136" spans="2:65" s="1" customFormat="1" ht="33" customHeight="1">
      <c r="B136" s="31"/>
      <c r="C136" s="132" t="s">
        <v>152</v>
      </c>
      <c r="D136" s="132" t="s">
        <v>155</v>
      </c>
      <c r="E136" s="133" t="s">
        <v>163</v>
      </c>
      <c r="F136" s="134" t="s">
        <v>164</v>
      </c>
      <c r="G136" s="135" t="s">
        <v>165</v>
      </c>
      <c r="H136" s="136">
        <v>24.12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41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159</v>
      </c>
      <c r="AT136" s="144" t="s">
        <v>155</v>
      </c>
      <c r="AU136" s="144" t="s">
        <v>83</v>
      </c>
      <c r="AY136" s="16" t="s">
        <v>154</v>
      </c>
      <c r="BE136" s="145">
        <f>IF(N136="základná",J136,0)</f>
        <v>0</v>
      </c>
      <c r="BF136" s="145">
        <f>IF(N136="znížená",J136,0)</f>
        <v>0</v>
      </c>
      <c r="BG136" s="145">
        <f>IF(N136="zákl. prenesená",J136,0)</f>
        <v>0</v>
      </c>
      <c r="BH136" s="145">
        <f>IF(N136="zníž. prenesená",J136,0)</f>
        <v>0</v>
      </c>
      <c r="BI136" s="145">
        <f>IF(N136="nulová",J136,0)</f>
        <v>0</v>
      </c>
      <c r="BJ136" s="16" t="s">
        <v>160</v>
      </c>
      <c r="BK136" s="145">
        <f>ROUND(I136*H136,2)</f>
        <v>0</v>
      </c>
      <c r="BL136" s="16" t="s">
        <v>159</v>
      </c>
      <c r="BM136" s="144" t="s">
        <v>166</v>
      </c>
    </row>
    <row r="137" spans="2:65" s="11" customFormat="1" ht="11.25">
      <c r="B137" s="146"/>
      <c r="D137" s="147" t="s">
        <v>167</v>
      </c>
      <c r="E137" s="148" t="s">
        <v>1</v>
      </c>
      <c r="F137" s="149" t="s">
        <v>649</v>
      </c>
      <c r="H137" s="150">
        <v>24.12</v>
      </c>
      <c r="I137" s="151"/>
      <c r="L137" s="146"/>
      <c r="M137" s="152"/>
      <c r="T137" s="153"/>
      <c r="AT137" s="148" t="s">
        <v>167</v>
      </c>
      <c r="AU137" s="148" t="s">
        <v>83</v>
      </c>
      <c r="AV137" s="11" t="s">
        <v>160</v>
      </c>
      <c r="AW137" s="11" t="s">
        <v>31</v>
      </c>
      <c r="AX137" s="11" t="s">
        <v>75</v>
      </c>
      <c r="AY137" s="148" t="s">
        <v>154</v>
      </c>
    </row>
    <row r="138" spans="2:65" s="12" customFormat="1" ht="11.25">
      <c r="B138" s="154"/>
      <c r="D138" s="147" t="s">
        <v>167</v>
      </c>
      <c r="E138" s="155" t="s">
        <v>1</v>
      </c>
      <c r="F138" s="156" t="s">
        <v>169</v>
      </c>
      <c r="H138" s="157">
        <v>24.12</v>
      </c>
      <c r="I138" s="158"/>
      <c r="L138" s="154"/>
      <c r="M138" s="159"/>
      <c r="T138" s="160"/>
      <c r="AT138" s="155" t="s">
        <v>167</v>
      </c>
      <c r="AU138" s="155" t="s">
        <v>83</v>
      </c>
      <c r="AV138" s="12" t="s">
        <v>159</v>
      </c>
      <c r="AW138" s="12" t="s">
        <v>31</v>
      </c>
      <c r="AX138" s="12" t="s">
        <v>83</v>
      </c>
      <c r="AY138" s="155" t="s">
        <v>154</v>
      </c>
    </row>
    <row r="139" spans="2:65" s="1" customFormat="1" ht="33" customHeight="1">
      <c r="B139" s="31"/>
      <c r="C139" s="132" t="s">
        <v>159</v>
      </c>
      <c r="D139" s="132" t="s">
        <v>155</v>
      </c>
      <c r="E139" s="133" t="s">
        <v>170</v>
      </c>
      <c r="F139" s="134" t="s">
        <v>171</v>
      </c>
      <c r="G139" s="135" t="s">
        <v>165</v>
      </c>
      <c r="H139" s="136">
        <v>168.32499999999999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159</v>
      </c>
      <c r="AT139" s="144" t="s">
        <v>155</v>
      </c>
      <c r="AU139" s="144" t="s">
        <v>83</v>
      </c>
      <c r="AY139" s="16" t="s">
        <v>154</v>
      </c>
      <c r="BE139" s="145">
        <f>IF(N139="základná",J139,0)</f>
        <v>0</v>
      </c>
      <c r="BF139" s="145">
        <f>IF(N139="znížená",J139,0)</f>
        <v>0</v>
      </c>
      <c r="BG139" s="145">
        <f>IF(N139="zákl. prenesená",J139,0)</f>
        <v>0</v>
      </c>
      <c r="BH139" s="145">
        <f>IF(N139="zníž. prenesená",J139,0)</f>
        <v>0</v>
      </c>
      <c r="BI139" s="145">
        <f>IF(N139="nulová",J139,0)</f>
        <v>0</v>
      </c>
      <c r="BJ139" s="16" t="s">
        <v>160</v>
      </c>
      <c r="BK139" s="145">
        <f>ROUND(I139*H139,2)</f>
        <v>0</v>
      </c>
      <c r="BL139" s="16" t="s">
        <v>159</v>
      </c>
      <c r="BM139" s="144" t="s">
        <v>172</v>
      </c>
    </row>
    <row r="140" spans="2:65" s="11" customFormat="1" ht="22.5">
      <c r="B140" s="146"/>
      <c r="D140" s="147" t="s">
        <v>167</v>
      </c>
      <c r="E140" s="148" t="s">
        <v>1</v>
      </c>
      <c r="F140" s="149" t="s">
        <v>650</v>
      </c>
      <c r="H140" s="150">
        <v>71.066000000000003</v>
      </c>
      <c r="I140" s="151"/>
      <c r="L140" s="146"/>
      <c r="M140" s="152"/>
      <c r="T140" s="153"/>
      <c r="AT140" s="148" t="s">
        <v>167</v>
      </c>
      <c r="AU140" s="148" t="s">
        <v>83</v>
      </c>
      <c r="AV140" s="11" t="s">
        <v>160</v>
      </c>
      <c r="AW140" s="11" t="s">
        <v>31</v>
      </c>
      <c r="AX140" s="11" t="s">
        <v>75</v>
      </c>
      <c r="AY140" s="148" t="s">
        <v>154</v>
      </c>
    </row>
    <row r="141" spans="2:65" s="11" customFormat="1" ht="11.25">
      <c r="B141" s="146"/>
      <c r="D141" s="147" t="s">
        <v>167</v>
      </c>
      <c r="E141" s="148" t="s">
        <v>1</v>
      </c>
      <c r="F141" s="149" t="s">
        <v>651</v>
      </c>
      <c r="H141" s="150">
        <v>97.259</v>
      </c>
      <c r="I141" s="151"/>
      <c r="L141" s="146"/>
      <c r="M141" s="152"/>
      <c r="T141" s="153"/>
      <c r="AT141" s="148" t="s">
        <v>167</v>
      </c>
      <c r="AU141" s="148" t="s">
        <v>83</v>
      </c>
      <c r="AV141" s="11" t="s">
        <v>160</v>
      </c>
      <c r="AW141" s="11" t="s">
        <v>31</v>
      </c>
      <c r="AX141" s="11" t="s">
        <v>75</v>
      </c>
      <c r="AY141" s="148" t="s">
        <v>154</v>
      </c>
    </row>
    <row r="142" spans="2:65" s="12" customFormat="1" ht="11.25">
      <c r="B142" s="154"/>
      <c r="D142" s="147" t="s">
        <v>167</v>
      </c>
      <c r="E142" s="155" t="s">
        <v>1</v>
      </c>
      <c r="F142" s="156" t="s">
        <v>176</v>
      </c>
      <c r="H142" s="157">
        <v>168.32499999999999</v>
      </c>
      <c r="I142" s="158"/>
      <c r="L142" s="154"/>
      <c r="M142" s="159"/>
      <c r="T142" s="160"/>
      <c r="AT142" s="155" t="s">
        <v>167</v>
      </c>
      <c r="AU142" s="155" t="s">
        <v>83</v>
      </c>
      <c r="AV142" s="12" t="s">
        <v>159</v>
      </c>
      <c r="AW142" s="12" t="s">
        <v>31</v>
      </c>
      <c r="AX142" s="12" t="s">
        <v>83</v>
      </c>
      <c r="AY142" s="155" t="s">
        <v>154</v>
      </c>
    </row>
    <row r="143" spans="2:65" s="1" customFormat="1" ht="33" customHeight="1">
      <c r="B143" s="31"/>
      <c r="C143" s="132" t="s">
        <v>177</v>
      </c>
      <c r="D143" s="132" t="s">
        <v>155</v>
      </c>
      <c r="E143" s="133" t="s">
        <v>178</v>
      </c>
      <c r="F143" s="134" t="s">
        <v>179</v>
      </c>
      <c r="G143" s="135" t="s">
        <v>165</v>
      </c>
      <c r="H143" s="136">
        <v>48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41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159</v>
      </c>
      <c r="AT143" s="144" t="s">
        <v>155</v>
      </c>
      <c r="AU143" s="144" t="s">
        <v>83</v>
      </c>
      <c r="AY143" s="16" t="s">
        <v>154</v>
      </c>
      <c r="BE143" s="145">
        <f>IF(N143="základná",J143,0)</f>
        <v>0</v>
      </c>
      <c r="BF143" s="145">
        <f>IF(N143="znížená",J143,0)</f>
        <v>0</v>
      </c>
      <c r="BG143" s="145">
        <f>IF(N143="zákl. prenesená",J143,0)</f>
        <v>0</v>
      </c>
      <c r="BH143" s="145">
        <f>IF(N143="zníž. prenesená",J143,0)</f>
        <v>0</v>
      </c>
      <c r="BI143" s="145">
        <f>IF(N143="nulová",J143,0)</f>
        <v>0</v>
      </c>
      <c r="BJ143" s="16" t="s">
        <v>160</v>
      </c>
      <c r="BK143" s="145">
        <f>ROUND(I143*H143,2)</f>
        <v>0</v>
      </c>
      <c r="BL143" s="16" t="s">
        <v>159</v>
      </c>
      <c r="BM143" s="144" t="s">
        <v>180</v>
      </c>
    </row>
    <row r="144" spans="2:65" s="11" customFormat="1" ht="11.25">
      <c r="B144" s="146"/>
      <c r="D144" s="147" t="s">
        <v>167</v>
      </c>
      <c r="E144" s="148" t="s">
        <v>1</v>
      </c>
      <c r="F144" s="149" t="s">
        <v>652</v>
      </c>
      <c r="H144" s="150">
        <v>48</v>
      </c>
      <c r="I144" s="151"/>
      <c r="L144" s="146"/>
      <c r="M144" s="152"/>
      <c r="T144" s="153"/>
      <c r="AT144" s="148" t="s">
        <v>167</v>
      </c>
      <c r="AU144" s="148" t="s">
        <v>83</v>
      </c>
      <c r="AV144" s="11" t="s">
        <v>160</v>
      </c>
      <c r="AW144" s="11" t="s">
        <v>31</v>
      </c>
      <c r="AX144" s="11" t="s">
        <v>75</v>
      </c>
      <c r="AY144" s="148" t="s">
        <v>154</v>
      </c>
    </row>
    <row r="145" spans="2:65" s="12" customFormat="1" ht="11.25">
      <c r="B145" s="154"/>
      <c r="D145" s="147" t="s">
        <v>167</v>
      </c>
      <c r="E145" s="155" t="s">
        <v>1</v>
      </c>
      <c r="F145" s="156" t="s">
        <v>169</v>
      </c>
      <c r="H145" s="157">
        <v>48</v>
      </c>
      <c r="I145" s="158"/>
      <c r="L145" s="154"/>
      <c r="M145" s="159"/>
      <c r="T145" s="160"/>
      <c r="AT145" s="155" t="s">
        <v>167</v>
      </c>
      <c r="AU145" s="155" t="s">
        <v>83</v>
      </c>
      <c r="AV145" s="12" t="s">
        <v>159</v>
      </c>
      <c r="AW145" s="12" t="s">
        <v>31</v>
      </c>
      <c r="AX145" s="12" t="s">
        <v>83</v>
      </c>
      <c r="AY145" s="155" t="s">
        <v>154</v>
      </c>
    </row>
    <row r="146" spans="2:65" s="1" customFormat="1" ht="24.2" customHeight="1">
      <c r="B146" s="31"/>
      <c r="C146" s="132" t="s">
        <v>166</v>
      </c>
      <c r="D146" s="132" t="s">
        <v>155</v>
      </c>
      <c r="E146" s="133" t="s">
        <v>182</v>
      </c>
      <c r="F146" s="134" t="s">
        <v>183</v>
      </c>
      <c r="G146" s="135" t="s">
        <v>184</v>
      </c>
      <c r="H146" s="136">
        <v>37.520000000000003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159</v>
      </c>
      <c r="AT146" s="144" t="s">
        <v>155</v>
      </c>
      <c r="AU146" s="144" t="s">
        <v>83</v>
      </c>
      <c r="AY146" s="16" t="s">
        <v>154</v>
      </c>
      <c r="BE146" s="145">
        <f>IF(N146="základná",J146,0)</f>
        <v>0</v>
      </c>
      <c r="BF146" s="145">
        <f>IF(N146="znížená",J146,0)</f>
        <v>0</v>
      </c>
      <c r="BG146" s="145">
        <f>IF(N146="zákl. prenesená",J146,0)</f>
        <v>0</v>
      </c>
      <c r="BH146" s="145">
        <f>IF(N146="zníž. prenesená",J146,0)</f>
        <v>0</v>
      </c>
      <c r="BI146" s="145">
        <f>IF(N146="nulová",J146,0)</f>
        <v>0</v>
      </c>
      <c r="BJ146" s="16" t="s">
        <v>160</v>
      </c>
      <c r="BK146" s="145">
        <f>ROUND(I146*H146,2)</f>
        <v>0</v>
      </c>
      <c r="BL146" s="16" t="s">
        <v>159</v>
      </c>
      <c r="BM146" s="144" t="s">
        <v>185</v>
      </c>
    </row>
    <row r="147" spans="2:65" s="11" customFormat="1" ht="11.25">
      <c r="B147" s="146"/>
      <c r="D147" s="147" t="s">
        <v>167</v>
      </c>
      <c r="E147" s="148" t="s">
        <v>1</v>
      </c>
      <c r="F147" s="149" t="s">
        <v>653</v>
      </c>
      <c r="H147" s="150">
        <v>37.520000000000003</v>
      </c>
      <c r="I147" s="151"/>
      <c r="L147" s="146"/>
      <c r="M147" s="152"/>
      <c r="T147" s="153"/>
      <c r="AT147" s="148" t="s">
        <v>167</v>
      </c>
      <c r="AU147" s="148" t="s">
        <v>83</v>
      </c>
      <c r="AV147" s="11" t="s">
        <v>160</v>
      </c>
      <c r="AW147" s="11" t="s">
        <v>31</v>
      </c>
      <c r="AX147" s="11" t="s">
        <v>75</v>
      </c>
      <c r="AY147" s="148" t="s">
        <v>154</v>
      </c>
    </row>
    <row r="148" spans="2:65" s="12" customFormat="1" ht="11.25">
      <c r="B148" s="154"/>
      <c r="D148" s="147" t="s">
        <v>167</v>
      </c>
      <c r="E148" s="155" t="s">
        <v>1</v>
      </c>
      <c r="F148" s="156" t="s">
        <v>169</v>
      </c>
      <c r="H148" s="157">
        <v>37.520000000000003</v>
      </c>
      <c r="I148" s="158"/>
      <c r="L148" s="154"/>
      <c r="M148" s="159"/>
      <c r="T148" s="160"/>
      <c r="AT148" s="155" t="s">
        <v>167</v>
      </c>
      <c r="AU148" s="155" t="s">
        <v>83</v>
      </c>
      <c r="AV148" s="12" t="s">
        <v>159</v>
      </c>
      <c r="AW148" s="12" t="s">
        <v>31</v>
      </c>
      <c r="AX148" s="12" t="s">
        <v>83</v>
      </c>
      <c r="AY148" s="155" t="s">
        <v>154</v>
      </c>
    </row>
    <row r="149" spans="2:65" s="1" customFormat="1" ht="24.2" customHeight="1">
      <c r="B149" s="31"/>
      <c r="C149" s="132" t="s">
        <v>187</v>
      </c>
      <c r="D149" s="132" t="s">
        <v>155</v>
      </c>
      <c r="E149" s="133" t="s">
        <v>188</v>
      </c>
      <c r="F149" s="134" t="s">
        <v>189</v>
      </c>
      <c r="G149" s="135" t="s">
        <v>184</v>
      </c>
      <c r="H149" s="136">
        <v>64.900000000000006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159</v>
      </c>
      <c r="AT149" s="144" t="s">
        <v>155</v>
      </c>
      <c r="AU149" s="144" t="s">
        <v>83</v>
      </c>
      <c r="AY149" s="16" t="s">
        <v>154</v>
      </c>
      <c r="BE149" s="145">
        <f>IF(N149="základná",J149,0)</f>
        <v>0</v>
      </c>
      <c r="BF149" s="145">
        <f>IF(N149="znížená",J149,0)</f>
        <v>0</v>
      </c>
      <c r="BG149" s="145">
        <f>IF(N149="zákl. prenesená",J149,0)</f>
        <v>0</v>
      </c>
      <c r="BH149" s="145">
        <f>IF(N149="zníž. prenesená",J149,0)</f>
        <v>0</v>
      </c>
      <c r="BI149" s="145">
        <f>IF(N149="nulová",J149,0)</f>
        <v>0</v>
      </c>
      <c r="BJ149" s="16" t="s">
        <v>160</v>
      </c>
      <c r="BK149" s="145">
        <f>ROUND(I149*H149,2)</f>
        <v>0</v>
      </c>
      <c r="BL149" s="16" t="s">
        <v>159</v>
      </c>
      <c r="BM149" s="144" t="s">
        <v>190</v>
      </c>
    </row>
    <row r="150" spans="2:65" s="11" customFormat="1" ht="11.25">
      <c r="B150" s="146"/>
      <c r="D150" s="147" t="s">
        <v>167</v>
      </c>
      <c r="E150" s="148" t="s">
        <v>1</v>
      </c>
      <c r="F150" s="149" t="s">
        <v>654</v>
      </c>
      <c r="H150" s="150">
        <v>64.900000000000006</v>
      </c>
      <c r="I150" s="151"/>
      <c r="L150" s="146"/>
      <c r="M150" s="152"/>
      <c r="T150" s="153"/>
      <c r="AT150" s="148" t="s">
        <v>167</v>
      </c>
      <c r="AU150" s="148" t="s">
        <v>83</v>
      </c>
      <c r="AV150" s="11" t="s">
        <v>160</v>
      </c>
      <c r="AW150" s="11" t="s">
        <v>31</v>
      </c>
      <c r="AX150" s="11" t="s">
        <v>75</v>
      </c>
      <c r="AY150" s="148" t="s">
        <v>154</v>
      </c>
    </row>
    <row r="151" spans="2:65" s="12" customFormat="1" ht="11.25">
      <c r="B151" s="154"/>
      <c r="D151" s="147" t="s">
        <v>167</v>
      </c>
      <c r="E151" s="155" t="s">
        <v>1</v>
      </c>
      <c r="F151" s="156" t="s">
        <v>176</v>
      </c>
      <c r="H151" s="157">
        <v>64.900000000000006</v>
      </c>
      <c r="I151" s="158"/>
      <c r="L151" s="154"/>
      <c r="M151" s="159"/>
      <c r="T151" s="160"/>
      <c r="AT151" s="155" t="s">
        <v>167</v>
      </c>
      <c r="AU151" s="155" t="s">
        <v>83</v>
      </c>
      <c r="AV151" s="12" t="s">
        <v>159</v>
      </c>
      <c r="AW151" s="12" t="s">
        <v>31</v>
      </c>
      <c r="AX151" s="12" t="s">
        <v>83</v>
      </c>
      <c r="AY151" s="155" t="s">
        <v>154</v>
      </c>
    </row>
    <row r="152" spans="2:65" s="10" customFormat="1" ht="25.9" customHeight="1">
      <c r="B152" s="122"/>
      <c r="D152" s="123" t="s">
        <v>74</v>
      </c>
      <c r="E152" s="124" t="s">
        <v>166</v>
      </c>
      <c r="F152" s="124" t="s">
        <v>195</v>
      </c>
      <c r="I152" s="125"/>
      <c r="J152" s="126">
        <f>BK152</f>
        <v>0</v>
      </c>
      <c r="L152" s="122"/>
      <c r="M152" s="127"/>
      <c r="P152" s="128">
        <f>SUM(P153:P176)</f>
        <v>0</v>
      </c>
      <c r="R152" s="128">
        <f>SUM(R153:R176)</f>
        <v>0</v>
      </c>
      <c r="T152" s="129">
        <f>SUM(T153:T176)</f>
        <v>0</v>
      </c>
      <c r="AR152" s="123" t="s">
        <v>83</v>
      </c>
      <c r="AT152" s="130" t="s">
        <v>74</v>
      </c>
      <c r="AU152" s="130" t="s">
        <v>75</v>
      </c>
      <c r="AY152" s="123" t="s">
        <v>154</v>
      </c>
      <c r="BK152" s="131">
        <f>SUM(BK153:BK176)</f>
        <v>0</v>
      </c>
    </row>
    <row r="153" spans="2:65" s="1" customFormat="1" ht="24.2" customHeight="1">
      <c r="B153" s="31"/>
      <c r="C153" s="132" t="s">
        <v>172</v>
      </c>
      <c r="D153" s="132" t="s">
        <v>155</v>
      </c>
      <c r="E153" s="133" t="s">
        <v>200</v>
      </c>
      <c r="F153" s="134" t="s">
        <v>201</v>
      </c>
      <c r="G153" s="135" t="s">
        <v>165</v>
      </c>
      <c r="H153" s="136">
        <v>1278.6379999999999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41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159</v>
      </c>
      <c r="AT153" s="144" t="s">
        <v>155</v>
      </c>
      <c r="AU153" s="144" t="s">
        <v>83</v>
      </c>
      <c r="AY153" s="16" t="s">
        <v>154</v>
      </c>
      <c r="BE153" s="145">
        <f>IF(N153="základná",J153,0)</f>
        <v>0</v>
      </c>
      <c r="BF153" s="145">
        <f>IF(N153="znížená",J153,0)</f>
        <v>0</v>
      </c>
      <c r="BG153" s="145">
        <f>IF(N153="zákl. prenesená",J153,0)</f>
        <v>0</v>
      </c>
      <c r="BH153" s="145">
        <f>IF(N153="zníž. prenesená",J153,0)</f>
        <v>0</v>
      </c>
      <c r="BI153" s="145">
        <f>IF(N153="nulová",J153,0)</f>
        <v>0</v>
      </c>
      <c r="BJ153" s="16" t="s">
        <v>160</v>
      </c>
      <c r="BK153" s="145">
        <f>ROUND(I153*H153,2)</f>
        <v>0</v>
      </c>
      <c r="BL153" s="16" t="s">
        <v>159</v>
      </c>
      <c r="BM153" s="144" t="s">
        <v>198</v>
      </c>
    </row>
    <row r="154" spans="2:65" s="11" customFormat="1" ht="11.25">
      <c r="B154" s="146"/>
      <c r="D154" s="147" t="s">
        <v>167</v>
      </c>
      <c r="E154" s="148" t="s">
        <v>1</v>
      </c>
      <c r="F154" s="149" t="s">
        <v>655</v>
      </c>
      <c r="H154" s="150">
        <v>61.244</v>
      </c>
      <c r="I154" s="151"/>
      <c r="L154" s="146"/>
      <c r="M154" s="152"/>
      <c r="T154" s="153"/>
      <c r="AT154" s="148" t="s">
        <v>167</v>
      </c>
      <c r="AU154" s="148" t="s">
        <v>83</v>
      </c>
      <c r="AV154" s="11" t="s">
        <v>160</v>
      </c>
      <c r="AW154" s="11" t="s">
        <v>31</v>
      </c>
      <c r="AX154" s="11" t="s">
        <v>75</v>
      </c>
      <c r="AY154" s="148" t="s">
        <v>154</v>
      </c>
    </row>
    <row r="155" spans="2:65" s="11" customFormat="1" ht="11.25">
      <c r="B155" s="146"/>
      <c r="D155" s="147" t="s">
        <v>167</v>
      </c>
      <c r="E155" s="148" t="s">
        <v>1</v>
      </c>
      <c r="F155" s="149" t="s">
        <v>656</v>
      </c>
      <c r="H155" s="150">
        <v>46.845999999999997</v>
      </c>
      <c r="I155" s="151"/>
      <c r="L155" s="146"/>
      <c r="M155" s="152"/>
      <c r="T155" s="153"/>
      <c r="AT155" s="148" t="s">
        <v>167</v>
      </c>
      <c r="AU155" s="148" t="s">
        <v>83</v>
      </c>
      <c r="AV155" s="11" t="s">
        <v>160</v>
      </c>
      <c r="AW155" s="11" t="s">
        <v>31</v>
      </c>
      <c r="AX155" s="11" t="s">
        <v>75</v>
      </c>
      <c r="AY155" s="148" t="s">
        <v>154</v>
      </c>
    </row>
    <row r="156" spans="2:65" s="11" customFormat="1" ht="11.25">
      <c r="B156" s="146"/>
      <c r="D156" s="147" t="s">
        <v>167</v>
      </c>
      <c r="E156" s="148" t="s">
        <v>1</v>
      </c>
      <c r="F156" s="149" t="s">
        <v>657</v>
      </c>
      <c r="H156" s="150">
        <v>194.786</v>
      </c>
      <c r="I156" s="151"/>
      <c r="L156" s="146"/>
      <c r="M156" s="152"/>
      <c r="T156" s="153"/>
      <c r="AT156" s="148" t="s">
        <v>167</v>
      </c>
      <c r="AU156" s="148" t="s">
        <v>83</v>
      </c>
      <c r="AV156" s="11" t="s">
        <v>160</v>
      </c>
      <c r="AW156" s="11" t="s">
        <v>31</v>
      </c>
      <c r="AX156" s="11" t="s">
        <v>75</v>
      </c>
      <c r="AY156" s="148" t="s">
        <v>154</v>
      </c>
    </row>
    <row r="157" spans="2:65" s="11" customFormat="1" ht="11.25">
      <c r="B157" s="146"/>
      <c r="D157" s="147" t="s">
        <v>167</v>
      </c>
      <c r="E157" s="148" t="s">
        <v>1</v>
      </c>
      <c r="F157" s="149" t="s">
        <v>658</v>
      </c>
      <c r="H157" s="150">
        <v>49.508000000000003</v>
      </c>
      <c r="I157" s="151"/>
      <c r="L157" s="146"/>
      <c r="M157" s="152"/>
      <c r="T157" s="153"/>
      <c r="AT157" s="148" t="s">
        <v>167</v>
      </c>
      <c r="AU157" s="148" t="s">
        <v>83</v>
      </c>
      <c r="AV157" s="11" t="s">
        <v>160</v>
      </c>
      <c r="AW157" s="11" t="s">
        <v>31</v>
      </c>
      <c r="AX157" s="11" t="s">
        <v>75</v>
      </c>
      <c r="AY157" s="148" t="s">
        <v>154</v>
      </c>
    </row>
    <row r="158" spans="2:65" s="11" customFormat="1" ht="11.25">
      <c r="B158" s="146"/>
      <c r="D158" s="147" t="s">
        <v>167</v>
      </c>
      <c r="E158" s="148" t="s">
        <v>1</v>
      </c>
      <c r="F158" s="149" t="s">
        <v>659</v>
      </c>
      <c r="H158" s="150">
        <v>830.14800000000002</v>
      </c>
      <c r="I158" s="151"/>
      <c r="L158" s="146"/>
      <c r="M158" s="152"/>
      <c r="T158" s="153"/>
      <c r="AT158" s="148" t="s">
        <v>167</v>
      </c>
      <c r="AU158" s="148" t="s">
        <v>83</v>
      </c>
      <c r="AV158" s="11" t="s">
        <v>160</v>
      </c>
      <c r="AW158" s="11" t="s">
        <v>31</v>
      </c>
      <c r="AX158" s="11" t="s">
        <v>75</v>
      </c>
      <c r="AY158" s="148" t="s">
        <v>154</v>
      </c>
    </row>
    <row r="159" spans="2:65" s="11" customFormat="1" ht="11.25">
      <c r="B159" s="146"/>
      <c r="D159" s="147" t="s">
        <v>167</v>
      </c>
      <c r="E159" s="148" t="s">
        <v>1</v>
      </c>
      <c r="F159" s="149" t="s">
        <v>660</v>
      </c>
      <c r="H159" s="150">
        <v>48.585999999999999</v>
      </c>
      <c r="I159" s="151"/>
      <c r="L159" s="146"/>
      <c r="M159" s="152"/>
      <c r="T159" s="153"/>
      <c r="AT159" s="148" t="s">
        <v>167</v>
      </c>
      <c r="AU159" s="148" t="s">
        <v>83</v>
      </c>
      <c r="AV159" s="11" t="s">
        <v>160</v>
      </c>
      <c r="AW159" s="11" t="s">
        <v>31</v>
      </c>
      <c r="AX159" s="11" t="s">
        <v>75</v>
      </c>
      <c r="AY159" s="148" t="s">
        <v>154</v>
      </c>
    </row>
    <row r="160" spans="2:65" s="11" customFormat="1" ht="11.25">
      <c r="B160" s="146"/>
      <c r="D160" s="147" t="s">
        <v>167</v>
      </c>
      <c r="E160" s="148" t="s">
        <v>1</v>
      </c>
      <c r="F160" s="149" t="s">
        <v>661</v>
      </c>
      <c r="H160" s="150">
        <v>47.52</v>
      </c>
      <c r="I160" s="151"/>
      <c r="L160" s="146"/>
      <c r="M160" s="152"/>
      <c r="T160" s="153"/>
      <c r="AT160" s="148" t="s">
        <v>167</v>
      </c>
      <c r="AU160" s="148" t="s">
        <v>83</v>
      </c>
      <c r="AV160" s="11" t="s">
        <v>160</v>
      </c>
      <c r="AW160" s="11" t="s">
        <v>31</v>
      </c>
      <c r="AX160" s="11" t="s">
        <v>75</v>
      </c>
      <c r="AY160" s="148" t="s">
        <v>154</v>
      </c>
    </row>
    <row r="161" spans="2:65" s="12" customFormat="1" ht="11.25">
      <c r="B161" s="154"/>
      <c r="D161" s="147" t="s">
        <v>167</v>
      </c>
      <c r="E161" s="155" t="s">
        <v>1</v>
      </c>
      <c r="F161" s="156" t="s">
        <v>176</v>
      </c>
      <c r="H161" s="157">
        <v>1278.6379999999999</v>
      </c>
      <c r="I161" s="158"/>
      <c r="L161" s="154"/>
      <c r="M161" s="159"/>
      <c r="T161" s="160"/>
      <c r="AT161" s="155" t="s">
        <v>167</v>
      </c>
      <c r="AU161" s="155" t="s">
        <v>83</v>
      </c>
      <c r="AV161" s="12" t="s">
        <v>159</v>
      </c>
      <c r="AW161" s="12" t="s">
        <v>31</v>
      </c>
      <c r="AX161" s="12" t="s">
        <v>83</v>
      </c>
      <c r="AY161" s="155" t="s">
        <v>154</v>
      </c>
    </row>
    <row r="162" spans="2:65" s="1" customFormat="1" ht="24.2" customHeight="1">
      <c r="B162" s="31"/>
      <c r="C162" s="132" t="s">
        <v>199</v>
      </c>
      <c r="D162" s="132" t="s">
        <v>155</v>
      </c>
      <c r="E162" s="133" t="s">
        <v>203</v>
      </c>
      <c r="F162" s="134" t="s">
        <v>204</v>
      </c>
      <c r="G162" s="135" t="s">
        <v>165</v>
      </c>
      <c r="H162" s="136">
        <v>1278.6379999999999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159</v>
      </c>
      <c r="AT162" s="144" t="s">
        <v>155</v>
      </c>
      <c r="AU162" s="144" t="s">
        <v>83</v>
      </c>
      <c r="AY162" s="16" t="s">
        <v>154</v>
      </c>
      <c r="BE162" s="145">
        <f>IF(N162="základná",J162,0)</f>
        <v>0</v>
      </c>
      <c r="BF162" s="145">
        <f>IF(N162="znížená",J162,0)</f>
        <v>0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6" t="s">
        <v>160</v>
      </c>
      <c r="BK162" s="145">
        <f>ROUND(I162*H162,2)</f>
        <v>0</v>
      </c>
      <c r="BL162" s="16" t="s">
        <v>159</v>
      </c>
      <c r="BM162" s="144" t="s">
        <v>202</v>
      </c>
    </row>
    <row r="163" spans="2:65" s="1" customFormat="1" ht="24.2" customHeight="1">
      <c r="B163" s="31"/>
      <c r="C163" s="132" t="s">
        <v>180</v>
      </c>
      <c r="D163" s="132" t="s">
        <v>155</v>
      </c>
      <c r="E163" s="133" t="s">
        <v>213</v>
      </c>
      <c r="F163" s="134" t="s">
        <v>214</v>
      </c>
      <c r="G163" s="135" t="s">
        <v>165</v>
      </c>
      <c r="H163" s="136">
        <v>605.71100000000001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159</v>
      </c>
      <c r="AT163" s="144" t="s">
        <v>155</v>
      </c>
      <c r="AU163" s="144" t="s">
        <v>83</v>
      </c>
      <c r="AY163" s="16" t="s">
        <v>154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6" t="s">
        <v>160</v>
      </c>
      <c r="BK163" s="145">
        <f>ROUND(I163*H163,2)</f>
        <v>0</v>
      </c>
      <c r="BL163" s="16" t="s">
        <v>159</v>
      </c>
      <c r="BM163" s="144" t="s">
        <v>7</v>
      </c>
    </row>
    <row r="164" spans="2:65" s="11" customFormat="1" ht="11.25">
      <c r="B164" s="146"/>
      <c r="D164" s="147" t="s">
        <v>167</v>
      </c>
      <c r="E164" s="148" t="s">
        <v>1</v>
      </c>
      <c r="F164" s="149" t="s">
        <v>662</v>
      </c>
      <c r="H164" s="150">
        <v>605.71100000000001</v>
      </c>
      <c r="I164" s="151"/>
      <c r="L164" s="146"/>
      <c r="M164" s="152"/>
      <c r="T164" s="153"/>
      <c r="AT164" s="148" t="s">
        <v>167</v>
      </c>
      <c r="AU164" s="148" t="s">
        <v>83</v>
      </c>
      <c r="AV164" s="11" t="s">
        <v>160</v>
      </c>
      <c r="AW164" s="11" t="s">
        <v>31</v>
      </c>
      <c r="AX164" s="11" t="s">
        <v>75</v>
      </c>
      <c r="AY164" s="148" t="s">
        <v>154</v>
      </c>
    </row>
    <row r="165" spans="2:65" s="12" customFormat="1" ht="11.25">
      <c r="B165" s="154"/>
      <c r="D165" s="147" t="s">
        <v>167</v>
      </c>
      <c r="E165" s="155" t="s">
        <v>1</v>
      </c>
      <c r="F165" s="156" t="s">
        <v>169</v>
      </c>
      <c r="H165" s="157">
        <v>605.71100000000001</v>
      </c>
      <c r="I165" s="158"/>
      <c r="L165" s="154"/>
      <c r="M165" s="159"/>
      <c r="T165" s="160"/>
      <c r="AT165" s="155" t="s">
        <v>167</v>
      </c>
      <c r="AU165" s="155" t="s">
        <v>83</v>
      </c>
      <c r="AV165" s="12" t="s">
        <v>159</v>
      </c>
      <c r="AW165" s="12" t="s">
        <v>31</v>
      </c>
      <c r="AX165" s="12" t="s">
        <v>83</v>
      </c>
      <c r="AY165" s="155" t="s">
        <v>154</v>
      </c>
    </row>
    <row r="166" spans="2:65" s="1" customFormat="1" ht="24.2" customHeight="1">
      <c r="B166" s="31"/>
      <c r="C166" s="132" t="s">
        <v>212</v>
      </c>
      <c r="D166" s="132" t="s">
        <v>155</v>
      </c>
      <c r="E166" s="133" t="s">
        <v>217</v>
      </c>
      <c r="F166" s="134" t="s">
        <v>218</v>
      </c>
      <c r="G166" s="135" t="s">
        <v>165</v>
      </c>
      <c r="H166" s="136">
        <v>605.71100000000001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159</v>
      </c>
      <c r="AT166" s="144" t="s">
        <v>155</v>
      </c>
      <c r="AU166" s="144" t="s">
        <v>83</v>
      </c>
      <c r="AY166" s="16" t="s">
        <v>154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6" t="s">
        <v>160</v>
      </c>
      <c r="BK166" s="145">
        <f>ROUND(I166*H166,2)</f>
        <v>0</v>
      </c>
      <c r="BL166" s="16" t="s">
        <v>159</v>
      </c>
      <c r="BM166" s="144" t="s">
        <v>215</v>
      </c>
    </row>
    <row r="167" spans="2:65" s="1" customFormat="1" ht="24.2" customHeight="1">
      <c r="B167" s="31"/>
      <c r="C167" s="132" t="s">
        <v>185</v>
      </c>
      <c r="D167" s="132" t="s">
        <v>155</v>
      </c>
      <c r="E167" s="133" t="s">
        <v>221</v>
      </c>
      <c r="F167" s="134" t="s">
        <v>222</v>
      </c>
      <c r="G167" s="135" t="s">
        <v>158</v>
      </c>
      <c r="H167" s="136">
        <v>16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159</v>
      </c>
      <c r="AT167" s="144" t="s">
        <v>155</v>
      </c>
      <c r="AU167" s="144" t="s">
        <v>83</v>
      </c>
      <c r="AY167" s="16" t="s">
        <v>154</v>
      </c>
      <c r="BE167" s="145">
        <f>IF(N167="základná",J167,0)</f>
        <v>0</v>
      </c>
      <c r="BF167" s="145">
        <f>IF(N167="znížená",J167,0)</f>
        <v>0</v>
      </c>
      <c r="BG167" s="145">
        <f>IF(N167="zákl. prenesená",J167,0)</f>
        <v>0</v>
      </c>
      <c r="BH167" s="145">
        <f>IF(N167="zníž. prenesená",J167,0)</f>
        <v>0</v>
      </c>
      <c r="BI167" s="145">
        <f>IF(N167="nulová",J167,0)</f>
        <v>0</v>
      </c>
      <c r="BJ167" s="16" t="s">
        <v>160</v>
      </c>
      <c r="BK167" s="145">
        <f>ROUND(I167*H167,2)</f>
        <v>0</v>
      </c>
      <c r="BL167" s="16" t="s">
        <v>159</v>
      </c>
      <c r="BM167" s="144" t="s">
        <v>219</v>
      </c>
    </row>
    <row r="168" spans="2:65" s="1" customFormat="1" ht="33" customHeight="1">
      <c r="B168" s="31"/>
      <c r="C168" s="161" t="s">
        <v>220</v>
      </c>
      <c r="D168" s="161" t="s">
        <v>224</v>
      </c>
      <c r="E168" s="162" t="s">
        <v>225</v>
      </c>
      <c r="F168" s="163" t="s">
        <v>226</v>
      </c>
      <c r="G168" s="164" t="s">
        <v>158</v>
      </c>
      <c r="H168" s="165">
        <v>8</v>
      </c>
      <c r="I168" s="166"/>
      <c r="J168" s="167">
        <f>ROUND(I168*H168,2)</f>
        <v>0</v>
      </c>
      <c r="K168" s="168"/>
      <c r="L168" s="169"/>
      <c r="M168" s="170" t="s">
        <v>1</v>
      </c>
      <c r="N168" s="171" t="s">
        <v>41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172</v>
      </c>
      <c r="AT168" s="144" t="s">
        <v>224</v>
      </c>
      <c r="AU168" s="144" t="s">
        <v>83</v>
      </c>
      <c r="AY168" s="16" t="s">
        <v>154</v>
      </c>
      <c r="BE168" s="145">
        <f>IF(N168="základná",J168,0)</f>
        <v>0</v>
      </c>
      <c r="BF168" s="145">
        <f>IF(N168="znížená",J168,0)</f>
        <v>0</v>
      </c>
      <c r="BG168" s="145">
        <f>IF(N168="zákl. prenesená",J168,0)</f>
        <v>0</v>
      </c>
      <c r="BH168" s="145">
        <f>IF(N168="zníž. prenesená",J168,0)</f>
        <v>0</v>
      </c>
      <c r="BI168" s="145">
        <f>IF(N168="nulová",J168,0)</f>
        <v>0</v>
      </c>
      <c r="BJ168" s="16" t="s">
        <v>160</v>
      </c>
      <c r="BK168" s="145">
        <f>ROUND(I168*H168,2)</f>
        <v>0</v>
      </c>
      <c r="BL168" s="16" t="s">
        <v>159</v>
      </c>
      <c r="BM168" s="144" t="s">
        <v>223</v>
      </c>
    </row>
    <row r="169" spans="2:65" s="1" customFormat="1" ht="33" customHeight="1">
      <c r="B169" s="31"/>
      <c r="C169" s="161" t="s">
        <v>190</v>
      </c>
      <c r="D169" s="161" t="s">
        <v>224</v>
      </c>
      <c r="E169" s="162" t="s">
        <v>229</v>
      </c>
      <c r="F169" s="163" t="s">
        <v>230</v>
      </c>
      <c r="G169" s="164" t="s">
        <v>158</v>
      </c>
      <c r="H169" s="165">
        <v>8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172</v>
      </c>
      <c r="AT169" s="144" t="s">
        <v>224</v>
      </c>
      <c r="AU169" s="144" t="s">
        <v>83</v>
      </c>
      <c r="AY169" s="16" t="s">
        <v>154</v>
      </c>
      <c r="BE169" s="145">
        <f>IF(N169="základná",J169,0)</f>
        <v>0</v>
      </c>
      <c r="BF169" s="145">
        <f>IF(N169="znížená",J169,0)</f>
        <v>0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6" t="s">
        <v>160</v>
      </c>
      <c r="BK169" s="145">
        <f>ROUND(I169*H169,2)</f>
        <v>0</v>
      </c>
      <c r="BL169" s="16" t="s">
        <v>159</v>
      </c>
      <c r="BM169" s="144" t="s">
        <v>227</v>
      </c>
    </row>
    <row r="170" spans="2:65" s="1" customFormat="1" ht="24.2" customHeight="1">
      <c r="B170" s="31"/>
      <c r="C170" s="132" t="s">
        <v>228</v>
      </c>
      <c r="D170" s="132" t="s">
        <v>155</v>
      </c>
      <c r="E170" s="133" t="s">
        <v>232</v>
      </c>
      <c r="F170" s="134" t="s">
        <v>233</v>
      </c>
      <c r="G170" s="135" t="s">
        <v>158</v>
      </c>
      <c r="H170" s="136">
        <v>35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159</v>
      </c>
      <c r="AT170" s="144" t="s">
        <v>155</v>
      </c>
      <c r="AU170" s="144" t="s">
        <v>83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159</v>
      </c>
      <c r="BM170" s="144" t="s">
        <v>231</v>
      </c>
    </row>
    <row r="171" spans="2:65" s="11" customFormat="1" ht="11.25">
      <c r="B171" s="146"/>
      <c r="D171" s="147" t="s">
        <v>167</v>
      </c>
      <c r="E171" s="148" t="s">
        <v>1</v>
      </c>
      <c r="F171" s="149" t="s">
        <v>663</v>
      </c>
      <c r="H171" s="150">
        <v>35</v>
      </c>
      <c r="I171" s="151"/>
      <c r="L171" s="146"/>
      <c r="M171" s="152"/>
      <c r="T171" s="153"/>
      <c r="AT171" s="148" t="s">
        <v>167</v>
      </c>
      <c r="AU171" s="148" t="s">
        <v>83</v>
      </c>
      <c r="AV171" s="11" t="s">
        <v>160</v>
      </c>
      <c r="AW171" s="11" t="s">
        <v>31</v>
      </c>
      <c r="AX171" s="11" t="s">
        <v>75</v>
      </c>
      <c r="AY171" s="148" t="s">
        <v>154</v>
      </c>
    </row>
    <row r="172" spans="2:65" s="12" customFormat="1" ht="11.25">
      <c r="B172" s="154"/>
      <c r="D172" s="147" t="s">
        <v>167</v>
      </c>
      <c r="E172" s="155" t="s">
        <v>1</v>
      </c>
      <c r="F172" s="156" t="s">
        <v>169</v>
      </c>
      <c r="H172" s="157">
        <v>35</v>
      </c>
      <c r="I172" s="158"/>
      <c r="L172" s="154"/>
      <c r="M172" s="159"/>
      <c r="T172" s="160"/>
      <c r="AT172" s="155" t="s">
        <v>167</v>
      </c>
      <c r="AU172" s="155" t="s">
        <v>83</v>
      </c>
      <c r="AV172" s="12" t="s">
        <v>159</v>
      </c>
      <c r="AW172" s="12" t="s">
        <v>31</v>
      </c>
      <c r="AX172" s="12" t="s">
        <v>83</v>
      </c>
      <c r="AY172" s="155" t="s">
        <v>154</v>
      </c>
    </row>
    <row r="173" spans="2:65" s="1" customFormat="1" ht="21.75" customHeight="1">
      <c r="B173" s="31"/>
      <c r="C173" s="161" t="s">
        <v>198</v>
      </c>
      <c r="D173" s="161" t="s">
        <v>224</v>
      </c>
      <c r="E173" s="162" t="s">
        <v>236</v>
      </c>
      <c r="F173" s="163" t="s">
        <v>237</v>
      </c>
      <c r="G173" s="164" t="s">
        <v>158</v>
      </c>
      <c r="H173" s="165">
        <v>6</v>
      </c>
      <c r="I173" s="166"/>
      <c r="J173" s="167">
        <f>ROUND(I173*H173,2)</f>
        <v>0</v>
      </c>
      <c r="K173" s="168"/>
      <c r="L173" s="169"/>
      <c r="M173" s="170" t="s">
        <v>1</v>
      </c>
      <c r="N173" s="171" t="s">
        <v>41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172</v>
      </c>
      <c r="AT173" s="144" t="s">
        <v>224</v>
      </c>
      <c r="AU173" s="144" t="s">
        <v>83</v>
      </c>
      <c r="AY173" s="16" t="s">
        <v>154</v>
      </c>
      <c r="BE173" s="145">
        <f>IF(N173="základná",J173,0)</f>
        <v>0</v>
      </c>
      <c r="BF173" s="145">
        <f>IF(N173="znížená",J173,0)</f>
        <v>0</v>
      </c>
      <c r="BG173" s="145">
        <f>IF(N173="zákl. prenesená",J173,0)</f>
        <v>0</v>
      </c>
      <c r="BH173" s="145">
        <f>IF(N173="zníž. prenesená",J173,0)</f>
        <v>0</v>
      </c>
      <c r="BI173" s="145">
        <f>IF(N173="nulová",J173,0)</f>
        <v>0</v>
      </c>
      <c r="BJ173" s="16" t="s">
        <v>160</v>
      </c>
      <c r="BK173" s="145">
        <f>ROUND(I173*H173,2)</f>
        <v>0</v>
      </c>
      <c r="BL173" s="16" t="s">
        <v>159</v>
      </c>
      <c r="BM173" s="144" t="s">
        <v>234</v>
      </c>
    </row>
    <row r="174" spans="2:65" s="1" customFormat="1" ht="21.75" customHeight="1">
      <c r="B174" s="31"/>
      <c r="C174" s="161" t="s">
        <v>235</v>
      </c>
      <c r="D174" s="161" t="s">
        <v>224</v>
      </c>
      <c r="E174" s="162" t="s">
        <v>239</v>
      </c>
      <c r="F174" s="163" t="s">
        <v>240</v>
      </c>
      <c r="G174" s="164" t="s">
        <v>158</v>
      </c>
      <c r="H174" s="165">
        <v>6</v>
      </c>
      <c r="I174" s="166"/>
      <c r="J174" s="167">
        <f>ROUND(I174*H174,2)</f>
        <v>0</v>
      </c>
      <c r="K174" s="168"/>
      <c r="L174" s="169"/>
      <c r="M174" s="170" t="s">
        <v>1</v>
      </c>
      <c r="N174" s="171" t="s">
        <v>41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172</v>
      </c>
      <c r="AT174" s="144" t="s">
        <v>224</v>
      </c>
      <c r="AU174" s="144" t="s">
        <v>83</v>
      </c>
      <c r="AY174" s="16" t="s">
        <v>154</v>
      </c>
      <c r="BE174" s="145">
        <f>IF(N174="základná",J174,0)</f>
        <v>0</v>
      </c>
      <c r="BF174" s="145">
        <f>IF(N174="znížená",J174,0)</f>
        <v>0</v>
      </c>
      <c r="BG174" s="145">
        <f>IF(N174="zákl. prenesená",J174,0)</f>
        <v>0</v>
      </c>
      <c r="BH174" s="145">
        <f>IF(N174="zníž. prenesená",J174,0)</f>
        <v>0</v>
      </c>
      <c r="BI174" s="145">
        <f>IF(N174="nulová",J174,0)</f>
        <v>0</v>
      </c>
      <c r="BJ174" s="16" t="s">
        <v>160</v>
      </c>
      <c r="BK174" s="145">
        <f>ROUND(I174*H174,2)</f>
        <v>0</v>
      </c>
      <c r="BL174" s="16" t="s">
        <v>159</v>
      </c>
      <c r="BM174" s="144" t="s">
        <v>238</v>
      </c>
    </row>
    <row r="175" spans="2:65" s="1" customFormat="1" ht="21.75" customHeight="1">
      <c r="B175" s="31"/>
      <c r="C175" s="161" t="s">
        <v>202</v>
      </c>
      <c r="D175" s="161" t="s">
        <v>224</v>
      </c>
      <c r="E175" s="162" t="s">
        <v>243</v>
      </c>
      <c r="F175" s="163" t="s">
        <v>244</v>
      </c>
      <c r="G175" s="164" t="s">
        <v>158</v>
      </c>
      <c r="H175" s="165">
        <v>12</v>
      </c>
      <c r="I175" s="166"/>
      <c r="J175" s="167">
        <f>ROUND(I175*H175,2)</f>
        <v>0</v>
      </c>
      <c r="K175" s="168"/>
      <c r="L175" s="169"/>
      <c r="M175" s="170" t="s">
        <v>1</v>
      </c>
      <c r="N175" s="171" t="s">
        <v>41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172</v>
      </c>
      <c r="AT175" s="144" t="s">
        <v>224</v>
      </c>
      <c r="AU175" s="144" t="s">
        <v>83</v>
      </c>
      <c r="AY175" s="16" t="s">
        <v>154</v>
      </c>
      <c r="BE175" s="145">
        <f>IF(N175="základná",J175,0)</f>
        <v>0</v>
      </c>
      <c r="BF175" s="145">
        <f>IF(N175="znížená",J175,0)</f>
        <v>0</v>
      </c>
      <c r="BG175" s="145">
        <f>IF(N175="zákl. prenesená",J175,0)</f>
        <v>0</v>
      </c>
      <c r="BH175" s="145">
        <f>IF(N175="zníž. prenesená",J175,0)</f>
        <v>0</v>
      </c>
      <c r="BI175" s="145">
        <f>IF(N175="nulová",J175,0)</f>
        <v>0</v>
      </c>
      <c r="BJ175" s="16" t="s">
        <v>160</v>
      </c>
      <c r="BK175" s="145">
        <f>ROUND(I175*H175,2)</f>
        <v>0</v>
      </c>
      <c r="BL175" s="16" t="s">
        <v>159</v>
      </c>
      <c r="BM175" s="144" t="s">
        <v>241</v>
      </c>
    </row>
    <row r="176" spans="2:65" s="1" customFormat="1" ht="21.75" customHeight="1">
      <c r="B176" s="31"/>
      <c r="C176" s="161" t="s">
        <v>242</v>
      </c>
      <c r="D176" s="161" t="s">
        <v>224</v>
      </c>
      <c r="E176" s="162" t="s">
        <v>246</v>
      </c>
      <c r="F176" s="163" t="s">
        <v>247</v>
      </c>
      <c r="G176" s="164" t="s">
        <v>158</v>
      </c>
      <c r="H176" s="165">
        <v>11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41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172</v>
      </c>
      <c r="AT176" s="144" t="s">
        <v>224</v>
      </c>
      <c r="AU176" s="144" t="s">
        <v>83</v>
      </c>
      <c r="AY176" s="16" t="s">
        <v>154</v>
      </c>
      <c r="BE176" s="145">
        <f>IF(N176="základná",J176,0)</f>
        <v>0</v>
      </c>
      <c r="BF176" s="145">
        <f>IF(N176="znížená",J176,0)</f>
        <v>0</v>
      </c>
      <c r="BG176" s="145">
        <f>IF(N176="zákl. prenesená",J176,0)</f>
        <v>0</v>
      </c>
      <c r="BH176" s="145">
        <f>IF(N176="zníž. prenesená",J176,0)</f>
        <v>0</v>
      </c>
      <c r="BI176" s="145">
        <f>IF(N176="nulová",J176,0)</f>
        <v>0</v>
      </c>
      <c r="BJ176" s="16" t="s">
        <v>160</v>
      </c>
      <c r="BK176" s="145">
        <f>ROUND(I176*H176,2)</f>
        <v>0</v>
      </c>
      <c r="BL176" s="16" t="s">
        <v>159</v>
      </c>
      <c r="BM176" s="144" t="s">
        <v>245</v>
      </c>
    </row>
    <row r="177" spans="2:65" s="10" customFormat="1" ht="25.9" customHeight="1">
      <c r="B177" s="122"/>
      <c r="D177" s="123" t="s">
        <v>74</v>
      </c>
      <c r="E177" s="124" t="s">
        <v>199</v>
      </c>
      <c r="F177" s="124" t="s">
        <v>249</v>
      </c>
      <c r="I177" s="125"/>
      <c r="J177" s="126">
        <f>BK177</f>
        <v>0</v>
      </c>
      <c r="L177" s="122"/>
      <c r="M177" s="127"/>
      <c r="P177" s="128">
        <f>SUM(P178:P226)</f>
        <v>0</v>
      </c>
      <c r="R177" s="128">
        <f>SUM(R178:R226)</f>
        <v>0</v>
      </c>
      <c r="T177" s="129">
        <f>SUM(T178:T226)</f>
        <v>0</v>
      </c>
      <c r="AR177" s="123" t="s">
        <v>83</v>
      </c>
      <c r="AT177" s="130" t="s">
        <v>74</v>
      </c>
      <c r="AU177" s="130" t="s">
        <v>75</v>
      </c>
      <c r="AY177" s="123" t="s">
        <v>154</v>
      </c>
      <c r="BK177" s="131">
        <f>SUM(BK178:BK226)</f>
        <v>0</v>
      </c>
    </row>
    <row r="178" spans="2:65" s="1" customFormat="1" ht="16.5" customHeight="1">
      <c r="B178" s="31"/>
      <c r="C178" s="132" t="s">
        <v>7</v>
      </c>
      <c r="D178" s="132" t="s">
        <v>155</v>
      </c>
      <c r="E178" s="133" t="s">
        <v>251</v>
      </c>
      <c r="F178" s="134" t="s">
        <v>252</v>
      </c>
      <c r="G178" s="135" t="s">
        <v>165</v>
      </c>
      <c r="H178" s="136">
        <v>605.71100000000001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41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159</v>
      </c>
      <c r="AT178" s="144" t="s">
        <v>155</v>
      </c>
      <c r="AU178" s="144" t="s">
        <v>83</v>
      </c>
      <c r="AY178" s="16" t="s">
        <v>154</v>
      </c>
      <c r="BE178" s="145">
        <f>IF(N178="základná",J178,0)</f>
        <v>0</v>
      </c>
      <c r="BF178" s="145">
        <f>IF(N178="znížená",J178,0)</f>
        <v>0</v>
      </c>
      <c r="BG178" s="145">
        <f>IF(N178="zákl. prenesená",J178,0)</f>
        <v>0</v>
      </c>
      <c r="BH178" s="145">
        <f>IF(N178="zníž. prenesená",J178,0)</f>
        <v>0</v>
      </c>
      <c r="BI178" s="145">
        <f>IF(N178="nulová",J178,0)</f>
        <v>0</v>
      </c>
      <c r="BJ178" s="16" t="s">
        <v>160</v>
      </c>
      <c r="BK178" s="145">
        <f>ROUND(I178*H178,2)</f>
        <v>0</v>
      </c>
      <c r="BL178" s="16" t="s">
        <v>159</v>
      </c>
      <c r="BM178" s="144" t="s">
        <v>248</v>
      </c>
    </row>
    <row r="179" spans="2:65" s="1" customFormat="1" ht="37.9" customHeight="1">
      <c r="B179" s="31"/>
      <c r="C179" s="132" t="s">
        <v>250</v>
      </c>
      <c r="D179" s="132" t="s">
        <v>155</v>
      </c>
      <c r="E179" s="133" t="s">
        <v>254</v>
      </c>
      <c r="F179" s="134" t="s">
        <v>255</v>
      </c>
      <c r="G179" s="135" t="s">
        <v>165</v>
      </c>
      <c r="H179" s="136">
        <v>164.58600000000001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41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159</v>
      </c>
      <c r="AT179" s="144" t="s">
        <v>155</v>
      </c>
      <c r="AU179" s="144" t="s">
        <v>83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159</v>
      </c>
      <c r="BM179" s="144" t="s">
        <v>253</v>
      </c>
    </row>
    <row r="180" spans="2:65" s="11" customFormat="1" ht="11.25">
      <c r="B180" s="146"/>
      <c r="D180" s="147" t="s">
        <v>167</v>
      </c>
      <c r="E180" s="148" t="s">
        <v>1</v>
      </c>
      <c r="F180" s="149" t="s">
        <v>664</v>
      </c>
      <c r="H180" s="150">
        <v>15.007999999999999</v>
      </c>
      <c r="I180" s="151"/>
      <c r="L180" s="146"/>
      <c r="M180" s="152"/>
      <c r="T180" s="153"/>
      <c r="AT180" s="148" t="s">
        <v>167</v>
      </c>
      <c r="AU180" s="148" t="s">
        <v>83</v>
      </c>
      <c r="AV180" s="11" t="s">
        <v>160</v>
      </c>
      <c r="AW180" s="11" t="s">
        <v>31</v>
      </c>
      <c r="AX180" s="11" t="s">
        <v>75</v>
      </c>
      <c r="AY180" s="148" t="s">
        <v>154</v>
      </c>
    </row>
    <row r="181" spans="2:65" s="11" customFormat="1" ht="11.25">
      <c r="B181" s="146"/>
      <c r="D181" s="147" t="s">
        <v>167</v>
      </c>
      <c r="E181" s="148" t="s">
        <v>1</v>
      </c>
      <c r="F181" s="149" t="s">
        <v>665</v>
      </c>
      <c r="H181" s="150">
        <v>23.738</v>
      </c>
      <c r="I181" s="151"/>
      <c r="L181" s="146"/>
      <c r="M181" s="152"/>
      <c r="T181" s="153"/>
      <c r="AT181" s="148" t="s">
        <v>167</v>
      </c>
      <c r="AU181" s="148" t="s">
        <v>83</v>
      </c>
      <c r="AV181" s="11" t="s">
        <v>160</v>
      </c>
      <c r="AW181" s="11" t="s">
        <v>31</v>
      </c>
      <c r="AX181" s="11" t="s">
        <v>75</v>
      </c>
      <c r="AY181" s="148" t="s">
        <v>154</v>
      </c>
    </row>
    <row r="182" spans="2:65" s="11" customFormat="1" ht="11.25">
      <c r="B182" s="146"/>
      <c r="D182" s="147" t="s">
        <v>167</v>
      </c>
      <c r="E182" s="148" t="s">
        <v>1</v>
      </c>
      <c r="F182" s="149" t="s">
        <v>666</v>
      </c>
      <c r="H182" s="150">
        <v>125.84</v>
      </c>
      <c r="I182" s="151"/>
      <c r="L182" s="146"/>
      <c r="M182" s="152"/>
      <c r="T182" s="153"/>
      <c r="AT182" s="148" t="s">
        <v>167</v>
      </c>
      <c r="AU182" s="148" t="s">
        <v>83</v>
      </c>
      <c r="AV182" s="11" t="s">
        <v>160</v>
      </c>
      <c r="AW182" s="11" t="s">
        <v>31</v>
      </c>
      <c r="AX182" s="11" t="s">
        <v>75</v>
      </c>
      <c r="AY182" s="148" t="s">
        <v>154</v>
      </c>
    </row>
    <row r="183" spans="2:65" s="12" customFormat="1" ht="11.25">
      <c r="B183" s="154"/>
      <c r="D183" s="147" t="s">
        <v>167</v>
      </c>
      <c r="E183" s="155" t="s">
        <v>1</v>
      </c>
      <c r="F183" s="156" t="s">
        <v>176</v>
      </c>
      <c r="H183" s="157">
        <v>164.58600000000001</v>
      </c>
      <c r="I183" s="158"/>
      <c r="L183" s="154"/>
      <c r="M183" s="159"/>
      <c r="T183" s="160"/>
      <c r="AT183" s="155" t="s">
        <v>167</v>
      </c>
      <c r="AU183" s="155" t="s">
        <v>83</v>
      </c>
      <c r="AV183" s="12" t="s">
        <v>159</v>
      </c>
      <c r="AW183" s="12" t="s">
        <v>31</v>
      </c>
      <c r="AX183" s="12" t="s">
        <v>83</v>
      </c>
      <c r="AY183" s="155" t="s">
        <v>154</v>
      </c>
    </row>
    <row r="184" spans="2:65" s="1" customFormat="1" ht="33" customHeight="1">
      <c r="B184" s="31"/>
      <c r="C184" s="132" t="s">
        <v>215</v>
      </c>
      <c r="D184" s="132" t="s">
        <v>155</v>
      </c>
      <c r="E184" s="133" t="s">
        <v>259</v>
      </c>
      <c r="F184" s="134" t="s">
        <v>260</v>
      </c>
      <c r="G184" s="135" t="s">
        <v>165</v>
      </c>
      <c r="H184" s="136">
        <v>178.31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41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159</v>
      </c>
      <c r="AT184" s="144" t="s">
        <v>155</v>
      </c>
      <c r="AU184" s="144" t="s">
        <v>83</v>
      </c>
      <c r="AY184" s="16" t="s">
        <v>154</v>
      </c>
      <c r="BE184" s="145">
        <f>IF(N184="základná",J184,0)</f>
        <v>0</v>
      </c>
      <c r="BF184" s="145">
        <f>IF(N184="znížená",J184,0)</f>
        <v>0</v>
      </c>
      <c r="BG184" s="145">
        <f>IF(N184="zákl. prenesená",J184,0)</f>
        <v>0</v>
      </c>
      <c r="BH184" s="145">
        <f>IF(N184="zníž. prenesená",J184,0)</f>
        <v>0</v>
      </c>
      <c r="BI184" s="145">
        <f>IF(N184="nulová",J184,0)</f>
        <v>0</v>
      </c>
      <c r="BJ184" s="16" t="s">
        <v>160</v>
      </c>
      <c r="BK184" s="145">
        <f>ROUND(I184*H184,2)</f>
        <v>0</v>
      </c>
      <c r="BL184" s="16" t="s">
        <v>159</v>
      </c>
      <c r="BM184" s="144" t="s">
        <v>256</v>
      </c>
    </row>
    <row r="185" spans="2:65" s="11" customFormat="1" ht="22.5">
      <c r="B185" s="146"/>
      <c r="D185" s="147" t="s">
        <v>167</v>
      </c>
      <c r="E185" s="148" t="s">
        <v>1</v>
      </c>
      <c r="F185" s="149" t="s">
        <v>667</v>
      </c>
      <c r="H185" s="150">
        <v>178.31</v>
      </c>
      <c r="I185" s="151"/>
      <c r="L185" s="146"/>
      <c r="M185" s="152"/>
      <c r="T185" s="153"/>
      <c r="AT185" s="148" t="s">
        <v>167</v>
      </c>
      <c r="AU185" s="148" t="s">
        <v>83</v>
      </c>
      <c r="AV185" s="11" t="s">
        <v>160</v>
      </c>
      <c r="AW185" s="11" t="s">
        <v>31</v>
      </c>
      <c r="AX185" s="11" t="s">
        <v>75</v>
      </c>
      <c r="AY185" s="148" t="s">
        <v>154</v>
      </c>
    </row>
    <row r="186" spans="2:65" s="12" customFormat="1" ht="11.25">
      <c r="B186" s="154"/>
      <c r="D186" s="147" t="s">
        <v>167</v>
      </c>
      <c r="E186" s="155" t="s">
        <v>1</v>
      </c>
      <c r="F186" s="156" t="s">
        <v>169</v>
      </c>
      <c r="H186" s="157">
        <v>178.31</v>
      </c>
      <c r="I186" s="158"/>
      <c r="L186" s="154"/>
      <c r="M186" s="159"/>
      <c r="T186" s="160"/>
      <c r="AT186" s="155" t="s">
        <v>167</v>
      </c>
      <c r="AU186" s="155" t="s">
        <v>83</v>
      </c>
      <c r="AV186" s="12" t="s">
        <v>159</v>
      </c>
      <c r="AW186" s="12" t="s">
        <v>31</v>
      </c>
      <c r="AX186" s="12" t="s">
        <v>83</v>
      </c>
      <c r="AY186" s="155" t="s">
        <v>154</v>
      </c>
    </row>
    <row r="187" spans="2:65" s="1" customFormat="1" ht="24.2" customHeight="1">
      <c r="B187" s="31"/>
      <c r="C187" s="132" t="s">
        <v>258</v>
      </c>
      <c r="D187" s="132" t="s">
        <v>155</v>
      </c>
      <c r="E187" s="133" t="s">
        <v>263</v>
      </c>
      <c r="F187" s="134" t="s">
        <v>264</v>
      </c>
      <c r="G187" s="135" t="s">
        <v>184</v>
      </c>
      <c r="H187" s="136">
        <v>72.8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41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159</v>
      </c>
      <c r="AT187" s="144" t="s">
        <v>155</v>
      </c>
      <c r="AU187" s="144" t="s">
        <v>83</v>
      </c>
      <c r="AY187" s="16" t="s">
        <v>154</v>
      </c>
      <c r="BE187" s="145">
        <f>IF(N187="základná",J187,0)</f>
        <v>0</v>
      </c>
      <c r="BF187" s="145">
        <f>IF(N187="znížená",J187,0)</f>
        <v>0</v>
      </c>
      <c r="BG187" s="145">
        <f>IF(N187="zákl. prenesená",J187,0)</f>
        <v>0</v>
      </c>
      <c r="BH187" s="145">
        <f>IF(N187="zníž. prenesená",J187,0)</f>
        <v>0</v>
      </c>
      <c r="BI187" s="145">
        <f>IF(N187="nulová",J187,0)</f>
        <v>0</v>
      </c>
      <c r="BJ187" s="16" t="s">
        <v>160</v>
      </c>
      <c r="BK187" s="145">
        <f>ROUND(I187*H187,2)</f>
        <v>0</v>
      </c>
      <c r="BL187" s="16" t="s">
        <v>159</v>
      </c>
      <c r="BM187" s="144" t="s">
        <v>261</v>
      </c>
    </row>
    <row r="188" spans="2:65" s="11" customFormat="1" ht="11.25">
      <c r="B188" s="146"/>
      <c r="D188" s="147" t="s">
        <v>167</v>
      </c>
      <c r="E188" s="148" t="s">
        <v>1</v>
      </c>
      <c r="F188" s="149" t="s">
        <v>668</v>
      </c>
      <c r="H188" s="150">
        <v>72.8</v>
      </c>
      <c r="I188" s="151"/>
      <c r="L188" s="146"/>
      <c r="M188" s="152"/>
      <c r="T188" s="153"/>
      <c r="AT188" s="148" t="s">
        <v>167</v>
      </c>
      <c r="AU188" s="148" t="s">
        <v>83</v>
      </c>
      <c r="AV188" s="11" t="s">
        <v>160</v>
      </c>
      <c r="AW188" s="11" t="s">
        <v>31</v>
      </c>
      <c r="AX188" s="11" t="s">
        <v>75</v>
      </c>
      <c r="AY188" s="148" t="s">
        <v>154</v>
      </c>
    </row>
    <row r="189" spans="2:65" s="12" customFormat="1" ht="11.25">
      <c r="B189" s="154"/>
      <c r="D189" s="147" t="s">
        <v>167</v>
      </c>
      <c r="E189" s="155" t="s">
        <v>1</v>
      </c>
      <c r="F189" s="156" t="s">
        <v>169</v>
      </c>
      <c r="H189" s="157">
        <v>72.8</v>
      </c>
      <c r="I189" s="158"/>
      <c r="L189" s="154"/>
      <c r="M189" s="159"/>
      <c r="T189" s="160"/>
      <c r="AT189" s="155" t="s">
        <v>167</v>
      </c>
      <c r="AU189" s="155" t="s">
        <v>83</v>
      </c>
      <c r="AV189" s="12" t="s">
        <v>159</v>
      </c>
      <c r="AW189" s="12" t="s">
        <v>31</v>
      </c>
      <c r="AX189" s="12" t="s">
        <v>83</v>
      </c>
      <c r="AY189" s="155" t="s">
        <v>154</v>
      </c>
    </row>
    <row r="190" spans="2:65" s="1" customFormat="1" ht="24.2" customHeight="1">
      <c r="B190" s="31"/>
      <c r="C190" s="132" t="s">
        <v>219</v>
      </c>
      <c r="D190" s="132" t="s">
        <v>155</v>
      </c>
      <c r="E190" s="133" t="s">
        <v>268</v>
      </c>
      <c r="F190" s="134" t="s">
        <v>269</v>
      </c>
      <c r="G190" s="135" t="s">
        <v>158</v>
      </c>
      <c r="H190" s="136">
        <v>30</v>
      </c>
      <c r="I190" s="137"/>
      <c r="J190" s="138">
        <f>ROUND(I190*H190,2)</f>
        <v>0</v>
      </c>
      <c r="K190" s="139"/>
      <c r="L190" s="31"/>
      <c r="M190" s="140" t="s">
        <v>1</v>
      </c>
      <c r="N190" s="141" t="s">
        <v>41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159</v>
      </c>
      <c r="AT190" s="144" t="s">
        <v>155</v>
      </c>
      <c r="AU190" s="144" t="s">
        <v>83</v>
      </c>
      <c r="AY190" s="16" t="s">
        <v>154</v>
      </c>
      <c r="BE190" s="145">
        <f>IF(N190="základná",J190,0)</f>
        <v>0</v>
      </c>
      <c r="BF190" s="145">
        <f>IF(N190="znížená",J190,0)</f>
        <v>0</v>
      </c>
      <c r="BG190" s="145">
        <f>IF(N190="zákl. prenesená",J190,0)</f>
        <v>0</v>
      </c>
      <c r="BH190" s="145">
        <f>IF(N190="zníž. prenesená",J190,0)</f>
        <v>0</v>
      </c>
      <c r="BI190" s="145">
        <f>IF(N190="nulová",J190,0)</f>
        <v>0</v>
      </c>
      <c r="BJ190" s="16" t="s">
        <v>160</v>
      </c>
      <c r="BK190" s="145">
        <f>ROUND(I190*H190,2)</f>
        <v>0</v>
      </c>
      <c r="BL190" s="16" t="s">
        <v>159</v>
      </c>
      <c r="BM190" s="144" t="s">
        <v>265</v>
      </c>
    </row>
    <row r="191" spans="2:65" s="11" customFormat="1" ht="11.25">
      <c r="B191" s="146"/>
      <c r="D191" s="147" t="s">
        <v>167</v>
      </c>
      <c r="E191" s="148" t="s">
        <v>1</v>
      </c>
      <c r="F191" s="149" t="s">
        <v>669</v>
      </c>
      <c r="H191" s="150">
        <v>30</v>
      </c>
      <c r="I191" s="151"/>
      <c r="L191" s="146"/>
      <c r="M191" s="152"/>
      <c r="T191" s="153"/>
      <c r="AT191" s="148" t="s">
        <v>167</v>
      </c>
      <c r="AU191" s="148" t="s">
        <v>83</v>
      </c>
      <c r="AV191" s="11" t="s">
        <v>160</v>
      </c>
      <c r="AW191" s="11" t="s">
        <v>31</v>
      </c>
      <c r="AX191" s="11" t="s">
        <v>75</v>
      </c>
      <c r="AY191" s="148" t="s">
        <v>154</v>
      </c>
    </row>
    <row r="192" spans="2:65" s="12" customFormat="1" ht="11.25">
      <c r="B192" s="154"/>
      <c r="D192" s="147" t="s">
        <v>167</v>
      </c>
      <c r="E192" s="155" t="s">
        <v>1</v>
      </c>
      <c r="F192" s="156" t="s">
        <v>169</v>
      </c>
      <c r="H192" s="157">
        <v>30</v>
      </c>
      <c r="I192" s="158"/>
      <c r="L192" s="154"/>
      <c r="M192" s="159"/>
      <c r="T192" s="160"/>
      <c r="AT192" s="155" t="s">
        <v>167</v>
      </c>
      <c r="AU192" s="155" t="s">
        <v>83</v>
      </c>
      <c r="AV192" s="12" t="s">
        <v>159</v>
      </c>
      <c r="AW192" s="12" t="s">
        <v>31</v>
      </c>
      <c r="AX192" s="12" t="s">
        <v>83</v>
      </c>
      <c r="AY192" s="155" t="s">
        <v>154</v>
      </c>
    </row>
    <row r="193" spans="2:65" s="1" customFormat="1" ht="24.2" customHeight="1">
      <c r="B193" s="31"/>
      <c r="C193" s="132" t="s">
        <v>267</v>
      </c>
      <c r="D193" s="132" t="s">
        <v>155</v>
      </c>
      <c r="E193" s="133" t="s">
        <v>272</v>
      </c>
      <c r="F193" s="134" t="s">
        <v>273</v>
      </c>
      <c r="G193" s="135" t="s">
        <v>184</v>
      </c>
      <c r="H193" s="136">
        <v>7.4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41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159</v>
      </c>
      <c r="AT193" s="144" t="s">
        <v>155</v>
      </c>
      <c r="AU193" s="144" t="s">
        <v>83</v>
      </c>
      <c r="AY193" s="16" t="s">
        <v>154</v>
      </c>
      <c r="BE193" s="145">
        <f>IF(N193="základná",J193,0)</f>
        <v>0</v>
      </c>
      <c r="BF193" s="145">
        <f>IF(N193="znížená",J193,0)</f>
        <v>0</v>
      </c>
      <c r="BG193" s="145">
        <f>IF(N193="zákl. prenesená",J193,0)</f>
        <v>0</v>
      </c>
      <c r="BH193" s="145">
        <f>IF(N193="zníž. prenesená",J193,0)</f>
        <v>0</v>
      </c>
      <c r="BI193" s="145">
        <f>IF(N193="nulová",J193,0)</f>
        <v>0</v>
      </c>
      <c r="BJ193" s="16" t="s">
        <v>160</v>
      </c>
      <c r="BK193" s="145">
        <f>ROUND(I193*H193,2)</f>
        <v>0</v>
      </c>
      <c r="BL193" s="16" t="s">
        <v>159</v>
      </c>
      <c r="BM193" s="144" t="s">
        <v>270</v>
      </c>
    </row>
    <row r="194" spans="2:65" s="11" customFormat="1" ht="11.25">
      <c r="B194" s="146"/>
      <c r="D194" s="147" t="s">
        <v>167</v>
      </c>
      <c r="E194" s="148" t="s">
        <v>1</v>
      </c>
      <c r="F194" s="149" t="s">
        <v>275</v>
      </c>
      <c r="H194" s="150">
        <v>7.4</v>
      </c>
      <c r="I194" s="151"/>
      <c r="L194" s="146"/>
      <c r="M194" s="152"/>
      <c r="T194" s="153"/>
      <c r="AT194" s="148" t="s">
        <v>167</v>
      </c>
      <c r="AU194" s="148" t="s">
        <v>83</v>
      </c>
      <c r="AV194" s="11" t="s">
        <v>160</v>
      </c>
      <c r="AW194" s="11" t="s">
        <v>31</v>
      </c>
      <c r="AX194" s="11" t="s">
        <v>75</v>
      </c>
      <c r="AY194" s="148" t="s">
        <v>154</v>
      </c>
    </row>
    <row r="195" spans="2:65" s="12" customFormat="1" ht="11.25">
      <c r="B195" s="154"/>
      <c r="D195" s="147" t="s">
        <v>167</v>
      </c>
      <c r="E195" s="155" t="s">
        <v>1</v>
      </c>
      <c r="F195" s="156" t="s">
        <v>169</v>
      </c>
      <c r="H195" s="157">
        <v>7.4</v>
      </c>
      <c r="I195" s="158"/>
      <c r="L195" s="154"/>
      <c r="M195" s="159"/>
      <c r="T195" s="160"/>
      <c r="AT195" s="155" t="s">
        <v>167</v>
      </c>
      <c r="AU195" s="155" t="s">
        <v>83</v>
      </c>
      <c r="AV195" s="12" t="s">
        <v>159</v>
      </c>
      <c r="AW195" s="12" t="s">
        <v>31</v>
      </c>
      <c r="AX195" s="12" t="s">
        <v>83</v>
      </c>
      <c r="AY195" s="155" t="s">
        <v>154</v>
      </c>
    </row>
    <row r="196" spans="2:65" s="1" customFormat="1" ht="24.2" customHeight="1">
      <c r="B196" s="31"/>
      <c r="C196" s="132" t="s">
        <v>223</v>
      </c>
      <c r="D196" s="132" t="s">
        <v>155</v>
      </c>
      <c r="E196" s="133" t="s">
        <v>277</v>
      </c>
      <c r="F196" s="134" t="s">
        <v>278</v>
      </c>
      <c r="G196" s="135" t="s">
        <v>165</v>
      </c>
      <c r="H196" s="136">
        <v>57.8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41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159</v>
      </c>
      <c r="AT196" s="144" t="s">
        <v>155</v>
      </c>
      <c r="AU196" s="144" t="s">
        <v>83</v>
      </c>
      <c r="AY196" s="16" t="s">
        <v>154</v>
      </c>
      <c r="BE196" s="145">
        <f>IF(N196="základná",J196,0)</f>
        <v>0</v>
      </c>
      <c r="BF196" s="145">
        <f>IF(N196="znížená",J196,0)</f>
        <v>0</v>
      </c>
      <c r="BG196" s="145">
        <f>IF(N196="zákl. prenesená",J196,0)</f>
        <v>0</v>
      </c>
      <c r="BH196" s="145">
        <f>IF(N196="zníž. prenesená",J196,0)</f>
        <v>0</v>
      </c>
      <c r="BI196" s="145">
        <f>IF(N196="nulová",J196,0)</f>
        <v>0</v>
      </c>
      <c r="BJ196" s="16" t="s">
        <v>160</v>
      </c>
      <c r="BK196" s="145">
        <f>ROUND(I196*H196,2)</f>
        <v>0</v>
      </c>
      <c r="BL196" s="16" t="s">
        <v>159</v>
      </c>
      <c r="BM196" s="144" t="s">
        <v>274</v>
      </c>
    </row>
    <row r="197" spans="2:65" s="11" customFormat="1" ht="11.25">
      <c r="B197" s="146"/>
      <c r="D197" s="147" t="s">
        <v>167</v>
      </c>
      <c r="E197" s="148" t="s">
        <v>1</v>
      </c>
      <c r="F197" s="149" t="s">
        <v>670</v>
      </c>
      <c r="H197" s="150">
        <v>46.4</v>
      </c>
      <c r="I197" s="151"/>
      <c r="L197" s="146"/>
      <c r="M197" s="152"/>
      <c r="T197" s="153"/>
      <c r="AT197" s="148" t="s">
        <v>167</v>
      </c>
      <c r="AU197" s="148" t="s">
        <v>83</v>
      </c>
      <c r="AV197" s="11" t="s">
        <v>160</v>
      </c>
      <c r="AW197" s="11" t="s">
        <v>31</v>
      </c>
      <c r="AX197" s="11" t="s">
        <v>75</v>
      </c>
      <c r="AY197" s="148" t="s">
        <v>154</v>
      </c>
    </row>
    <row r="198" spans="2:65" s="11" customFormat="1" ht="11.25">
      <c r="B198" s="146"/>
      <c r="D198" s="147" t="s">
        <v>167</v>
      </c>
      <c r="E198" s="148" t="s">
        <v>1</v>
      </c>
      <c r="F198" s="149" t="s">
        <v>671</v>
      </c>
      <c r="H198" s="150">
        <v>1.2</v>
      </c>
      <c r="I198" s="151"/>
      <c r="L198" s="146"/>
      <c r="M198" s="152"/>
      <c r="T198" s="153"/>
      <c r="AT198" s="148" t="s">
        <v>167</v>
      </c>
      <c r="AU198" s="148" t="s">
        <v>83</v>
      </c>
      <c r="AV198" s="11" t="s">
        <v>160</v>
      </c>
      <c r="AW198" s="11" t="s">
        <v>31</v>
      </c>
      <c r="AX198" s="11" t="s">
        <v>75</v>
      </c>
      <c r="AY198" s="148" t="s">
        <v>154</v>
      </c>
    </row>
    <row r="199" spans="2:65" s="11" customFormat="1" ht="11.25">
      <c r="B199" s="146"/>
      <c r="D199" s="147" t="s">
        <v>167</v>
      </c>
      <c r="E199" s="148" t="s">
        <v>1</v>
      </c>
      <c r="F199" s="149" t="s">
        <v>672</v>
      </c>
      <c r="H199" s="150">
        <v>10.199999999999999</v>
      </c>
      <c r="I199" s="151"/>
      <c r="L199" s="146"/>
      <c r="M199" s="152"/>
      <c r="T199" s="153"/>
      <c r="AT199" s="148" t="s">
        <v>167</v>
      </c>
      <c r="AU199" s="148" t="s">
        <v>83</v>
      </c>
      <c r="AV199" s="11" t="s">
        <v>160</v>
      </c>
      <c r="AW199" s="11" t="s">
        <v>31</v>
      </c>
      <c r="AX199" s="11" t="s">
        <v>75</v>
      </c>
      <c r="AY199" s="148" t="s">
        <v>154</v>
      </c>
    </row>
    <row r="200" spans="2:65" s="12" customFormat="1" ht="11.25">
      <c r="B200" s="154"/>
      <c r="D200" s="147" t="s">
        <v>167</v>
      </c>
      <c r="E200" s="155" t="s">
        <v>1</v>
      </c>
      <c r="F200" s="156" t="s">
        <v>176</v>
      </c>
      <c r="H200" s="157">
        <v>57.8</v>
      </c>
      <c r="I200" s="158"/>
      <c r="L200" s="154"/>
      <c r="M200" s="159"/>
      <c r="T200" s="160"/>
      <c r="AT200" s="155" t="s">
        <v>167</v>
      </c>
      <c r="AU200" s="155" t="s">
        <v>83</v>
      </c>
      <c r="AV200" s="12" t="s">
        <v>159</v>
      </c>
      <c r="AW200" s="12" t="s">
        <v>31</v>
      </c>
      <c r="AX200" s="12" t="s">
        <v>83</v>
      </c>
      <c r="AY200" s="155" t="s">
        <v>154</v>
      </c>
    </row>
    <row r="201" spans="2:65" s="1" customFormat="1" ht="24.2" customHeight="1">
      <c r="B201" s="31"/>
      <c r="C201" s="132" t="s">
        <v>276</v>
      </c>
      <c r="D201" s="132" t="s">
        <v>155</v>
      </c>
      <c r="E201" s="133" t="s">
        <v>283</v>
      </c>
      <c r="F201" s="134" t="s">
        <v>284</v>
      </c>
      <c r="G201" s="135" t="s">
        <v>165</v>
      </c>
      <c r="H201" s="136">
        <v>24</v>
      </c>
      <c r="I201" s="137"/>
      <c r="J201" s="138">
        <f>ROUND(I201*H201,2)</f>
        <v>0</v>
      </c>
      <c r="K201" s="139"/>
      <c r="L201" s="31"/>
      <c r="M201" s="140" t="s">
        <v>1</v>
      </c>
      <c r="N201" s="141" t="s">
        <v>41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159</v>
      </c>
      <c r="AT201" s="144" t="s">
        <v>155</v>
      </c>
      <c r="AU201" s="144" t="s">
        <v>83</v>
      </c>
      <c r="AY201" s="16" t="s">
        <v>154</v>
      </c>
      <c r="BE201" s="145">
        <f>IF(N201="základná",J201,0)</f>
        <v>0</v>
      </c>
      <c r="BF201" s="145">
        <f>IF(N201="znížená",J201,0)</f>
        <v>0</v>
      </c>
      <c r="BG201" s="145">
        <f>IF(N201="zákl. prenesená",J201,0)</f>
        <v>0</v>
      </c>
      <c r="BH201" s="145">
        <f>IF(N201="zníž. prenesená",J201,0)</f>
        <v>0</v>
      </c>
      <c r="BI201" s="145">
        <f>IF(N201="nulová",J201,0)</f>
        <v>0</v>
      </c>
      <c r="BJ201" s="16" t="s">
        <v>160</v>
      </c>
      <c r="BK201" s="145">
        <f>ROUND(I201*H201,2)</f>
        <v>0</v>
      </c>
      <c r="BL201" s="16" t="s">
        <v>159</v>
      </c>
      <c r="BM201" s="144" t="s">
        <v>279</v>
      </c>
    </row>
    <row r="202" spans="2:65" s="11" customFormat="1" ht="11.25">
      <c r="B202" s="146"/>
      <c r="D202" s="147" t="s">
        <v>167</v>
      </c>
      <c r="E202" s="148" t="s">
        <v>1</v>
      </c>
      <c r="F202" s="149" t="s">
        <v>673</v>
      </c>
      <c r="H202" s="150">
        <v>24</v>
      </c>
      <c r="I202" s="151"/>
      <c r="L202" s="146"/>
      <c r="M202" s="152"/>
      <c r="T202" s="153"/>
      <c r="AT202" s="148" t="s">
        <v>167</v>
      </c>
      <c r="AU202" s="148" t="s">
        <v>83</v>
      </c>
      <c r="AV202" s="11" t="s">
        <v>160</v>
      </c>
      <c r="AW202" s="11" t="s">
        <v>31</v>
      </c>
      <c r="AX202" s="11" t="s">
        <v>75</v>
      </c>
      <c r="AY202" s="148" t="s">
        <v>154</v>
      </c>
    </row>
    <row r="203" spans="2:65" s="12" customFormat="1" ht="11.25">
      <c r="B203" s="154"/>
      <c r="D203" s="147" t="s">
        <v>167</v>
      </c>
      <c r="E203" s="155" t="s">
        <v>1</v>
      </c>
      <c r="F203" s="156" t="s">
        <v>169</v>
      </c>
      <c r="H203" s="157">
        <v>24</v>
      </c>
      <c r="I203" s="158"/>
      <c r="L203" s="154"/>
      <c r="M203" s="159"/>
      <c r="T203" s="160"/>
      <c r="AT203" s="155" t="s">
        <v>167</v>
      </c>
      <c r="AU203" s="155" t="s">
        <v>83</v>
      </c>
      <c r="AV203" s="12" t="s">
        <v>159</v>
      </c>
      <c r="AW203" s="12" t="s">
        <v>31</v>
      </c>
      <c r="AX203" s="12" t="s">
        <v>83</v>
      </c>
      <c r="AY203" s="155" t="s">
        <v>154</v>
      </c>
    </row>
    <row r="204" spans="2:65" s="1" customFormat="1" ht="24.2" customHeight="1">
      <c r="B204" s="31"/>
      <c r="C204" s="132" t="s">
        <v>227</v>
      </c>
      <c r="D204" s="132" t="s">
        <v>155</v>
      </c>
      <c r="E204" s="133" t="s">
        <v>288</v>
      </c>
      <c r="F204" s="134" t="s">
        <v>289</v>
      </c>
      <c r="G204" s="135" t="s">
        <v>184</v>
      </c>
      <c r="H204" s="136">
        <v>18.2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41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159</v>
      </c>
      <c r="AT204" s="144" t="s">
        <v>155</v>
      </c>
      <c r="AU204" s="144" t="s">
        <v>83</v>
      </c>
      <c r="AY204" s="16" t="s">
        <v>154</v>
      </c>
      <c r="BE204" s="145">
        <f>IF(N204="základná",J204,0)</f>
        <v>0</v>
      </c>
      <c r="BF204" s="145">
        <f>IF(N204="znížená",J204,0)</f>
        <v>0</v>
      </c>
      <c r="BG204" s="145">
        <f>IF(N204="zákl. prenesená",J204,0)</f>
        <v>0</v>
      </c>
      <c r="BH204" s="145">
        <f>IF(N204="zníž. prenesená",J204,0)</f>
        <v>0</v>
      </c>
      <c r="BI204" s="145">
        <f>IF(N204="nulová",J204,0)</f>
        <v>0</v>
      </c>
      <c r="BJ204" s="16" t="s">
        <v>160</v>
      </c>
      <c r="BK204" s="145">
        <f>ROUND(I204*H204,2)</f>
        <v>0</v>
      </c>
      <c r="BL204" s="16" t="s">
        <v>159</v>
      </c>
      <c r="BM204" s="144" t="s">
        <v>285</v>
      </c>
    </row>
    <row r="205" spans="2:65" s="11" customFormat="1" ht="11.25">
      <c r="B205" s="146"/>
      <c r="D205" s="147" t="s">
        <v>167</v>
      </c>
      <c r="E205" s="148" t="s">
        <v>1</v>
      </c>
      <c r="F205" s="149" t="s">
        <v>291</v>
      </c>
      <c r="H205" s="150">
        <v>18.2</v>
      </c>
      <c r="I205" s="151"/>
      <c r="L205" s="146"/>
      <c r="M205" s="152"/>
      <c r="T205" s="153"/>
      <c r="AT205" s="148" t="s">
        <v>167</v>
      </c>
      <c r="AU205" s="148" t="s">
        <v>83</v>
      </c>
      <c r="AV205" s="11" t="s">
        <v>160</v>
      </c>
      <c r="AW205" s="11" t="s">
        <v>31</v>
      </c>
      <c r="AX205" s="11" t="s">
        <v>75</v>
      </c>
      <c r="AY205" s="148" t="s">
        <v>154</v>
      </c>
    </row>
    <row r="206" spans="2:65" s="12" customFormat="1" ht="11.25">
      <c r="B206" s="154"/>
      <c r="D206" s="147" t="s">
        <v>167</v>
      </c>
      <c r="E206" s="155" t="s">
        <v>1</v>
      </c>
      <c r="F206" s="156" t="s">
        <v>169</v>
      </c>
      <c r="H206" s="157">
        <v>18.2</v>
      </c>
      <c r="I206" s="158"/>
      <c r="L206" s="154"/>
      <c r="M206" s="159"/>
      <c r="T206" s="160"/>
      <c r="AT206" s="155" t="s">
        <v>167</v>
      </c>
      <c r="AU206" s="155" t="s">
        <v>83</v>
      </c>
      <c r="AV206" s="12" t="s">
        <v>159</v>
      </c>
      <c r="AW206" s="12" t="s">
        <v>31</v>
      </c>
      <c r="AX206" s="12" t="s">
        <v>83</v>
      </c>
      <c r="AY206" s="155" t="s">
        <v>154</v>
      </c>
    </row>
    <row r="207" spans="2:65" s="1" customFormat="1" ht="37.9" customHeight="1">
      <c r="B207" s="31"/>
      <c r="C207" s="132" t="s">
        <v>287</v>
      </c>
      <c r="D207" s="132" t="s">
        <v>155</v>
      </c>
      <c r="E207" s="133" t="s">
        <v>292</v>
      </c>
      <c r="F207" s="134" t="s">
        <v>293</v>
      </c>
      <c r="G207" s="135" t="s">
        <v>165</v>
      </c>
      <c r="H207" s="136">
        <v>1215.816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41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159</v>
      </c>
      <c r="AT207" s="144" t="s">
        <v>155</v>
      </c>
      <c r="AU207" s="144" t="s">
        <v>83</v>
      </c>
      <c r="AY207" s="16" t="s">
        <v>154</v>
      </c>
      <c r="BE207" s="145">
        <f>IF(N207="základná",J207,0)</f>
        <v>0</v>
      </c>
      <c r="BF207" s="145">
        <f>IF(N207="znížená",J207,0)</f>
        <v>0</v>
      </c>
      <c r="BG207" s="145">
        <f>IF(N207="zákl. prenesená",J207,0)</f>
        <v>0</v>
      </c>
      <c r="BH207" s="145">
        <f>IF(N207="zníž. prenesená",J207,0)</f>
        <v>0</v>
      </c>
      <c r="BI207" s="145">
        <f>IF(N207="nulová",J207,0)</f>
        <v>0</v>
      </c>
      <c r="BJ207" s="16" t="s">
        <v>160</v>
      </c>
      <c r="BK207" s="145">
        <f>ROUND(I207*H207,2)</f>
        <v>0</v>
      </c>
      <c r="BL207" s="16" t="s">
        <v>159</v>
      </c>
      <c r="BM207" s="144" t="s">
        <v>290</v>
      </c>
    </row>
    <row r="208" spans="2:65" s="11" customFormat="1" ht="11.25">
      <c r="B208" s="146"/>
      <c r="D208" s="147" t="s">
        <v>167</v>
      </c>
      <c r="E208" s="148" t="s">
        <v>1</v>
      </c>
      <c r="F208" s="149" t="s">
        <v>674</v>
      </c>
      <c r="H208" s="150">
        <v>77.183999999999997</v>
      </c>
      <c r="I208" s="151"/>
      <c r="L208" s="146"/>
      <c r="M208" s="152"/>
      <c r="T208" s="153"/>
      <c r="AT208" s="148" t="s">
        <v>167</v>
      </c>
      <c r="AU208" s="148" t="s">
        <v>83</v>
      </c>
      <c r="AV208" s="11" t="s">
        <v>160</v>
      </c>
      <c r="AW208" s="11" t="s">
        <v>31</v>
      </c>
      <c r="AX208" s="11" t="s">
        <v>75</v>
      </c>
      <c r="AY208" s="148" t="s">
        <v>154</v>
      </c>
    </row>
    <row r="209" spans="2:65" s="11" customFormat="1" ht="11.25">
      <c r="B209" s="146"/>
      <c r="D209" s="147" t="s">
        <v>167</v>
      </c>
      <c r="E209" s="148" t="s">
        <v>1</v>
      </c>
      <c r="F209" s="149" t="s">
        <v>675</v>
      </c>
      <c r="H209" s="150">
        <v>782.67399999999998</v>
      </c>
      <c r="I209" s="151"/>
      <c r="L209" s="146"/>
      <c r="M209" s="152"/>
      <c r="T209" s="153"/>
      <c r="AT209" s="148" t="s">
        <v>167</v>
      </c>
      <c r="AU209" s="148" t="s">
        <v>83</v>
      </c>
      <c r="AV209" s="11" t="s">
        <v>160</v>
      </c>
      <c r="AW209" s="11" t="s">
        <v>31</v>
      </c>
      <c r="AX209" s="11" t="s">
        <v>75</v>
      </c>
      <c r="AY209" s="148" t="s">
        <v>154</v>
      </c>
    </row>
    <row r="210" spans="2:65" s="11" customFormat="1" ht="11.25">
      <c r="B210" s="146"/>
      <c r="D210" s="147" t="s">
        <v>167</v>
      </c>
      <c r="E210" s="148" t="s">
        <v>1</v>
      </c>
      <c r="F210" s="149" t="s">
        <v>676</v>
      </c>
      <c r="H210" s="150">
        <v>160.46799999999999</v>
      </c>
      <c r="I210" s="151"/>
      <c r="L210" s="146"/>
      <c r="M210" s="152"/>
      <c r="T210" s="153"/>
      <c r="AT210" s="148" t="s">
        <v>167</v>
      </c>
      <c r="AU210" s="148" t="s">
        <v>83</v>
      </c>
      <c r="AV210" s="11" t="s">
        <v>160</v>
      </c>
      <c r="AW210" s="11" t="s">
        <v>31</v>
      </c>
      <c r="AX210" s="11" t="s">
        <v>75</v>
      </c>
      <c r="AY210" s="148" t="s">
        <v>154</v>
      </c>
    </row>
    <row r="211" spans="2:65" s="11" customFormat="1" ht="11.25">
      <c r="B211" s="146"/>
      <c r="D211" s="147" t="s">
        <v>167</v>
      </c>
      <c r="E211" s="148" t="s">
        <v>1</v>
      </c>
      <c r="F211" s="149" t="s">
        <v>677</v>
      </c>
      <c r="H211" s="150">
        <v>79.430000000000007</v>
      </c>
      <c r="I211" s="151"/>
      <c r="L211" s="146"/>
      <c r="M211" s="152"/>
      <c r="T211" s="153"/>
      <c r="AT211" s="148" t="s">
        <v>167</v>
      </c>
      <c r="AU211" s="148" t="s">
        <v>83</v>
      </c>
      <c r="AV211" s="11" t="s">
        <v>160</v>
      </c>
      <c r="AW211" s="11" t="s">
        <v>31</v>
      </c>
      <c r="AX211" s="11" t="s">
        <v>75</v>
      </c>
      <c r="AY211" s="148" t="s">
        <v>154</v>
      </c>
    </row>
    <row r="212" spans="2:65" s="11" customFormat="1" ht="11.25">
      <c r="B212" s="146"/>
      <c r="D212" s="147" t="s">
        <v>167</v>
      </c>
      <c r="E212" s="148" t="s">
        <v>1</v>
      </c>
      <c r="F212" s="149" t="s">
        <v>678</v>
      </c>
      <c r="H212" s="150">
        <v>41.287999999999997</v>
      </c>
      <c r="I212" s="151"/>
      <c r="L212" s="146"/>
      <c r="M212" s="152"/>
      <c r="T212" s="153"/>
      <c r="AT212" s="148" t="s">
        <v>167</v>
      </c>
      <c r="AU212" s="148" t="s">
        <v>83</v>
      </c>
      <c r="AV212" s="11" t="s">
        <v>160</v>
      </c>
      <c r="AW212" s="11" t="s">
        <v>31</v>
      </c>
      <c r="AX212" s="11" t="s">
        <v>75</v>
      </c>
      <c r="AY212" s="148" t="s">
        <v>154</v>
      </c>
    </row>
    <row r="213" spans="2:65" s="11" customFormat="1" ht="11.25">
      <c r="B213" s="146"/>
      <c r="D213" s="147" t="s">
        <v>167</v>
      </c>
      <c r="E213" s="148" t="s">
        <v>1</v>
      </c>
      <c r="F213" s="149" t="s">
        <v>679</v>
      </c>
      <c r="H213" s="150">
        <v>74.772000000000006</v>
      </c>
      <c r="I213" s="151"/>
      <c r="L213" s="146"/>
      <c r="M213" s="152"/>
      <c r="T213" s="153"/>
      <c r="AT213" s="148" t="s">
        <v>167</v>
      </c>
      <c r="AU213" s="148" t="s">
        <v>83</v>
      </c>
      <c r="AV213" s="11" t="s">
        <v>160</v>
      </c>
      <c r="AW213" s="11" t="s">
        <v>31</v>
      </c>
      <c r="AX213" s="11" t="s">
        <v>75</v>
      </c>
      <c r="AY213" s="148" t="s">
        <v>154</v>
      </c>
    </row>
    <row r="214" spans="2:65" s="12" customFormat="1" ht="11.25">
      <c r="B214" s="154"/>
      <c r="D214" s="147" t="s">
        <v>167</v>
      </c>
      <c r="E214" s="155" t="s">
        <v>1</v>
      </c>
      <c r="F214" s="156" t="s">
        <v>176</v>
      </c>
      <c r="H214" s="157">
        <v>1215.816</v>
      </c>
      <c r="I214" s="158"/>
      <c r="L214" s="154"/>
      <c r="M214" s="159"/>
      <c r="T214" s="160"/>
      <c r="AT214" s="155" t="s">
        <v>167</v>
      </c>
      <c r="AU214" s="155" t="s">
        <v>83</v>
      </c>
      <c r="AV214" s="12" t="s">
        <v>159</v>
      </c>
      <c r="AW214" s="12" t="s">
        <v>31</v>
      </c>
      <c r="AX214" s="12" t="s">
        <v>83</v>
      </c>
      <c r="AY214" s="155" t="s">
        <v>154</v>
      </c>
    </row>
    <row r="215" spans="2:65" s="1" customFormat="1" ht="37.9" customHeight="1">
      <c r="B215" s="31"/>
      <c r="C215" s="132" t="s">
        <v>231</v>
      </c>
      <c r="D215" s="132" t="s">
        <v>155</v>
      </c>
      <c r="E215" s="133" t="s">
        <v>304</v>
      </c>
      <c r="F215" s="134" t="s">
        <v>305</v>
      </c>
      <c r="G215" s="135" t="s">
        <v>165</v>
      </c>
      <c r="H215" s="136">
        <v>221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41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159</v>
      </c>
      <c r="AT215" s="144" t="s">
        <v>155</v>
      </c>
      <c r="AU215" s="144" t="s">
        <v>83</v>
      </c>
      <c r="AY215" s="16" t="s">
        <v>154</v>
      </c>
      <c r="BE215" s="145">
        <f>IF(N215="základná",J215,0)</f>
        <v>0</v>
      </c>
      <c r="BF215" s="145">
        <f>IF(N215="znížená",J215,0)</f>
        <v>0</v>
      </c>
      <c r="BG215" s="145">
        <f>IF(N215="zákl. prenesená",J215,0)</f>
        <v>0</v>
      </c>
      <c r="BH215" s="145">
        <f>IF(N215="zníž. prenesená",J215,0)</f>
        <v>0</v>
      </c>
      <c r="BI215" s="145">
        <f>IF(N215="nulová",J215,0)</f>
        <v>0</v>
      </c>
      <c r="BJ215" s="16" t="s">
        <v>160</v>
      </c>
      <c r="BK215" s="145">
        <f>ROUND(I215*H215,2)</f>
        <v>0</v>
      </c>
      <c r="BL215" s="16" t="s">
        <v>159</v>
      </c>
      <c r="BM215" s="144" t="s">
        <v>294</v>
      </c>
    </row>
    <row r="216" spans="2:65" s="11" customFormat="1" ht="11.25">
      <c r="B216" s="146"/>
      <c r="D216" s="147" t="s">
        <v>167</v>
      </c>
      <c r="E216" s="148" t="s">
        <v>1</v>
      </c>
      <c r="F216" s="149" t="s">
        <v>680</v>
      </c>
      <c r="H216" s="150">
        <v>189</v>
      </c>
      <c r="I216" s="151"/>
      <c r="L216" s="146"/>
      <c r="M216" s="152"/>
      <c r="T216" s="153"/>
      <c r="AT216" s="148" t="s">
        <v>167</v>
      </c>
      <c r="AU216" s="148" t="s">
        <v>83</v>
      </c>
      <c r="AV216" s="11" t="s">
        <v>160</v>
      </c>
      <c r="AW216" s="11" t="s">
        <v>31</v>
      </c>
      <c r="AX216" s="11" t="s">
        <v>75</v>
      </c>
      <c r="AY216" s="148" t="s">
        <v>154</v>
      </c>
    </row>
    <row r="217" spans="2:65" s="11" customFormat="1" ht="11.25">
      <c r="B217" s="146"/>
      <c r="D217" s="147" t="s">
        <v>167</v>
      </c>
      <c r="E217" s="148" t="s">
        <v>1</v>
      </c>
      <c r="F217" s="149" t="s">
        <v>681</v>
      </c>
      <c r="H217" s="150">
        <v>32</v>
      </c>
      <c r="I217" s="151"/>
      <c r="L217" s="146"/>
      <c r="M217" s="152"/>
      <c r="T217" s="153"/>
      <c r="AT217" s="148" t="s">
        <v>167</v>
      </c>
      <c r="AU217" s="148" t="s">
        <v>83</v>
      </c>
      <c r="AV217" s="11" t="s">
        <v>160</v>
      </c>
      <c r="AW217" s="11" t="s">
        <v>31</v>
      </c>
      <c r="AX217" s="11" t="s">
        <v>75</v>
      </c>
      <c r="AY217" s="148" t="s">
        <v>154</v>
      </c>
    </row>
    <row r="218" spans="2:65" s="12" customFormat="1" ht="11.25">
      <c r="B218" s="154"/>
      <c r="D218" s="147" t="s">
        <v>167</v>
      </c>
      <c r="E218" s="155" t="s">
        <v>1</v>
      </c>
      <c r="F218" s="156" t="s">
        <v>176</v>
      </c>
      <c r="H218" s="157">
        <v>221</v>
      </c>
      <c r="I218" s="158"/>
      <c r="L218" s="154"/>
      <c r="M218" s="159"/>
      <c r="T218" s="160"/>
      <c r="AT218" s="155" t="s">
        <v>167</v>
      </c>
      <c r="AU218" s="155" t="s">
        <v>83</v>
      </c>
      <c r="AV218" s="12" t="s">
        <v>159</v>
      </c>
      <c r="AW218" s="12" t="s">
        <v>31</v>
      </c>
      <c r="AX218" s="12" t="s">
        <v>83</v>
      </c>
      <c r="AY218" s="155" t="s">
        <v>154</v>
      </c>
    </row>
    <row r="219" spans="2:65" s="1" customFormat="1" ht="24.2" customHeight="1">
      <c r="B219" s="31"/>
      <c r="C219" s="132" t="s">
        <v>303</v>
      </c>
      <c r="D219" s="132" t="s">
        <v>155</v>
      </c>
      <c r="E219" s="133" t="s">
        <v>318</v>
      </c>
      <c r="F219" s="134" t="s">
        <v>319</v>
      </c>
      <c r="G219" s="135" t="s">
        <v>320</v>
      </c>
      <c r="H219" s="136">
        <v>119.815</v>
      </c>
      <c r="I219" s="137"/>
      <c r="J219" s="138">
        <f t="shared" ref="J219:J226" si="0">ROUND(I219*H219,2)</f>
        <v>0</v>
      </c>
      <c r="K219" s="139"/>
      <c r="L219" s="31"/>
      <c r="M219" s="140" t="s">
        <v>1</v>
      </c>
      <c r="N219" s="141" t="s">
        <v>41</v>
      </c>
      <c r="P219" s="142">
        <f t="shared" ref="P219:P226" si="1">O219*H219</f>
        <v>0</v>
      </c>
      <c r="Q219" s="142">
        <v>0</v>
      </c>
      <c r="R219" s="142">
        <f t="shared" ref="R219:R226" si="2">Q219*H219</f>
        <v>0</v>
      </c>
      <c r="S219" s="142">
        <v>0</v>
      </c>
      <c r="T219" s="143">
        <f t="shared" ref="T219:T226" si="3">S219*H219</f>
        <v>0</v>
      </c>
      <c r="AR219" s="144" t="s">
        <v>159</v>
      </c>
      <c r="AT219" s="144" t="s">
        <v>155</v>
      </c>
      <c r="AU219" s="144" t="s">
        <v>83</v>
      </c>
      <c r="AY219" s="16" t="s">
        <v>154</v>
      </c>
      <c r="BE219" s="145">
        <f t="shared" ref="BE219:BE226" si="4">IF(N219="základná",J219,0)</f>
        <v>0</v>
      </c>
      <c r="BF219" s="145">
        <f t="shared" ref="BF219:BF226" si="5">IF(N219="znížená",J219,0)</f>
        <v>0</v>
      </c>
      <c r="BG219" s="145">
        <f t="shared" ref="BG219:BG226" si="6">IF(N219="zákl. prenesená",J219,0)</f>
        <v>0</v>
      </c>
      <c r="BH219" s="145">
        <f t="shared" ref="BH219:BH226" si="7">IF(N219="zníž. prenesená",J219,0)</f>
        <v>0</v>
      </c>
      <c r="BI219" s="145">
        <f t="shared" ref="BI219:BI226" si="8">IF(N219="nulová",J219,0)</f>
        <v>0</v>
      </c>
      <c r="BJ219" s="16" t="s">
        <v>160</v>
      </c>
      <c r="BK219" s="145">
        <f t="shared" ref="BK219:BK226" si="9">ROUND(I219*H219,2)</f>
        <v>0</v>
      </c>
      <c r="BL219" s="16" t="s">
        <v>159</v>
      </c>
      <c r="BM219" s="144" t="s">
        <v>306</v>
      </c>
    </row>
    <row r="220" spans="2:65" s="1" customFormat="1" ht="24.2" customHeight="1">
      <c r="B220" s="31"/>
      <c r="C220" s="132" t="s">
        <v>234</v>
      </c>
      <c r="D220" s="132" t="s">
        <v>155</v>
      </c>
      <c r="E220" s="133" t="s">
        <v>322</v>
      </c>
      <c r="F220" s="134" t="s">
        <v>323</v>
      </c>
      <c r="G220" s="135" t="s">
        <v>320</v>
      </c>
      <c r="H220" s="136">
        <v>359.44499999999999</v>
      </c>
      <c r="I220" s="137"/>
      <c r="J220" s="138">
        <f t="shared" si="0"/>
        <v>0</v>
      </c>
      <c r="K220" s="139"/>
      <c r="L220" s="31"/>
      <c r="M220" s="140" t="s">
        <v>1</v>
      </c>
      <c r="N220" s="141" t="s">
        <v>41</v>
      </c>
      <c r="P220" s="142">
        <f t="shared" si="1"/>
        <v>0</v>
      </c>
      <c r="Q220" s="142">
        <v>0</v>
      </c>
      <c r="R220" s="142">
        <f t="shared" si="2"/>
        <v>0</v>
      </c>
      <c r="S220" s="142">
        <v>0</v>
      </c>
      <c r="T220" s="143">
        <f t="shared" si="3"/>
        <v>0</v>
      </c>
      <c r="AR220" s="144" t="s">
        <v>159</v>
      </c>
      <c r="AT220" s="144" t="s">
        <v>155</v>
      </c>
      <c r="AU220" s="144" t="s">
        <v>83</v>
      </c>
      <c r="AY220" s="16" t="s">
        <v>154</v>
      </c>
      <c r="BE220" s="145">
        <f t="shared" si="4"/>
        <v>0</v>
      </c>
      <c r="BF220" s="145">
        <f t="shared" si="5"/>
        <v>0</v>
      </c>
      <c r="BG220" s="145">
        <f t="shared" si="6"/>
        <v>0</v>
      </c>
      <c r="BH220" s="145">
        <f t="shared" si="7"/>
        <v>0</v>
      </c>
      <c r="BI220" s="145">
        <f t="shared" si="8"/>
        <v>0</v>
      </c>
      <c r="BJ220" s="16" t="s">
        <v>160</v>
      </c>
      <c r="BK220" s="145">
        <f t="shared" si="9"/>
        <v>0</v>
      </c>
      <c r="BL220" s="16" t="s">
        <v>159</v>
      </c>
      <c r="BM220" s="144" t="s">
        <v>309</v>
      </c>
    </row>
    <row r="221" spans="2:65" s="1" customFormat="1" ht="21.75" customHeight="1">
      <c r="B221" s="31"/>
      <c r="C221" s="132" t="s">
        <v>317</v>
      </c>
      <c r="D221" s="132" t="s">
        <v>155</v>
      </c>
      <c r="E221" s="133" t="s">
        <v>326</v>
      </c>
      <c r="F221" s="134" t="s">
        <v>327</v>
      </c>
      <c r="G221" s="135" t="s">
        <v>320</v>
      </c>
      <c r="H221" s="136">
        <v>119.815</v>
      </c>
      <c r="I221" s="137"/>
      <c r="J221" s="138">
        <f t="shared" si="0"/>
        <v>0</v>
      </c>
      <c r="K221" s="139"/>
      <c r="L221" s="31"/>
      <c r="M221" s="140" t="s">
        <v>1</v>
      </c>
      <c r="N221" s="141" t="s">
        <v>41</v>
      </c>
      <c r="P221" s="142">
        <f t="shared" si="1"/>
        <v>0</v>
      </c>
      <c r="Q221" s="142">
        <v>0</v>
      </c>
      <c r="R221" s="142">
        <f t="shared" si="2"/>
        <v>0</v>
      </c>
      <c r="S221" s="142">
        <v>0</v>
      </c>
      <c r="T221" s="143">
        <f t="shared" si="3"/>
        <v>0</v>
      </c>
      <c r="AR221" s="144" t="s">
        <v>159</v>
      </c>
      <c r="AT221" s="144" t="s">
        <v>155</v>
      </c>
      <c r="AU221" s="144" t="s">
        <v>83</v>
      </c>
      <c r="AY221" s="16" t="s">
        <v>154</v>
      </c>
      <c r="BE221" s="145">
        <f t="shared" si="4"/>
        <v>0</v>
      </c>
      <c r="BF221" s="145">
        <f t="shared" si="5"/>
        <v>0</v>
      </c>
      <c r="BG221" s="145">
        <f t="shared" si="6"/>
        <v>0</v>
      </c>
      <c r="BH221" s="145">
        <f t="shared" si="7"/>
        <v>0</v>
      </c>
      <c r="BI221" s="145">
        <f t="shared" si="8"/>
        <v>0</v>
      </c>
      <c r="BJ221" s="16" t="s">
        <v>160</v>
      </c>
      <c r="BK221" s="145">
        <f t="shared" si="9"/>
        <v>0</v>
      </c>
      <c r="BL221" s="16" t="s">
        <v>159</v>
      </c>
      <c r="BM221" s="144" t="s">
        <v>321</v>
      </c>
    </row>
    <row r="222" spans="2:65" s="1" customFormat="1" ht="24.2" customHeight="1">
      <c r="B222" s="31"/>
      <c r="C222" s="132" t="s">
        <v>238</v>
      </c>
      <c r="D222" s="132" t="s">
        <v>155</v>
      </c>
      <c r="E222" s="133" t="s">
        <v>329</v>
      </c>
      <c r="F222" s="134" t="s">
        <v>330</v>
      </c>
      <c r="G222" s="135" t="s">
        <v>320</v>
      </c>
      <c r="H222" s="136">
        <v>1437.78</v>
      </c>
      <c r="I222" s="137"/>
      <c r="J222" s="138">
        <f t="shared" si="0"/>
        <v>0</v>
      </c>
      <c r="K222" s="139"/>
      <c r="L222" s="31"/>
      <c r="M222" s="140" t="s">
        <v>1</v>
      </c>
      <c r="N222" s="141" t="s">
        <v>41</v>
      </c>
      <c r="P222" s="142">
        <f t="shared" si="1"/>
        <v>0</v>
      </c>
      <c r="Q222" s="142">
        <v>0</v>
      </c>
      <c r="R222" s="142">
        <f t="shared" si="2"/>
        <v>0</v>
      </c>
      <c r="S222" s="142">
        <v>0</v>
      </c>
      <c r="T222" s="143">
        <f t="shared" si="3"/>
        <v>0</v>
      </c>
      <c r="AR222" s="144" t="s">
        <v>159</v>
      </c>
      <c r="AT222" s="144" t="s">
        <v>155</v>
      </c>
      <c r="AU222" s="144" t="s">
        <v>83</v>
      </c>
      <c r="AY222" s="16" t="s">
        <v>154</v>
      </c>
      <c r="BE222" s="145">
        <f t="shared" si="4"/>
        <v>0</v>
      </c>
      <c r="BF222" s="145">
        <f t="shared" si="5"/>
        <v>0</v>
      </c>
      <c r="BG222" s="145">
        <f t="shared" si="6"/>
        <v>0</v>
      </c>
      <c r="BH222" s="145">
        <f t="shared" si="7"/>
        <v>0</v>
      </c>
      <c r="BI222" s="145">
        <f t="shared" si="8"/>
        <v>0</v>
      </c>
      <c r="BJ222" s="16" t="s">
        <v>160</v>
      </c>
      <c r="BK222" s="145">
        <f t="shared" si="9"/>
        <v>0</v>
      </c>
      <c r="BL222" s="16" t="s">
        <v>159</v>
      </c>
      <c r="BM222" s="144" t="s">
        <v>324</v>
      </c>
    </row>
    <row r="223" spans="2:65" s="1" customFormat="1" ht="24.2" customHeight="1">
      <c r="B223" s="31"/>
      <c r="C223" s="132" t="s">
        <v>325</v>
      </c>
      <c r="D223" s="132" t="s">
        <v>155</v>
      </c>
      <c r="E223" s="133" t="s">
        <v>333</v>
      </c>
      <c r="F223" s="134" t="s">
        <v>334</v>
      </c>
      <c r="G223" s="135" t="s">
        <v>320</v>
      </c>
      <c r="H223" s="136">
        <v>119.815</v>
      </c>
      <c r="I223" s="137"/>
      <c r="J223" s="138">
        <f t="shared" si="0"/>
        <v>0</v>
      </c>
      <c r="K223" s="139"/>
      <c r="L223" s="31"/>
      <c r="M223" s="140" t="s">
        <v>1</v>
      </c>
      <c r="N223" s="141" t="s">
        <v>41</v>
      </c>
      <c r="P223" s="142">
        <f t="shared" si="1"/>
        <v>0</v>
      </c>
      <c r="Q223" s="142">
        <v>0</v>
      </c>
      <c r="R223" s="142">
        <f t="shared" si="2"/>
        <v>0</v>
      </c>
      <c r="S223" s="142">
        <v>0</v>
      </c>
      <c r="T223" s="143">
        <f t="shared" si="3"/>
        <v>0</v>
      </c>
      <c r="AR223" s="144" t="s">
        <v>159</v>
      </c>
      <c r="AT223" s="144" t="s">
        <v>155</v>
      </c>
      <c r="AU223" s="144" t="s">
        <v>83</v>
      </c>
      <c r="AY223" s="16" t="s">
        <v>154</v>
      </c>
      <c r="BE223" s="145">
        <f t="shared" si="4"/>
        <v>0</v>
      </c>
      <c r="BF223" s="145">
        <f t="shared" si="5"/>
        <v>0</v>
      </c>
      <c r="BG223" s="145">
        <f t="shared" si="6"/>
        <v>0</v>
      </c>
      <c r="BH223" s="145">
        <f t="shared" si="7"/>
        <v>0</v>
      </c>
      <c r="BI223" s="145">
        <f t="shared" si="8"/>
        <v>0</v>
      </c>
      <c r="BJ223" s="16" t="s">
        <v>160</v>
      </c>
      <c r="BK223" s="145">
        <f t="shared" si="9"/>
        <v>0</v>
      </c>
      <c r="BL223" s="16" t="s">
        <v>159</v>
      </c>
      <c r="BM223" s="144" t="s">
        <v>328</v>
      </c>
    </row>
    <row r="224" spans="2:65" s="1" customFormat="1" ht="24.2" customHeight="1">
      <c r="B224" s="31"/>
      <c r="C224" s="132" t="s">
        <v>241</v>
      </c>
      <c r="D224" s="132" t="s">
        <v>155</v>
      </c>
      <c r="E224" s="133" t="s">
        <v>336</v>
      </c>
      <c r="F224" s="134" t="s">
        <v>337</v>
      </c>
      <c r="G224" s="135" t="s">
        <v>320</v>
      </c>
      <c r="H224" s="136">
        <v>1198.1500000000001</v>
      </c>
      <c r="I224" s="137"/>
      <c r="J224" s="138">
        <f t="shared" si="0"/>
        <v>0</v>
      </c>
      <c r="K224" s="139"/>
      <c r="L224" s="31"/>
      <c r="M224" s="140" t="s">
        <v>1</v>
      </c>
      <c r="N224" s="141" t="s">
        <v>41</v>
      </c>
      <c r="P224" s="142">
        <f t="shared" si="1"/>
        <v>0</v>
      </c>
      <c r="Q224" s="142">
        <v>0</v>
      </c>
      <c r="R224" s="142">
        <f t="shared" si="2"/>
        <v>0</v>
      </c>
      <c r="S224" s="142">
        <v>0</v>
      </c>
      <c r="T224" s="143">
        <f t="shared" si="3"/>
        <v>0</v>
      </c>
      <c r="AR224" s="144" t="s">
        <v>159</v>
      </c>
      <c r="AT224" s="144" t="s">
        <v>155</v>
      </c>
      <c r="AU224" s="144" t="s">
        <v>83</v>
      </c>
      <c r="AY224" s="16" t="s">
        <v>154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16" t="s">
        <v>160</v>
      </c>
      <c r="BK224" s="145">
        <f t="shared" si="9"/>
        <v>0</v>
      </c>
      <c r="BL224" s="16" t="s">
        <v>159</v>
      </c>
      <c r="BM224" s="144" t="s">
        <v>331</v>
      </c>
    </row>
    <row r="225" spans="2:65" s="1" customFormat="1" ht="24.2" customHeight="1">
      <c r="B225" s="31"/>
      <c r="C225" s="132" t="s">
        <v>332</v>
      </c>
      <c r="D225" s="132" t="s">
        <v>155</v>
      </c>
      <c r="E225" s="133" t="s">
        <v>340</v>
      </c>
      <c r="F225" s="134" t="s">
        <v>341</v>
      </c>
      <c r="G225" s="135" t="s">
        <v>320</v>
      </c>
      <c r="H225" s="136">
        <v>119.815</v>
      </c>
      <c r="I225" s="137"/>
      <c r="J225" s="138">
        <f t="shared" si="0"/>
        <v>0</v>
      </c>
      <c r="K225" s="139"/>
      <c r="L225" s="31"/>
      <c r="M225" s="140" t="s">
        <v>1</v>
      </c>
      <c r="N225" s="141" t="s">
        <v>41</v>
      </c>
      <c r="P225" s="142">
        <f t="shared" si="1"/>
        <v>0</v>
      </c>
      <c r="Q225" s="142">
        <v>0</v>
      </c>
      <c r="R225" s="142">
        <f t="shared" si="2"/>
        <v>0</v>
      </c>
      <c r="S225" s="142">
        <v>0</v>
      </c>
      <c r="T225" s="143">
        <f t="shared" si="3"/>
        <v>0</v>
      </c>
      <c r="AR225" s="144" t="s">
        <v>159</v>
      </c>
      <c r="AT225" s="144" t="s">
        <v>155</v>
      </c>
      <c r="AU225" s="144" t="s">
        <v>83</v>
      </c>
      <c r="AY225" s="16" t="s">
        <v>154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16" t="s">
        <v>160</v>
      </c>
      <c r="BK225" s="145">
        <f t="shared" si="9"/>
        <v>0</v>
      </c>
      <c r="BL225" s="16" t="s">
        <v>159</v>
      </c>
      <c r="BM225" s="144" t="s">
        <v>335</v>
      </c>
    </row>
    <row r="226" spans="2:65" s="1" customFormat="1" ht="16.5" customHeight="1">
      <c r="B226" s="31"/>
      <c r="C226" s="132" t="s">
        <v>245</v>
      </c>
      <c r="D226" s="132" t="s">
        <v>155</v>
      </c>
      <c r="E226" s="133" t="s">
        <v>343</v>
      </c>
      <c r="F226" s="134" t="s">
        <v>344</v>
      </c>
      <c r="G226" s="135" t="s">
        <v>158</v>
      </c>
      <c r="H226" s="136">
        <v>7</v>
      </c>
      <c r="I226" s="137"/>
      <c r="J226" s="138">
        <f t="shared" si="0"/>
        <v>0</v>
      </c>
      <c r="K226" s="139"/>
      <c r="L226" s="31"/>
      <c r="M226" s="140" t="s">
        <v>1</v>
      </c>
      <c r="N226" s="141" t="s">
        <v>41</v>
      </c>
      <c r="P226" s="142">
        <f t="shared" si="1"/>
        <v>0</v>
      </c>
      <c r="Q226" s="142">
        <v>0</v>
      </c>
      <c r="R226" s="142">
        <f t="shared" si="2"/>
        <v>0</v>
      </c>
      <c r="S226" s="142">
        <v>0</v>
      </c>
      <c r="T226" s="143">
        <f t="shared" si="3"/>
        <v>0</v>
      </c>
      <c r="AR226" s="144" t="s">
        <v>159</v>
      </c>
      <c r="AT226" s="144" t="s">
        <v>155</v>
      </c>
      <c r="AU226" s="144" t="s">
        <v>83</v>
      </c>
      <c r="AY226" s="16" t="s">
        <v>154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16" t="s">
        <v>160</v>
      </c>
      <c r="BK226" s="145">
        <f t="shared" si="9"/>
        <v>0</v>
      </c>
      <c r="BL226" s="16" t="s">
        <v>159</v>
      </c>
      <c r="BM226" s="144" t="s">
        <v>338</v>
      </c>
    </row>
    <row r="227" spans="2:65" s="10" customFormat="1" ht="25.9" customHeight="1">
      <c r="B227" s="122"/>
      <c r="D227" s="123" t="s">
        <v>74</v>
      </c>
      <c r="E227" s="124" t="s">
        <v>346</v>
      </c>
      <c r="F227" s="124" t="s">
        <v>347</v>
      </c>
      <c r="I227" s="125"/>
      <c r="J227" s="126">
        <f>BK227</f>
        <v>0</v>
      </c>
      <c r="L227" s="122"/>
      <c r="M227" s="127"/>
      <c r="P227" s="128">
        <f>P228</f>
        <v>0</v>
      </c>
      <c r="R227" s="128">
        <f>R228</f>
        <v>0</v>
      </c>
      <c r="T227" s="129">
        <f>T228</f>
        <v>0</v>
      </c>
      <c r="AR227" s="123" t="s">
        <v>83</v>
      </c>
      <c r="AT227" s="130" t="s">
        <v>74</v>
      </c>
      <c r="AU227" s="130" t="s">
        <v>75</v>
      </c>
      <c r="AY227" s="123" t="s">
        <v>154</v>
      </c>
      <c r="BK227" s="131">
        <f>BK228</f>
        <v>0</v>
      </c>
    </row>
    <row r="228" spans="2:65" s="1" customFormat="1" ht="24.2" customHeight="1">
      <c r="B228" s="31"/>
      <c r="C228" s="132" t="s">
        <v>339</v>
      </c>
      <c r="D228" s="132" t="s">
        <v>155</v>
      </c>
      <c r="E228" s="133" t="s">
        <v>349</v>
      </c>
      <c r="F228" s="134" t="s">
        <v>350</v>
      </c>
      <c r="G228" s="135" t="s">
        <v>320</v>
      </c>
      <c r="H228" s="136">
        <v>51.674999999999997</v>
      </c>
      <c r="I228" s="137"/>
      <c r="J228" s="138">
        <f>ROUND(I228*H228,2)</f>
        <v>0</v>
      </c>
      <c r="K228" s="139"/>
      <c r="L228" s="31"/>
      <c r="M228" s="140" t="s">
        <v>1</v>
      </c>
      <c r="N228" s="141" t="s">
        <v>41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159</v>
      </c>
      <c r="AT228" s="144" t="s">
        <v>155</v>
      </c>
      <c r="AU228" s="144" t="s">
        <v>83</v>
      </c>
      <c r="AY228" s="16" t="s">
        <v>154</v>
      </c>
      <c r="BE228" s="145">
        <f>IF(N228="základná",J228,0)</f>
        <v>0</v>
      </c>
      <c r="BF228" s="145">
        <f>IF(N228="znížená",J228,0)</f>
        <v>0</v>
      </c>
      <c r="BG228" s="145">
        <f>IF(N228="zákl. prenesená",J228,0)</f>
        <v>0</v>
      </c>
      <c r="BH228" s="145">
        <f>IF(N228="zníž. prenesená",J228,0)</f>
        <v>0</v>
      </c>
      <c r="BI228" s="145">
        <f>IF(N228="nulová",J228,0)</f>
        <v>0</v>
      </c>
      <c r="BJ228" s="16" t="s">
        <v>160</v>
      </c>
      <c r="BK228" s="145">
        <f>ROUND(I228*H228,2)</f>
        <v>0</v>
      </c>
      <c r="BL228" s="16" t="s">
        <v>159</v>
      </c>
      <c r="BM228" s="144" t="s">
        <v>342</v>
      </c>
    </row>
    <row r="229" spans="2:65" s="10" customFormat="1" ht="25.9" customHeight="1">
      <c r="B229" s="122"/>
      <c r="D229" s="123" t="s">
        <v>74</v>
      </c>
      <c r="E229" s="124" t="s">
        <v>352</v>
      </c>
      <c r="F229" s="124" t="s">
        <v>353</v>
      </c>
      <c r="I229" s="125"/>
      <c r="J229" s="126">
        <f>BK229</f>
        <v>0</v>
      </c>
      <c r="L229" s="122"/>
      <c r="M229" s="127"/>
      <c r="P229" s="128">
        <f>SUM(P230:P236)</f>
        <v>0</v>
      </c>
      <c r="R229" s="128">
        <f>SUM(R230:R236)</f>
        <v>0</v>
      </c>
      <c r="T229" s="129">
        <f>SUM(T230:T236)</f>
        <v>0</v>
      </c>
      <c r="AR229" s="123" t="s">
        <v>160</v>
      </c>
      <c r="AT229" s="130" t="s">
        <v>74</v>
      </c>
      <c r="AU229" s="130" t="s">
        <v>75</v>
      </c>
      <c r="AY229" s="123" t="s">
        <v>154</v>
      </c>
      <c r="BK229" s="131">
        <f>SUM(BK230:BK236)</f>
        <v>0</v>
      </c>
    </row>
    <row r="230" spans="2:65" s="1" customFormat="1" ht="24.2" customHeight="1">
      <c r="B230" s="31"/>
      <c r="C230" s="132" t="s">
        <v>248</v>
      </c>
      <c r="D230" s="132" t="s">
        <v>155</v>
      </c>
      <c r="E230" s="133" t="s">
        <v>354</v>
      </c>
      <c r="F230" s="134" t="s">
        <v>355</v>
      </c>
      <c r="G230" s="135" t="s">
        <v>165</v>
      </c>
      <c r="H230" s="136">
        <v>58.93</v>
      </c>
      <c r="I230" s="137"/>
      <c r="J230" s="138">
        <f>ROUND(I230*H230,2)</f>
        <v>0</v>
      </c>
      <c r="K230" s="139"/>
      <c r="L230" s="31"/>
      <c r="M230" s="140" t="s">
        <v>1</v>
      </c>
      <c r="N230" s="141" t="s">
        <v>41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198</v>
      </c>
      <c r="AT230" s="144" t="s">
        <v>155</v>
      </c>
      <c r="AU230" s="144" t="s">
        <v>83</v>
      </c>
      <c r="AY230" s="16" t="s">
        <v>154</v>
      </c>
      <c r="BE230" s="145">
        <f>IF(N230="základná",J230,0)</f>
        <v>0</v>
      </c>
      <c r="BF230" s="145">
        <f>IF(N230="znížená",J230,0)</f>
        <v>0</v>
      </c>
      <c r="BG230" s="145">
        <f>IF(N230="zákl. prenesená",J230,0)</f>
        <v>0</v>
      </c>
      <c r="BH230" s="145">
        <f>IF(N230="zníž. prenesená",J230,0)</f>
        <v>0</v>
      </c>
      <c r="BI230" s="145">
        <f>IF(N230="nulová",J230,0)</f>
        <v>0</v>
      </c>
      <c r="BJ230" s="16" t="s">
        <v>160</v>
      </c>
      <c r="BK230" s="145">
        <f>ROUND(I230*H230,2)</f>
        <v>0</v>
      </c>
      <c r="BL230" s="16" t="s">
        <v>198</v>
      </c>
      <c r="BM230" s="144" t="s">
        <v>345</v>
      </c>
    </row>
    <row r="231" spans="2:65" s="11" customFormat="1" ht="22.5">
      <c r="B231" s="146"/>
      <c r="D231" s="147" t="s">
        <v>167</v>
      </c>
      <c r="E231" s="148" t="s">
        <v>1</v>
      </c>
      <c r="F231" s="149" t="s">
        <v>682</v>
      </c>
      <c r="H231" s="150">
        <v>58.93</v>
      </c>
      <c r="I231" s="151"/>
      <c r="L231" s="146"/>
      <c r="M231" s="152"/>
      <c r="T231" s="153"/>
      <c r="AT231" s="148" t="s">
        <v>167</v>
      </c>
      <c r="AU231" s="148" t="s">
        <v>83</v>
      </c>
      <c r="AV231" s="11" t="s">
        <v>160</v>
      </c>
      <c r="AW231" s="11" t="s">
        <v>31</v>
      </c>
      <c r="AX231" s="11" t="s">
        <v>75</v>
      </c>
      <c r="AY231" s="148" t="s">
        <v>154</v>
      </c>
    </row>
    <row r="232" spans="2:65" s="12" customFormat="1" ht="11.25">
      <c r="B232" s="154"/>
      <c r="D232" s="147" t="s">
        <v>167</v>
      </c>
      <c r="E232" s="155" t="s">
        <v>1</v>
      </c>
      <c r="F232" s="156" t="s">
        <v>169</v>
      </c>
      <c r="H232" s="157">
        <v>58.93</v>
      </c>
      <c r="I232" s="158"/>
      <c r="L232" s="154"/>
      <c r="M232" s="159"/>
      <c r="T232" s="160"/>
      <c r="AT232" s="155" t="s">
        <v>167</v>
      </c>
      <c r="AU232" s="155" t="s">
        <v>83</v>
      </c>
      <c r="AV232" s="12" t="s">
        <v>159</v>
      </c>
      <c r="AW232" s="12" t="s">
        <v>31</v>
      </c>
      <c r="AX232" s="12" t="s">
        <v>83</v>
      </c>
      <c r="AY232" s="155" t="s">
        <v>154</v>
      </c>
    </row>
    <row r="233" spans="2:65" s="1" customFormat="1" ht="24.2" customHeight="1">
      <c r="B233" s="31"/>
      <c r="C233" s="132" t="s">
        <v>348</v>
      </c>
      <c r="D233" s="132" t="s">
        <v>155</v>
      </c>
      <c r="E233" s="133" t="s">
        <v>359</v>
      </c>
      <c r="F233" s="134" t="s">
        <v>360</v>
      </c>
      <c r="G233" s="135" t="s">
        <v>165</v>
      </c>
      <c r="H233" s="136">
        <v>71.28</v>
      </c>
      <c r="I233" s="137"/>
      <c r="J233" s="138">
        <f>ROUND(I233*H233,2)</f>
        <v>0</v>
      </c>
      <c r="K233" s="139"/>
      <c r="L233" s="31"/>
      <c r="M233" s="140" t="s">
        <v>1</v>
      </c>
      <c r="N233" s="141" t="s">
        <v>41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198</v>
      </c>
      <c r="AT233" s="144" t="s">
        <v>155</v>
      </c>
      <c r="AU233" s="144" t="s">
        <v>83</v>
      </c>
      <c r="AY233" s="16" t="s">
        <v>154</v>
      </c>
      <c r="BE233" s="145">
        <f>IF(N233="základná",J233,0)</f>
        <v>0</v>
      </c>
      <c r="BF233" s="145">
        <f>IF(N233="znížená",J233,0)</f>
        <v>0</v>
      </c>
      <c r="BG233" s="145">
        <f>IF(N233="zákl. prenesená",J233,0)</f>
        <v>0</v>
      </c>
      <c r="BH233" s="145">
        <f>IF(N233="zníž. prenesená",J233,0)</f>
        <v>0</v>
      </c>
      <c r="BI233" s="145">
        <f>IF(N233="nulová",J233,0)</f>
        <v>0</v>
      </c>
      <c r="BJ233" s="16" t="s">
        <v>160</v>
      </c>
      <c r="BK233" s="145">
        <f>ROUND(I233*H233,2)</f>
        <v>0</v>
      </c>
      <c r="BL233" s="16" t="s">
        <v>198</v>
      </c>
      <c r="BM233" s="144" t="s">
        <v>351</v>
      </c>
    </row>
    <row r="234" spans="2:65" s="11" customFormat="1" ht="11.25">
      <c r="B234" s="146"/>
      <c r="D234" s="147" t="s">
        <v>167</v>
      </c>
      <c r="E234" s="148" t="s">
        <v>1</v>
      </c>
      <c r="F234" s="149" t="s">
        <v>683</v>
      </c>
      <c r="H234" s="150">
        <v>71.28</v>
      </c>
      <c r="I234" s="151"/>
      <c r="L234" s="146"/>
      <c r="M234" s="152"/>
      <c r="T234" s="153"/>
      <c r="AT234" s="148" t="s">
        <v>167</v>
      </c>
      <c r="AU234" s="148" t="s">
        <v>83</v>
      </c>
      <c r="AV234" s="11" t="s">
        <v>160</v>
      </c>
      <c r="AW234" s="11" t="s">
        <v>31</v>
      </c>
      <c r="AX234" s="11" t="s">
        <v>75</v>
      </c>
      <c r="AY234" s="148" t="s">
        <v>154</v>
      </c>
    </row>
    <row r="235" spans="2:65" s="12" customFormat="1" ht="11.25">
      <c r="B235" s="154"/>
      <c r="D235" s="147" t="s">
        <v>167</v>
      </c>
      <c r="E235" s="155" t="s">
        <v>1</v>
      </c>
      <c r="F235" s="156" t="s">
        <v>169</v>
      </c>
      <c r="H235" s="157">
        <v>71.28</v>
      </c>
      <c r="I235" s="158"/>
      <c r="L235" s="154"/>
      <c r="M235" s="159"/>
      <c r="T235" s="160"/>
      <c r="AT235" s="155" t="s">
        <v>167</v>
      </c>
      <c r="AU235" s="155" t="s">
        <v>83</v>
      </c>
      <c r="AV235" s="12" t="s">
        <v>159</v>
      </c>
      <c r="AW235" s="12" t="s">
        <v>31</v>
      </c>
      <c r="AX235" s="12" t="s">
        <v>83</v>
      </c>
      <c r="AY235" s="155" t="s">
        <v>154</v>
      </c>
    </row>
    <row r="236" spans="2:65" s="1" customFormat="1" ht="24.2" customHeight="1">
      <c r="B236" s="31"/>
      <c r="C236" s="132" t="s">
        <v>253</v>
      </c>
      <c r="D236" s="132" t="s">
        <v>155</v>
      </c>
      <c r="E236" s="133" t="s">
        <v>363</v>
      </c>
      <c r="F236" s="134" t="s">
        <v>364</v>
      </c>
      <c r="G236" s="135" t="s">
        <v>365</v>
      </c>
      <c r="H236" s="172"/>
      <c r="I236" s="137"/>
      <c r="J236" s="138">
        <f>ROUND(I236*H236,2)</f>
        <v>0</v>
      </c>
      <c r="K236" s="139"/>
      <c r="L236" s="31"/>
      <c r="M236" s="140" t="s">
        <v>1</v>
      </c>
      <c r="N236" s="141" t="s">
        <v>41</v>
      </c>
      <c r="P236" s="142">
        <f>O236*H236</f>
        <v>0</v>
      </c>
      <c r="Q236" s="142">
        <v>0</v>
      </c>
      <c r="R236" s="142">
        <f>Q236*H236</f>
        <v>0</v>
      </c>
      <c r="S236" s="142">
        <v>0</v>
      </c>
      <c r="T236" s="143">
        <f>S236*H236</f>
        <v>0</v>
      </c>
      <c r="AR236" s="144" t="s">
        <v>198</v>
      </c>
      <c r="AT236" s="144" t="s">
        <v>155</v>
      </c>
      <c r="AU236" s="144" t="s">
        <v>83</v>
      </c>
      <c r="AY236" s="16" t="s">
        <v>154</v>
      </c>
      <c r="BE236" s="145">
        <f>IF(N236="základná",J236,0)</f>
        <v>0</v>
      </c>
      <c r="BF236" s="145">
        <f>IF(N236="znížená",J236,0)</f>
        <v>0</v>
      </c>
      <c r="BG236" s="145">
        <f>IF(N236="zákl. prenesená",J236,0)</f>
        <v>0</v>
      </c>
      <c r="BH236" s="145">
        <f>IF(N236="zníž. prenesená",J236,0)</f>
        <v>0</v>
      </c>
      <c r="BI236" s="145">
        <f>IF(N236="nulová",J236,0)</f>
        <v>0</v>
      </c>
      <c r="BJ236" s="16" t="s">
        <v>160</v>
      </c>
      <c r="BK236" s="145">
        <f>ROUND(I236*H236,2)</f>
        <v>0</v>
      </c>
      <c r="BL236" s="16" t="s">
        <v>198</v>
      </c>
      <c r="BM236" s="144" t="s">
        <v>356</v>
      </c>
    </row>
    <row r="237" spans="2:65" s="10" customFormat="1" ht="25.9" customHeight="1">
      <c r="B237" s="122"/>
      <c r="D237" s="123" t="s">
        <v>74</v>
      </c>
      <c r="E237" s="124" t="s">
        <v>367</v>
      </c>
      <c r="F237" s="124" t="s">
        <v>368</v>
      </c>
      <c r="I237" s="125"/>
      <c r="J237" s="126">
        <f>BK237</f>
        <v>0</v>
      </c>
      <c r="L237" s="122"/>
      <c r="M237" s="127"/>
      <c r="P237" s="128">
        <f>SUM(P238:P262)</f>
        <v>0</v>
      </c>
      <c r="R237" s="128">
        <f>SUM(R238:R262)</f>
        <v>0</v>
      </c>
      <c r="T237" s="129">
        <f>SUM(T238:T262)</f>
        <v>0</v>
      </c>
      <c r="AR237" s="123" t="s">
        <v>160</v>
      </c>
      <c r="AT237" s="130" t="s">
        <v>74</v>
      </c>
      <c r="AU237" s="130" t="s">
        <v>75</v>
      </c>
      <c r="AY237" s="123" t="s">
        <v>154</v>
      </c>
      <c r="BK237" s="131">
        <f>SUM(BK238:BK262)</f>
        <v>0</v>
      </c>
    </row>
    <row r="238" spans="2:65" s="1" customFormat="1" ht="24.2" customHeight="1">
      <c r="B238" s="31"/>
      <c r="C238" s="132" t="s">
        <v>358</v>
      </c>
      <c r="D238" s="132" t="s">
        <v>155</v>
      </c>
      <c r="E238" s="133" t="s">
        <v>370</v>
      </c>
      <c r="F238" s="134" t="s">
        <v>371</v>
      </c>
      <c r="G238" s="135" t="s">
        <v>184</v>
      </c>
      <c r="H238" s="136">
        <v>37.520000000000003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41</v>
      </c>
      <c r="P238" s="142">
        <f>O238*H238</f>
        <v>0</v>
      </c>
      <c r="Q238" s="142">
        <v>0</v>
      </c>
      <c r="R238" s="142">
        <f>Q238*H238</f>
        <v>0</v>
      </c>
      <c r="S238" s="142">
        <v>0</v>
      </c>
      <c r="T238" s="143">
        <f>S238*H238</f>
        <v>0</v>
      </c>
      <c r="AR238" s="144" t="s">
        <v>198</v>
      </c>
      <c r="AT238" s="144" t="s">
        <v>155</v>
      </c>
      <c r="AU238" s="144" t="s">
        <v>83</v>
      </c>
      <c r="AY238" s="16" t="s">
        <v>154</v>
      </c>
      <c r="BE238" s="145">
        <f>IF(N238="základná",J238,0)</f>
        <v>0</v>
      </c>
      <c r="BF238" s="145">
        <f>IF(N238="znížená",J238,0)</f>
        <v>0</v>
      </c>
      <c r="BG238" s="145">
        <f>IF(N238="zákl. prenesená",J238,0)</f>
        <v>0</v>
      </c>
      <c r="BH238" s="145">
        <f>IF(N238="zníž. prenesená",J238,0)</f>
        <v>0</v>
      </c>
      <c r="BI238" s="145">
        <f>IF(N238="nulová",J238,0)</f>
        <v>0</v>
      </c>
      <c r="BJ238" s="16" t="s">
        <v>160</v>
      </c>
      <c r="BK238" s="145">
        <f>ROUND(I238*H238,2)</f>
        <v>0</v>
      </c>
      <c r="BL238" s="16" t="s">
        <v>198</v>
      </c>
      <c r="BM238" s="144" t="s">
        <v>361</v>
      </c>
    </row>
    <row r="239" spans="2:65" s="11" customFormat="1" ht="11.25">
      <c r="B239" s="146"/>
      <c r="D239" s="147" t="s">
        <v>167</v>
      </c>
      <c r="E239" s="148" t="s">
        <v>1</v>
      </c>
      <c r="F239" s="149" t="s">
        <v>373</v>
      </c>
      <c r="H239" s="150">
        <v>37.520000000000003</v>
      </c>
      <c r="I239" s="151"/>
      <c r="L239" s="146"/>
      <c r="M239" s="152"/>
      <c r="T239" s="153"/>
      <c r="AT239" s="148" t="s">
        <v>167</v>
      </c>
      <c r="AU239" s="148" t="s">
        <v>83</v>
      </c>
      <c r="AV239" s="11" t="s">
        <v>160</v>
      </c>
      <c r="AW239" s="11" t="s">
        <v>31</v>
      </c>
      <c r="AX239" s="11" t="s">
        <v>75</v>
      </c>
      <c r="AY239" s="148" t="s">
        <v>154</v>
      </c>
    </row>
    <row r="240" spans="2:65" s="12" customFormat="1" ht="11.25">
      <c r="B240" s="154"/>
      <c r="D240" s="147" t="s">
        <v>167</v>
      </c>
      <c r="E240" s="155" t="s">
        <v>1</v>
      </c>
      <c r="F240" s="156" t="s">
        <v>169</v>
      </c>
      <c r="H240" s="157">
        <v>37.520000000000003</v>
      </c>
      <c r="I240" s="158"/>
      <c r="L240" s="154"/>
      <c r="M240" s="159"/>
      <c r="T240" s="160"/>
      <c r="AT240" s="155" t="s">
        <v>167</v>
      </c>
      <c r="AU240" s="155" t="s">
        <v>83</v>
      </c>
      <c r="AV240" s="12" t="s">
        <v>159</v>
      </c>
      <c r="AW240" s="12" t="s">
        <v>31</v>
      </c>
      <c r="AX240" s="12" t="s">
        <v>83</v>
      </c>
      <c r="AY240" s="155" t="s">
        <v>154</v>
      </c>
    </row>
    <row r="241" spans="2:65" s="1" customFormat="1" ht="16.5" customHeight="1">
      <c r="B241" s="31"/>
      <c r="C241" s="132" t="s">
        <v>256</v>
      </c>
      <c r="D241" s="132" t="s">
        <v>155</v>
      </c>
      <c r="E241" s="133" t="s">
        <v>374</v>
      </c>
      <c r="F241" s="134" t="s">
        <v>684</v>
      </c>
      <c r="G241" s="135" t="s">
        <v>165</v>
      </c>
      <c r="H241" s="136">
        <v>479.375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41</v>
      </c>
      <c r="P241" s="142">
        <f>O241*H241</f>
        <v>0</v>
      </c>
      <c r="Q241" s="142">
        <v>0</v>
      </c>
      <c r="R241" s="142">
        <f>Q241*H241</f>
        <v>0</v>
      </c>
      <c r="S241" s="142">
        <v>0</v>
      </c>
      <c r="T241" s="143">
        <f>S241*H241</f>
        <v>0</v>
      </c>
      <c r="AR241" s="144" t="s">
        <v>198</v>
      </c>
      <c r="AT241" s="144" t="s">
        <v>155</v>
      </c>
      <c r="AU241" s="144" t="s">
        <v>83</v>
      </c>
      <c r="AY241" s="16" t="s">
        <v>154</v>
      </c>
      <c r="BE241" s="145">
        <f>IF(N241="základná",J241,0)</f>
        <v>0</v>
      </c>
      <c r="BF241" s="145">
        <f>IF(N241="znížená",J241,0)</f>
        <v>0</v>
      </c>
      <c r="BG241" s="145">
        <f>IF(N241="zákl. prenesená",J241,0)</f>
        <v>0</v>
      </c>
      <c r="BH241" s="145">
        <f>IF(N241="zníž. prenesená",J241,0)</f>
        <v>0</v>
      </c>
      <c r="BI241" s="145">
        <f>IF(N241="nulová",J241,0)</f>
        <v>0</v>
      </c>
      <c r="BJ241" s="16" t="s">
        <v>160</v>
      </c>
      <c r="BK241" s="145">
        <f>ROUND(I241*H241,2)</f>
        <v>0</v>
      </c>
      <c r="BL241" s="16" t="s">
        <v>198</v>
      </c>
      <c r="BM241" s="144" t="s">
        <v>366</v>
      </c>
    </row>
    <row r="242" spans="2:65" s="11" customFormat="1" ht="11.25">
      <c r="B242" s="146"/>
      <c r="D242" s="147" t="s">
        <v>167</v>
      </c>
      <c r="E242" s="148" t="s">
        <v>1</v>
      </c>
      <c r="F242" s="149" t="s">
        <v>685</v>
      </c>
      <c r="H242" s="150">
        <v>479.375</v>
      </c>
      <c r="I242" s="151"/>
      <c r="L242" s="146"/>
      <c r="M242" s="152"/>
      <c r="T242" s="153"/>
      <c r="AT242" s="148" t="s">
        <v>167</v>
      </c>
      <c r="AU242" s="148" t="s">
        <v>83</v>
      </c>
      <c r="AV242" s="11" t="s">
        <v>160</v>
      </c>
      <c r="AW242" s="11" t="s">
        <v>31</v>
      </c>
      <c r="AX242" s="11" t="s">
        <v>75</v>
      </c>
      <c r="AY242" s="148" t="s">
        <v>154</v>
      </c>
    </row>
    <row r="243" spans="2:65" s="12" customFormat="1" ht="11.25">
      <c r="B243" s="154"/>
      <c r="D243" s="147" t="s">
        <v>167</v>
      </c>
      <c r="E243" s="155" t="s">
        <v>1</v>
      </c>
      <c r="F243" s="156" t="s">
        <v>169</v>
      </c>
      <c r="H243" s="157">
        <v>479.375</v>
      </c>
      <c r="I243" s="158"/>
      <c r="L243" s="154"/>
      <c r="M243" s="159"/>
      <c r="T243" s="160"/>
      <c r="AT243" s="155" t="s">
        <v>167</v>
      </c>
      <c r="AU243" s="155" t="s">
        <v>83</v>
      </c>
      <c r="AV243" s="12" t="s">
        <v>159</v>
      </c>
      <c r="AW243" s="12" t="s">
        <v>31</v>
      </c>
      <c r="AX243" s="12" t="s">
        <v>83</v>
      </c>
      <c r="AY243" s="155" t="s">
        <v>154</v>
      </c>
    </row>
    <row r="244" spans="2:65" s="1" customFormat="1" ht="37.9" customHeight="1">
      <c r="B244" s="31"/>
      <c r="C244" s="132" t="s">
        <v>369</v>
      </c>
      <c r="D244" s="132" t="s">
        <v>155</v>
      </c>
      <c r="E244" s="133" t="s">
        <v>379</v>
      </c>
      <c r="F244" s="134" t="s">
        <v>380</v>
      </c>
      <c r="G244" s="135" t="s">
        <v>165</v>
      </c>
      <c r="H244" s="136">
        <v>70.094999999999999</v>
      </c>
      <c r="I244" s="137"/>
      <c r="J244" s="138">
        <f>ROUND(I244*H244,2)</f>
        <v>0</v>
      </c>
      <c r="K244" s="139"/>
      <c r="L244" s="31"/>
      <c r="M244" s="140" t="s">
        <v>1</v>
      </c>
      <c r="N244" s="141" t="s">
        <v>41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198</v>
      </c>
      <c r="AT244" s="144" t="s">
        <v>155</v>
      </c>
      <c r="AU244" s="144" t="s">
        <v>83</v>
      </c>
      <c r="AY244" s="16" t="s">
        <v>154</v>
      </c>
      <c r="BE244" s="145">
        <f>IF(N244="základná",J244,0)</f>
        <v>0</v>
      </c>
      <c r="BF244" s="145">
        <f>IF(N244="znížená",J244,0)</f>
        <v>0</v>
      </c>
      <c r="BG244" s="145">
        <f>IF(N244="zákl. prenesená",J244,0)</f>
        <v>0</v>
      </c>
      <c r="BH244" s="145">
        <f>IF(N244="zníž. prenesená",J244,0)</f>
        <v>0</v>
      </c>
      <c r="BI244" s="145">
        <f>IF(N244="nulová",J244,0)</f>
        <v>0</v>
      </c>
      <c r="BJ244" s="16" t="s">
        <v>160</v>
      </c>
      <c r="BK244" s="145">
        <f>ROUND(I244*H244,2)</f>
        <v>0</v>
      </c>
      <c r="BL244" s="16" t="s">
        <v>198</v>
      </c>
      <c r="BM244" s="144" t="s">
        <v>372</v>
      </c>
    </row>
    <row r="245" spans="2:65" s="11" customFormat="1" ht="11.25">
      <c r="B245" s="146"/>
      <c r="D245" s="147" t="s">
        <v>167</v>
      </c>
      <c r="E245" s="148" t="s">
        <v>1</v>
      </c>
      <c r="F245" s="149" t="s">
        <v>382</v>
      </c>
      <c r="H245" s="150">
        <v>34.237000000000002</v>
      </c>
      <c r="I245" s="151"/>
      <c r="L245" s="146"/>
      <c r="M245" s="152"/>
      <c r="T245" s="153"/>
      <c r="AT245" s="148" t="s">
        <v>167</v>
      </c>
      <c r="AU245" s="148" t="s">
        <v>83</v>
      </c>
      <c r="AV245" s="11" t="s">
        <v>160</v>
      </c>
      <c r="AW245" s="11" t="s">
        <v>31</v>
      </c>
      <c r="AX245" s="11" t="s">
        <v>75</v>
      </c>
      <c r="AY245" s="148" t="s">
        <v>154</v>
      </c>
    </row>
    <row r="246" spans="2:65" s="11" customFormat="1" ht="11.25">
      <c r="B246" s="146"/>
      <c r="D246" s="147" t="s">
        <v>167</v>
      </c>
      <c r="E246" s="148" t="s">
        <v>1</v>
      </c>
      <c r="F246" s="149" t="s">
        <v>686</v>
      </c>
      <c r="H246" s="150">
        <v>35.857999999999997</v>
      </c>
      <c r="I246" s="151"/>
      <c r="L246" s="146"/>
      <c r="M246" s="152"/>
      <c r="T246" s="153"/>
      <c r="AT246" s="148" t="s">
        <v>167</v>
      </c>
      <c r="AU246" s="148" t="s">
        <v>83</v>
      </c>
      <c r="AV246" s="11" t="s">
        <v>160</v>
      </c>
      <c r="AW246" s="11" t="s">
        <v>31</v>
      </c>
      <c r="AX246" s="11" t="s">
        <v>75</v>
      </c>
      <c r="AY246" s="148" t="s">
        <v>154</v>
      </c>
    </row>
    <row r="247" spans="2:65" s="12" customFormat="1" ht="11.25">
      <c r="B247" s="154"/>
      <c r="D247" s="147" t="s">
        <v>167</v>
      </c>
      <c r="E247" s="155" t="s">
        <v>1</v>
      </c>
      <c r="F247" s="156" t="s">
        <v>176</v>
      </c>
      <c r="H247" s="157">
        <v>70.094999999999999</v>
      </c>
      <c r="I247" s="158"/>
      <c r="L247" s="154"/>
      <c r="M247" s="159"/>
      <c r="T247" s="160"/>
      <c r="AT247" s="155" t="s">
        <v>167</v>
      </c>
      <c r="AU247" s="155" t="s">
        <v>83</v>
      </c>
      <c r="AV247" s="12" t="s">
        <v>159</v>
      </c>
      <c r="AW247" s="12" t="s">
        <v>31</v>
      </c>
      <c r="AX247" s="12" t="s">
        <v>83</v>
      </c>
      <c r="AY247" s="155" t="s">
        <v>154</v>
      </c>
    </row>
    <row r="248" spans="2:65" s="1" customFormat="1" ht="24.2" customHeight="1">
      <c r="B248" s="31"/>
      <c r="C248" s="132" t="s">
        <v>261</v>
      </c>
      <c r="D248" s="132" t="s">
        <v>155</v>
      </c>
      <c r="E248" s="133" t="s">
        <v>384</v>
      </c>
      <c r="F248" s="134" t="s">
        <v>687</v>
      </c>
      <c r="G248" s="135" t="s">
        <v>165</v>
      </c>
      <c r="H248" s="136">
        <v>115.83</v>
      </c>
      <c r="I248" s="137"/>
      <c r="J248" s="138">
        <f>ROUND(I248*H248,2)</f>
        <v>0</v>
      </c>
      <c r="K248" s="139"/>
      <c r="L248" s="31"/>
      <c r="M248" s="140" t="s">
        <v>1</v>
      </c>
      <c r="N248" s="141" t="s">
        <v>41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198</v>
      </c>
      <c r="AT248" s="144" t="s">
        <v>155</v>
      </c>
      <c r="AU248" s="144" t="s">
        <v>83</v>
      </c>
      <c r="AY248" s="16" t="s">
        <v>154</v>
      </c>
      <c r="BE248" s="145">
        <f>IF(N248="základná",J248,0)</f>
        <v>0</v>
      </c>
      <c r="BF248" s="145">
        <f>IF(N248="znížená",J248,0)</f>
        <v>0</v>
      </c>
      <c r="BG248" s="145">
        <f>IF(N248="zákl. prenesená",J248,0)</f>
        <v>0</v>
      </c>
      <c r="BH248" s="145">
        <f>IF(N248="zníž. prenesená",J248,0)</f>
        <v>0</v>
      </c>
      <c r="BI248" s="145">
        <f>IF(N248="nulová",J248,0)</f>
        <v>0</v>
      </c>
      <c r="BJ248" s="16" t="s">
        <v>160</v>
      </c>
      <c r="BK248" s="145">
        <f>ROUND(I248*H248,2)</f>
        <v>0</v>
      </c>
      <c r="BL248" s="16" t="s">
        <v>198</v>
      </c>
      <c r="BM248" s="144" t="s">
        <v>376</v>
      </c>
    </row>
    <row r="249" spans="2:65" s="11" customFormat="1" ht="11.25">
      <c r="B249" s="146"/>
      <c r="D249" s="147" t="s">
        <v>167</v>
      </c>
      <c r="E249" s="148" t="s">
        <v>1</v>
      </c>
      <c r="F249" s="149" t="s">
        <v>688</v>
      </c>
      <c r="H249" s="150">
        <v>115.83</v>
      </c>
      <c r="I249" s="151"/>
      <c r="L249" s="146"/>
      <c r="M249" s="152"/>
      <c r="T249" s="153"/>
      <c r="AT249" s="148" t="s">
        <v>167</v>
      </c>
      <c r="AU249" s="148" t="s">
        <v>83</v>
      </c>
      <c r="AV249" s="11" t="s">
        <v>160</v>
      </c>
      <c r="AW249" s="11" t="s">
        <v>31</v>
      </c>
      <c r="AX249" s="11" t="s">
        <v>75</v>
      </c>
      <c r="AY249" s="148" t="s">
        <v>154</v>
      </c>
    </row>
    <row r="250" spans="2:65" s="12" customFormat="1" ht="11.25">
      <c r="B250" s="154"/>
      <c r="D250" s="147" t="s">
        <v>167</v>
      </c>
      <c r="E250" s="155" t="s">
        <v>1</v>
      </c>
      <c r="F250" s="156" t="s">
        <v>169</v>
      </c>
      <c r="H250" s="157">
        <v>115.83</v>
      </c>
      <c r="I250" s="158"/>
      <c r="L250" s="154"/>
      <c r="M250" s="159"/>
      <c r="T250" s="160"/>
      <c r="AT250" s="155" t="s">
        <v>167</v>
      </c>
      <c r="AU250" s="155" t="s">
        <v>83</v>
      </c>
      <c r="AV250" s="12" t="s">
        <v>159</v>
      </c>
      <c r="AW250" s="12" t="s">
        <v>31</v>
      </c>
      <c r="AX250" s="12" t="s">
        <v>83</v>
      </c>
      <c r="AY250" s="155" t="s">
        <v>154</v>
      </c>
    </row>
    <row r="251" spans="2:65" s="1" customFormat="1" ht="33" customHeight="1">
      <c r="B251" s="31"/>
      <c r="C251" s="132" t="s">
        <v>378</v>
      </c>
      <c r="D251" s="132" t="s">
        <v>155</v>
      </c>
      <c r="E251" s="133" t="s">
        <v>388</v>
      </c>
      <c r="F251" s="134" t="s">
        <v>389</v>
      </c>
      <c r="G251" s="135" t="s">
        <v>165</v>
      </c>
      <c r="H251" s="136">
        <v>431.12</v>
      </c>
      <c r="I251" s="137"/>
      <c r="J251" s="138">
        <f>ROUND(I251*H251,2)</f>
        <v>0</v>
      </c>
      <c r="K251" s="139"/>
      <c r="L251" s="31"/>
      <c r="M251" s="140" t="s">
        <v>1</v>
      </c>
      <c r="N251" s="141" t="s">
        <v>41</v>
      </c>
      <c r="P251" s="142">
        <f>O251*H251</f>
        <v>0</v>
      </c>
      <c r="Q251" s="142">
        <v>0</v>
      </c>
      <c r="R251" s="142">
        <f>Q251*H251</f>
        <v>0</v>
      </c>
      <c r="S251" s="142">
        <v>0</v>
      </c>
      <c r="T251" s="143">
        <f>S251*H251</f>
        <v>0</v>
      </c>
      <c r="AR251" s="144" t="s">
        <v>198</v>
      </c>
      <c r="AT251" s="144" t="s">
        <v>155</v>
      </c>
      <c r="AU251" s="144" t="s">
        <v>83</v>
      </c>
      <c r="AY251" s="16" t="s">
        <v>154</v>
      </c>
      <c r="BE251" s="145">
        <f>IF(N251="základná",J251,0)</f>
        <v>0</v>
      </c>
      <c r="BF251" s="145">
        <f>IF(N251="znížená",J251,0)</f>
        <v>0</v>
      </c>
      <c r="BG251" s="145">
        <f>IF(N251="zákl. prenesená",J251,0)</f>
        <v>0</v>
      </c>
      <c r="BH251" s="145">
        <f>IF(N251="zníž. prenesená",J251,0)</f>
        <v>0</v>
      </c>
      <c r="BI251" s="145">
        <f>IF(N251="nulová",J251,0)</f>
        <v>0</v>
      </c>
      <c r="BJ251" s="16" t="s">
        <v>160</v>
      </c>
      <c r="BK251" s="145">
        <f>ROUND(I251*H251,2)</f>
        <v>0</v>
      </c>
      <c r="BL251" s="16" t="s">
        <v>198</v>
      </c>
      <c r="BM251" s="144" t="s">
        <v>381</v>
      </c>
    </row>
    <row r="252" spans="2:65" s="11" customFormat="1" ht="22.5">
      <c r="B252" s="146"/>
      <c r="D252" s="147" t="s">
        <v>167</v>
      </c>
      <c r="E252" s="148" t="s">
        <v>1</v>
      </c>
      <c r="F252" s="149" t="s">
        <v>689</v>
      </c>
      <c r="H252" s="150">
        <v>165</v>
      </c>
      <c r="I252" s="151"/>
      <c r="L252" s="146"/>
      <c r="M252" s="152"/>
      <c r="T252" s="153"/>
      <c r="AT252" s="148" t="s">
        <v>167</v>
      </c>
      <c r="AU252" s="148" t="s">
        <v>83</v>
      </c>
      <c r="AV252" s="11" t="s">
        <v>160</v>
      </c>
      <c r="AW252" s="11" t="s">
        <v>31</v>
      </c>
      <c r="AX252" s="11" t="s">
        <v>75</v>
      </c>
      <c r="AY252" s="148" t="s">
        <v>154</v>
      </c>
    </row>
    <row r="253" spans="2:65" s="11" customFormat="1" ht="22.5">
      <c r="B253" s="146"/>
      <c r="D253" s="147" t="s">
        <v>167</v>
      </c>
      <c r="E253" s="148" t="s">
        <v>1</v>
      </c>
      <c r="F253" s="149" t="s">
        <v>690</v>
      </c>
      <c r="H253" s="150">
        <v>145.55000000000001</v>
      </c>
      <c r="I253" s="151"/>
      <c r="L253" s="146"/>
      <c r="M253" s="152"/>
      <c r="T253" s="153"/>
      <c r="AT253" s="148" t="s">
        <v>167</v>
      </c>
      <c r="AU253" s="148" t="s">
        <v>83</v>
      </c>
      <c r="AV253" s="11" t="s">
        <v>160</v>
      </c>
      <c r="AW253" s="11" t="s">
        <v>31</v>
      </c>
      <c r="AX253" s="11" t="s">
        <v>75</v>
      </c>
      <c r="AY253" s="148" t="s">
        <v>154</v>
      </c>
    </row>
    <row r="254" spans="2:65" s="11" customFormat="1" ht="22.5">
      <c r="B254" s="146"/>
      <c r="D254" s="147" t="s">
        <v>167</v>
      </c>
      <c r="E254" s="148" t="s">
        <v>1</v>
      </c>
      <c r="F254" s="149" t="s">
        <v>691</v>
      </c>
      <c r="H254" s="150">
        <v>120.57</v>
      </c>
      <c r="I254" s="151"/>
      <c r="L254" s="146"/>
      <c r="M254" s="152"/>
      <c r="T254" s="153"/>
      <c r="AT254" s="148" t="s">
        <v>167</v>
      </c>
      <c r="AU254" s="148" t="s">
        <v>83</v>
      </c>
      <c r="AV254" s="11" t="s">
        <v>160</v>
      </c>
      <c r="AW254" s="11" t="s">
        <v>31</v>
      </c>
      <c r="AX254" s="11" t="s">
        <v>75</v>
      </c>
      <c r="AY254" s="148" t="s">
        <v>154</v>
      </c>
    </row>
    <row r="255" spans="2:65" s="12" customFormat="1" ht="11.25">
      <c r="B255" s="154"/>
      <c r="D255" s="147" t="s">
        <v>167</v>
      </c>
      <c r="E255" s="155" t="s">
        <v>1</v>
      </c>
      <c r="F255" s="156" t="s">
        <v>176</v>
      </c>
      <c r="H255" s="157">
        <v>431.12</v>
      </c>
      <c r="I255" s="158"/>
      <c r="L255" s="154"/>
      <c r="M255" s="159"/>
      <c r="T255" s="160"/>
      <c r="AT255" s="155" t="s">
        <v>167</v>
      </c>
      <c r="AU255" s="155" t="s">
        <v>83</v>
      </c>
      <c r="AV255" s="12" t="s">
        <v>159</v>
      </c>
      <c r="AW255" s="12" t="s">
        <v>31</v>
      </c>
      <c r="AX255" s="12" t="s">
        <v>83</v>
      </c>
      <c r="AY255" s="155" t="s">
        <v>154</v>
      </c>
    </row>
    <row r="256" spans="2:65" s="1" customFormat="1" ht="33" customHeight="1">
      <c r="B256" s="31"/>
      <c r="C256" s="132" t="s">
        <v>265</v>
      </c>
      <c r="D256" s="132" t="s">
        <v>155</v>
      </c>
      <c r="E256" s="133" t="s">
        <v>394</v>
      </c>
      <c r="F256" s="134" t="s">
        <v>395</v>
      </c>
      <c r="G256" s="135" t="s">
        <v>165</v>
      </c>
      <c r="H256" s="136">
        <v>64.27</v>
      </c>
      <c r="I256" s="137"/>
      <c r="J256" s="138">
        <f>ROUND(I256*H256,2)</f>
        <v>0</v>
      </c>
      <c r="K256" s="139"/>
      <c r="L256" s="31"/>
      <c r="M256" s="140" t="s">
        <v>1</v>
      </c>
      <c r="N256" s="141" t="s">
        <v>41</v>
      </c>
      <c r="P256" s="142">
        <f>O256*H256</f>
        <v>0</v>
      </c>
      <c r="Q256" s="142">
        <v>0</v>
      </c>
      <c r="R256" s="142">
        <f>Q256*H256</f>
        <v>0</v>
      </c>
      <c r="S256" s="142">
        <v>0</v>
      </c>
      <c r="T256" s="143">
        <f>S256*H256</f>
        <v>0</v>
      </c>
      <c r="AR256" s="144" t="s">
        <v>198</v>
      </c>
      <c r="AT256" s="144" t="s">
        <v>155</v>
      </c>
      <c r="AU256" s="144" t="s">
        <v>83</v>
      </c>
      <c r="AY256" s="16" t="s">
        <v>154</v>
      </c>
      <c r="BE256" s="145">
        <f>IF(N256="základná",J256,0)</f>
        <v>0</v>
      </c>
      <c r="BF256" s="145">
        <f>IF(N256="znížená",J256,0)</f>
        <v>0</v>
      </c>
      <c r="BG256" s="145">
        <f>IF(N256="zákl. prenesená",J256,0)</f>
        <v>0</v>
      </c>
      <c r="BH256" s="145">
        <f>IF(N256="zníž. prenesená",J256,0)</f>
        <v>0</v>
      </c>
      <c r="BI256" s="145">
        <f>IF(N256="nulová",J256,0)</f>
        <v>0</v>
      </c>
      <c r="BJ256" s="16" t="s">
        <v>160</v>
      </c>
      <c r="BK256" s="145">
        <f>ROUND(I256*H256,2)</f>
        <v>0</v>
      </c>
      <c r="BL256" s="16" t="s">
        <v>198</v>
      </c>
      <c r="BM256" s="144" t="s">
        <v>386</v>
      </c>
    </row>
    <row r="257" spans="2:65" s="11" customFormat="1" ht="22.5">
      <c r="B257" s="146"/>
      <c r="D257" s="147" t="s">
        <v>167</v>
      </c>
      <c r="E257" s="148" t="s">
        <v>1</v>
      </c>
      <c r="F257" s="149" t="s">
        <v>692</v>
      </c>
      <c r="H257" s="150">
        <v>64.27</v>
      </c>
      <c r="I257" s="151"/>
      <c r="L257" s="146"/>
      <c r="M257" s="152"/>
      <c r="T257" s="153"/>
      <c r="AT257" s="148" t="s">
        <v>167</v>
      </c>
      <c r="AU257" s="148" t="s">
        <v>83</v>
      </c>
      <c r="AV257" s="11" t="s">
        <v>160</v>
      </c>
      <c r="AW257" s="11" t="s">
        <v>31</v>
      </c>
      <c r="AX257" s="11" t="s">
        <v>75</v>
      </c>
      <c r="AY257" s="148" t="s">
        <v>154</v>
      </c>
    </row>
    <row r="258" spans="2:65" s="12" customFormat="1" ht="11.25">
      <c r="B258" s="154"/>
      <c r="D258" s="147" t="s">
        <v>167</v>
      </c>
      <c r="E258" s="155" t="s">
        <v>1</v>
      </c>
      <c r="F258" s="156" t="s">
        <v>169</v>
      </c>
      <c r="H258" s="157">
        <v>64.27</v>
      </c>
      <c r="I258" s="158"/>
      <c r="L258" s="154"/>
      <c r="M258" s="159"/>
      <c r="T258" s="160"/>
      <c r="AT258" s="155" t="s">
        <v>167</v>
      </c>
      <c r="AU258" s="155" t="s">
        <v>83</v>
      </c>
      <c r="AV258" s="12" t="s">
        <v>159</v>
      </c>
      <c r="AW258" s="12" t="s">
        <v>31</v>
      </c>
      <c r="AX258" s="12" t="s">
        <v>83</v>
      </c>
      <c r="AY258" s="155" t="s">
        <v>154</v>
      </c>
    </row>
    <row r="259" spans="2:65" s="1" customFormat="1" ht="24.2" customHeight="1">
      <c r="B259" s="31"/>
      <c r="C259" s="132" t="s">
        <v>387</v>
      </c>
      <c r="D259" s="132" t="s">
        <v>155</v>
      </c>
      <c r="E259" s="133" t="s">
        <v>399</v>
      </c>
      <c r="F259" s="134" t="s">
        <v>400</v>
      </c>
      <c r="G259" s="135" t="s">
        <v>158</v>
      </c>
      <c r="H259" s="136">
        <v>12</v>
      </c>
      <c r="I259" s="137"/>
      <c r="J259" s="138">
        <f>ROUND(I259*H259,2)</f>
        <v>0</v>
      </c>
      <c r="K259" s="139"/>
      <c r="L259" s="31"/>
      <c r="M259" s="140" t="s">
        <v>1</v>
      </c>
      <c r="N259" s="141" t="s">
        <v>41</v>
      </c>
      <c r="P259" s="142">
        <f>O259*H259</f>
        <v>0</v>
      </c>
      <c r="Q259" s="142">
        <v>0</v>
      </c>
      <c r="R259" s="142">
        <f>Q259*H259</f>
        <v>0</v>
      </c>
      <c r="S259" s="142">
        <v>0</v>
      </c>
      <c r="T259" s="143">
        <f>S259*H259</f>
        <v>0</v>
      </c>
      <c r="AR259" s="144" t="s">
        <v>198</v>
      </c>
      <c r="AT259" s="144" t="s">
        <v>155</v>
      </c>
      <c r="AU259" s="144" t="s">
        <v>83</v>
      </c>
      <c r="AY259" s="16" t="s">
        <v>154</v>
      </c>
      <c r="BE259" s="145">
        <f>IF(N259="základná",J259,0)</f>
        <v>0</v>
      </c>
      <c r="BF259" s="145">
        <f>IF(N259="znížená",J259,0)</f>
        <v>0</v>
      </c>
      <c r="BG259" s="145">
        <f>IF(N259="zákl. prenesená",J259,0)</f>
        <v>0</v>
      </c>
      <c r="BH259" s="145">
        <f>IF(N259="zníž. prenesená",J259,0)</f>
        <v>0</v>
      </c>
      <c r="BI259" s="145">
        <f>IF(N259="nulová",J259,0)</f>
        <v>0</v>
      </c>
      <c r="BJ259" s="16" t="s">
        <v>160</v>
      </c>
      <c r="BK259" s="145">
        <f>ROUND(I259*H259,2)</f>
        <v>0</v>
      </c>
      <c r="BL259" s="16" t="s">
        <v>198</v>
      </c>
      <c r="BM259" s="144" t="s">
        <v>390</v>
      </c>
    </row>
    <row r="260" spans="2:65" s="1" customFormat="1" ht="33" customHeight="1">
      <c r="B260" s="31"/>
      <c r="C260" s="132" t="s">
        <v>270</v>
      </c>
      <c r="D260" s="132" t="s">
        <v>155</v>
      </c>
      <c r="E260" s="133" t="s">
        <v>402</v>
      </c>
      <c r="F260" s="134" t="s">
        <v>693</v>
      </c>
      <c r="G260" s="135" t="s">
        <v>158</v>
      </c>
      <c r="H260" s="136">
        <v>7</v>
      </c>
      <c r="I260" s="137"/>
      <c r="J260" s="138">
        <f>ROUND(I260*H260,2)</f>
        <v>0</v>
      </c>
      <c r="K260" s="139"/>
      <c r="L260" s="31"/>
      <c r="M260" s="140" t="s">
        <v>1</v>
      </c>
      <c r="N260" s="141" t="s">
        <v>41</v>
      </c>
      <c r="P260" s="142">
        <f>O260*H260</f>
        <v>0</v>
      </c>
      <c r="Q260" s="142">
        <v>0</v>
      </c>
      <c r="R260" s="142">
        <f>Q260*H260</f>
        <v>0</v>
      </c>
      <c r="S260" s="142">
        <v>0</v>
      </c>
      <c r="T260" s="143">
        <f>S260*H260</f>
        <v>0</v>
      </c>
      <c r="AR260" s="144" t="s">
        <v>198</v>
      </c>
      <c r="AT260" s="144" t="s">
        <v>155</v>
      </c>
      <c r="AU260" s="144" t="s">
        <v>83</v>
      </c>
      <c r="AY260" s="16" t="s">
        <v>154</v>
      </c>
      <c r="BE260" s="145">
        <f>IF(N260="základná",J260,0)</f>
        <v>0</v>
      </c>
      <c r="BF260" s="145">
        <f>IF(N260="znížená",J260,0)</f>
        <v>0</v>
      </c>
      <c r="BG260" s="145">
        <f>IF(N260="zákl. prenesená",J260,0)</f>
        <v>0</v>
      </c>
      <c r="BH260" s="145">
        <f>IF(N260="zníž. prenesená",J260,0)</f>
        <v>0</v>
      </c>
      <c r="BI260" s="145">
        <f>IF(N260="nulová",J260,0)</f>
        <v>0</v>
      </c>
      <c r="BJ260" s="16" t="s">
        <v>160</v>
      </c>
      <c r="BK260" s="145">
        <f>ROUND(I260*H260,2)</f>
        <v>0</v>
      </c>
      <c r="BL260" s="16" t="s">
        <v>198</v>
      </c>
      <c r="BM260" s="144" t="s">
        <v>396</v>
      </c>
    </row>
    <row r="261" spans="2:65" s="1" customFormat="1" ht="33" customHeight="1">
      <c r="B261" s="31"/>
      <c r="C261" s="132" t="s">
        <v>398</v>
      </c>
      <c r="D261" s="132" t="s">
        <v>155</v>
      </c>
      <c r="E261" s="133" t="s">
        <v>406</v>
      </c>
      <c r="F261" s="134" t="s">
        <v>407</v>
      </c>
      <c r="G261" s="135" t="s">
        <v>184</v>
      </c>
      <c r="H261" s="136">
        <v>212</v>
      </c>
      <c r="I261" s="137"/>
      <c r="J261" s="138">
        <f>ROUND(I261*H261,2)</f>
        <v>0</v>
      </c>
      <c r="K261" s="139"/>
      <c r="L261" s="31"/>
      <c r="M261" s="140" t="s">
        <v>1</v>
      </c>
      <c r="N261" s="141" t="s">
        <v>41</v>
      </c>
      <c r="P261" s="142">
        <f>O261*H261</f>
        <v>0</v>
      </c>
      <c r="Q261" s="142">
        <v>0</v>
      </c>
      <c r="R261" s="142">
        <f>Q261*H261</f>
        <v>0</v>
      </c>
      <c r="S261" s="142">
        <v>0</v>
      </c>
      <c r="T261" s="143">
        <f>S261*H261</f>
        <v>0</v>
      </c>
      <c r="AR261" s="144" t="s">
        <v>198</v>
      </c>
      <c r="AT261" s="144" t="s">
        <v>155</v>
      </c>
      <c r="AU261" s="144" t="s">
        <v>83</v>
      </c>
      <c r="AY261" s="16" t="s">
        <v>154</v>
      </c>
      <c r="BE261" s="145">
        <f>IF(N261="základná",J261,0)</f>
        <v>0</v>
      </c>
      <c r="BF261" s="145">
        <f>IF(N261="znížená",J261,0)</f>
        <v>0</v>
      </c>
      <c r="BG261" s="145">
        <f>IF(N261="zákl. prenesená",J261,0)</f>
        <v>0</v>
      </c>
      <c r="BH261" s="145">
        <f>IF(N261="zníž. prenesená",J261,0)</f>
        <v>0</v>
      </c>
      <c r="BI261" s="145">
        <f>IF(N261="nulová",J261,0)</f>
        <v>0</v>
      </c>
      <c r="BJ261" s="16" t="s">
        <v>160</v>
      </c>
      <c r="BK261" s="145">
        <f>ROUND(I261*H261,2)</f>
        <v>0</v>
      </c>
      <c r="BL261" s="16" t="s">
        <v>198</v>
      </c>
      <c r="BM261" s="144" t="s">
        <v>401</v>
      </c>
    </row>
    <row r="262" spans="2:65" s="1" customFormat="1" ht="24.2" customHeight="1">
      <c r="B262" s="31"/>
      <c r="C262" s="132" t="s">
        <v>274</v>
      </c>
      <c r="D262" s="132" t="s">
        <v>155</v>
      </c>
      <c r="E262" s="133" t="s">
        <v>726</v>
      </c>
      <c r="F262" s="134" t="s">
        <v>727</v>
      </c>
      <c r="G262" s="135" t="s">
        <v>365</v>
      </c>
      <c r="H262" s="172"/>
      <c r="I262" s="137"/>
      <c r="J262" s="138">
        <f>ROUND(I262*H262,2)</f>
        <v>0</v>
      </c>
      <c r="K262" s="139"/>
      <c r="L262" s="31"/>
      <c r="M262" s="140" t="s">
        <v>1</v>
      </c>
      <c r="N262" s="141" t="s">
        <v>41</v>
      </c>
      <c r="P262" s="142">
        <f>O262*H262</f>
        <v>0</v>
      </c>
      <c r="Q262" s="142">
        <v>0</v>
      </c>
      <c r="R262" s="142">
        <f>Q262*H262</f>
        <v>0</v>
      </c>
      <c r="S262" s="142">
        <v>0</v>
      </c>
      <c r="T262" s="143">
        <f>S262*H262</f>
        <v>0</v>
      </c>
      <c r="AR262" s="144" t="s">
        <v>198</v>
      </c>
      <c r="AT262" s="144" t="s">
        <v>155</v>
      </c>
      <c r="AU262" s="144" t="s">
        <v>83</v>
      </c>
      <c r="AY262" s="16" t="s">
        <v>154</v>
      </c>
      <c r="BE262" s="145">
        <f>IF(N262="základná",J262,0)</f>
        <v>0</v>
      </c>
      <c r="BF262" s="145">
        <f>IF(N262="znížená",J262,0)</f>
        <v>0</v>
      </c>
      <c r="BG262" s="145">
        <f>IF(N262="zákl. prenesená",J262,0)</f>
        <v>0</v>
      </c>
      <c r="BH262" s="145">
        <f>IF(N262="zníž. prenesená",J262,0)</f>
        <v>0</v>
      </c>
      <c r="BI262" s="145">
        <f>IF(N262="nulová",J262,0)</f>
        <v>0</v>
      </c>
      <c r="BJ262" s="16" t="s">
        <v>160</v>
      </c>
      <c r="BK262" s="145">
        <f>ROUND(I262*H262,2)</f>
        <v>0</v>
      </c>
      <c r="BL262" s="16" t="s">
        <v>198</v>
      </c>
      <c r="BM262" s="144" t="s">
        <v>404</v>
      </c>
    </row>
    <row r="263" spans="2:65" s="10" customFormat="1" ht="25.9" customHeight="1">
      <c r="B263" s="122"/>
      <c r="D263" s="123" t="s">
        <v>74</v>
      </c>
      <c r="E263" s="124" t="s">
        <v>412</v>
      </c>
      <c r="F263" s="124" t="s">
        <v>413</v>
      </c>
      <c r="I263" s="125"/>
      <c r="J263" s="126">
        <f>BK263</f>
        <v>0</v>
      </c>
      <c r="L263" s="122"/>
      <c r="M263" s="127"/>
      <c r="P263" s="128">
        <f>SUM(P264:P276)</f>
        <v>0</v>
      </c>
      <c r="R263" s="128">
        <f>SUM(R264:R276)</f>
        <v>0</v>
      </c>
      <c r="T263" s="129">
        <f>SUM(T264:T276)</f>
        <v>0</v>
      </c>
      <c r="AR263" s="123" t="s">
        <v>160</v>
      </c>
      <c r="AT263" s="130" t="s">
        <v>74</v>
      </c>
      <c r="AU263" s="130" t="s">
        <v>75</v>
      </c>
      <c r="AY263" s="123" t="s">
        <v>154</v>
      </c>
      <c r="BK263" s="131">
        <f>SUM(BK264:BK276)</f>
        <v>0</v>
      </c>
    </row>
    <row r="264" spans="2:65" s="1" customFormat="1" ht="24.2" customHeight="1">
      <c r="B264" s="31"/>
      <c r="C264" s="132" t="s">
        <v>405</v>
      </c>
      <c r="D264" s="132" t="s">
        <v>155</v>
      </c>
      <c r="E264" s="133" t="s">
        <v>415</v>
      </c>
      <c r="F264" s="134" t="s">
        <v>416</v>
      </c>
      <c r="G264" s="135" t="s">
        <v>158</v>
      </c>
      <c r="H264" s="136">
        <v>16</v>
      </c>
      <c r="I264" s="137"/>
      <c r="J264" s="138">
        <f t="shared" ref="J264:J276" si="10">ROUND(I264*H264,2)</f>
        <v>0</v>
      </c>
      <c r="K264" s="139"/>
      <c r="L264" s="31"/>
      <c r="M264" s="140" t="s">
        <v>1</v>
      </c>
      <c r="N264" s="141" t="s">
        <v>41</v>
      </c>
      <c r="P264" s="142">
        <f t="shared" ref="P264:P276" si="11">O264*H264</f>
        <v>0</v>
      </c>
      <c r="Q264" s="142">
        <v>0</v>
      </c>
      <c r="R264" s="142">
        <f t="shared" ref="R264:R276" si="12">Q264*H264</f>
        <v>0</v>
      </c>
      <c r="S264" s="142">
        <v>0</v>
      </c>
      <c r="T264" s="143">
        <f t="shared" ref="T264:T276" si="13">S264*H264</f>
        <v>0</v>
      </c>
      <c r="AR264" s="144" t="s">
        <v>198</v>
      </c>
      <c r="AT264" s="144" t="s">
        <v>155</v>
      </c>
      <c r="AU264" s="144" t="s">
        <v>83</v>
      </c>
      <c r="AY264" s="16" t="s">
        <v>154</v>
      </c>
      <c r="BE264" s="145">
        <f t="shared" ref="BE264:BE276" si="14">IF(N264="základná",J264,0)</f>
        <v>0</v>
      </c>
      <c r="BF264" s="145">
        <f t="shared" ref="BF264:BF276" si="15">IF(N264="znížená",J264,0)</f>
        <v>0</v>
      </c>
      <c r="BG264" s="145">
        <f t="shared" ref="BG264:BG276" si="16">IF(N264="zákl. prenesená",J264,0)</f>
        <v>0</v>
      </c>
      <c r="BH264" s="145">
        <f t="shared" ref="BH264:BH276" si="17">IF(N264="zníž. prenesená",J264,0)</f>
        <v>0</v>
      </c>
      <c r="BI264" s="145">
        <f t="shared" ref="BI264:BI276" si="18">IF(N264="nulová",J264,0)</f>
        <v>0</v>
      </c>
      <c r="BJ264" s="16" t="s">
        <v>160</v>
      </c>
      <c r="BK264" s="145">
        <f t="shared" ref="BK264:BK276" si="19">ROUND(I264*H264,2)</f>
        <v>0</v>
      </c>
      <c r="BL264" s="16" t="s">
        <v>198</v>
      </c>
      <c r="BM264" s="144" t="s">
        <v>408</v>
      </c>
    </row>
    <row r="265" spans="2:65" s="1" customFormat="1" ht="37.9" customHeight="1">
      <c r="B265" s="31"/>
      <c r="C265" s="161" t="s">
        <v>279</v>
      </c>
      <c r="D265" s="161" t="s">
        <v>224</v>
      </c>
      <c r="E265" s="162" t="s">
        <v>418</v>
      </c>
      <c r="F265" s="163" t="s">
        <v>419</v>
      </c>
      <c r="G265" s="164" t="s">
        <v>158</v>
      </c>
      <c r="H265" s="165">
        <v>16</v>
      </c>
      <c r="I265" s="166"/>
      <c r="J265" s="167">
        <f t="shared" si="10"/>
        <v>0</v>
      </c>
      <c r="K265" s="168"/>
      <c r="L265" s="169"/>
      <c r="M265" s="170" t="s">
        <v>1</v>
      </c>
      <c r="N265" s="171" t="s">
        <v>41</v>
      </c>
      <c r="P265" s="142">
        <f t="shared" si="11"/>
        <v>0</v>
      </c>
      <c r="Q265" s="142">
        <v>0</v>
      </c>
      <c r="R265" s="142">
        <f t="shared" si="12"/>
        <v>0</v>
      </c>
      <c r="S265" s="142">
        <v>0</v>
      </c>
      <c r="T265" s="143">
        <f t="shared" si="13"/>
        <v>0</v>
      </c>
      <c r="AR265" s="144" t="s">
        <v>234</v>
      </c>
      <c r="AT265" s="144" t="s">
        <v>224</v>
      </c>
      <c r="AU265" s="144" t="s">
        <v>83</v>
      </c>
      <c r="AY265" s="16" t="s">
        <v>154</v>
      </c>
      <c r="BE265" s="145">
        <f t="shared" si="14"/>
        <v>0</v>
      </c>
      <c r="BF265" s="145">
        <f t="shared" si="15"/>
        <v>0</v>
      </c>
      <c r="BG265" s="145">
        <f t="shared" si="16"/>
        <v>0</v>
      </c>
      <c r="BH265" s="145">
        <f t="shared" si="17"/>
        <v>0</v>
      </c>
      <c r="BI265" s="145">
        <f t="shared" si="18"/>
        <v>0</v>
      </c>
      <c r="BJ265" s="16" t="s">
        <v>160</v>
      </c>
      <c r="BK265" s="145">
        <f t="shared" si="19"/>
        <v>0</v>
      </c>
      <c r="BL265" s="16" t="s">
        <v>198</v>
      </c>
      <c r="BM265" s="144" t="s">
        <v>411</v>
      </c>
    </row>
    <row r="266" spans="2:65" s="1" customFormat="1" ht="33" customHeight="1">
      <c r="B266" s="31"/>
      <c r="C266" s="132" t="s">
        <v>414</v>
      </c>
      <c r="D266" s="132" t="s">
        <v>155</v>
      </c>
      <c r="E266" s="133" t="s">
        <v>422</v>
      </c>
      <c r="F266" s="134" t="s">
        <v>423</v>
      </c>
      <c r="G266" s="135" t="s">
        <v>158</v>
      </c>
      <c r="H266" s="136">
        <v>45</v>
      </c>
      <c r="I266" s="137"/>
      <c r="J266" s="138">
        <f t="shared" si="10"/>
        <v>0</v>
      </c>
      <c r="K266" s="139"/>
      <c r="L266" s="31"/>
      <c r="M266" s="140" t="s">
        <v>1</v>
      </c>
      <c r="N266" s="141" t="s">
        <v>41</v>
      </c>
      <c r="P266" s="142">
        <f t="shared" si="11"/>
        <v>0</v>
      </c>
      <c r="Q266" s="142">
        <v>0</v>
      </c>
      <c r="R266" s="142">
        <f t="shared" si="12"/>
        <v>0</v>
      </c>
      <c r="S266" s="142">
        <v>0</v>
      </c>
      <c r="T266" s="143">
        <f t="shared" si="13"/>
        <v>0</v>
      </c>
      <c r="AR266" s="144" t="s">
        <v>198</v>
      </c>
      <c r="AT266" s="144" t="s">
        <v>155</v>
      </c>
      <c r="AU266" s="144" t="s">
        <v>83</v>
      </c>
      <c r="AY266" s="16" t="s">
        <v>154</v>
      </c>
      <c r="BE266" s="145">
        <f t="shared" si="14"/>
        <v>0</v>
      </c>
      <c r="BF266" s="145">
        <f t="shared" si="15"/>
        <v>0</v>
      </c>
      <c r="BG266" s="145">
        <f t="shared" si="16"/>
        <v>0</v>
      </c>
      <c r="BH266" s="145">
        <f t="shared" si="17"/>
        <v>0</v>
      </c>
      <c r="BI266" s="145">
        <f t="shared" si="18"/>
        <v>0</v>
      </c>
      <c r="BJ266" s="16" t="s">
        <v>160</v>
      </c>
      <c r="BK266" s="145">
        <f t="shared" si="19"/>
        <v>0</v>
      </c>
      <c r="BL266" s="16" t="s">
        <v>198</v>
      </c>
      <c r="BM266" s="144" t="s">
        <v>417</v>
      </c>
    </row>
    <row r="267" spans="2:65" s="1" customFormat="1" ht="24.2" customHeight="1">
      <c r="B267" s="31"/>
      <c r="C267" s="161" t="s">
        <v>285</v>
      </c>
      <c r="D267" s="161" t="s">
        <v>224</v>
      </c>
      <c r="E267" s="162" t="s">
        <v>426</v>
      </c>
      <c r="F267" s="163" t="s">
        <v>427</v>
      </c>
      <c r="G267" s="164" t="s">
        <v>158</v>
      </c>
      <c r="H267" s="165">
        <v>45</v>
      </c>
      <c r="I267" s="166"/>
      <c r="J267" s="167">
        <f t="shared" si="10"/>
        <v>0</v>
      </c>
      <c r="K267" s="168"/>
      <c r="L267" s="169"/>
      <c r="M267" s="170" t="s">
        <v>1</v>
      </c>
      <c r="N267" s="171" t="s">
        <v>41</v>
      </c>
      <c r="P267" s="142">
        <f t="shared" si="11"/>
        <v>0</v>
      </c>
      <c r="Q267" s="142">
        <v>0</v>
      </c>
      <c r="R267" s="142">
        <f t="shared" si="12"/>
        <v>0</v>
      </c>
      <c r="S267" s="142">
        <v>0</v>
      </c>
      <c r="T267" s="143">
        <f t="shared" si="13"/>
        <v>0</v>
      </c>
      <c r="AR267" s="144" t="s">
        <v>234</v>
      </c>
      <c r="AT267" s="144" t="s">
        <v>224</v>
      </c>
      <c r="AU267" s="144" t="s">
        <v>83</v>
      </c>
      <c r="AY267" s="16" t="s">
        <v>154</v>
      </c>
      <c r="BE267" s="145">
        <f t="shared" si="14"/>
        <v>0</v>
      </c>
      <c r="BF267" s="145">
        <f t="shared" si="15"/>
        <v>0</v>
      </c>
      <c r="BG267" s="145">
        <f t="shared" si="16"/>
        <v>0</v>
      </c>
      <c r="BH267" s="145">
        <f t="shared" si="17"/>
        <v>0</v>
      </c>
      <c r="BI267" s="145">
        <f t="shared" si="18"/>
        <v>0</v>
      </c>
      <c r="BJ267" s="16" t="s">
        <v>160</v>
      </c>
      <c r="BK267" s="145">
        <f t="shared" si="19"/>
        <v>0</v>
      </c>
      <c r="BL267" s="16" t="s">
        <v>198</v>
      </c>
      <c r="BM267" s="144" t="s">
        <v>420</v>
      </c>
    </row>
    <row r="268" spans="2:65" s="1" customFormat="1" ht="33" customHeight="1">
      <c r="B268" s="31"/>
      <c r="C268" s="161" t="s">
        <v>421</v>
      </c>
      <c r="D268" s="161" t="s">
        <v>224</v>
      </c>
      <c r="E268" s="162" t="s">
        <v>430</v>
      </c>
      <c r="F268" s="163" t="s">
        <v>728</v>
      </c>
      <c r="G268" s="164" t="s">
        <v>158</v>
      </c>
      <c r="H268" s="165">
        <v>23</v>
      </c>
      <c r="I268" s="166"/>
      <c r="J268" s="167">
        <f t="shared" si="10"/>
        <v>0</v>
      </c>
      <c r="K268" s="168"/>
      <c r="L268" s="169"/>
      <c r="M268" s="170" t="s">
        <v>1</v>
      </c>
      <c r="N268" s="171" t="s">
        <v>41</v>
      </c>
      <c r="P268" s="142">
        <f t="shared" si="11"/>
        <v>0</v>
      </c>
      <c r="Q268" s="142">
        <v>0</v>
      </c>
      <c r="R268" s="142">
        <f t="shared" si="12"/>
        <v>0</v>
      </c>
      <c r="S268" s="142">
        <v>0</v>
      </c>
      <c r="T268" s="143">
        <f t="shared" si="13"/>
        <v>0</v>
      </c>
      <c r="AR268" s="144" t="s">
        <v>234</v>
      </c>
      <c r="AT268" s="144" t="s">
        <v>224</v>
      </c>
      <c r="AU268" s="144" t="s">
        <v>83</v>
      </c>
      <c r="AY268" s="16" t="s">
        <v>154</v>
      </c>
      <c r="BE268" s="145">
        <f t="shared" si="14"/>
        <v>0</v>
      </c>
      <c r="BF268" s="145">
        <f t="shared" si="15"/>
        <v>0</v>
      </c>
      <c r="BG268" s="145">
        <f t="shared" si="16"/>
        <v>0</v>
      </c>
      <c r="BH268" s="145">
        <f t="shared" si="17"/>
        <v>0</v>
      </c>
      <c r="BI268" s="145">
        <f t="shared" si="18"/>
        <v>0</v>
      </c>
      <c r="BJ268" s="16" t="s">
        <v>160</v>
      </c>
      <c r="BK268" s="145">
        <f t="shared" si="19"/>
        <v>0</v>
      </c>
      <c r="BL268" s="16" t="s">
        <v>198</v>
      </c>
      <c r="BM268" s="144" t="s">
        <v>424</v>
      </c>
    </row>
    <row r="269" spans="2:65" s="1" customFormat="1" ht="24.2" customHeight="1">
      <c r="B269" s="31"/>
      <c r="C269" s="161" t="s">
        <v>290</v>
      </c>
      <c r="D269" s="161" t="s">
        <v>224</v>
      </c>
      <c r="E269" s="162" t="s">
        <v>433</v>
      </c>
      <c r="F269" s="163" t="s">
        <v>729</v>
      </c>
      <c r="G269" s="164" t="s">
        <v>158</v>
      </c>
      <c r="H269" s="165">
        <v>12</v>
      </c>
      <c r="I269" s="166"/>
      <c r="J269" s="167">
        <f t="shared" si="10"/>
        <v>0</v>
      </c>
      <c r="K269" s="168"/>
      <c r="L269" s="169"/>
      <c r="M269" s="170" t="s">
        <v>1</v>
      </c>
      <c r="N269" s="171" t="s">
        <v>41</v>
      </c>
      <c r="P269" s="142">
        <f t="shared" si="11"/>
        <v>0</v>
      </c>
      <c r="Q269" s="142">
        <v>0</v>
      </c>
      <c r="R269" s="142">
        <f t="shared" si="12"/>
        <v>0</v>
      </c>
      <c r="S269" s="142">
        <v>0</v>
      </c>
      <c r="T269" s="143">
        <f t="shared" si="13"/>
        <v>0</v>
      </c>
      <c r="AR269" s="144" t="s">
        <v>234</v>
      </c>
      <c r="AT269" s="144" t="s">
        <v>224</v>
      </c>
      <c r="AU269" s="144" t="s">
        <v>83</v>
      </c>
      <c r="AY269" s="16" t="s">
        <v>154</v>
      </c>
      <c r="BE269" s="145">
        <f t="shared" si="14"/>
        <v>0</v>
      </c>
      <c r="BF269" s="145">
        <f t="shared" si="15"/>
        <v>0</v>
      </c>
      <c r="BG269" s="145">
        <f t="shared" si="16"/>
        <v>0</v>
      </c>
      <c r="BH269" s="145">
        <f t="shared" si="17"/>
        <v>0</v>
      </c>
      <c r="BI269" s="145">
        <f t="shared" si="18"/>
        <v>0</v>
      </c>
      <c r="BJ269" s="16" t="s">
        <v>160</v>
      </c>
      <c r="BK269" s="145">
        <f t="shared" si="19"/>
        <v>0</v>
      </c>
      <c r="BL269" s="16" t="s">
        <v>198</v>
      </c>
      <c r="BM269" s="144" t="s">
        <v>428</v>
      </c>
    </row>
    <row r="270" spans="2:65" s="1" customFormat="1" ht="24.2" customHeight="1">
      <c r="B270" s="31"/>
      <c r="C270" s="132" t="s">
        <v>429</v>
      </c>
      <c r="D270" s="132" t="s">
        <v>155</v>
      </c>
      <c r="E270" s="133" t="s">
        <v>437</v>
      </c>
      <c r="F270" s="134" t="s">
        <v>438</v>
      </c>
      <c r="G270" s="135" t="s">
        <v>158</v>
      </c>
      <c r="H270" s="136">
        <v>27</v>
      </c>
      <c r="I270" s="137"/>
      <c r="J270" s="138">
        <f t="shared" si="10"/>
        <v>0</v>
      </c>
      <c r="K270" s="139"/>
      <c r="L270" s="31"/>
      <c r="M270" s="140" t="s">
        <v>1</v>
      </c>
      <c r="N270" s="141" t="s">
        <v>41</v>
      </c>
      <c r="P270" s="142">
        <f t="shared" si="11"/>
        <v>0</v>
      </c>
      <c r="Q270" s="142">
        <v>0</v>
      </c>
      <c r="R270" s="142">
        <f t="shared" si="12"/>
        <v>0</v>
      </c>
      <c r="S270" s="142">
        <v>0</v>
      </c>
      <c r="T270" s="143">
        <f t="shared" si="13"/>
        <v>0</v>
      </c>
      <c r="AR270" s="144" t="s">
        <v>198</v>
      </c>
      <c r="AT270" s="144" t="s">
        <v>155</v>
      </c>
      <c r="AU270" s="144" t="s">
        <v>83</v>
      </c>
      <c r="AY270" s="16" t="s">
        <v>154</v>
      </c>
      <c r="BE270" s="145">
        <f t="shared" si="14"/>
        <v>0</v>
      </c>
      <c r="BF270" s="145">
        <f t="shared" si="15"/>
        <v>0</v>
      </c>
      <c r="BG270" s="145">
        <f t="shared" si="16"/>
        <v>0</v>
      </c>
      <c r="BH270" s="145">
        <f t="shared" si="17"/>
        <v>0</v>
      </c>
      <c r="BI270" s="145">
        <f t="shared" si="18"/>
        <v>0</v>
      </c>
      <c r="BJ270" s="16" t="s">
        <v>160</v>
      </c>
      <c r="BK270" s="145">
        <f t="shared" si="19"/>
        <v>0</v>
      </c>
      <c r="BL270" s="16" t="s">
        <v>198</v>
      </c>
      <c r="BM270" s="144" t="s">
        <v>432</v>
      </c>
    </row>
    <row r="271" spans="2:65" s="1" customFormat="1" ht="16.5" customHeight="1">
      <c r="B271" s="31"/>
      <c r="C271" s="132" t="s">
        <v>294</v>
      </c>
      <c r="D271" s="132" t="s">
        <v>155</v>
      </c>
      <c r="E271" s="133" t="s">
        <v>440</v>
      </c>
      <c r="F271" s="134" t="s">
        <v>441</v>
      </c>
      <c r="G271" s="135" t="s">
        <v>158</v>
      </c>
      <c r="H271" s="136">
        <v>51</v>
      </c>
      <c r="I271" s="137"/>
      <c r="J271" s="138">
        <f t="shared" si="10"/>
        <v>0</v>
      </c>
      <c r="K271" s="139"/>
      <c r="L271" s="31"/>
      <c r="M271" s="140" t="s">
        <v>1</v>
      </c>
      <c r="N271" s="141" t="s">
        <v>41</v>
      </c>
      <c r="P271" s="142">
        <f t="shared" si="11"/>
        <v>0</v>
      </c>
      <c r="Q271" s="142">
        <v>0</v>
      </c>
      <c r="R271" s="142">
        <f t="shared" si="12"/>
        <v>0</v>
      </c>
      <c r="S271" s="142">
        <v>0</v>
      </c>
      <c r="T271" s="143">
        <f t="shared" si="13"/>
        <v>0</v>
      </c>
      <c r="AR271" s="144" t="s">
        <v>198</v>
      </c>
      <c r="AT271" s="144" t="s">
        <v>155</v>
      </c>
      <c r="AU271" s="144" t="s">
        <v>83</v>
      </c>
      <c r="AY271" s="16" t="s">
        <v>154</v>
      </c>
      <c r="BE271" s="145">
        <f t="shared" si="14"/>
        <v>0</v>
      </c>
      <c r="BF271" s="145">
        <f t="shared" si="15"/>
        <v>0</v>
      </c>
      <c r="BG271" s="145">
        <f t="shared" si="16"/>
        <v>0</v>
      </c>
      <c r="BH271" s="145">
        <f t="shared" si="17"/>
        <v>0</v>
      </c>
      <c r="BI271" s="145">
        <f t="shared" si="18"/>
        <v>0</v>
      </c>
      <c r="BJ271" s="16" t="s">
        <v>160</v>
      </c>
      <c r="BK271" s="145">
        <f t="shared" si="19"/>
        <v>0</v>
      </c>
      <c r="BL271" s="16" t="s">
        <v>198</v>
      </c>
      <c r="BM271" s="144" t="s">
        <v>435</v>
      </c>
    </row>
    <row r="272" spans="2:65" s="1" customFormat="1" ht="16.5" customHeight="1">
      <c r="B272" s="31"/>
      <c r="C272" s="161" t="s">
        <v>436</v>
      </c>
      <c r="D272" s="161" t="s">
        <v>224</v>
      </c>
      <c r="E272" s="162" t="s">
        <v>445</v>
      </c>
      <c r="F272" s="163" t="s">
        <v>446</v>
      </c>
      <c r="G272" s="164" t="s">
        <v>158</v>
      </c>
      <c r="H272" s="165">
        <v>12</v>
      </c>
      <c r="I272" s="166"/>
      <c r="J272" s="167">
        <f t="shared" si="10"/>
        <v>0</v>
      </c>
      <c r="K272" s="168"/>
      <c r="L272" s="169"/>
      <c r="M272" s="170" t="s">
        <v>1</v>
      </c>
      <c r="N272" s="171" t="s">
        <v>41</v>
      </c>
      <c r="P272" s="142">
        <f t="shared" si="11"/>
        <v>0</v>
      </c>
      <c r="Q272" s="142">
        <v>0</v>
      </c>
      <c r="R272" s="142">
        <f t="shared" si="12"/>
        <v>0</v>
      </c>
      <c r="S272" s="142">
        <v>0</v>
      </c>
      <c r="T272" s="143">
        <f t="shared" si="13"/>
        <v>0</v>
      </c>
      <c r="AR272" s="144" t="s">
        <v>234</v>
      </c>
      <c r="AT272" s="144" t="s">
        <v>224</v>
      </c>
      <c r="AU272" s="144" t="s">
        <v>83</v>
      </c>
      <c r="AY272" s="16" t="s">
        <v>154</v>
      </c>
      <c r="BE272" s="145">
        <f t="shared" si="14"/>
        <v>0</v>
      </c>
      <c r="BF272" s="145">
        <f t="shared" si="15"/>
        <v>0</v>
      </c>
      <c r="BG272" s="145">
        <f t="shared" si="16"/>
        <v>0</v>
      </c>
      <c r="BH272" s="145">
        <f t="shared" si="17"/>
        <v>0</v>
      </c>
      <c r="BI272" s="145">
        <f t="shared" si="18"/>
        <v>0</v>
      </c>
      <c r="BJ272" s="16" t="s">
        <v>160</v>
      </c>
      <c r="BK272" s="145">
        <f t="shared" si="19"/>
        <v>0</v>
      </c>
      <c r="BL272" s="16" t="s">
        <v>198</v>
      </c>
      <c r="BM272" s="144" t="s">
        <v>439</v>
      </c>
    </row>
    <row r="273" spans="2:65" s="1" customFormat="1" ht="16.5" customHeight="1">
      <c r="B273" s="31"/>
      <c r="C273" s="161" t="s">
        <v>306</v>
      </c>
      <c r="D273" s="161" t="s">
        <v>224</v>
      </c>
      <c r="E273" s="162" t="s">
        <v>448</v>
      </c>
      <c r="F273" s="163" t="s">
        <v>449</v>
      </c>
      <c r="G273" s="164" t="s">
        <v>158</v>
      </c>
      <c r="H273" s="165">
        <v>39</v>
      </c>
      <c r="I273" s="166"/>
      <c r="J273" s="167">
        <f t="shared" si="10"/>
        <v>0</v>
      </c>
      <c r="K273" s="168"/>
      <c r="L273" s="169"/>
      <c r="M273" s="170" t="s">
        <v>1</v>
      </c>
      <c r="N273" s="171" t="s">
        <v>41</v>
      </c>
      <c r="P273" s="142">
        <f t="shared" si="11"/>
        <v>0</v>
      </c>
      <c r="Q273" s="142">
        <v>0</v>
      </c>
      <c r="R273" s="142">
        <f t="shared" si="12"/>
        <v>0</v>
      </c>
      <c r="S273" s="142">
        <v>0</v>
      </c>
      <c r="T273" s="143">
        <f t="shared" si="13"/>
        <v>0</v>
      </c>
      <c r="AR273" s="144" t="s">
        <v>234</v>
      </c>
      <c r="AT273" s="144" t="s">
        <v>224</v>
      </c>
      <c r="AU273" s="144" t="s">
        <v>83</v>
      </c>
      <c r="AY273" s="16" t="s">
        <v>154</v>
      </c>
      <c r="BE273" s="145">
        <f t="shared" si="14"/>
        <v>0</v>
      </c>
      <c r="BF273" s="145">
        <f t="shared" si="15"/>
        <v>0</v>
      </c>
      <c r="BG273" s="145">
        <f t="shared" si="16"/>
        <v>0</v>
      </c>
      <c r="BH273" s="145">
        <f t="shared" si="17"/>
        <v>0</v>
      </c>
      <c r="BI273" s="145">
        <f t="shared" si="18"/>
        <v>0</v>
      </c>
      <c r="BJ273" s="16" t="s">
        <v>160</v>
      </c>
      <c r="BK273" s="145">
        <f t="shared" si="19"/>
        <v>0</v>
      </c>
      <c r="BL273" s="16" t="s">
        <v>198</v>
      </c>
      <c r="BM273" s="144" t="s">
        <v>442</v>
      </c>
    </row>
    <row r="274" spans="2:65" s="1" customFormat="1" ht="16.5" customHeight="1">
      <c r="B274" s="31"/>
      <c r="C274" s="132" t="s">
        <v>444</v>
      </c>
      <c r="D274" s="132" t="s">
        <v>155</v>
      </c>
      <c r="E274" s="133" t="s">
        <v>452</v>
      </c>
      <c r="F274" s="134" t="s">
        <v>453</v>
      </c>
      <c r="G274" s="135" t="s">
        <v>158</v>
      </c>
      <c r="H274" s="136">
        <v>2</v>
      </c>
      <c r="I274" s="137"/>
      <c r="J274" s="138">
        <f t="shared" si="10"/>
        <v>0</v>
      </c>
      <c r="K274" s="139"/>
      <c r="L274" s="31"/>
      <c r="M274" s="140" t="s">
        <v>1</v>
      </c>
      <c r="N274" s="141" t="s">
        <v>41</v>
      </c>
      <c r="P274" s="142">
        <f t="shared" si="11"/>
        <v>0</v>
      </c>
      <c r="Q274" s="142">
        <v>0</v>
      </c>
      <c r="R274" s="142">
        <f t="shared" si="12"/>
        <v>0</v>
      </c>
      <c r="S274" s="142">
        <v>0</v>
      </c>
      <c r="T274" s="143">
        <f t="shared" si="13"/>
        <v>0</v>
      </c>
      <c r="AR274" s="144" t="s">
        <v>198</v>
      </c>
      <c r="AT274" s="144" t="s">
        <v>155</v>
      </c>
      <c r="AU274" s="144" t="s">
        <v>83</v>
      </c>
      <c r="AY274" s="16" t="s">
        <v>154</v>
      </c>
      <c r="BE274" s="145">
        <f t="shared" si="14"/>
        <v>0</v>
      </c>
      <c r="BF274" s="145">
        <f t="shared" si="15"/>
        <v>0</v>
      </c>
      <c r="BG274" s="145">
        <f t="shared" si="16"/>
        <v>0</v>
      </c>
      <c r="BH274" s="145">
        <f t="shared" si="17"/>
        <v>0</v>
      </c>
      <c r="BI274" s="145">
        <f t="shared" si="18"/>
        <v>0</v>
      </c>
      <c r="BJ274" s="16" t="s">
        <v>160</v>
      </c>
      <c r="BK274" s="145">
        <f t="shared" si="19"/>
        <v>0</v>
      </c>
      <c r="BL274" s="16" t="s">
        <v>198</v>
      </c>
      <c r="BM274" s="144" t="s">
        <v>447</v>
      </c>
    </row>
    <row r="275" spans="2:65" s="1" customFormat="1" ht="16.5" customHeight="1">
      <c r="B275" s="31"/>
      <c r="C275" s="161" t="s">
        <v>309</v>
      </c>
      <c r="D275" s="161" t="s">
        <v>224</v>
      </c>
      <c r="E275" s="162" t="s">
        <v>455</v>
      </c>
      <c r="F275" s="163" t="s">
        <v>456</v>
      </c>
      <c r="G275" s="164" t="s">
        <v>158</v>
      </c>
      <c r="H275" s="165">
        <v>2</v>
      </c>
      <c r="I275" s="166"/>
      <c r="J275" s="167">
        <f t="shared" si="10"/>
        <v>0</v>
      </c>
      <c r="K275" s="168"/>
      <c r="L275" s="169"/>
      <c r="M275" s="170" t="s">
        <v>1</v>
      </c>
      <c r="N275" s="171" t="s">
        <v>41</v>
      </c>
      <c r="P275" s="142">
        <f t="shared" si="11"/>
        <v>0</v>
      </c>
      <c r="Q275" s="142">
        <v>0</v>
      </c>
      <c r="R275" s="142">
        <f t="shared" si="12"/>
        <v>0</v>
      </c>
      <c r="S275" s="142">
        <v>0</v>
      </c>
      <c r="T275" s="143">
        <f t="shared" si="13"/>
        <v>0</v>
      </c>
      <c r="AR275" s="144" t="s">
        <v>234</v>
      </c>
      <c r="AT275" s="144" t="s">
        <v>224</v>
      </c>
      <c r="AU275" s="144" t="s">
        <v>83</v>
      </c>
      <c r="AY275" s="16" t="s">
        <v>154</v>
      </c>
      <c r="BE275" s="145">
        <f t="shared" si="14"/>
        <v>0</v>
      </c>
      <c r="BF275" s="145">
        <f t="shared" si="15"/>
        <v>0</v>
      </c>
      <c r="BG275" s="145">
        <f t="shared" si="16"/>
        <v>0</v>
      </c>
      <c r="BH275" s="145">
        <f t="shared" si="17"/>
        <v>0</v>
      </c>
      <c r="BI275" s="145">
        <f t="shared" si="18"/>
        <v>0</v>
      </c>
      <c r="BJ275" s="16" t="s">
        <v>160</v>
      </c>
      <c r="BK275" s="145">
        <f t="shared" si="19"/>
        <v>0</v>
      </c>
      <c r="BL275" s="16" t="s">
        <v>198</v>
      </c>
      <c r="BM275" s="144" t="s">
        <v>450</v>
      </c>
    </row>
    <row r="276" spans="2:65" s="1" customFormat="1" ht="24.2" customHeight="1">
      <c r="B276" s="31"/>
      <c r="C276" s="132" t="s">
        <v>451</v>
      </c>
      <c r="D276" s="132" t="s">
        <v>155</v>
      </c>
      <c r="E276" s="133" t="s">
        <v>459</v>
      </c>
      <c r="F276" s="134" t="s">
        <v>460</v>
      </c>
      <c r="G276" s="135" t="s">
        <v>365</v>
      </c>
      <c r="H276" s="172"/>
      <c r="I276" s="137"/>
      <c r="J276" s="138">
        <f t="shared" si="10"/>
        <v>0</v>
      </c>
      <c r="K276" s="139"/>
      <c r="L276" s="31"/>
      <c r="M276" s="140" t="s">
        <v>1</v>
      </c>
      <c r="N276" s="141" t="s">
        <v>41</v>
      </c>
      <c r="P276" s="142">
        <f t="shared" si="11"/>
        <v>0</v>
      </c>
      <c r="Q276" s="142">
        <v>0</v>
      </c>
      <c r="R276" s="142">
        <f t="shared" si="12"/>
        <v>0</v>
      </c>
      <c r="S276" s="142">
        <v>0</v>
      </c>
      <c r="T276" s="143">
        <f t="shared" si="13"/>
        <v>0</v>
      </c>
      <c r="AR276" s="144" t="s">
        <v>198</v>
      </c>
      <c r="AT276" s="144" t="s">
        <v>155</v>
      </c>
      <c r="AU276" s="144" t="s">
        <v>83</v>
      </c>
      <c r="AY276" s="16" t="s">
        <v>154</v>
      </c>
      <c r="BE276" s="145">
        <f t="shared" si="14"/>
        <v>0</v>
      </c>
      <c r="BF276" s="145">
        <f t="shared" si="15"/>
        <v>0</v>
      </c>
      <c r="BG276" s="145">
        <f t="shared" si="16"/>
        <v>0</v>
      </c>
      <c r="BH276" s="145">
        <f t="shared" si="17"/>
        <v>0</v>
      </c>
      <c r="BI276" s="145">
        <f t="shared" si="18"/>
        <v>0</v>
      </c>
      <c r="BJ276" s="16" t="s">
        <v>160</v>
      </c>
      <c r="BK276" s="145">
        <f t="shared" si="19"/>
        <v>0</v>
      </c>
      <c r="BL276" s="16" t="s">
        <v>198</v>
      </c>
      <c r="BM276" s="144" t="s">
        <v>454</v>
      </c>
    </row>
    <row r="277" spans="2:65" s="10" customFormat="1" ht="25.9" customHeight="1">
      <c r="B277" s="122"/>
      <c r="D277" s="123" t="s">
        <v>74</v>
      </c>
      <c r="E277" s="124" t="s">
        <v>462</v>
      </c>
      <c r="F277" s="124" t="s">
        <v>463</v>
      </c>
      <c r="I277" s="125"/>
      <c r="J277" s="126">
        <f>BK277</f>
        <v>0</v>
      </c>
      <c r="L277" s="122"/>
      <c r="M277" s="127"/>
      <c r="P277" s="128">
        <f>SUM(P278:P280)</f>
        <v>0</v>
      </c>
      <c r="R277" s="128">
        <f>SUM(R278:R280)</f>
        <v>0</v>
      </c>
      <c r="T277" s="129">
        <f>SUM(T278:T280)</f>
        <v>0</v>
      </c>
      <c r="AR277" s="123" t="s">
        <v>160</v>
      </c>
      <c r="AT277" s="130" t="s">
        <v>74</v>
      </c>
      <c r="AU277" s="130" t="s">
        <v>75</v>
      </c>
      <c r="AY277" s="123" t="s">
        <v>154</v>
      </c>
      <c r="BK277" s="131">
        <f>SUM(BK278:BK280)</f>
        <v>0</v>
      </c>
    </row>
    <row r="278" spans="2:65" s="1" customFormat="1" ht="24.2" customHeight="1">
      <c r="B278" s="31"/>
      <c r="C278" s="132" t="s">
        <v>321</v>
      </c>
      <c r="D278" s="132" t="s">
        <v>155</v>
      </c>
      <c r="E278" s="133" t="s">
        <v>464</v>
      </c>
      <c r="F278" s="134" t="s">
        <v>465</v>
      </c>
      <c r="G278" s="135" t="s">
        <v>165</v>
      </c>
      <c r="H278" s="136">
        <v>19.8</v>
      </c>
      <c r="I278" s="137"/>
      <c r="J278" s="138">
        <f>ROUND(I278*H278,2)</f>
        <v>0</v>
      </c>
      <c r="K278" s="139"/>
      <c r="L278" s="31"/>
      <c r="M278" s="140" t="s">
        <v>1</v>
      </c>
      <c r="N278" s="141" t="s">
        <v>41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198</v>
      </c>
      <c r="AT278" s="144" t="s">
        <v>155</v>
      </c>
      <c r="AU278" s="144" t="s">
        <v>83</v>
      </c>
      <c r="AY278" s="16" t="s">
        <v>154</v>
      </c>
      <c r="BE278" s="145">
        <f>IF(N278="základná",J278,0)</f>
        <v>0</v>
      </c>
      <c r="BF278" s="145">
        <f>IF(N278="znížená",J278,0)</f>
        <v>0</v>
      </c>
      <c r="BG278" s="145">
        <f>IF(N278="zákl. prenesená",J278,0)</f>
        <v>0</v>
      </c>
      <c r="BH278" s="145">
        <f>IF(N278="zníž. prenesená",J278,0)</f>
        <v>0</v>
      </c>
      <c r="BI278" s="145">
        <f>IF(N278="nulová",J278,0)</f>
        <v>0</v>
      </c>
      <c r="BJ278" s="16" t="s">
        <v>160</v>
      </c>
      <c r="BK278" s="145">
        <f>ROUND(I278*H278,2)</f>
        <v>0</v>
      </c>
      <c r="BL278" s="16" t="s">
        <v>198</v>
      </c>
      <c r="BM278" s="144" t="s">
        <v>457</v>
      </c>
    </row>
    <row r="279" spans="2:65" s="11" customFormat="1" ht="11.25">
      <c r="B279" s="146"/>
      <c r="D279" s="147" t="s">
        <v>167</v>
      </c>
      <c r="E279" s="148" t="s">
        <v>1</v>
      </c>
      <c r="F279" s="149" t="s">
        <v>467</v>
      </c>
      <c r="H279" s="150">
        <v>19.8</v>
      </c>
      <c r="I279" s="151"/>
      <c r="L279" s="146"/>
      <c r="M279" s="152"/>
      <c r="T279" s="153"/>
      <c r="AT279" s="148" t="s">
        <v>167</v>
      </c>
      <c r="AU279" s="148" t="s">
        <v>83</v>
      </c>
      <c r="AV279" s="11" t="s">
        <v>160</v>
      </c>
      <c r="AW279" s="11" t="s">
        <v>31</v>
      </c>
      <c r="AX279" s="11" t="s">
        <v>75</v>
      </c>
      <c r="AY279" s="148" t="s">
        <v>154</v>
      </c>
    </row>
    <row r="280" spans="2:65" s="12" customFormat="1" ht="11.25">
      <c r="B280" s="154"/>
      <c r="D280" s="147" t="s">
        <v>167</v>
      </c>
      <c r="E280" s="155" t="s">
        <v>1</v>
      </c>
      <c r="F280" s="156" t="s">
        <v>169</v>
      </c>
      <c r="H280" s="157">
        <v>19.8</v>
      </c>
      <c r="I280" s="158"/>
      <c r="L280" s="154"/>
      <c r="M280" s="159"/>
      <c r="T280" s="160"/>
      <c r="AT280" s="155" t="s">
        <v>167</v>
      </c>
      <c r="AU280" s="155" t="s">
        <v>83</v>
      </c>
      <c r="AV280" s="12" t="s">
        <v>159</v>
      </c>
      <c r="AW280" s="12" t="s">
        <v>31</v>
      </c>
      <c r="AX280" s="12" t="s">
        <v>83</v>
      </c>
      <c r="AY280" s="155" t="s">
        <v>154</v>
      </c>
    </row>
    <row r="281" spans="2:65" s="10" customFormat="1" ht="25.9" customHeight="1">
      <c r="B281" s="122"/>
      <c r="D281" s="123" t="s">
        <v>74</v>
      </c>
      <c r="E281" s="124" t="s">
        <v>468</v>
      </c>
      <c r="F281" s="124" t="s">
        <v>469</v>
      </c>
      <c r="I281" s="125"/>
      <c r="J281" s="126">
        <f>BK281</f>
        <v>0</v>
      </c>
      <c r="L281" s="122"/>
      <c r="M281" s="127"/>
      <c r="P281" s="128">
        <f>SUM(P282:P288)</f>
        <v>0</v>
      </c>
      <c r="R281" s="128">
        <f>SUM(R282:R288)</f>
        <v>0</v>
      </c>
      <c r="T281" s="129">
        <f>SUM(T282:T288)</f>
        <v>0</v>
      </c>
      <c r="AR281" s="123" t="s">
        <v>160</v>
      </c>
      <c r="AT281" s="130" t="s">
        <v>74</v>
      </c>
      <c r="AU281" s="130" t="s">
        <v>75</v>
      </c>
      <c r="AY281" s="123" t="s">
        <v>154</v>
      </c>
      <c r="BK281" s="131">
        <f>SUM(BK282:BK288)</f>
        <v>0</v>
      </c>
    </row>
    <row r="282" spans="2:65" s="1" customFormat="1" ht="37.9" customHeight="1">
      <c r="B282" s="31"/>
      <c r="C282" s="132" t="s">
        <v>458</v>
      </c>
      <c r="D282" s="132" t="s">
        <v>155</v>
      </c>
      <c r="E282" s="133" t="s">
        <v>487</v>
      </c>
      <c r="F282" s="134" t="s">
        <v>488</v>
      </c>
      <c r="G282" s="135" t="s">
        <v>165</v>
      </c>
      <c r="H282" s="136">
        <v>85.741</v>
      </c>
      <c r="I282" s="137"/>
      <c r="J282" s="138">
        <f>ROUND(I282*H282,2)</f>
        <v>0</v>
      </c>
      <c r="K282" s="139"/>
      <c r="L282" s="31"/>
      <c r="M282" s="140" t="s">
        <v>1</v>
      </c>
      <c r="N282" s="141" t="s">
        <v>41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198</v>
      </c>
      <c r="AT282" s="144" t="s">
        <v>155</v>
      </c>
      <c r="AU282" s="144" t="s">
        <v>83</v>
      </c>
      <c r="AY282" s="16" t="s">
        <v>154</v>
      </c>
      <c r="BE282" s="145">
        <f>IF(N282="základná",J282,0)</f>
        <v>0</v>
      </c>
      <c r="BF282" s="145">
        <f>IF(N282="znížená",J282,0)</f>
        <v>0</v>
      </c>
      <c r="BG282" s="145">
        <f>IF(N282="zákl. prenesená",J282,0)</f>
        <v>0</v>
      </c>
      <c r="BH282" s="145">
        <f>IF(N282="zníž. prenesená",J282,0)</f>
        <v>0</v>
      </c>
      <c r="BI282" s="145">
        <f>IF(N282="nulová",J282,0)</f>
        <v>0</v>
      </c>
      <c r="BJ282" s="16" t="s">
        <v>160</v>
      </c>
      <c r="BK282" s="145">
        <f>ROUND(I282*H282,2)</f>
        <v>0</v>
      </c>
      <c r="BL282" s="16" t="s">
        <v>198</v>
      </c>
      <c r="BM282" s="144" t="s">
        <v>461</v>
      </c>
    </row>
    <row r="283" spans="2:65" s="11" customFormat="1" ht="22.5">
      <c r="B283" s="146"/>
      <c r="D283" s="147" t="s">
        <v>167</v>
      </c>
      <c r="E283" s="148" t="s">
        <v>1</v>
      </c>
      <c r="F283" s="149" t="s">
        <v>698</v>
      </c>
      <c r="H283" s="150">
        <v>85.741</v>
      </c>
      <c r="I283" s="151"/>
      <c r="L283" s="146"/>
      <c r="M283" s="152"/>
      <c r="T283" s="153"/>
      <c r="AT283" s="148" t="s">
        <v>167</v>
      </c>
      <c r="AU283" s="148" t="s">
        <v>83</v>
      </c>
      <c r="AV283" s="11" t="s">
        <v>160</v>
      </c>
      <c r="AW283" s="11" t="s">
        <v>31</v>
      </c>
      <c r="AX283" s="11" t="s">
        <v>75</v>
      </c>
      <c r="AY283" s="148" t="s">
        <v>154</v>
      </c>
    </row>
    <row r="284" spans="2:65" s="12" customFormat="1" ht="11.25">
      <c r="B284" s="154"/>
      <c r="D284" s="147" t="s">
        <v>167</v>
      </c>
      <c r="E284" s="155" t="s">
        <v>1</v>
      </c>
      <c r="F284" s="156" t="s">
        <v>169</v>
      </c>
      <c r="H284" s="157">
        <v>85.741</v>
      </c>
      <c r="I284" s="158"/>
      <c r="L284" s="154"/>
      <c r="M284" s="159"/>
      <c r="T284" s="160"/>
      <c r="AT284" s="155" t="s">
        <v>167</v>
      </c>
      <c r="AU284" s="155" t="s">
        <v>83</v>
      </c>
      <c r="AV284" s="12" t="s">
        <v>159</v>
      </c>
      <c r="AW284" s="12" t="s">
        <v>31</v>
      </c>
      <c r="AX284" s="12" t="s">
        <v>83</v>
      </c>
      <c r="AY284" s="155" t="s">
        <v>154</v>
      </c>
    </row>
    <row r="285" spans="2:65" s="1" customFormat="1" ht="24.2" customHeight="1">
      <c r="B285" s="31"/>
      <c r="C285" s="161" t="s">
        <v>324</v>
      </c>
      <c r="D285" s="161" t="s">
        <v>224</v>
      </c>
      <c r="E285" s="162" t="s">
        <v>491</v>
      </c>
      <c r="F285" s="163" t="s">
        <v>492</v>
      </c>
      <c r="G285" s="164" t="s">
        <v>165</v>
      </c>
      <c r="H285" s="165">
        <v>92.6</v>
      </c>
      <c r="I285" s="166"/>
      <c r="J285" s="167">
        <f>ROUND(I285*H285,2)</f>
        <v>0</v>
      </c>
      <c r="K285" s="168"/>
      <c r="L285" s="169"/>
      <c r="M285" s="170" t="s">
        <v>1</v>
      </c>
      <c r="N285" s="171" t="s">
        <v>41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234</v>
      </c>
      <c r="AT285" s="144" t="s">
        <v>224</v>
      </c>
      <c r="AU285" s="144" t="s">
        <v>83</v>
      </c>
      <c r="AY285" s="16" t="s">
        <v>154</v>
      </c>
      <c r="BE285" s="145">
        <f>IF(N285="základná",J285,0)</f>
        <v>0</v>
      </c>
      <c r="BF285" s="145">
        <f>IF(N285="znížená",J285,0)</f>
        <v>0</v>
      </c>
      <c r="BG285" s="145">
        <f>IF(N285="zákl. prenesená",J285,0)</f>
        <v>0</v>
      </c>
      <c r="BH285" s="145">
        <f>IF(N285="zníž. prenesená",J285,0)</f>
        <v>0</v>
      </c>
      <c r="BI285" s="145">
        <f>IF(N285="nulová",J285,0)</f>
        <v>0</v>
      </c>
      <c r="BJ285" s="16" t="s">
        <v>160</v>
      </c>
      <c r="BK285" s="145">
        <f>ROUND(I285*H285,2)</f>
        <v>0</v>
      </c>
      <c r="BL285" s="16" t="s">
        <v>198</v>
      </c>
      <c r="BM285" s="144" t="s">
        <v>466</v>
      </c>
    </row>
    <row r="286" spans="2:65" s="11" customFormat="1" ht="11.25">
      <c r="B286" s="146"/>
      <c r="D286" s="147" t="s">
        <v>167</v>
      </c>
      <c r="E286" s="148" t="s">
        <v>1</v>
      </c>
      <c r="F286" s="149" t="s">
        <v>700</v>
      </c>
      <c r="H286" s="150">
        <v>92.6</v>
      </c>
      <c r="I286" s="151"/>
      <c r="L286" s="146"/>
      <c r="M286" s="152"/>
      <c r="T286" s="153"/>
      <c r="AT286" s="148" t="s">
        <v>167</v>
      </c>
      <c r="AU286" s="148" t="s">
        <v>83</v>
      </c>
      <c r="AV286" s="11" t="s">
        <v>160</v>
      </c>
      <c r="AW286" s="11" t="s">
        <v>31</v>
      </c>
      <c r="AX286" s="11" t="s">
        <v>75</v>
      </c>
      <c r="AY286" s="148" t="s">
        <v>154</v>
      </c>
    </row>
    <row r="287" spans="2:65" s="12" customFormat="1" ht="11.25">
      <c r="B287" s="154"/>
      <c r="D287" s="147" t="s">
        <v>167</v>
      </c>
      <c r="E287" s="155" t="s">
        <v>1</v>
      </c>
      <c r="F287" s="156" t="s">
        <v>169</v>
      </c>
      <c r="H287" s="157">
        <v>92.6</v>
      </c>
      <c r="I287" s="158"/>
      <c r="L287" s="154"/>
      <c r="M287" s="159"/>
      <c r="T287" s="160"/>
      <c r="AT287" s="155" t="s">
        <v>167</v>
      </c>
      <c r="AU287" s="155" t="s">
        <v>83</v>
      </c>
      <c r="AV287" s="12" t="s">
        <v>159</v>
      </c>
      <c r="AW287" s="12" t="s">
        <v>31</v>
      </c>
      <c r="AX287" s="12" t="s">
        <v>83</v>
      </c>
      <c r="AY287" s="155" t="s">
        <v>154</v>
      </c>
    </row>
    <row r="288" spans="2:65" s="1" customFormat="1" ht="24.2" customHeight="1">
      <c r="B288" s="31"/>
      <c r="C288" s="132" t="s">
        <v>470</v>
      </c>
      <c r="D288" s="132" t="s">
        <v>155</v>
      </c>
      <c r="E288" s="133" t="s">
        <v>496</v>
      </c>
      <c r="F288" s="134" t="s">
        <v>497</v>
      </c>
      <c r="G288" s="135" t="s">
        <v>365</v>
      </c>
      <c r="H288" s="172"/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41</v>
      </c>
      <c r="P288" s="142">
        <f>O288*H288</f>
        <v>0</v>
      </c>
      <c r="Q288" s="142">
        <v>0</v>
      </c>
      <c r="R288" s="142">
        <f>Q288*H288</f>
        <v>0</v>
      </c>
      <c r="S288" s="142">
        <v>0</v>
      </c>
      <c r="T288" s="143">
        <f>S288*H288</f>
        <v>0</v>
      </c>
      <c r="AR288" s="144" t="s">
        <v>198</v>
      </c>
      <c r="AT288" s="144" t="s">
        <v>155</v>
      </c>
      <c r="AU288" s="144" t="s">
        <v>83</v>
      </c>
      <c r="AY288" s="16" t="s">
        <v>154</v>
      </c>
      <c r="BE288" s="145">
        <f>IF(N288="základná",J288,0)</f>
        <v>0</v>
      </c>
      <c r="BF288" s="145">
        <f>IF(N288="znížená",J288,0)</f>
        <v>0</v>
      </c>
      <c r="BG288" s="145">
        <f>IF(N288="zákl. prenesená",J288,0)</f>
        <v>0</v>
      </c>
      <c r="BH288" s="145">
        <f>IF(N288="zníž. prenesená",J288,0)</f>
        <v>0</v>
      </c>
      <c r="BI288" s="145">
        <f>IF(N288="nulová",J288,0)</f>
        <v>0</v>
      </c>
      <c r="BJ288" s="16" t="s">
        <v>160</v>
      </c>
      <c r="BK288" s="145">
        <f>ROUND(I288*H288,2)</f>
        <v>0</v>
      </c>
      <c r="BL288" s="16" t="s">
        <v>198</v>
      </c>
      <c r="BM288" s="144" t="s">
        <v>473</v>
      </c>
    </row>
    <row r="289" spans="2:65" s="10" customFormat="1" ht="25.9" customHeight="1">
      <c r="B289" s="122"/>
      <c r="D289" s="123" t="s">
        <v>74</v>
      </c>
      <c r="E289" s="124" t="s">
        <v>499</v>
      </c>
      <c r="F289" s="124" t="s">
        <v>500</v>
      </c>
      <c r="I289" s="125"/>
      <c r="J289" s="126">
        <f>BK289</f>
        <v>0</v>
      </c>
      <c r="L289" s="122"/>
      <c r="M289" s="127"/>
      <c r="P289" s="128">
        <f>SUM(P290:P317)</f>
        <v>0</v>
      </c>
      <c r="R289" s="128">
        <f>SUM(R290:R317)</f>
        <v>0</v>
      </c>
      <c r="T289" s="129">
        <f>SUM(T290:T317)</f>
        <v>0</v>
      </c>
      <c r="AR289" s="123" t="s">
        <v>160</v>
      </c>
      <c r="AT289" s="130" t="s">
        <v>74</v>
      </c>
      <c r="AU289" s="130" t="s">
        <v>75</v>
      </c>
      <c r="AY289" s="123" t="s">
        <v>154</v>
      </c>
      <c r="BK289" s="131">
        <f>SUM(BK290:BK317)</f>
        <v>0</v>
      </c>
    </row>
    <row r="290" spans="2:65" s="1" customFormat="1" ht="16.5" customHeight="1">
      <c r="B290" s="31"/>
      <c r="C290" s="132" t="s">
        <v>328</v>
      </c>
      <c r="D290" s="132" t="s">
        <v>155</v>
      </c>
      <c r="E290" s="133" t="s">
        <v>501</v>
      </c>
      <c r="F290" s="134" t="s">
        <v>502</v>
      </c>
      <c r="G290" s="135" t="s">
        <v>184</v>
      </c>
      <c r="H290" s="136">
        <v>527.85</v>
      </c>
      <c r="I290" s="137"/>
      <c r="J290" s="138">
        <f>ROUND(I290*H290,2)</f>
        <v>0</v>
      </c>
      <c r="K290" s="139"/>
      <c r="L290" s="31"/>
      <c r="M290" s="140" t="s">
        <v>1</v>
      </c>
      <c r="N290" s="141" t="s">
        <v>41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198</v>
      </c>
      <c r="AT290" s="144" t="s">
        <v>155</v>
      </c>
      <c r="AU290" s="144" t="s">
        <v>83</v>
      </c>
      <c r="AY290" s="16" t="s">
        <v>154</v>
      </c>
      <c r="BE290" s="145">
        <f>IF(N290="základná",J290,0)</f>
        <v>0</v>
      </c>
      <c r="BF290" s="145">
        <f>IF(N290="znížená",J290,0)</f>
        <v>0</v>
      </c>
      <c r="BG290" s="145">
        <f>IF(N290="zákl. prenesená",J290,0)</f>
        <v>0</v>
      </c>
      <c r="BH290" s="145">
        <f>IF(N290="zníž. prenesená",J290,0)</f>
        <v>0</v>
      </c>
      <c r="BI290" s="145">
        <f>IF(N290="nulová",J290,0)</f>
        <v>0</v>
      </c>
      <c r="BJ290" s="16" t="s">
        <v>160</v>
      </c>
      <c r="BK290" s="145">
        <f>ROUND(I290*H290,2)</f>
        <v>0</v>
      </c>
      <c r="BL290" s="16" t="s">
        <v>198</v>
      </c>
      <c r="BM290" s="144" t="s">
        <v>477</v>
      </c>
    </row>
    <row r="291" spans="2:65" s="11" customFormat="1" ht="11.25">
      <c r="B291" s="146"/>
      <c r="D291" s="147" t="s">
        <v>167</v>
      </c>
      <c r="E291" s="148" t="s">
        <v>1</v>
      </c>
      <c r="F291" s="149" t="s">
        <v>701</v>
      </c>
      <c r="H291" s="150">
        <v>64.95</v>
      </c>
      <c r="I291" s="151"/>
      <c r="L291" s="146"/>
      <c r="M291" s="152"/>
      <c r="T291" s="153"/>
      <c r="AT291" s="148" t="s">
        <v>167</v>
      </c>
      <c r="AU291" s="148" t="s">
        <v>83</v>
      </c>
      <c r="AV291" s="11" t="s">
        <v>160</v>
      </c>
      <c r="AW291" s="11" t="s">
        <v>31</v>
      </c>
      <c r="AX291" s="11" t="s">
        <v>75</v>
      </c>
      <c r="AY291" s="148" t="s">
        <v>154</v>
      </c>
    </row>
    <row r="292" spans="2:65" s="11" customFormat="1" ht="11.25">
      <c r="B292" s="146"/>
      <c r="D292" s="147" t="s">
        <v>167</v>
      </c>
      <c r="E292" s="148" t="s">
        <v>1</v>
      </c>
      <c r="F292" s="149" t="s">
        <v>702</v>
      </c>
      <c r="H292" s="150">
        <v>40.799999999999997</v>
      </c>
      <c r="I292" s="151"/>
      <c r="L292" s="146"/>
      <c r="M292" s="152"/>
      <c r="T292" s="153"/>
      <c r="AT292" s="148" t="s">
        <v>167</v>
      </c>
      <c r="AU292" s="148" t="s">
        <v>83</v>
      </c>
      <c r="AV292" s="11" t="s">
        <v>160</v>
      </c>
      <c r="AW292" s="11" t="s">
        <v>31</v>
      </c>
      <c r="AX292" s="11" t="s">
        <v>75</v>
      </c>
      <c r="AY292" s="148" t="s">
        <v>154</v>
      </c>
    </row>
    <row r="293" spans="2:65" s="11" customFormat="1" ht="11.25">
      <c r="B293" s="146"/>
      <c r="D293" s="147" t="s">
        <v>167</v>
      </c>
      <c r="E293" s="148" t="s">
        <v>1</v>
      </c>
      <c r="F293" s="149" t="s">
        <v>703</v>
      </c>
      <c r="H293" s="150">
        <v>338.4</v>
      </c>
      <c r="I293" s="151"/>
      <c r="L293" s="146"/>
      <c r="M293" s="152"/>
      <c r="T293" s="153"/>
      <c r="AT293" s="148" t="s">
        <v>167</v>
      </c>
      <c r="AU293" s="148" t="s">
        <v>83</v>
      </c>
      <c r="AV293" s="11" t="s">
        <v>160</v>
      </c>
      <c r="AW293" s="11" t="s">
        <v>31</v>
      </c>
      <c r="AX293" s="11" t="s">
        <v>75</v>
      </c>
      <c r="AY293" s="148" t="s">
        <v>154</v>
      </c>
    </row>
    <row r="294" spans="2:65" s="11" customFormat="1" ht="11.25">
      <c r="B294" s="146"/>
      <c r="D294" s="147" t="s">
        <v>167</v>
      </c>
      <c r="E294" s="148" t="s">
        <v>1</v>
      </c>
      <c r="F294" s="149" t="s">
        <v>704</v>
      </c>
      <c r="H294" s="150">
        <v>49.8</v>
      </c>
      <c r="I294" s="151"/>
      <c r="L294" s="146"/>
      <c r="M294" s="152"/>
      <c r="T294" s="153"/>
      <c r="AT294" s="148" t="s">
        <v>167</v>
      </c>
      <c r="AU294" s="148" t="s">
        <v>83</v>
      </c>
      <c r="AV294" s="11" t="s">
        <v>160</v>
      </c>
      <c r="AW294" s="11" t="s">
        <v>31</v>
      </c>
      <c r="AX294" s="11" t="s">
        <v>75</v>
      </c>
      <c r="AY294" s="148" t="s">
        <v>154</v>
      </c>
    </row>
    <row r="295" spans="2:65" s="11" customFormat="1" ht="11.25">
      <c r="B295" s="146"/>
      <c r="D295" s="147" t="s">
        <v>167</v>
      </c>
      <c r="E295" s="148" t="s">
        <v>1</v>
      </c>
      <c r="F295" s="149" t="s">
        <v>705</v>
      </c>
      <c r="H295" s="150">
        <v>33.9</v>
      </c>
      <c r="I295" s="151"/>
      <c r="L295" s="146"/>
      <c r="M295" s="152"/>
      <c r="T295" s="153"/>
      <c r="AT295" s="148" t="s">
        <v>167</v>
      </c>
      <c r="AU295" s="148" t="s">
        <v>83</v>
      </c>
      <c r="AV295" s="11" t="s">
        <v>160</v>
      </c>
      <c r="AW295" s="11" t="s">
        <v>31</v>
      </c>
      <c r="AX295" s="11" t="s">
        <v>75</v>
      </c>
      <c r="AY295" s="148" t="s">
        <v>154</v>
      </c>
    </row>
    <row r="296" spans="2:65" s="12" customFormat="1" ht="11.25">
      <c r="B296" s="154"/>
      <c r="D296" s="147" t="s">
        <v>167</v>
      </c>
      <c r="E296" s="155" t="s">
        <v>1</v>
      </c>
      <c r="F296" s="156" t="s">
        <v>176</v>
      </c>
      <c r="H296" s="157">
        <v>527.85</v>
      </c>
      <c r="I296" s="158"/>
      <c r="L296" s="154"/>
      <c r="M296" s="159"/>
      <c r="T296" s="160"/>
      <c r="AT296" s="155" t="s">
        <v>167</v>
      </c>
      <c r="AU296" s="155" t="s">
        <v>83</v>
      </c>
      <c r="AV296" s="12" t="s">
        <v>159</v>
      </c>
      <c r="AW296" s="12" t="s">
        <v>31</v>
      </c>
      <c r="AX296" s="12" t="s">
        <v>83</v>
      </c>
      <c r="AY296" s="155" t="s">
        <v>154</v>
      </c>
    </row>
    <row r="297" spans="2:65" s="1" customFormat="1" ht="16.5" customHeight="1">
      <c r="B297" s="31"/>
      <c r="C297" s="161" t="s">
        <v>478</v>
      </c>
      <c r="D297" s="161" t="s">
        <v>224</v>
      </c>
      <c r="E297" s="162" t="s">
        <v>509</v>
      </c>
      <c r="F297" s="163" t="s">
        <v>510</v>
      </c>
      <c r="G297" s="164" t="s">
        <v>184</v>
      </c>
      <c r="H297" s="165">
        <v>533.12900000000002</v>
      </c>
      <c r="I297" s="166"/>
      <c r="J297" s="167">
        <f>ROUND(I297*H297,2)</f>
        <v>0</v>
      </c>
      <c r="K297" s="168"/>
      <c r="L297" s="169"/>
      <c r="M297" s="170" t="s">
        <v>1</v>
      </c>
      <c r="N297" s="171" t="s">
        <v>41</v>
      </c>
      <c r="P297" s="142">
        <f>O297*H297</f>
        <v>0</v>
      </c>
      <c r="Q297" s="142">
        <v>0</v>
      </c>
      <c r="R297" s="142">
        <f>Q297*H297</f>
        <v>0</v>
      </c>
      <c r="S297" s="142">
        <v>0</v>
      </c>
      <c r="T297" s="143">
        <f>S297*H297</f>
        <v>0</v>
      </c>
      <c r="AR297" s="144" t="s">
        <v>234</v>
      </c>
      <c r="AT297" s="144" t="s">
        <v>224</v>
      </c>
      <c r="AU297" s="144" t="s">
        <v>83</v>
      </c>
      <c r="AY297" s="16" t="s">
        <v>154</v>
      </c>
      <c r="BE297" s="145">
        <f>IF(N297="základná",J297,0)</f>
        <v>0</v>
      </c>
      <c r="BF297" s="145">
        <f>IF(N297="znížená",J297,0)</f>
        <v>0</v>
      </c>
      <c r="BG297" s="145">
        <f>IF(N297="zákl. prenesená",J297,0)</f>
        <v>0</v>
      </c>
      <c r="BH297" s="145">
        <f>IF(N297="zníž. prenesená",J297,0)</f>
        <v>0</v>
      </c>
      <c r="BI297" s="145">
        <f>IF(N297="nulová",J297,0)</f>
        <v>0</v>
      </c>
      <c r="BJ297" s="16" t="s">
        <v>160</v>
      </c>
      <c r="BK297" s="145">
        <f>ROUND(I297*H297,2)</f>
        <v>0</v>
      </c>
      <c r="BL297" s="16" t="s">
        <v>198</v>
      </c>
      <c r="BM297" s="144" t="s">
        <v>481</v>
      </c>
    </row>
    <row r="298" spans="2:65" s="11" customFormat="1" ht="11.25">
      <c r="B298" s="146"/>
      <c r="D298" s="147" t="s">
        <v>167</v>
      </c>
      <c r="E298" s="148" t="s">
        <v>1</v>
      </c>
      <c r="F298" s="149" t="s">
        <v>706</v>
      </c>
      <c r="H298" s="150">
        <v>533.12900000000002</v>
      </c>
      <c r="I298" s="151"/>
      <c r="L298" s="146"/>
      <c r="M298" s="152"/>
      <c r="T298" s="153"/>
      <c r="AT298" s="148" t="s">
        <v>167</v>
      </c>
      <c r="AU298" s="148" t="s">
        <v>83</v>
      </c>
      <c r="AV298" s="11" t="s">
        <v>160</v>
      </c>
      <c r="AW298" s="11" t="s">
        <v>31</v>
      </c>
      <c r="AX298" s="11" t="s">
        <v>75</v>
      </c>
      <c r="AY298" s="148" t="s">
        <v>154</v>
      </c>
    </row>
    <row r="299" spans="2:65" s="12" customFormat="1" ht="11.25">
      <c r="B299" s="154"/>
      <c r="D299" s="147" t="s">
        <v>167</v>
      </c>
      <c r="E299" s="155" t="s">
        <v>1</v>
      </c>
      <c r="F299" s="156" t="s">
        <v>169</v>
      </c>
      <c r="H299" s="157">
        <v>533.12900000000002</v>
      </c>
      <c r="I299" s="158"/>
      <c r="L299" s="154"/>
      <c r="M299" s="159"/>
      <c r="T299" s="160"/>
      <c r="AT299" s="155" t="s">
        <v>167</v>
      </c>
      <c r="AU299" s="155" t="s">
        <v>83</v>
      </c>
      <c r="AV299" s="12" t="s">
        <v>159</v>
      </c>
      <c r="AW299" s="12" t="s">
        <v>31</v>
      </c>
      <c r="AX299" s="12" t="s">
        <v>83</v>
      </c>
      <c r="AY299" s="155" t="s">
        <v>154</v>
      </c>
    </row>
    <row r="300" spans="2:65" s="1" customFormat="1" ht="33" customHeight="1">
      <c r="B300" s="31"/>
      <c r="C300" s="132" t="s">
        <v>331</v>
      </c>
      <c r="D300" s="132" t="s">
        <v>155</v>
      </c>
      <c r="E300" s="133" t="s">
        <v>513</v>
      </c>
      <c r="F300" s="134" t="s">
        <v>514</v>
      </c>
      <c r="G300" s="135" t="s">
        <v>165</v>
      </c>
      <c r="H300" s="136">
        <v>438.315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41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198</v>
      </c>
      <c r="AT300" s="144" t="s">
        <v>155</v>
      </c>
      <c r="AU300" s="144" t="s">
        <v>83</v>
      </c>
      <c r="AY300" s="16" t="s">
        <v>154</v>
      </c>
      <c r="BE300" s="145">
        <f>IF(N300="základná",J300,0)</f>
        <v>0</v>
      </c>
      <c r="BF300" s="145">
        <f>IF(N300="znížená",J300,0)</f>
        <v>0</v>
      </c>
      <c r="BG300" s="145">
        <f>IF(N300="zákl. prenesená",J300,0)</f>
        <v>0</v>
      </c>
      <c r="BH300" s="145">
        <f>IF(N300="zníž. prenesená",J300,0)</f>
        <v>0</v>
      </c>
      <c r="BI300" s="145">
        <f>IF(N300="nulová",J300,0)</f>
        <v>0</v>
      </c>
      <c r="BJ300" s="16" t="s">
        <v>160</v>
      </c>
      <c r="BK300" s="145">
        <f>ROUND(I300*H300,2)</f>
        <v>0</v>
      </c>
      <c r="BL300" s="16" t="s">
        <v>198</v>
      </c>
      <c r="BM300" s="144" t="s">
        <v>484</v>
      </c>
    </row>
    <row r="301" spans="2:65" s="11" customFormat="1" ht="11.25">
      <c r="B301" s="146"/>
      <c r="D301" s="147" t="s">
        <v>167</v>
      </c>
      <c r="E301" s="148" t="s">
        <v>1</v>
      </c>
      <c r="F301" s="149" t="s">
        <v>515</v>
      </c>
      <c r="H301" s="150">
        <v>245.935</v>
      </c>
      <c r="I301" s="151"/>
      <c r="L301" s="146"/>
      <c r="M301" s="152"/>
      <c r="T301" s="153"/>
      <c r="AT301" s="148" t="s">
        <v>167</v>
      </c>
      <c r="AU301" s="148" t="s">
        <v>83</v>
      </c>
      <c r="AV301" s="11" t="s">
        <v>160</v>
      </c>
      <c r="AW301" s="11" t="s">
        <v>31</v>
      </c>
      <c r="AX301" s="11" t="s">
        <v>75</v>
      </c>
      <c r="AY301" s="148" t="s">
        <v>154</v>
      </c>
    </row>
    <row r="302" spans="2:65" s="11" customFormat="1" ht="22.5">
      <c r="B302" s="146"/>
      <c r="D302" s="147" t="s">
        <v>167</v>
      </c>
      <c r="E302" s="148" t="s">
        <v>1</v>
      </c>
      <c r="F302" s="149" t="s">
        <v>516</v>
      </c>
      <c r="H302" s="150">
        <v>192.38</v>
      </c>
      <c r="I302" s="151"/>
      <c r="L302" s="146"/>
      <c r="M302" s="152"/>
      <c r="T302" s="153"/>
      <c r="AT302" s="148" t="s">
        <v>167</v>
      </c>
      <c r="AU302" s="148" t="s">
        <v>83</v>
      </c>
      <c r="AV302" s="11" t="s">
        <v>160</v>
      </c>
      <c r="AW302" s="11" t="s">
        <v>31</v>
      </c>
      <c r="AX302" s="11" t="s">
        <v>75</v>
      </c>
      <c r="AY302" s="148" t="s">
        <v>154</v>
      </c>
    </row>
    <row r="303" spans="2:65" s="12" customFormat="1" ht="11.25">
      <c r="B303" s="154"/>
      <c r="D303" s="147" t="s">
        <v>167</v>
      </c>
      <c r="E303" s="155" t="s">
        <v>1</v>
      </c>
      <c r="F303" s="156" t="s">
        <v>176</v>
      </c>
      <c r="H303" s="157">
        <v>438.315</v>
      </c>
      <c r="I303" s="158"/>
      <c r="L303" s="154"/>
      <c r="M303" s="159"/>
      <c r="T303" s="160"/>
      <c r="AT303" s="155" t="s">
        <v>167</v>
      </c>
      <c r="AU303" s="155" t="s">
        <v>83</v>
      </c>
      <c r="AV303" s="12" t="s">
        <v>159</v>
      </c>
      <c r="AW303" s="12" t="s">
        <v>31</v>
      </c>
      <c r="AX303" s="12" t="s">
        <v>83</v>
      </c>
      <c r="AY303" s="155" t="s">
        <v>154</v>
      </c>
    </row>
    <row r="304" spans="2:65" s="1" customFormat="1" ht="24.2" customHeight="1">
      <c r="B304" s="31"/>
      <c r="C304" s="132" t="s">
        <v>486</v>
      </c>
      <c r="D304" s="132" t="s">
        <v>155</v>
      </c>
      <c r="E304" s="133" t="s">
        <v>518</v>
      </c>
      <c r="F304" s="134" t="s">
        <v>519</v>
      </c>
      <c r="G304" s="135" t="s">
        <v>165</v>
      </c>
      <c r="H304" s="136">
        <v>519.97</v>
      </c>
      <c r="I304" s="137"/>
      <c r="J304" s="138">
        <f>ROUND(I304*H304,2)</f>
        <v>0</v>
      </c>
      <c r="K304" s="139"/>
      <c r="L304" s="31"/>
      <c r="M304" s="140" t="s">
        <v>1</v>
      </c>
      <c r="N304" s="141" t="s">
        <v>41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198</v>
      </c>
      <c r="AT304" s="144" t="s">
        <v>155</v>
      </c>
      <c r="AU304" s="144" t="s">
        <v>83</v>
      </c>
      <c r="AY304" s="16" t="s">
        <v>154</v>
      </c>
      <c r="BE304" s="145">
        <f>IF(N304="základná",J304,0)</f>
        <v>0</v>
      </c>
      <c r="BF304" s="145">
        <f>IF(N304="znížená",J304,0)</f>
        <v>0</v>
      </c>
      <c r="BG304" s="145">
        <f>IF(N304="zákl. prenesená",J304,0)</f>
        <v>0</v>
      </c>
      <c r="BH304" s="145">
        <f>IF(N304="zníž. prenesená",J304,0)</f>
        <v>0</v>
      </c>
      <c r="BI304" s="145">
        <f>IF(N304="nulová",J304,0)</f>
        <v>0</v>
      </c>
      <c r="BJ304" s="16" t="s">
        <v>160</v>
      </c>
      <c r="BK304" s="145">
        <f>ROUND(I304*H304,2)</f>
        <v>0</v>
      </c>
      <c r="BL304" s="16" t="s">
        <v>198</v>
      </c>
      <c r="BM304" s="144" t="s">
        <v>489</v>
      </c>
    </row>
    <row r="305" spans="2:65" s="11" customFormat="1" ht="22.5">
      <c r="B305" s="146"/>
      <c r="D305" s="147" t="s">
        <v>167</v>
      </c>
      <c r="E305" s="148" t="s">
        <v>1</v>
      </c>
      <c r="F305" s="149" t="s">
        <v>707</v>
      </c>
      <c r="H305" s="150">
        <v>206.05</v>
      </c>
      <c r="I305" s="151"/>
      <c r="L305" s="146"/>
      <c r="M305" s="152"/>
      <c r="T305" s="153"/>
      <c r="AT305" s="148" t="s">
        <v>167</v>
      </c>
      <c r="AU305" s="148" t="s">
        <v>83</v>
      </c>
      <c r="AV305" s="11" t="s">
        <v>160</v>
      </c>
      <c r="AW305" s="11" t="s">
        <v>31</v>
      </c>
      <c r="AX305" s="11" t="s">
        <v>75</v>
      </c>
      <c r="AY305" s="148" t="s">
        <v>154</v>
      </c>
    </row>
    <row r="306" spans="2:65" s="11" customFormat="1" ht="22.5">
      <c r="B306" s="146"/>
      <c r="D306" s="147" t="s">
        <v>167</v>
      </c>
      <c r="E306" s="148" t="s">
        <v>1</v>
      </c>
      <c r="F306" s="149" t="s">
        <v>708</v>
      </c>
      <c r="H306" s="150">
        <v>135.84</v>
      </c>
      <c r="I306" s="151"/>
      <c r="L306" s="146"/>
      <c r="M306" s="152"/>
      <c r="T306" s="153"/>
      <c r="AT306" s="148" t="s">
        <v>167</v>
      </c>
      <c r="AU306" s="148" t="s">
        <v>83</v>
      </c>
      <c r="AV306" s="11" t="s">
        <v>160</v>
      </c>
      <c r="AW306" s="11" t="s">
        <v>31</v>
      </c>
      <c r="AX306" s="11" t="s">
        <v>75</v>
      </c>
      <c r="AY306" s="148" t="s">
        <v>154</v>
      </c>
    </row>
    <row r="307" spans="2:65" s="11" customFormat="1" ht="22.5">
      <c r="B307" s="146"/>
      <c r="D307" s="147" t="s">
        <v>167</v>
      </c>
      <c r="E307" s="148" t="s">
        <v>1</v>
      </c>
      <c r="F307" s="149" t="s">
        <v>709</v>
      </c>
      <c r="H307" s="150">
        <v>178.08</v>
      </c>
      <c r="I307" s="151"/>
      <c r="L307" s="146"/>
      <c r="M307" s="152"/>
      <c r="T307" s="153"/>
      <c r="AT307" s="148" t="s">
        <v>167</v>
      </c>
      <c r="AU307" s="148" t="s">
        <v>83</v>
      </c>
      <c r="AV307" s="11" t="s">
        <v>160</v>
      </c>
      <c r="AW307" s="11" t="s">
        <v>31</v>
      </c>
      <c r="AX307" s="11" t="s">
        <v>75</v>
      </c>
      <c r="AY307" s="148" t="s">
        <v>154</v>
      </c>
    </row>
    <row r="308" spans="2:65" s="12" customFormat="1" ht="11.25">
      <c r="B308" s="154"/>
      <c r="D308" s="147" t="s">
        <v>167</v>
      </c>
      <c r="E308" s="155" t="s">
        <v>1</v>
      </c>
      <c r="F308" s="156" t="s">
        <v>176</v>
      </c>
      <c r="H308" s="157">
        <v>519.97</v>
      </c>
      <c r="I308" s="158"/>
      <c r="L308" s="154"/>
      <c r="M308" s="159"/>
      <c r="T308" s="160"/>
      <c r="AT308" s="155" t="s">
        <v>167</v>
      </c>
      <c r="AU308" s="155" t="s">
        <v>83</v>
      </c>
      <c r="AV308" s="12" t="s">
        <v>159</v>
      </c>
      <c r="AW308" s="12" t="s">
        <v>31</v>
      </c>
      <c r="AX308" s="12" t="s">
        <v>83</v>
      </c>
      <c r="AY308" s="155" t="s">
        <v>154</v>
      </c>
    </row>
    <row r="309" spans="2:65" s="1" customFormat="1" ht="37.9" customHeight="1">
      <c r="B309" s="31"/>
      <c r="C309" s="161" t="s">
        <v>335</v>
      </c>
      <c r="D309" s="161" t="s">
        <v>224</v>
      </c>
      <c r="E309" s="162" t="s">
        <v>524</v>
      </c>
      <c r="F309" s="163" t="s">
        <v>730</v>
      </c>
      <c r="G309" s="164" t="s">
        <v>165</v>
      </c>
      <c r="H309" s="165">
        <v>535.56899999999996</v>
      </c>
      <c r="I309" s="166"/>
      <c r="J309" s="167">
        <f>ROUND(I309*H309,2)</f>
        <v>0</v>
      </c>
      <c r="K309" s="168"/>
      <c r="L309" s="169"/>
      <c r="M309" s="170" t="s">
        <v>1</v>
      </c>
      <c r="N309" s="171" t="s">
        <v>41</v>
      </c>
      <c r="P309" s="142">
        <f>O309*H309</f>
        <v>0</v>
      </c>
      <c r="Q309" s="142">
        <v>0</v>
      </c>
      <c r="R309" s="142">
        <f>Q309*H309</f>
        <v>0</v>
      </c>
      <c r="S309" s="142">
        <v>0</v>
      </c>
      <c r="T309" s="143">
        <f>S309*H309</f>
        <v>0</v>
      </c>
      <c r="AR309" s="144" t="s">
        <v>234</v>
      </c>
      <c r="AT309" s="144" t="s">
        <v>224</v>
      </c>
      <c r="AU309" s="144" t="s">
        <v>83</v>
      </c>
      <c r="AY309" s="16" t="s">
        <v>154</v>
      </c>
      <c r="BE309" s="145">
        <f>IF(N309="základná",J309,0)</f>
        <v>0</v>
      </c>
      <c r="BF309" s="145">
        <f>IF(N309="znížená",J309,0)</f>
        <v>0</v>
      </c>
      <c r="BG309" s="145">
        <f>IF(N309="zákl. prenesená",J309,0)</f>
        <v>0</v>
      </c>
      <c r="BH309" s="145">
        <f>IF(N309="zníž. prenesená",J309,0)</f>
        <v>0</v>
      </c>
      <c r="BI309" s="145">
        <f>IF(N309="nulová",J309,0)</f>
        <v>0</v>
      </c>
      <c r="BJ309" s="16" t="s">
        <v>160</v>
      </c>
      <c r="BK309" s="145">
        <f>ROUND(I309*H309,2)</f>
        <v>0</v>
      </c>
      <c r="BL309" s="16" t="s">
        <v>198</v>
      </c>
      <c r="BM309" s="144" t="s">
        <v>493</v>
      </c>
    </row>
    <row r="310" spans="2:65" s="11" customFormat="1" ht="11.25">
      <c r="B310" s="146"/>
      <c r="D310" s="147" t="s">
        <v>167</v>
      </c>
      <c r="E310" s="148" t="s">
        <v>1</v>
      </c>
      <c r="F310" s="149" t="s">
        <v>710</v>
      </c>
      <c r="H310" s="150">
        <v>535.56899999999996</v>
      </c>
      <c r="I310" s="151"/>
      <c r="L310" s="146"/>
      <c r="M310" s="152"/>
      <c r="T310" s="153"/>
      <c r="AT310" s="148" t="s">
        <v>167</v>
      </c>
      <c r="AU310" s="148" t="s">
        <v>83</v>
      </c>
      <c r="AV310" s="11" t="s">
        <v>160</v>
      </c>
      <c r="AW310" s="11" t="s">
        <v>31</v>
      </c>
      <c r="AX310" s="11" t="s">
        <v>75</v>
      </c>
      <c r="AY310" s="148" t="s">
        <v>154</v>
      </c>
    </row>
    <row r="311" spans="2:65" s="12" customFormat="1" ht="11.25">
      <c r="B311" s="154"/>
      <c r="D311" s="147" t="s">
        <v>167</v>
      </c>
      <c r="E311" s="155" t="s">
        <v>1</v>
      </c>
      <c r="F311" s="156" t="s">
        <v>169</v>
      </c>
      <c r="H311" s="157">
        <v>535.56899999999996</v>
      </c>
      <c r="I311" s="158"/>
      <c r="L311" s="154"/>
      <c r="M311" s="159"/>
      <c r="T311" s="160"/>
      <c r="AT311" s="155" t="s">
        <v>167</v>
      </c>
      <c r="AU311" s="155" t="s">
        <v>83</v>
      </c>
      <c r="AV311" s="12" t="s">
        <v>159</v>
      </c>
      <c r="AW311" s="12" t="s">
        <v>31</v>
      </c>
      <c r="AX311" s="12" t="s">
        <v>83</v>
      </c>
      <c r="AY311" s="155" t="s">
        <v>154</v>
      </c>
    </row>
    <row r="312" spans="2:65" s="1" customFormat="1" ht="21.75" customHeight="1">
      <c r="B312" s="31"/>
      <c r="C312" s="132" t="s">
        <v>495</v>
      </c>
      <c r="D312" s="132" t="s">
        <v>155</v>
      </c>
      <c r="E312" s="133" t="s">
        <v>529</v>
      </c>
      <c r="F312" s="134" t="s">
        <v>530</v>
      </c>
      <c r="G312" s="135" t="s">
        <v>165</v>
      </c>
      <c r="H312" s="136">
        <v>605.71100000000001</v>
      </c>
      <c r="I312" s="137"/>
      <c r="J312" s="138">
        <f>ROUND(I312*H312,2)</f>
        <v>0</v>
      </c>
      <c r="K312" s="139"/>
      <c r="L312" s="31"/>
      <c r="M312" s="140" t="s">
        <v>1</v>
      </c>
      <c r="N312" s="141" t="s">
        <v>41</v>
      </c>
      <c r="P312" s="142">
        <f>O312*H312</f>
        <v>0</v>
      </c>
      <c r="Q312" s="142">
        <v>0</v>
      </c>
      <c r="R312" s="142">
        <f>Q312*H312</f>
        <v>0</v>
      </c>
      <c r="S312" s="142">
        <v>0</v>
      </c>
      <c r="T312" s="143">
        <f>S312*H312</f>
        <v>0</v>
      </c>
      <c r="AR312" s="144" t="s">
        <v>198</v>
      </c>
      <c r="AT312" s="144" t="s">
        <v>155</v>
      </c>
      <c r="AU312" s="144" t="s">
        <v>83</v>
      </c>
      <c r="AY312" s="16" t="s">
        <v>154</v>
      </c>
      <c r="BE312" s="145">
        <f>IF(N312="základná",J312,0)</f>
        <v>0</v>
      </c>
      <c r="BF312" s="145">
        <f>IF(N312="znížená",J312,0)</f>
        <v>0</v>
      </c>
      <c r="BG312" s="145">
        <f>IF(N312="zákl. prenesená",J312,0)</f>
        <v>0</v>
      </c>
      <c r="BH312" s="145">
        <f>IF(N312="zníž. prenesená",J312,0)</f>
        <v>0</v>
      </c>
      <c r="BI312" s="145">
        <f>IF(N312="nulová",J312,0)</f>
        <v>0</v>
      </c>
      <c r="BJ312" s="16" t="s">
        <v>160</v>
      </c>
      <c r="BK312" s="145">
        <f>ROUND(I312*H312,2)</f>
        <v>0</v>
      </c>
      <c r="BL312" s="16" t="s">
        <v>198</v>
      </c>
      <c r="BM312" s="144" t="s">
        <v>498</v>
      </c>
    </row>
    <row r="313" spans="2:65" s="1" customFormat="1" ht="24.2" customHeight="1">
      <c r="B313" s="31"/>
      <c r="C313" s="132" t="s">
        <v>338</v>
      </c>
      <c r="D313" s="132" t="s">
        <v>155</v>
      </c>
      <c r="E313" s="133" t="s">
        <v>532</v>
      </c>
      <c r="F313" s="134" t="s">
        <v>533</v>
      </c>
      <c r="G313" s="135" t="s">
        <v>165</v>
      </c>
      <c r="H313" s="136">
        <v>605.71100000000001</v>
      </c>
      <c r="I313" s="137"/>
      <c r="J313" s="138">
        <f>ROUND(I313*H313,2)</f>
        <v>0</v>
      </c>
      <c r="K313" s="139"/>
      <c r="L313" s="31"/>
      <c r="M313" s="140" t="s">
        <v>1</v>
      </c>
      <c r="N313" s="141" t="s">
        <v>41</v>
      </c>
      <c r="P313" s="142">
        <f>O313*H313</f>
        <v>0</v>
      </c>
      <c r="Q313" s="142">
        <v>0</v>
      </c>
      <c r="R313" s="142">
        <f>Q313*H313</f>
        <v>0</v>
      </c>
      <c r="S313" s="142">
        <v>0</v>
      </c>
      <c r="T313" s="143">
        <f>S313*H313</f>
        <v>0</v>
      </c>
      <c r="AR313" s="144" t="s">
        <v>198</v>
      </c>
      <c r="AT313" s="144" t="s">
        <v>155</v>
      </c>
      <c r="AU313" s="144" t="s">
        <v>83</v>
      </c>
      <c r="AY313" s="16" t="s">
        <v>154</v>
      </c>
      <c r="BE313" s="145">
        <f>IF(N313="základná",J313,0)</f>
        <v>0</v>
      </c>
      <c r="BF313" s="145">
        <f>IF(N313="znížená",J313,0)</f>
        <v>0</v>
      </c>
      <c r="BG313" s="145">
        <f>IF(N313="zákl. prenesená",J313,0)</f>
        <v>0</v>
      </c>
      <c r="BH313" s="145">
        <f>IF(N313="zníž. prenesená",J313,0)</f>
        <v>0</v>
      </c>
      <c r="BI313" s="145">
        <f>IF(N313="nulová",J313,0)</f>
        <v>0</v>
      </c>
      <c r="BJ313" s="16" t="s">
        <v>160</v>
      </c>
      <c r="BK313" s="145">
        <f>ROUND(I313*H313,2)</f>
        <v>0</v>
      </c>
      <c r="BL313" s="16" t="s">
        <v>198</v>
      </c>
      <c r="BM313" s="144" t="s">
        <v>503</v>
      </c>
    </row>
    <row r="314" spans="2:65" s="1" customFormat="1" ht="24.2" customHeight="1">
      <c r="B314" s="31"/>
      <c r="C314" s="132" t="s">
        <v>508</v>
      </c>
      <c r="D314" s="132" t="s">
        <v>155</v>
      </c>
      <c r="E314" s="133" t="s">
        <v>536</v>
      </c>
      <c r="F314" s="134" t="s">
        <v>537</v>
      </c>
      <c r="G314" s="135" t="s">
        <v>165</v>
      </c>
      <c r="H314" s="136">
        <v>605.71100000000001</v>
      </c>
      <c r="I314" s="137"/>
      <c r="J314" s="138">
        <f>ROUND(I314*H314,2)</f>
        <v>0</v>
      </c>
      <c r="K314" s="139"/>
      <c r="L314" s="31"/>
      <c r="M314" s="140" t="s">
        <v>1</v>
      </c>
      <c r="N314" s="141" t="s">
        <v>41</v>
      </c>
      <c r="P314" s="142">
        <f>O314*H314</f>
        <v>0</v>
      </c>
      <c r="Q314" s="142">
        <v>0</v>
      </c>
      <c r="R314" s="142">
        <f>Q314*H314</f>
        <v>0</v>
      </c>
      <c r="S314" s="142">
        <v>0</v>
      </c>
      <c r="T314" s="143">
        <f>S314*H314</f>
        <v>0</v>
      </c>
      <c r="AR314" s="144" t="s">
        <v>198</v>
      </c>
      <c r="AT314" s="144" t="s">
        <v>155</v>
      </c>
      <c r="AU314" s="144" t="s">
        <v>83</v>
      </c>
      <c r="AY314" s="16" t="s">
        <v>154</v>
      </c>
      <c r="BE314" s="145">
        <f>IF(N314="základná",J314,0)</f>
        <v>0</v>
      </c>
      <c r="BF314" s="145">
        <f>IF(N314="znížená",J314,0)</f>
        <v>0</v>
      </c>
      <c r="BG314" s="145">
        <f>IF(N314="zákl. prenesená",J314,0)</f>
        <v>0</v>
      </c>
      <c r="BH314" s="145">
        <f>IF(N314="zníž. prenesená",J314,0)</f>
        <v>0</v>
      </c>
      <c r="BI314" s="145">
        <f>IF(N314="nulová",J314,0)</f>
        <v>0</v>
      </c>
      <c r="BJ314" s="16" t="s">
        <v>160</v>
      </c>
      <c r="BK314" s="145">
        <f>ROUND(I314*H314,2)</f>
        <v>0</v>
      </c>
      <c r="BL314" s="16" t="s">
        <v>198</v>
      </c>
      <c r="BM314" s="144" t="s">
        <v>511</v>
      </c>
    </row>
    <row r="315" spans="2:65" s="11" customFormat="1" ht="11.25">
      <c r="B315" s="146"/>
      <c r="D315" s="147" t="s">
        <v>167</v>
      </c>
      <c r="E315" s="148" t="s">
        <v>1</v>
      </c>
      <c r="F315" s="149" t="s">
        <v>662</v>
      </c>
      <c r="H315" s="150">
        <v>605.71100000000001</v>
      </c>
      <c r="I315" s="151"/>
      <c r="L315" s="146"/>
      <c r="M315" s="152"/>
      <c r="T315" s="153"/>
      <c r="AT315" s="148" t="s">
        <v>167</v>
      </c>
      <c r="AU315" s="148" t="s">
        <v>83</v>
      </c>
      <c r="AV315" s="11" t="s">
        <v>160</v>
      </c>
      <c r="AW315" s="11" t="s">
        <v>31</v>
      </c>
      <c r="AX315" s="11" t="s">
        <v>75</v>
      </c>
      <c r="AY315" s="148" t="s">
        <v>154</v>
      </c>
    </row>
    <row r="316" spans="2:65" s="12" customFormat="1" ht="11.25">
      <c r="B316" s="154"/>
      <c r="D316" s="147" t="s">
        <v>167</v>
      </c>
      <c r="E316" s="155" t="s">
        <v>1</v>
      </c>
      <c r="F316" s="156" t="s">
        <v>169</v>
      </c>
      <c r="H316" s="157">
        <v>605.71100000000001</v>
      </c>
      <c r="I316" s="158"/>
      <c r="L316" s="154"/>
      <c r="M316" s="159"/>
      <c r="T316" s="160"/>
      <c r="AT316" s="155" t="s">
        <v>167</v>
      </c>
      <c r="AU316" s="155" t="s">
        <v>83</v>
      </c>
      <c r="AV316" s="12" t="s">
        <v>159</v>
      </c>
      <c r="AW316" s="12" t="s">
        <v>31</v>
      </c>
      <c r="AX316" s="12" t="s">
        <v>83</v>
      </c>
      <c r="AY316" s="155" t="s">
        <v>154</v>
      </c>
    </row>
    <row r="317" spans="2:65" s="1" customFormat="1" ht="24.2" customHeight="1">
      <c r="B317" s="31"/>
      <c r="C317" s="132" t="s">
        <v>342</v>
      </c>
      <c r="D317" s="132" t="s">
        <v>155</v>
      </c>
      <c r="E317" s="133" t="s">
        <v>539</v>
      </c>
      <c r="F317" s="134" t="s">
        <v>540</v>
      </c>
      <c r="G317" s="135" t="s">
        <v>365</v>
      </c>
      <c r="H317" s="172"/>
      <c r="I317" s="137"/>
      <c r="J317" s="138">
        <f>ROUND(I317*H317,2)</f>
        <v>0</v>
      </c>
      <c r="K317" s="139"/>
      <c r="L317" s="31"/>
      <c r="M317" s="140" t="s">
        <v>1</v>
      </c>
      <c r="N317" s="141" t="s">
        <v>41</v>
      </c>
      <c r="P317" s="142">
        <f>O317*H317</f>
        <v>0</v>
      </c>
      <c r="Q317" s="142">
        <v>0</v>
      </c>
      <c r="R317" s="142">
        <f>Q317*H317</f>
        <v>0</v>
      </c>
      <c r="S317" s="142">
        <v>0</v>
      </c>
      <c r="T317" s="143">
        <f>S317*H317</f>
        <v>0</v>
      </c>
      <c r="AR317" s="144" t="s">
        <v>198</v>
      </c>
      <c r="AT317" s="144" t="s">
        <v>155</v>
      </c>
      <c r="AU317" s="144" t="s">
        <v>83</v>
      </c>
      <c r="AY317" s="16" t="s">
        <v>154</v>
      </c>
      <c r="BE317" s="145">
        <f>IF(N317="základná",J317,0)</f>
        <v>0</v>
      </c>
      <c r="BF317" s="145">
        <f>IF(N317="znížená",J317,0)</f>
        <v>0</v>
      </c>
      <c r="BG317" s="145">
        <f>IF(N317="zákl. prenesená",J317,0)</f>
        <v>0</v>
      </c>
      <c r="BH317" s="145">
        <f>IF(N317="zníž. prenesená",J317,0)</f>
        <v>0</v>
      </c>
      <c r="BI317" s="145">
        <f>IF(N317="nulová",J317,0)</f>
        <v>0</v>
      </c>
      <c r="BJ317" s="16" t="s">
        <v>160</v>
      </c>
      <c r="BK317" s="145">
        <f>ROUND(I317*H317,2)</f>
        <v>0</v>
      </c>
      <c r="BL317" s="16" t="s">
        <v>198</v>
      </c>
      <c r="BM317" s="144" t="s">
        <v>13</v>
      </c>
    </row>
    <row r="318" spans="2:65" s="10" customFormat="1" ht="25.9" customHeight="1">
      <c r="B318" s="122"/>
      <c r="D318" s="123" t="s">
        <v>74</v>
      </c>
      <c r="E318" s="124" t="s">
        <v>542</v>
      </c>
      <c r="F318" s="124" t="s">
        <v>543</v>
      </c>
      <c r="I318" s="125"/>
      <c r="J318" s="126">
        <f>BK318</f>
        <v>0</v>
      </c>
      <c r="L318" s="122"/>
      <c r="M318" s="127"/>
      <c r="P318" s="128">
        <f>SUM(P319:P332)</f>
        <v>0</v>
      </c>
      <c r="R318" s="128">
        <f>SUM(R319:R332)</f>
        <v>0</v>
      </c>
      <c r="T318" s="129">
        <f>SUM(T319:T332)</f>
        <v>0</v>
      </c>
      <c r="AR318" s="123" t="s">
        <v>160</v>
      </c>
      <c r="AT318" s="130" t="s">
        <v>74</v>
      </c>
      <c r="AU318" s="130" t="s">
        <v>75</v>
      </c>
      <c r="AY318" s="123" t="s">
        <v>154</v>
      </c>
      <c r="BK318" s="131">
        <f>SUM(BK319:BK332)</f>
        <v>0</v>
      </c>
    </row>
    <row r="319" spans="2:65" s="1" customFormat="1" ht="33" customHeight="1">
      <c r="B319" s="31"/>
      <c r="C319" s="132" t="s">
        <v>517</v>
      </c>
      <c r="D319" s="132" t="s">
        <v>155</v>
      </c>
      <c r="E319" s="133" t="s">
        <v>545</v>
      </c>
      <c r="F319" s="134" t="s">
        <v>546</v>
      </c>
      <c r="G319" s="135" t="s">
        <v>165</v>
      </c>
      <c r="H319" s="136">
        <v>259.56</v>
      </c>
      <c r="I319" s="137"/>
      <c r="J319" s="138">
        <f>ROUND(I319*H319,2)</f>
        <v>0</v>
      </c>
      <c r="K319" s="139"/>
      <c r="L319" s="31"/>
      <c r="M319" s="140" t="s">
        <v>1</v>
      </c>
      <c r="N319" s="141" t="s">
        <v>41</v>
      </c>
      <c r="P319" s="142">
        <f>O319*H319</f>
        <v>0</v>
      </c>
      <c r="Q319" s="142">
        <v>0</v>
      </c>
      <c r="R319" s="142">
        <f>Q319*H319</f>
        <v>0</v>
      </c>
      <c r="S319" s="142">
        <v>0</v>
      </c>
      <c r="T319" s="143">
        <f>S319*H319</f>
        <v>0</v>
      </c>
      <c r="AR319" s="144" t="s">
        <v>198</v>
      </c>
      <c r="AT319" s="144" t="s">
        <v>155</v>
      </c>
      <c r="AU319" s="144" t="s">
        <v>83</v>
      </c>
      <c r="AY319" s="16" t="s">
        <v>154</v>
      </c>
      <c r="BE319" s="145">
        <f>IF(N319="základná",J319,0)</f>
        <v>0</v>
      </c>
      <c r="BF319" s="145">
        <f>IF(N319="znížená",J319,0)</f>
        <v>0</v>
      </c>
      <c r="BG319" s="145">
        <f>IF(N319="zákl. prenesená",J319,0)</f>
        <v>0</v>
      </c>
      <c r="BH319" s="145">
        <f>IF(N319="zníž. prenesená",J319,0)</f>
        <v>0</v>
      </c>
      <c r="BI319" s="145">
        <f>IF(N319="nulová",J319,0)</f>
        <v>0</v>
      </c>
      <c r="BJ319" s="16" t="s">
        <v>160</v>
      </c>
      <c r="BK319" s="145">
        <f>ROUND(I319*H319,2)</f>
        <v>0</v>
      </c>
      <c r="BL319" s="16" t="s">
        <v>198</v>
      </c>
      <c r="BM319" s="144" t="s">
        <v>520</v>
      </c>
    </row>
    <row r="320" spans="2:65" s="11" customFormat="1" ht="11.25">
      <c r="B320" s="146"/>
      <c r="D320" s="147" t="s">
        <v>167</v>
      </c>
      <c r="E320" s="148" t="s">
        <v>1</v>
      </c>
      <c r="F320" s="149" t="s">
        <v>711</v>
      </c>
      <c r="H320" s="150">
        <v>118.02</v>
      </c>
      <c r="I320" s="151"/>
      <c r="L320" s="146"/>
      <c r="M320" s="152"/>
      <c r="T320" s="153"/>
      <c r="AT320" s="148" t="s">
        <v>167</v>
      </c>
      <c r="AU320" s="148" t="s">
        <v>83</v>
      </c>
      <c r="AV320" s="11" t="s">
        <v>160</v>
      </c>
      <c r="AW320" s="11" t="s">
        <v>31</v>
      </c>
      <c r="AX320" s="11" t="s">
        <v>75</v>
      </c>
      <c r="AY320" s="148" t="s">
        <v>154</v>
      </c>
    </row>
    <row r="321" spans="2:65" s="11" customFormat="1" ht="11.25">
      <c r="B321" s="146"/>
      <c r="D321" s="147" t="s">
        <v>167</v>
      </c>
      <c r="E321" s="148" t="s">
        <v>1</v>
      </c>
      <c r="F321" s="149" t="s">
        <v>712</v>
      </c>
      <c r="H321" s="150">
        <v>89.25</v>
      </c>
      <c r="I321" s="151"/>
      <c r="L321" s="146"/>
      <c r="M321" s="152"/>
      <c r="T321" s="153"/>
      <c r="AT321" s="148" t="s">
        <v>167</v>
      </c>
      <c r="AU321" s="148" t="s">
        <v>83</v>
      </c>
      <c r="AV321" s="11" t="s">
        <v>160</v>
      </c>
      <c r="AW321" s="11" t="s">
        <v>31</v>
      </c>
      <c r="AX321" s="11" t="s">
        <v>75</v>
      </c>
      <c r="AY321" s="148" t="s">
        <v>154</v>
      </c>
    </row>
    <row r="322" spans="2:65" s="11" customFormat="1" ht="11.25">
      <c r="B322" s="146"/>
      <c r="D322" s="147" t="s">
        <v>167</v>
      </c>
      <c r="E322" s="148" t="s">
        <v>1</v>
      </c>
      <c r="F322" s="149" t="s">
        <v>713</v>
      </c>
      <c r="H322" s="150">
        <v>4.7699999999999996</v>
      </c>
      <c r="I322" s="151"/>
      <c r="L322" s="146"/>
      <c r="M322" s="152"/>
      <c r="T322" s="153"/>
      <c r="AT322" s="148" t="s">
        <v>167</v>
      </c>
      <c r="AU322" s="148" t="s">
        <v>83</v>
      </c>
      <c r="AV322" s="11" t="s">
        <v>160</v>
      </c>
      <c r="AW322" s="11" t="s">
        <v>31</v>
      </c>
      <c r="AX322" s="11" t="s">
        <v>75</v>
      </c>
      <c r="AY322" s="148" t="s">
        <v>154</v>
      </c>
    </row>
    <row r="323" spans="2:65" s="11" customFormat="1" ht="11.25">
      <c r="B323" s="146"/>
      <c r="D323" s="147" t="s">
        <v>167</v>
      </c>
      <c r="E323" s="148" t="s">
        <v>1</v>
      </c>
      <c r="F323" s="149" t="s">
        <v>714</v>
      </c>
      <c r="H323" s="150">
        <v>47.52</v>
      </c>
      <c r="I323" s="151"/>
      <c r="L323" s="146"/>
      <c r="M323" s="152"/>
      <c r="T323" s="153"/>
      <c r="AT323" s="148" t="s">
        <v>167</v>
      </c>
      <c r="AU323" s="148" t="s">
        <v>83</v>
      </c>
      <c r="AV323" s="11" t="s">
        <v>160</v>
      </c>
      <c r="AW323" s="11" t="s">
        <v>31</v>
      </c>
      <c r="AX323" s="11" t="s">
        <v>75</v>
      </c>
      <c r="AY323" s="148" t="s">
        <v>154</v>
      </c>
    </row>
    <row r="324" spans="2:65" s="12" customFormat="1" ht="11.25">
      <c r="B324" s="154"/>
      <c r="D324" s="147" t="s">
        <v>167</v>
      </c>
      <c r="E324" s="155" t="s">
        <v>1</v>
      </c>
      <c r="F324" s="156" t="s">
        <v>176</v>
      </c>
      <c r="H324" s="157">
        <v>259.56</v>
      </c>
      <c r="I324" s="158"/>
      <c r="L324" s="154"/>
      <c r="M324" s="159"/>
      <c r="T324" s="160"/>
      <c r="AT324" s="155" t="s">
        <v>167</v>
      </c>
      <c r="AU324" s="155" t="s">
        <v>83</v>
      </c>
      <c r="AV324" s="12" t="s">
        <v>159</v>
      </c>
      <c r="AW324" s="12" t="s">
        <v>31</v>
      </c>
      <c r="AX324" s="12" t="s">
        <v>83</v>
      </c>
      <c r="AY324" s="155" t="s">
        <v>154</v>
      </c>
    </row>
    <row r="325" spans="2:65" s="1" customFormat="1" ht="24.2" customHeight="1">
      <c r="B325" s="31"/>
      <c r="C325" s="161" t="s">
        <v>345</v>
      </c>
      <c r="D325" s="161" t="s">
        <v>224</v>
      </c>
      <c r="E325" s="162" t="s">
        <v>558</v>
      </c>
      <c r="F325" s="163" t="s">
        <v>715</v>
      </c>
      <c r="G325" s="164" t="s">
        <v>165</v>
      </c>
      <c r="H325" s="165">
        <v>280.32499999999999</v>
      </c>
      <c r="I325" s="166"/>
      <c r="J325" s="167">
        <f>ROUND(I325*H325,2)</f>
        <v>0</v>
      </c>
      <c r="K325" s="168"/>
      <c r="L325" s="169"/>
      <c r="M325" s="170" t="s">
        <v>1</v>
      </c>
      <c r="N325" s="171" t="s">
        <v>41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234</v>
      </c>
      <c r="AT325" s="144" t="s">
        <v>224</v>
      </c>
      <c r="AU325" s="144" t="s">
        <v>83</v>
      </c>
      <c r="AY325" s="16" t="s">
        <v>154</v>
      </c>
      <c r="BE325" s="145">
        <f>IF(N325="základná",J325,0)</f>
        <v>0</v>
      </c>
      <c r="BF325" s="145">
        <f>IF(N325="znížená",J325,0)</f>
        <v>0</v>
      </c>
      <c r="BG325" s="145">
        <f>IF(N325="zákl. prenesená",J325,0)</f>
        <v>0</v>
      </c>
      <c r="BH325" s="145">
        <f>IF(N325="zníž. prenesená",J325,0)</f>
        <v>0</v>
      </c>
      <c r="BI325" s="145">
        <f>IF(N325="nulová",J325,0)</f>
        <v>0</v>
      </c>
      <c r="BJ325" s="16" t="s">
        <v>160</v>
      </c>
      <c r="BK325" s="145">
        <f>ROUND(I325*H325,2)</f>
        <v>0</v>
      </c>
      <c r="BL325" s="16" t="s">
        <v>198</v>
      </c>
      <c r="BM325" s="144" t="s">
        <v>526</v>
      </c>
    </row>
    <row r="326" spans="2:65" s="11" customFormat="1" ht="11.25">
      <c r="B326" s="146"/>
      <c r="D326" s="147" t="s">
        <v>167</v>
      </c>
      <c r="E326" s="148" t="s">
        <v>1</v>
      </c>
      <c r="F326" s="149" t="s">
        <v>716</v>
      </c>
      <c r="H326" s="150">
        <v>280.32499999999999</v>
      </c>
      <c r="I326" s="151"/>
      <c r="L326" s="146"/>
      <c r="M326" s="152"/>
      <c r="T326" s="153"/>
      <c r="AT326" s="148" t="s">
        <v>167</v>
      </c>
      <c r="AU326" s="148" t="s">
        <v>83</v>
      </c>
      <c r="AV326" s="11" t="s">
        <v>160</v>
      </c>
      <c r="AW326" s="11" t="s">
        <v>31</v>
      </c>
      <c r="AX326" s="11" t="s">
        <v>75</v>
      </c>
      <c r="AY326" s="148" t="s">
        <v>154</v>
      </c>
    </row>
    <row r="327" spans="2:65" s="12" customFormat="1" ht="11.25">
      <c r="B327" s="154"/>
      <c r="D327" s="147" t="s">
        <v>167</v>
      </c>
      <c r="E327" s="155" t="s">
        <v>1</v>
      </c>
      <c r="F327" s="156" t="s">
        <v>169</v>
      </c>
      <c r="H327" s="157">
        <v>280.32499999999999</v>
      </c>
      <c r="I327" s="158"/>
      <c r="L327" s="154"/>
      <c r="M327" s="159"/>
      <c r="T327" s="160"/>
      <c r="AT327" s="155" t="s">
        <v>167</v>
      </c>
      <c r="AU327" s="155" t="s">
        <v>83</v>
      </c>
      <c r="AV327" s="12" t="s">
        <v>159</v>
      </c>
      <c r="AW327" s="12" t="s">
        <v>31</v>
      </c>
      <c r="AX327" s="12" t="s">
        <v>83</v>
      </c>
      <c r="AY327" s="155" t="s">
        <v>154</v>
      </c>
    </row>
    <row r="328" spans="2:65" s="1" customFormat="1" ht="24.2" customHeight="1">
      <c r="B328" s="31"/>
      <c r="C328" s="132" t="s">
        <v>528</v>
      </c>
      <c r="D328" s="132" t="s">
        <v>155</v>
      </c>
      <c r="E328" s="133" t="s">
        <v>563</v>
      </c>
      <c r="F328" s="134" t="s">
        <v>564</v>
      </c>
      <c r="G328" s="135" t="s">
        <v>184</v>
      </c>
      <c r="H328" s="136">
        <v>52.8</v>
      </c>
      <c r="I328" s="137"/>
      <c r="J328" s="138">
        <f>ROUND(I328*H328,2)</f>
        <v>0</v>
      </c>
      <c r="K328" s="139"/>
      <c r="L328" s="31"/>
      <c r="M328" s="140" t="s">
        <v>1</v>
      </c>
      <c r="N328" s="141" t="s">
        <v>41</v>
      </c>
      <c r="P328" s="142">
        <f>O328*H328</f>
        <v>0</v>
      </c>
      <c r="Q328" s="142">
        <v>0</v>
      </c>
      <c r="R328" s="142">
        <f>Q328*H328</f>
        <v>0</v>
      </c>
      <c r="S328" s="142">
        <v>0</v>
      </c>
      <c r="T328" s="143">
        <f>S328*H328</f>
        <v>0</v>
      </c>
      <c r="AR328" s="144" t="s">
        <v>198</v>
      </c>
      <c r="AT328" s="144" t="s">
        <v>155</v>
      </c>
      <c r="AU328" s="144" t="s">
        <v>83</v>
      </c>
      <c r="AY328" s="16" t="s">
        <v>154</v>
      </c>
      <c r="BE328" s="145">
        <f>IF(N328="základná",J328,0)</f>
        <v>0</v>
      </c>
      <c r="BF328" s="145">
        <f>IF(N328="znížená",J328,0)</f>
        <v>0</v>
      </c>
      <c r="BG328" s="145">
        <f>IF(N328="zákl. prenesená",J328,0)</f>
        <v>0</v>
      </c>
      <c r="BH328" s="145">
        <f>IF(N328="zníž. prenesená",J328,0)</f>
        <v>0</v>
      </c>
      <c r="BI328" s="145">
        <f>IF(N328="nulová",J328,0)</f>
        <v>0</v>
      </c>
      <c r="BJ328" s="16" t="s">
        <v>160</v>
      </c>
      <c r="BK328" s="145">
        <f>ROUND(I328*H328,2)</f>
        <v>0</v>
      </c>
      <c r="BL328" s="16" t="s">
        <v>198</v>
      </c>
      <c r="BM328" s="144" t="s">
        <v>531</v>
      </c>
    </row>
    <row r="329" spans="2:65" s="11" customFormat="1" ht="11.25">
      <c r="B329" s="146"/>
      <c r="D329" s="147" t="s">
        <v>167</v>
      </c>
      <c r="E329" s="148" t="s">
        <v>1</v>
      </c>
      <c r="F329" s="149" t="s">
        <v>717</v>
      </c>
      <c r="H329" s="150">
        <v>52.8</v>
      </c>
      <c r="I329" s="151"/>
      <c r="L329" s="146"/>
      <c r="M329" s="152"/>
      <c r="T329" s="153"/>
      <c r="AT329" s="148" t="s">
        <v>167</v>
      </c>
      <c r="AU329" s="148" t="s">
        <v>83</v>
      </c>
      <c r="AV329" s="11" t="s">
        <v>160</v>
      </c>
      <c r="AW329" s="11" t="s">
        <v>31</v>
      </c>
      <c r="AX329" s="11" t="s">
        <v>75</v>
      </c>
      <c r="AY329" s="148" t="s">
        <v>154</v>
      </c>
    </row>
    <row r="330" spans="2:65" s="12" customFormat="1" ht="11.25">
      <c r="B330" s="154"/>
      <c r="D330" s="147" t="s">
        <v>167</v>
      </c>
      <c r="E330" s="155" t="s">
        <v>1</v>
      </c>
      <c r="F330" s="156" t="s">
        <v>169</v>
      </c>
      <c r="H330" s="157">
        <v>52.8</v>
      </c>
      <c r="I330" s="158"/>
      <c r="L330" s="154"/>
      <c r="M330" s="159"/>
      <c r="T330" s="160"/>
      <c r="AT330" s="155" t="s">
        <v>167</v>
      </c>
      <c r="AU330" s="155" t="s">
        <v>83</v>
      </c>
      <c r="AV330" s="12" t="s">
        <v>159</v>
      </c>
      <c r="AW330" s="12" t="s">
        <v>31</v>
      </c>
      <c r="AX330" s="12" t="s">
        <v>83</v>
      </c>
      <c r="AY330" s="155" t="s">
        <v>154</v>
      </c>
    </row>
    <row r="331" spans="2:65" s="1" customFormat="1" ht="16.5" customHeight="1">
      <c r="B331" s="31"/>
      <c r="C331" s="161" t="s">
        <v>351</v>
      </c>
      <c r="D331" s="161" t="s">
        <v>224</v>
      </c>
      <c r="E331" s="162" t="s">
        <v>567</v>
      </c>
      <c r="F331" s="163" t="s">
        <v>568</v>
      </c>
      <c r="G331" s="164" t="s">
        <v>184</v>
      </c>
      <c r="H331" s="165">
        <v>52.8</v>
      </c>
      <c r="I331" s="166"/>
      <c r="J331" s="167">
        <f>ROUND(I331*H331,2)</f>
        <v>0</v>
      </c>
      <c r="K331" s="168"/>
      <c r="L331" s="169"/>
      <c r="M331" s="170" t="s">
        <v>1</v>
      </c>
      <c r="N331" s="171" t="s">
        <v>41</v>
      </c>
      <c r="P331" s="142">
        <f>O331*H331</f>
        <v>0</v>
      </c>
      <c r="Q331" s="142">
        <v>0</v>
      </c>
      <c r="R331" s="142">
        <f>Q331*H331</f>
        <v>0</v>
      </c>
      <c r="S331" s="142">
        <v>0</v>
      </c>
      <c r="T331" s="143">
        <f>S331*H331</f>
        <v>0</v>
      </c>
      <c r="AR331" s="144" t="s">
        <v>234</v>
      </c>
      <c r="AT331" s="144" t="s">
        <v>224</v>
      </c>
      <c r="AU331" s="144" t="s">
        <v>83</v>
      </c>
      <c r="AY331" s="16" t="s">
        <v>154</v>
      </c>
      <c r="BE331" s="145">
        <f>IF(N331="základná",J331,0)</f>
        <v>0</v>
      </c>
      <c r="BF331" s="145">
        <f>IF(N331="znížená",J331,0)</f>
        <v>0</v>
      </c>
      <c r="BG331" s="145">
        <f>IF(N331="zákl. prenesená",J331,0)</f>
        <v>0</v>
      </c>
      <c r="BH331" s="145">
        <f>IF(N331="zníž. prenesená",J331,0)</f>
        <v>0</v>
      </c>
      <c r="BI331" s="145">
        <f>IF(N331="nulová",J331,0)</f>
        <v>0</v>
      </c>
      <c r="BJ331" s="16" t="s">
        <v>160</v>
      </c>
      <c r="BK331" s="145">
        <f>ROUND(I331*H331,2)</f>
        <v>0</v>
      </c>
      <c r="BL331" s="16" t="s">
        <v>198</v>
      </c>
      <c r="BM331" s="144" t="s">
        <v>534</v>
      </c>
    </row>
    <row r="332" spans="2:65" s="1" customFormat="1" ht="24.2" customHeight="1">
      <c r="B332" s="31"/>
      <c r="C332" s="132" t="s">
        <v>535</v>
      </c>
      <c r="D332" s="132" t="s">
        <v>155</v>
      </c>
      <c r="E332" s="133" t="s">
        <v>571</v>
      </c>
      <c r="F332" s="134" t="s">
        <v>572</v>
      </c>
      <c r="G332" s="135" t="s">
        <v>365</v>
      </c>
      <c r="H332" s="172"/>
      <c r="I332" s="137"/>
      <c r="J332" s="138">
        <f>ROUND(I332*H332,2)</f>
        <v>0</v>
      </c>
      <c r="K332" s="139"/>
      <c r="L332" s="31"/>
      <c r="M332" s="140" t="s">
        <v>1</v>
      </c>
      <c r="N332" s="141" t="s">
        <v>41</v>
      </c>
      <c r="P332" s="142">
        <f>O332*H332</f>
        <v>0</v>
      </c>
      <c r="Q332" s="142">
        <v>0</v>
      </c>
      <c r="R332" s="142">
        <f>Q332*H332</f>
        <v>0</v>
      </c>
      <c r="S332" s="142">
        <v>0</v>
      </c>
      <c r="T332" s="143">
        <f>S332*H332</f>
        <v>0</v>
      </c>
      <c r="AR332" s="144" t="s">
        <v>198</v>
      </c>
      <c r="AT332" s="144" t="s">
        <v>155</v>
      </c>
      <c r="AU332" s="144" t="s">
        <v>83</v>
      </c>
      <c r="AY332" s="16" t="s">
        <v>154</v>
      </c>
      <c r="BE332" s="145">
        <f>IF(N332="základná",J332,0)</f>
        <v>0</v>
      </c>
      <c r="BF332" s="145">
        <f>IF(N332="znížená",J332,0)</f>
        <v>0</v>
      </c>
      <c r="BG332" s="145">
        <f>IF(N332="zákl. prenesená",J332,0)</f>
        <v>0</v>
      </c>
      <c r="BH332" s="145">
        <f>IF(N332="zníž. prenesená",J332,0)</f>
        <v>0</v>
      </c>
      <c r="BI332" s="145">
        <f>IF(N332="nulová",J332,0)</f>
        <v>0</v>
      </c>
      <c r="BJ332" s="16" t="s">
        <v>160</v>
      </c>
      <c r="BK332" s="145">
        <f>ROUND(I332*H332,2)</f>
        <v>0</v>
      </c>
      <c r="BL332" s="16" t="s">
        <v>198</v>
      </c>
      <c r="BM332" s="144" t="s">
        <v>538</v>
      </c>
    </row>
    <row r="333" spans="2:65" s="10" customFormat="1" ht="25.9" customHeight="1">
      <c r="B333" s="122"/>
      <c r="D333" s="123" t="s">
        <v>74</v>
      </c>
      <c r="E333" s="124" t="s">
        <v>574</v>
      </c>
      <c r="F333" s="124" t="s">
        <v>575</v>
      </c>
      <c r="I333" s="125"/>
      <c r="J333" s="126">
        <f>BK333</f>
        <v>0</v>
      </c>
      <c r="L333" s="122"/>
      <c r="M333" s="127"/>
      <c r="P333" s="128">
        <f>SUM(P334:P346)</f>
        <v>0</v>
      </c>
      <c r="R333" s="128">
        <f>SUM(R334:R346)</f>
        <v>0</v>
      </c>
      <c r="T333" s="129">
        <f>SUM(T334:T346)</f>
        <v>0</v>
      </c>
      <c r="AR333" s="123" t="s">
        <v>160</v>
      </c>
      <c r="AT333" s="130" t="s">
        <v>74</v>
      </c>
      <c r="AU333" s="130" t="s">
        <v>75</v>
      </c>
      <c r="AY333" s="123" t="s">
        <v>154</v>
      </c>
      <c r="BK333" s="131">
        <f>SUM(BK334:BK346)</f>
        <v>0</v>
      </c>
    </row>
    <row r="334" spans="2:65" s="1" customFormat="1" ht="37.9" customHeight="1">
      <c r="B334" s="31"/>
      <c r="C334" s="132" t="s">
        <v>356</v>
      </c>
      <c r="D334" s="132" t="s">
        <v>155</v>
      </c>
      <c r="E334" s="133" t="s">
        <v>576</v>
      </c>
      <c r="F334" s="134" t="s">
        <v>577</v>
      </c>
      <c r="G334" s="135" t="s">
        <v>165</v>
      </c>
      <c r="H334" s="136">
        <v>12.96</v>
      </c>
      <c r="I334" s="137"/>
      <c r="J334" s="138">
        <f>ROUND(I334*H334,2)</f>
        <v>0</v>
      </c>
      <c r="K334" s="139"/>
      <c r="L334" s="31"/>
      <c r="M334" s="140" t="s">
        <v>1</v>
      </c>
      <c r="N334" s="141" t="s">
        <v>41</v>
      </c>
      <c r="P334" s="142">
        <f>O334*H334</f>
        <v>0</v>
      </c>
      <c r="Q334" s="142">
        <v>0</v>
      </c>
      <c r="R334" s="142">
        <f>Q334*H334</f>
        <v>0</v>
      </c>
      <c r="S334" s="142">
        <v>0</v>
      </c>
      <c r="T334" s="143">
        <f>S334*H334</f>
        <v>0</v>
      </c>
      <c r="AR334" s="144" t="s">
        <v>198</v>
      </c>
      <c r="AT334" s="144" t="s">
        <v>155</v>
      </c>
      <c r="AU334" s="144" t="s">
        <v>83</v>
      </c>
      <c r="AY334" s="16" t="s">
        <v>154</v>
      </c>
      <c r="BE334" s="145">
        <f>IF(N334="základná",J334,0)</f>
        <v>0</v>
      </c>
      <c r="BF334" s="145">
        <f>IF(N334="znížená",J334,0)</f>
        <v>0</v>
      </c>
      <c r="BG334" s="145">
        <f>IF(N334="zákl. prenesená",J334,0)</f>
        <v>0</v>
      </c>
      <c r="BH334" s="145">
        <f>IF(N334="zníž. prenesená",J334,0)</f>
        <v>0</v>
      </c>
      <c r="BI334" s="145">
        <f>IF(N334="nulová",J334,0)</f>
        <v>0</v>
      </c>
      <c r="BJ334" s="16" t="s">
        <v>160</v>
      </c>
      <c r="BK334" s="145">
        <f>ROUND(I334*H334,2)</f>
        <v>0</v>
      </c>
      <c r="BL334" s="16" t="s">
        <v>198</v>
      </c>
      <c r="BM334" s="144" t="s">
        <v>541</v>
      </c>
    </row>
    <row r="335" spans="2:65" s="11" customFormat="1" ht="11.25">
      <c r="B335" s="146"/>
      <c r="D335" s="147" t="s">
        <v>167</v>
      </c>
      <c r="E335" s="148" t="s">
        <v>1</v>
      </c>
      <c r="F335" s="149" t="s">
        <v>579</v>
      </c>
      <c r="H335" s="150">
        <v>12.96</v>
      </c>
      <c r="I335" s="151"/>
      <c r="L335" s="146"/>
      <c r="M335" s="152"/>
      <c r="T335" s="153"/>
      <c r="AT335" s="148" t="s">
        <v>167</v>
      </c>
      <c r="AU335" s="148" t="s">
        <v>83</v>
      </c>
      <c r="AV335" s="11" t="s">
        <v>160</v>
      </c>
      <c r="AW335" s="11" t="s">
        <v>31</v>
      </c>
      <c r="AX335" s="11" t="s">
        <v>75</v>
      </c>
      <c r="AY335" s="148" t="s">
        <v>154</v>
      </c>
    </row>
    <row r="336" spans="2:65" s="12" customFormat="1" ht="11.25">
      <c r="B336" s="154"/>
      <c r="D336" s="147" t="s">
        <v>167</v>
      </c>
      <c r="E336" s="155" t="s">
        <v>1</v>
      </c>
      <c r="F336" s="156" t="s">
        <v>169</v>
      </c>
      <c r="H336" s="157">
        <v>12.96</v>
      </c>
      <c r="I336" s="158"/>
      <c r="L336" s="154"/>
      <c r="M336" s="159"/>
      <c r="T336" s="160"/>
      <c r="AT336" s="155" t="s">
        <v>167</v>
      </c>
      <c r="AU336" s="155" t="s">
        <v>83</v>
      </c>
      <c r="AV336" s="12" t="s">
        <v>159</v>
      </c>
      <c r="AW336" s="12" t="s">
        <v>31</v>
      </c>
      <c r="AX336" s="12" t="s">
        <v>83</v>
      </c>
      <c r="AY336" s="155" t="s">
        <v>154</v>
      </c>
    </row>
    <row r="337" spans="2:65" s="1" customFormat="1" ht="37.9" customHeight="1">
      <c r="B337" s="31"/>
      <c r="C337" s="132" t="s">
        <v>544</v>
      </c>
      <c r="D337" s="132" t="s">
        <v>155</v>
      </c>
      <c r="E337" s="133" t="s">
        <v>581</v>
      </c>
      <c r="F337" s="134" t="s">
        <v>582</v>
      </c>
      <c r="G337" s="135" t="s">
        <v>165</v>
      </c>
      <c r="H337" s="136">
        <v>12.96</v>
      </c>
      <c r="I337" s="137"/>
      <c r="J337" s="138">
        <f>ROUND(I337*H337,2)</f>
        <v>0</v>
      </c>
      <c r="K337" s="139"/>
      <c r="L337" s="31"/>
      <c r="M337" s="140" t="s">
        <v>1</v>
      </c>
      <c r="N337" s="141" t="s">
        <v>41</v>
      </c>
      <c r="P337" s="142">
        <f>O337*H337</f>
        <v>0</v>
      </c>
      <c r="Q337" s="142">
        <v>0</v>
      </c>
      <c r="R337" s="142">
        <f>Q337*H337</f>
        <v>0</v>
      </c>
      <c r="S337" s="142">
        <v>0</v>
      </c>
      <c r="T337" s="143">
        <f>S337*H337</f>
        <v>0</v>
      </c>
      <c r="AR337" s="144" t="s">
        <v>198</v>
      </c>
      <c r="AT337" s="144" t="s">
        <v>155</v>
      </c>
      <c r="AU337" s="144" t="s">
        <v>83</v>
      </c>
      <c r="AY337" s="16" t="s">
        <v>154</v>
      </c>
      <c r="BE337" s="145">
        <f>IF(N337="základná",J337,0)</f>
        <v>0</v>
      </c>
      <c r="BF337" s="145">
        <f>IF(N337="znížená",J337,0)</f>
        <v>0</v>
      </c>
      <c r="BG337" s="145">
        <f>IF(N337="zákl. prenesená",J337,0)</f>
        <v>0</v>
      </c>
      <c r="BH337" s="145">
        <f>IF(N337="zníž. prenesená",J337,0)</f>
        <v>0</v>
      </c>
      <c r="BI337" s="145">
        <f>IF(N337="nulová",J337,0)</f>
        <v>0</v>
      </c>
      <c r="BJ337" s="16" t="s">
        <v>160</v>
      </c>
      <c r="BK337" s="145">
        <f>ROUND(I337*H337,2)</f>
        <v>0</v>
      </c>
      <c r="BL337" s="16" t="s">
        <v>198</v>
      </c>
      <c r="BM337" s="144" t="s">
        <v>547</v>
      </c>
    </row>
    <row r="338" spans="2:65" s="1" customFormat="1" ht="37.9" customHeight="1">
      <c r="B338" s="31"/>
      <c r="C338" s="132" t="s">
        <v>361</v>
      </c>
      <c r="D338" s="132" t="s">
        <v>155</v>
      </c>
      <c r="E338" s="133" t="s">
        <v>584</v>
      </c>
      <c r="F338" s="134" t="s">
        <v>585</v>
      </c>
      <c r="G338" s="135" t="s">
        <v>165</v>
      </c>
      <c r="H338" s="136">
        <v>38.975999999999999</v>
      </c>
      <c r="I338" s="137"/>
      <c r="J338" s="138">
        <f>ROUND(I338*H338,2)</f>
        <v>0</v>
      </c>
      <c r="K338" s="139"/>
      <c r="L338" s="31"/>
      <c r="M338" s="140" t="s">
        <v>1</v>
      </c>
      <c r="N338" s="141" t="s">
        <v>41</v>
      </c>
      <c r="P338" s="142">
        <f>O338*H338</f>
        <v>0</v>
      </c>
      <c r="Q338" s="142">
        <v>0</v>
      </c>
      <c r="R338" s="142">
        <f>Q338*H338</f>
        <v>0</v>
      </c>
      <c r="S338" s="142">
        <v>0</v>
      </c>
      <c r="T338" s="143">
        <f>S338*H338</f>
        <v>0</v>
      </c>
      <c r="AR338" s="144" t="s">
        <v>198</v>
      </c>
      <c r="AT338" s="144" t="s">
        <v>155</v>
      </c>
      <c r="AU338" s="144" t="s">
        <v>83</v>
      </c>
      <c r="AY338" s="16" t="s">
        <v>154</v>
      </c>
      <c r="BE338" s="145">
        <f>IF(N338="základná",J338,0)</f>
        <v>0</v>
      </c>
      <c r="BF338" s="145">
        <f>IF(N338="znížená",J338,0)</f>
        <v>0</v>
      </c>
      <c r="BG338" s="145">
        <f>IF(N338="zákl. prenesená",J338,0)</f>
        <v>0</v>
      </c>
      <c r="BH338" s="145">
        <f>IF(N338="zníž. prenesená",J338,0)</f>
        <v>0</v>
      </c>
      <c r="BI338" s="145">
        <f>IF(N338="nulová",J338,0)</f>
        <v>0</v>
      </c>
      <c r="BJ338" s="16" t="s">
        <v>160</v>
      </c>
      <c r="BK338" s="145">
        <f>ROUND(I338*H338,2)</f>
        <v>0</v>
      </c>
      <c r="BL338" s="16" t="s">
        <v>198</v>
      </c>
      <c r="BM338" s="144" t="s">
        <v>560</v>
      </c>
    </row>
    <row r="339" spans="2:65" s="11" customFormat="1" ht="11.25">
      <c r="B339" s="146"/>
      <c r="D339" s="147" t="s">
        <v>167</v>
      </c>
      <c r="E339" s="148" t="s">
        <v>1</v>
      </c>
      <c r="F339" s="149" t="s">
        <v>718</v>
      </c>
      <c r="H339" s="150">
        <v>29.952000000000002</v>
      </c>
      <c r="I339" s="151"/>
      <c r="L339" s="146"/>
      <c r="M339" s="152"/>
      <c r="T339" s="153"/>
      <c r="AT339" s="148" t="s">
        <v>167</v>
      </c>
      <c r="AU339" s="148" t="s">
        <v>83</v>
      </c>
      <c r="AV339" s="11" t="s">
        <v>160</v>
      </c>
      <c r="AW339" s="11" t="s">
        <v>31</v>
      </c>
      <c r="AX339" s="11" t="s">
        <v>75</v>
      </c>
      <c r="AY339" s="148" t="s">
        <v>154</v>
      </c>
    </row>
    <row r="340" spans="2:65" s="11" customFormat="1" ht="11.25">
      <c r="B340" s="146"/>
      <c r="D340" s="147" t="s">
        <v>167</v>
      </c>
      <c r="E340" s="148" t="s">
        <v>1</v>
      </c>
      <c r="F340" s="149" t="s">
        <v>719</v>
      </c>
      <c r="H340" s="150">
        <v>9.0239999999999991</v>
      </c>
      <c r="I340" s="151"/>
      <c r="L340" s="146"/>
      <c r="M340" s="152"/>
      <c r="T340" s="153"/>
      <c r="AT340" s="148" t="s">
        <v>167</v>
      </c>
      <c r="AU340" s="148" t="s">
        <v>83</v>
      </c>
      <c r="AV340" s="11" t="s">
        <v>160</v>
      </c>
      <c r="AW340" s="11" t="s">
        <v>31</v>
      </c>
      <c r="AX340" s="11" t="s">
        <v>75</v>
      </c>
      <c r="AY340" s="148" t="s">
        <v>154</v>
      </c>
    </row>
    <row r="341" spans="2:65" s="12" customFormat="1" ht="11.25">
      <c r="B341" s="154"/>
      <c r="D341" s="147" t="s">
        <v>167</v>
      </c>
      <c r="E341" s="155" t="s">
        <v>1</v>
      </c>
      <c r="F341" s="156" t="s">
        <v>176</v>
      </c>
      <c r="H341" s="157">
        <v>38.975999999999999</v>
      </c>
      <c r="I341" s="158"/>
      <c r="L341" s="154"/>
      <c r="M341" s="159"/>
      <c r="T341" s="160"/>
      <c r="AT341" s="155" t="s">
        <v>167</v>
      </c>
      <c r="AU341" s="155" t="s">
        <v>83</v>
      </c>
      <c r="AV341" s="12" t="s">
        <v>159</v>
      </c>
      <c r="AW341" s="12" t="s">
        <v>31</v>
      </c>
      <c r="AX341" s="12" t="s">
        <v>83</v>
      </c>
      <c r="AY341" s="155" t="s">
        <v>154</v>
      </c>
    </row>
    <row r="342" spans="2:65" s="1" customFormat="1" ht="33" customHeight="1">
      <c r="B342" s="31"/>
      <c r="C342" s="132" t="s">
        <v>562</v>
      </c>
      <c r="D342" s="132" t="s">
        <v>155</v>
      </c>
      <c r="E342" s="133" t="s">
        <v>590</v>
      </c>
      <c r="F342" s="134" t="s">
        <v>591</v>
      </c>
      <c r="G342" s="135" t="s">
        <v>165</v>
      </c>
      <c r="H342" s="136">
        <v>38.975999999999999</v>
      </c>
      <c r="I342" s="137"/>
      <c r="J342" s="138">
        <f>ROUND(I342*H342,2)</f>
        <v>0</v>
      </c>
      <c r="K342" s="139"/>
      <c r="L342" s="31"/>
      <c r="M342" s="140" t="s">
        <v>1</v>
      </c>
      <c r="N342" s="141" t="s">
        <v>41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198</v>
      </c>
      <c r="AT342" s="144" t="s">
        <v>155</v>
      </c>
      <c r="AU342" s="144" t="s">
        <v>83</v>
      </c>
      <c r="AY342" s="16" t="s">
        <v>154</v>
      </c>
      <c r="BE342" s="145">
        <f>IF(N342="základná",J342,0)</f>
        <v>0</v>
      </c>
      <c r="BF342" s="145">
        <f>IF(N342="znížená",J342,0)</f>
        <v>0</v>
      </c>
      <c r="BG342" s="145">
        <f>IF(N342="zákl. prenesená",J342,0)</f>
        <v>0</v>
      </c>
      <c r="BH342" s="145">
        <f>IF(N342="zníž. prenesená",J342,0)</f>
        <v>0</v>
      </c>
      <c r="BI342" s="145">
        <f>IF(N342="nulová",J342,0)</f>
        <v>0</v>
      </c>
      <c r="BJ342" s="16" t="s">
        <v>160</v>
      </c>
      <c r="BK342" s="145">
        <f>ROUND(I342*H342,2)</f>
        <v>0</v>
      </c>
      <c r="BL342" s="16" t="s">
        <v>198</v>
      </c>
      <c r="BM342" s="144" t="s">
        <v>565</v>
      </c>
    </row>
    <row r="343" spans="2:65" s="1" customFormat="1" ht="33" customHeight="1">
      <c r="B343" s="31"/>
      <c r="C343" s="132" t="s">
        <v>366</v>
      </c>
      <c r="D343" s="132" t="s">
        <v>155</v>
      </c>
      <c r="E343" s="133" t="s">
        <v>593</v>
      </c>
      <c r="F343" s="134" t="s">
        <v>594</v>
      </c>
      <c r="G343" s="135" t="s">
        <v>184</v>
      </c>
      <c r="H343" s="136">
        <v>6.48</v>
      </c>
      <c r="I343" s="137"/>
      <c r="J343" s="138">
        <f>ROUND(I343*H343,2)</f>
        <v>0</v>
      </c>
      <c r="K343" s="139"/>
      <c r="L343" s="31"/>
      <c r="M343" s="140" t="s">
        <v>1</v>
      </c>
      <c r="N343" s="141" t="s">
        <v>41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198</v>
      </c>
      <c r="AT343" s="144" t="s">
        <v>155</v>
      </c>
      <c r="AU343" s="144" t="s">
        <v>83</v>
      </c>
      <c r="AY343" s="16" t="s">
        <v>154</v>
      </c>
      <c r="BE343" s="145">
        <f>IF(N343="základná",J343,0)</f>
        <v>0</v>
      </c>
      <c r="BF343" s="145">
        <f>IF(N343="znížená",J343,0)</f>
        <v>0</v>
      </c>
      <c r="BG343" s="145">
        <f>IF(N343="zákl. prenesená",J343,0)</f>
        <v>0</v>
      </c>
      <c r="BH343" s="145">
        <f>IF(N343="zníž. prenesená",J343,0)</f>
        <v>0</v>
      </c>
      <c r="BI343" s="145">
        <f>IF(N343="nulová",J343,0)</f>
        <v>0</v>
      </c>
      <c r="BJ343" s="16" t="s">
        <v>160</v>
      </c>
      <c r="BK343" s="145">
        <f>ROUND(I343*H343,2)</f>
        <v>0</v>
      </c>
      <c r="BL343" s="16" t="s">
        <v>198</v>
      </c>
      <c r="BM343" s="144" t="s">
        <v>569</v>
      </c>
    </row>
    <row r="344" spans="2:65" s="11" customFormat="1" ht="11.25">
      <c r="B344" s="146"/>
      <c r="D344" s="147" t="s">
        <v>167</v>
      </c>
      <c r="E344" s="148" t="s">
        <v>1</v>
      </c>
      <c r="F344" s="149" t="s">
        <v>720</v>
      </c>
      <c r="H344" s="150">
        <v>6.48</v>
      </c>
      <c r="I344" s="151"/>
      <c r="L344" s="146"/>
      <c r="M344" s="152"/>
      <c r="T344" s="153"/>
      <c r="AT344" s="148" t="s">
        <v>167</v>
      </c>
      <c r="AU344" s="148" t="s">
        <v>83</v>
      </c>
      <c r="AV344" s="11" t="s">
        <v>160</v>
      </c>
      <c r="AW344" s="11" t="s">
        <v>31</v>
      </c>
      <c r="AX344" s="11" t="s">
        <v>75</v>
      </c>
      <c r="AY344" s="148" t="s">
        <v>154</v>
      </c>
    </row>
    <row r="345" spans="2:65" s="12" customFormat="1" ht="11.25">
      <c r="B345" s="154"/>
      <c r="D345" s="147" t="s">
        <v>167</v>
      </c>
      <c r="E345" s="155" t="s">
        <v>1</v>
      </c>
      <c r="F345" s="156" t="s">
        <v>169</v>
      </c>
      <c r="H345" s="157">
        <v>6.48</v>
      </c>
      <c r="I345" s="158"/>
      <c r="L345" s="154"/>
      <c r="M345" s="159"/>
      <c r="T345" s="160"/>
      <c r="AT345" s="155" t="s">
        <v>167</v>
      </c>
      <c r="AU345" s="155" t="s">
        <v>83</v>
      </c>
      <c r="AV345" s="12" t="s">
        <v>159</v>
      </c>
      <c r="AW345" s="12" t="s">
        <v>31</v>
      </c>
      <c r="AX345" s="12" t="s">
        <v>83</v>
      </c>
      <c r="AY345" s="155" t="s">
        <v>154</v>
      </c>
    </row>
    <row r="346" spans="2:65" s="1" customFormat="1" ht="24.2" customHeight="1">
      <c r="B346" s="31"/>
      <c r="C346" s="132" t="s">
        <v>570</v>
      </c>
      <c r="D346" s="132" t="s">
        <v>155</v>
      </c>
      <c r="E346" s="133" t="s">
        <v>721</v>
      </c>
      <c r="F346" s="134" t="s">
        <v>599</v>
      </c>
      <c r="G346" s="135" t="s">
        <v>184</v>
      </c>
      <c r="H346" s="136">
        <v>6.48</v>
      </c>
      <c r="I346" s="137"/>
      <c r="J346" s="138">
        <f>ROUND(I346*H346,2)</f>
        <v>0</v>
      </c>
      <c r="K346" s="139"/>
      <c r="L346" s="31"/>
      <c r="M346" s="140" t="s">
        <v>1</v>
      </c>
      <c r="N346" s="141" t="s">
        <v>41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198</v>
      </c>
      <c r="AT346" s="144" t="s">
        <v>155</v>
      </c>
      <c r="AU346" s="144" t="s">
        <v>83</v>
      </c>
      <c r="AY346" s="16" t="s">
        <v>154</v>
      </c>
      <c r="BE346" s="145">
        <f>IF(N346="základná",J346,0)</f>
        <v>0</v>
      </c>
      <c r="BF346" s="145">
        <f>IF(N346="znížená",J346,0)</f>
        <v>0</v>
      </c>
      <c r="BG346" s="145">
        <f>IF(N346="zákl. prenesená",J346,0)</f>
        <v>0</v>
      </c>
      <c r="BH346" s="145">
        <f>IF(N346="zníž. prenesená",J346,0)</f>
        <v>0</v>
      </c>
      <c r="BI346" s="145">
        <f>IF(N346="nulová",J346,0)</f>
        <v>0</v>
      </c>
      <c r="BJ346" s="16" t="s">
        <v>160</v>
      </c>
      <c r="BK346" s="145">
        <f>ROUND(I346*H346,2)</f>
        <v>0</v>
      </c>
      <c r="BL346" s="16" t="s">
        <v>198</v>
      </c>
      <c r="BM346" s="144" t="s">
        <v>573</v>
      </c>
    </row>
    <row r="347" spans="2:65" s="10" customFormat="1" ht="25.9" customHeight="1">
      <c r="B347" s="122"/>
      <c r="D347" s="123" t="s">
        <v>74</v>
      </c>
      <c r="E347" s="124" t="s">
        <v>601</v>
      </c>
      <c r="F347" s="124" t="s">
        <v>602</v>
      </c>
      <c r="I347" s="125"/>
      <c r="J347" s="126">
        <f>BK347</f>
        <v>0</v>
      </c>
      <c r="L347" s="122"/>
      <c r="M347" s="127"/>
      <c r="P347" s="128">
        <f>SUM(P348:P355)</f>
        <v>0</v>
      </c>
      <c r="R347" s="128">
        <f>SUM(R348:R355)</f>
        <v>0</v>
      </c>
      <c r="T347" s="129">
        <f>SUM(T348:T355)</f>
        <v>0</v>
      </c>
      <c r="AR347" s="123" t="s">
        <v>160</v>
      </c>
      <c r="AT347" s="130" t="s">
        <v>74</v>
      </c>
      <c r="AU347" s="130" t="s">
        <v>75</v>
      </c>
      <c r="AY347" s="123" t="s">
        <v>154</v>
      </c>
      <c r="BK347" s="131">
        <f>SUM(BK348:BK355)</f>
        <v>0</v>
      </c>
    </row>
    <row r="348" spans="2:65" s="1" customFormat="1" ht="21.75" customHeight="1">
      <c r="B348" s="31"/>
      <c r="C348" s="132" t="s">
        <v>372</v>
      </c>
      <c r="D348" s="132" t="s">
        <v>155</v>
      </c>
      <c r="E348" s="133" t="s">
        <v>603</v>
      </c>
      <c r="F348" s="134" t="s">
        <v>604</v>
      </c>
      <c r="G348" s="135" t="s">
        <v>158</v>
      </c>
      <c r="H348" s="136">
        <v>240</v>
      </c>
      <c r="I348" s="137"/>
      <c r="J348" s="138">
        <f>ROUND(I348*H348,2)</f>
        <v>0</v>
      </c>
      <c r="K348" s="139"/>
      <c r="L348" s="31"/>
      <c r="M348" s="140" t="s">
        <v>1</v>
      </c>
      <c r="N348" s="141" t="s">
        <v>41</v>
      </c>
      <c r="P348" s="142">
        <f>O348*H348</f>
        <v>0</v>
      </c>
      <c r="Q348" s="142">
        <v>0</v>
      </c>
      <c r="R348" s="142">
        <f>Q348*H348</f>
        <v>0</v>
      </c>
      <c r="S348" s="142">
        <v>0</v>
      </c>
      <c r="T348" s="143">
        <f>S348*H348</f>
        <v>0</v>
      </c>
      <c r="AR348" s="144" t="s">
        <v>198</v>
      </c>
      <c r="AT348" s="144" t="s">
        <v>155</v>
      </c>
      <c r="AU348" s="144" t="s">
        <v>83</v>
      </c>
      <c r="AY348" s="16" t="s">
        <v>154</v>
      </c>
      <c r="BE348" s="145">
        <f>IF(N348="základná",J348,0)</f>
        <v>0</v>
      </c>
      <c r="BF348" s="145">
        <f>IF(N348="znížená",J348,0)</f>
        <v>0</v>
      </c>
      <c r="BG348" s="145">
        <f>IF(N348="zákl. prenesená",J348,0)</f>
        <v>0</v>
      </c>
      <c r="BH348" s="145">
        <f>IF(N348="zníž. prenesená",J348,0)</f>
        <v>0</v>
      </c>
      <c r="BI348" s="145">
        <f>IF(N348="nulová",J348,0)</f>
        <v>0</v>
      </c>
      <c r="BJ348" s="16" t="s">
        <v>160</v>
      </c>
      <c r="BK348" s="145">
        <f>ROUND(I348*H348,2)</f>
        <v>0</v>
      </c>
      <c r="BL348" s="16" t="s">
        <v>198</v>
      </c>
      <c r="BM348" s="144" t="s">
        <v>578</v>
      </c>
    </row>
    <row r="349" spans="2:65" s="1" customFormat="1" ht="24.2" customHeight="1">
      <c r="B349" s="31"/>
      <c r="C349" s="132" t="s">
        <v>580</v>
      </c>
      <c r="D349" s="132" t="s">
        <v>155</v>
      </c>
      <c r="E349" s="133" t="s">
        <v>607</v>
      </c>
      <c r="F349" s="134" t="s">
        <v>608</v>
      </c>
      <c r="G349" s="135" t="s">
        <v>165</v>
      </c>
      <c r="H349" s="136">
        <v>1773.85</v>
      </c>
      <c r="I349" s="137"/>
      <c r="J349" s="138">
        <f>ROUND(I349*H349,2)</f>
        <v>0</v>
      </c>
      <c r="K349" s="139"/>
      <c r="L349" s="31"/>
      <c r="M349" s="140" t="s">
        <v>1</v>
      </c>
      <c r="N349" s="141" t="s">
        <v>41</v>
      </c>
      <c r="P349" s="142">
        <f>O349*H349</f>
        <v>0</v>
      </c>
      <c r="Q349" s="142">
        <v>0</v>
      </c>
      <c r="R349" s="142">
        <f>Q349*H349</f>
        <v>0</v>
      </c>
      <c r="S349" s="142">
        <v>0</v>
      </c>
      <c r="T349" s="143">
        <f>S349*H349</f>
        <v>0</v>
      </c>
      <c r="AR349" s="144" t="s">
        <v>198</v>
      </c>
      <c r="AT349" s="144" t="s">
        <v>155</v>
      </c>
      <c r="AU349" s="144" t="s">
        <v>83</v>
      </c>
      <c r="AY349" s="16" t="s">
        <v>154</v>
      </c>
      <c r="BE349" s="145">
        <f>IF(N349="základná",J349,0)</f>
        <v>0</v>
      </c>
      <c r="BF349" s="145">
        <f>IF(N349="znížená",J349,0)</f>
        <v>0</v>
      </c>
      <c r="BG349" s="145">
        <f>IF(N349="zákl. prenesená",J349,0)</f>
        <v>0</v>
      </c>
      <c r="BH349" s="145">
        <f>IF(N349="zníž. prenesená",J349,0)</f>
        <v>0</v>
      </c>
      <c r="BI349" s="145">
        <f>IF(N349="nulová",J349,0)</f>
        <v>0</v>
      </c>
      <c r="BJ349" s="16" t="s">
        <v>160</v>
      </c>
      <c r="BK349" s="145">
        <f>ROUND(I349*H349,2)</f>
        <v>0</v>
      </c>
      <c r="BL349" s="16" t="s">
        <v>198</v>
      </c>
      <c r="BM349" s="144" t="s">
        <v>583</v>
      </c>
    </row>
    <row r="350" spans="2:65" s="11" customFormat="1" ht="11.25">
      <c r="B350" s="146"/>
      <c r="D350" s="147" t="s">
        <v>167</v>
      </c>
      <c r="E350" s="148" t="s">
        <v>1</v>
      </c>
      <c r="F350" s="149" t="s">
        <v>722</v>
      </c>
      <c r="H350" s="150">
        <v>1773.85</v>
      </c>
      <c r="I350" s="151"/>
      <c r="L350" s="146"/>
      <c r="M350" s="152"/>
      <c r="T350" s="153"/>
      <c r="AT350" s="148" t="s">
        <v>167</v>
      </c>
      <c r="AU350" s="148" t="s">
        <v>83</v>
      </c>
      <c r="AV350" s="11" t="s">
        <v>160</v>
      </c>
      <c r="AW350" s="11" t="s">
        <v>31</v>
      </c>
      <c r="AX350" s="11" t="s">
        <v>75</v>
      </c>
      <c r="AY350" s="148" t="s">
        <v>154</v>
      </c>
    </row>
    <row r="351" spans="2:65" s="12" customFormat="1" ht="11.25">
      <c r="B351" s="154"/>
      <c r="D351" s="147" t="s">
        <v>167</v>
      </c>
      <c r="E351" s="155" t="s">
        <v>1</v>
      </c>
      <c r="F351" s="156" t="s">
        <v>169</v>
      </c>
      <c r="H351" s="157">
        <v>1773.85</v>
      </c>
      <c r="I351" s="158"/>
      <c r="L351" s="154"/>
      <c r="M351" s="159"/>
      <c r="T351" s="160"/>
      <c r="AT351" s="155" t="s">
        <v>167</v>
      </c>
      <c r="AU351" s="155" t="s">
        <v>83</v>
      </c>
      <c r="AV351" s="12" t="s">
        <v>159</v>
      </c>
      <c r="AW351" s="12" t="s">
        <v>31</v>
      </c>
      <c r="AX351" s="12" t="s">
        <v>83</v>
      </c>
      <c r="AY351" s="155" t="s">
        <v>154</v>
      </c>
    </row>
    <row r="352" spans="2:65" s="1" customFormat="1" ht="44.25" customHeight="1">
      <c r="B352" s="31"/>
      <c r="C352" s="132" t="s">
        <v>376</v>
      </c>
      <c r="D352" s="132" t="s">
        <v>155</v>
      </c>
      <c r="E352" s="133" t="s">
        <v>620</v>
      </c>
      <c r="F352" s="134" t="s">
        <v>621</v>
      </c>
      <c r="G352" s="135" t="s">
        <v>165</v>
      </c>
      <c r="H352" s="136">
        <v>1709.758</v>
      </c>
      <c r="I352" s="137"/>
      <c r="J352" s="138">
        <f>ROUND(I352*H352,2)</f>
        <v>0</v>
      </c>
      <c r="K352" s="139"/>
      <c r="L352" s="31"/>
      <c r="M352" s="140" t="s">
        <v>1</v>
      </c>
      <c r="N352" s="141" t="s">
        <v>41</v>
      </c>
      <c r="P352" s="142">
        <f>O352*H352</f>
        <v>0</v>
      </c>
      <c r="Q352" s="142">
        <v>0</v>
      </c>
      <c r="R352" s="142">
        <f>Q352*H352</f>
        <v>0</v>
      </c>
      <c r="S352" s="142">
        <v>0</v>
      </c>
      <c r="T352" s="143">
        <f>S352*H352</f>
        <v>0</v>
      </c>
      <c r="AR352" s="144" t="s">
        <v>198</v>
      </c>
      <c r="AT352" s="144" t="s">
        <v>155</v>
      </c>
      <c r="AU352" s="144" t="s">
        <v>83</v>
      </c>
      <c r="AY352" s="16" t="s">
        <v>154</v>
      </c>
      <c r="BE352" s="145">
        <f>IF(N352="základná",J352,0)</f>
        <v>0</v>
      </c>
      <c r="BF352" s="145">
        <f>IF(N352="znížená",J352,0)</f>
        <v>0</v>
      </c>
      <c r="BG352" s="145">
        <f>IF(N352="zákl. prenesená",J352,0)</f>
        <v>0</v>
      </c>
      <c r="BH352" s="145">
        <f>IF(N352="zníž. prenesená",J352,0)</f>
        <v>0</v>
      </c>
      <c r="BI352" s="145">
        <f>IF(N352="nulová",J352,0)</f>
        <v>0</v>
      </c>
      <c r="BJ352" s="16" t="s">
        <v>160</v>
      </c>
      <c r="BK352" s="145">
        <f>ROUND(I352*H352,2)</f>
        <v>0</v>
      </c>
      <c r="BL352" s="16" t="s">
        <v>198</v>
      </c>
      <c r="BM352" s="144" t="s">
        <v>586</v>
      </c>
    </row>
    <row r="353" spans="2:65" s="11" customFormat="1" ht="11.25">
      <c r="B353" s="146"/>
      <c r="D353" s="147" t="s">
        <v>167</v>
      </c>
      <c r="E353" s="148" t="s">
        <v>1</v>
      </c>
      <c r="F353" s="149" t="s">
        <v>723</v>
      </c>
      <c r="H353" s="150">
        <v>1709.758</v>
      </c>
      <c r="I353" s="151"/>
      <c r="L353" s="146"/>
      <c r="M353" s="152"/>
      <c r="T353" s="153"/>
      <c r="AT353" s="148" t="s">
        <v>167</v>
      </c>
      <c r="AU353" s="148" t="s">
        <v>83</v>
      </c>
      <c r="AV353" s="11" t="s">
        <v>160</v>
      </c>
      <c r="AW353" s="11" t="s">
        <v>31</v>
      </c>
      <c r="AX353" s="11" t="s">
        <v>75</v>
      </c>
      <c r="AY353" s="148" t="s">
        <v>154</v>
      </c>
    </row>
    <row r="354" spans="2:65" s="12" customFormat="1" ht="11.25">
      <c r="B354" s="154"/>
      <c r="D354" s="147" t="s">
        <v>167</v>
      </c>
      <c r="E354" s="155" t="s">
        <v>1</v>
      </c>
      <c r="F354" s="156" t="s">
        <v>169</v>
      </c>
      <c r="H354" s="157">
        <v>1709.758</v>
      </c>
      <c r="I354" s="158"/>
      <c r="L354" s="154"/>
      <c r="M354" s="159"/>
      <c r="T354" s="160"/>
      <c r="AT354" s="155" t="s">
        <v>167</v>
      </c>
      <c r="AU354" s="155" t="s">
        <v>83</v>
      </c>
      <c r="AV354" s="12" t="s">
        <v>159</v>
      </c>
      <c r="AW354" s="12" t="s">
        <v>31</v>
      </c>
      <c r="AX354" s="12" t="s">
        <v>83</v>
      </c>
      <c r="AY354" s="155" t="s">
        <v>154</v>
      </c>
    </row>
    <row r="355" spans="2:65" s="1" customFormat="1" ht="37.9" customHeight="1">
      <c r="B355" s="31"/>
      <c r="C355" s="132" t="s">
        <v>589</v>
      </c>
      <c r="D355" s="132" t="s">
        <v>155</v>
      </c>
      <c r="E355" s="133" t="s">
        <v>628</v>
      </c>
      <c r="F355" s="134" t="s">
        <v>629</v>
      </c>
      <c r="G355" s="135" t="s">
        <v>165</v>
      </c>
      <c r="H355" s="136">
        <v>64.27</v>
      </c>
      <c r="I355" s="137"/>
      <c r="J355" s="138">
        <f>ROUND(I355*H355,2)</f>
        <v>0</v>
      </c>
      <c r="K355" s="139"/>
      <c r="L355" s="31"/>
      <c r="M355" s="140" t="s">
        <v>1</v>
      </c>
      <c r="N355" s="141" t="s">
        <v>41</v>
      </c>
      <c r="P355" s="142">
        <f>O355*H355</f>
        <v>0</v>
      </c>
      <c r="Q355" s="142">
        <v>0</v>
      </c>
      <c r="R355" s="142">
        <f>Q355*H355</f>
        <v>0</v>
      </c>
      <c r="S355" s="142">
        <v>0</v>
      </c>
      <c r="T355" s="143">
        <f>S355*H355</f>
        <v>0</v>
      </c>
      <c r="AR355" s="144" t="s">
        <v>198</v>
      </c>
      <c r="AT355" s="144" t="s">
        <v>155</v>
      </c>
      <c r="AU355" s="144" t="s">
        <v>83</v>
      </c>
      <c r="AY355" s="16" t="s">
        <v>154</v>
      </c>
      <c r="BE355" s="145">
        <f>IF(N355="základná",J355,0)</f>
        <v>0</v>
      </c>
      <c r="BF355" s="145">
        <f>IF(N355="znížená",J355,0)</f>
        <v>0</v>
      </c>
      <c r="BG355" s="145">
        <f>IF(N355="zákl. prenesená",J355,0)</f>
        <v>0</v>
      </c>
      <c r="BH355" s="145">
        <f>IF(N355="zníž. prenesená",J355,0)</f>
        <v>0</v>
      </c>
      <c r="BI355" s="145">
        <f>IF(N355="nulová",J355,0)</f>
        <v>0</v>
      </c>
      <c r="BJ355" s="16" t="s">
        <v>160</v>
      </c>
      <c r="BK355" s="145">
        <f>ROUND(I355*H355,2)</f>
        <v>0</v>
      </c>
      <c r="BL355" s="16" t="s">
        <v>198</v>
      </c>
      <c r="BM355" s="144" t="s">
        <v>592</v>
      </c>
    </row>
    <row r="356" spans="2:65" s="10" customFormat="1" ht="25.9" customHeight="1">
      <c r="B356" s="122"/>
      <c r="D356" s="123" t="s">
        <v>74</v>
      </c>
      <c r="E356" s="124" t="s">
        <v>631</v>
      </c>
      <c r="F356" s="124" t="s">
        <v>632</v>
      </c>
      <c r="I356" s="125"/>
      <c r="J356" s="126">
        <f>BK356</f>
        <v>0</v>
      </c>
      <c r="L356" s="122"/>
      <c r="M356" s="127"/>
      <c r="P356" s="128">
        <f>SUM(P357:P360)</f>
        <v>0</v>
      </c>
      <c r="R356" s="128">
        <f>SUM(R357:R360)</f>
        <v>0</v>
      </c>
      <c r="T356" s="129">
        <f>SUM(T357:T360)</f>
        <v>0</v>
      </c>
      <c r="AR356" s="123" t="s">
        <v>160</v>
      </c>
      <c r="AT356" s="130" t="s">
        <v>74</v>
      </c>
      <c r="AU356" s="130" t="s">
        <v>75</v>
      </c>
      <c r="AY356" s="123" t="s">
        <v>154</v>
      </c>
      <c r="BK356" s="131">
        <f>SUM(BK357:BK360)</f>
        <v>0</v>
      </c>
    </row>
    <row r="357" spans="2:65" s="1" customFormat="1" ht="24.2" customHeight="1">
      <c r="B357" s="31"/>
      <c r="C357" s="132" t="s">
        <v>381</v>
      </c>
      <c r="D357" s="132" t="s">
        <v>155</v>
      </c>
      <c r="E357" s="133" t="s">
        <v>633</v>
      </c>
      <c r="F357" s="134" t="s">
        <v>634</v>
      </c>
      <c r="G357" s="135" t="s">
        <v>158</v>
      </c>
      <c r="H357" s="136">
        <v>2</v>
      </c>
      <c r="I357" s="137"/>
      <c r="J357" s="138">
        <f>ROUND(I357*H357,2)</f>
        <v>0</v>
      </c>
      <c r="K357" s="139"/>
      <c r="L357" s="31"/>
      <c r="M357" s="140" t="s">
        <v>1</v>
      </c>
      <c r="N357" s="141" t="s">
        <v>41</v>
      </c>
      <c r="P357" s="142">
        <f>O357*H357</f>
        <v>0</v>
      </c>
      <c r="Q357" s="142">
        <v>0</v>
      </c>
      <c r="R357" s="142">
        <f>Q357*H357</f>
        <v>0</v>
      </c>
      <c r="S357" s="142">
        <v>0</v>
      </c>
      <c r="T357" s="143">
        <f>S357*H357</f>
        <v>0</v>
      </c>
      <c r="AR357" s="144" t="s">
        <v>198</v>
      </c>
      <c r="AT357" s="144" t="s">
        <v>155</v>
      </c>
      <c r="AU357" s="144" t="s">
        <v>83</v>
      </c>
      <c r="AY357" s="16" t="s">
        <v>154</v>
      </c>
      <c r="BE357" s="145">
        <f>IF(N357="základná",J357,0)</f>
        <v>0</v>
      </c>
      <c r="BF357" s="145">
        <f>IF(N357="znížená",J357,0)</f>
        <v>0</v>
      </c>
      <c r="BG357" s="145">
        <f>IF(N357="zákl. prenesená",J357,0)</f>
        <v>0</v>
      </c>
      <c r="BH357" s="145">
        <f>IF(N357="zníž. prenesená",J357,0)</f>
        <v>0</v>
      </c>
      <c r="BI357" s="145">
        <f>IF(N357="nulová",J357,0)</f>
        <v>0</v>
      </c>
      <c r="BJ357" s="16" t="s">
        <v>160</v>
      </c>
      <c r="BK357" s="145">
        <f>ROUND(I357*H357,2)</f>
        <v>0</v>
      </c>
      <c r="BL357" s="16" t="s">
        <v>198</v>
      </c>
      <c r="BM357" s="144" t="s">
        <v>595</v>
      </c>
    </row>
    <row r="358" spans="2:65" s="1" customFormat="1" ht="33" customHeight="1">
      <c r="B358" s="31"/>
      <c r="C358" s="161" t="s">
        <v>597</v>
      </c>
      <c r="D358" s="161" t="s">
        <v>224</v>
      </c>
      <c r="E358" s="162" t="s">
        <v>637</v>
      </c>
      <c r="F358" s="163" t="s">
        <v>724</v>
      </c>
      <c r="G358" s="164" t="s">
        <v>158</v>
      </c>
      <c r="H358" s="165">
        <v>1</v>
      </c>
      <c r="I358" s="166"/>
      <c r="J358" s="167">
        <f>ROUND(I358*H358,2)</f>
        <v>0</v>
      </c>
      <c r="K358" s="168"/>
      <c r="L358" s="169"/>
      <c r="M358" s="170" t="s">
        <v>1</v>
      </c>
      <c r="N358" s="171" t="s">
        <v>41</v>
      </c>
      <c r="P358" s="142">
        <f>O358*H358</f>
        <v>0</v>
      </c>
      <c r="Q358" s="142">
        <v>0</v>
      </c>
      <c r="R358" s="142">
        <f>Q358*H358</f>
        <v>0</v>
      </c>
      <c r="S358" s="142">
        <v>0</v>
      </c>
      <c r="T358" s="143">
        <f>S358*H358</f>
        <v>0</v>
      </c>
      <c r="AR358" s="144" t="s">
        <v>234</v>
      </c>
      <c r="AT358" s="144" t="s">
        <v>224</v>
      </c>
      <c r="AU358" s="144" t="s">
        <v>83</v>
      </c>
      <c r="AY358" s="16" t="s">
        <v>154</v>
      </c>
      <c r="BE358" s="145">
        <f>IF(N358="základná",J358,0)</f>
        <v>0</v>
      </c>
      <c r="BF358" s="145">
        <f>IF(N358="znížená",J358,0)</f>
        <v>0</v>
      </c>
      <c r="BG358" s="145">
        <f>IF(N358="zákl. prenesená",J358,0)</f>
        <v>0</v>
      </c>
      <c r="BH358" s="145">
        <f>IF(N358="zníž. prenesená",J358,0)</f>
        <v>0</v>
      </c>
      <c r="BI358" s="145">
        <f>IF(N358="nulová",J358,0)</f>
        <v>0</v>
      </c>
      <c r="BJ358" s="16" t="s">
        <v>160</v>
      </c>
      <c r="BK358" s="145">
        <f>ROUND(I358*H358,2)</f>
        <v>0</v>
      </c>
      <c r="BL358" s="16" t="s">
        <v>198</v>
      </c>
      <c r="BM358" s="144" t="s">
        <v>600</v>
      </c>
    </row>
    <row r="359" spans="2:65" s="1" customFormat="1" ht="33" customHeight="1">
      <c r="B359" s="31"/>
      <c r="C359" s="161" t="s">
        <v>386</v>
      </c>
      <c r="D359" s="161" t="s">
        <v>224</v>
      </c>
      <c r="E359" s="162" t="s">
        <v>640</v>
      </c>
      <c r="F359" s="163" t="s">
        <v>641</v>
      </c>
      <c r="G359" s="164" t="s">
        <v>158</v>
      </c>
      <c r="H359" s="165">
        <v>1</v>
      </c>
      <c r="I359" s="166"/>
      <c r="J359" s="167">
        <f>ROUND(I359*H359,2)</f>
        <v>0</v>
      </c>
      <c r="K359" s="168"/>
      <c r="L359" s="169"/>
      <c r="M359" s="170" t="s">
        <v>1</v>
      </c>
      <c r="N359" s="171" t="s">
        <v>41</v>
      </c>
      <c r="P359" s="142">
        <f>O359*H359</f>
        <v>0</v>
      </c>
      <c r="Q359" s="142">
        <v>0</v>
      </c>
      <c r="R359" s="142">
        <f>Q359*H359</f>
        <v>0</v>
      </c>
      <c r="S359" s="142">
        <v>0</v>
      </c>
      <c r="T359" s="143">
        <f>S359*H359</f>
        <v>0</v>
      </c>
      <c r="AR359" s="144" t="s">
        <v>234</v>
      </c>
      <c r="AT359" s="144" t="s">
        <v>224</v>
      </c>
      <c r="AU359" s="144" t="s">
        <v>83</v>
      </c>
      <c r="AY359" s="16" t="s">
        <v>154</v>
      </c>
      <c r="BE359" s="145">
        <f>IF(N359="základná",J359,0)</f>
        <v>0</v>
      </c>
      <c r="BF359" s="145">
        <f>IF(N359="znížená",J359,0)</f>
        <v>0</v>
      </c>
      <c r="BG359" s="145">
        <f>IF(N359="zákl. prenesená",J359,0)</f>
        <v>0</v>
      </c>
      <c r="BH359" s="145">
        <f>IF(N359="zníž. prenesená",J359,0)</f>
        <v>0</v>
      </c>
      <c r="BI359" s="145">
        <f>IF(N359="nulová",J359,0)</f>
        <v>0</v>
      </c>
      <c r="BJ359" s="16" t="s">
        <v>160</v>
      </c>
      <c r="BK359" s="145">
        <f>ROUND(I359*H359,2)</f>
        <v>0</v>
      </c>
      <c r="BL359" s="16" t="s">
        <v>198</v>
      </c>
      <c r="BM359" s="144" t="s">
        <v>605</v>
      </c>
    </row>
    <row r="360" spans="2:65" s="1" customFormat="1" ht="24.2" customHeight="1">
      <c r="B360" s="31"/>
      <c r="C360" s="132" t="s">
        <v>606</v>
      </c>
      <c r="D360" s="132" t="s">
        <v>155</v>
      </c>
      <c r="E360" s="133" t="s">
        <v>644</v>
      </c>
      <c r="F360" s="134" t="s">
        <v>645</v>
      </c>
      <c r="G360" s="135" t="s">
        <v>365</v>
      </c>
      <c r="H360" s="172"/>
      <c r="I360" s="137"/>
      <c r="J360" s="138">
        <f>ROUND(I360*H360,2)</f>
        <v>0</v>
      </c>
      <c r="K360" s="139"/>
      <c r="L360" s="31"/>
      <c r="M360" s="173" t="s">
        <v>1</v>
      </c>
      <c r="N360" s="174" t="s">
        <v>41</v>
      </c>
      <c r="O360" s="175"/>
      <c r="P360" s="176">
        <f>O360*H360</f>
        <v>0</v>
      </c>
      <c r="Q360" s="176">
        <v>0</v>
      </c>
      <c r="R360" s="176">
        <f>Q360*H360</f>
        <v>0</v>
      </c>
      <c r="S360" s="176">
        <v>0</v>
      </c>
      <c r="T360" s="177">
        <f>S360*H360</f>
        <v>0</v>
      </c>
      <c r="AR360" s="144" t="s">
        <v>198</v>
      </c>
      <c r="AT360" s="144" t="s">
        <v>155</v>
      </c>
      <c r="AU360" s="144" t="s">
        <v>83</v>
      </c>
      <c r="AY360" s="16" t="s">
        <v>154</v>
      </c>
      <c r="BE360" s="145">
        <f>IF(N360="základná",J360,0)</f>
        <v>0</v>
      </c>
      <c r="BF360" s="145">
        <f>IF(N360="znížená",J360,0)</f>
        <v>0</v>
      </c>
      <c r="BG360" s="145">
        <f>IF(N360="zákl. prenesená",J360,0)</f>
        <v>0</v>
      </c>
      <c r="BH360" s="145">
        <f>IF(N360="zníž. prenesená",J360,0)</f>
        <v>0</v>
      </c>
      <c r="BI360" s="145">
        <f>IF(N360="nulová",J360,0)</f>
        <v>0</v>
      </c>
      <c r="BJ360" s="16" t="s">
        <v>160</v>
      </c>
      <c r="BK360" s="145">
        <f>ROUND(I360*H360,2)</f>
        <v>0</v>
      </c>
      <c r="BL360" s="16" t="s">
        <v>198</v>
      </c>
      <c r="BM360" s="144" t="s">
        <v>609</v>
      </c>
    </row>
    <row r="361" spans="2:65" s="1" customFormat="1" ht="6.95" customHeight="1">
      <c r="B361" s="46"/>
      <c r="C361" s="47"/>
      <c r="D361" s="47"/>
      <c r="E361" s="47"/>
      <c r="F361" s="47"/>
      <c r="G361" s="47"/>
      <c r="H361" s="47"/>
      <c r="I361" s="47"/>
      <c r="J361" s="47"/>
      <c r="K361" s="47"/>
      <c r="L361" s="31"/>
    </row>
  </sheetData>
  <sheetProtection algorithmName="SHA-512" hashValue="jIfn6cw84Qb2EE231pRmJQrp7zNqV9gzcWwX2DU8/sCdsBqZRyvLt3NDd4BgO9lR4FdVvM+Y6tB8aUrxikZ11w==" saltValue="HwUVYTIiAwYpU+26t8s7xSujsQEgO6V3TGIdQrf5vxDP9/HkaKjIPQFO74cdGHSVCxrVecvZqoyVszNfUrQfXg==" spinCount="100000" sheet="1" objects="1" scenarios="1" formatColumns="0" formatRows="0" autoFilter="0"/>
  <autoFilter ref="C129:K360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7"/>
  <sheetViews>
    <sheetView showGridLines="0" topLeftCell="A167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731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ROUND((SUM(BE120:BE176)),  2)</f>
        <v>0</v>
      </c>
      <c r="G33" s="94"/>
      <c r="H33" s="94"/>
      <c r="I33" s="95">
        <v>0.2</v>
      </c>
      <c r="J33" s="93">
        <f>ROUND(((SUM(BE120:BE176))*I33),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ROUND((SUM(BF120:BF176)),  2)</f>
        <v>0</v>
      </c>
      <c r="G34" s="94"/>
      <c r="H34" s="94"/>
      <c r="I34" s="95">
        <v>0.2</v>
      </c>
      <c r="J34" s="93">
        <f>ROUND(((SUM(BF120:BF176))*I34),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ROUND((SUM(BG120:BG176)),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ROUND((SUM(BH120:BH176)),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ROUND((SUM(BI120:BI176)),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 xml:space="preserve">156-D - Zdravotechnika   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J120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732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13" customFormat="1" ht="19.899999999999999" hidden="1" customHeight="1">
      <c r="B98" s="178"/>
      <c r="D98" s="179" t="s">
        <v>733</v>
      </c>
      <c r="E98" s="180"/>
      <c r="F98" s="180"/>
      <c r="G98" s="180"/>
      <c r="H98" s="180"/>
      <c r="I98" s="180"/>
      <c r="J98" s="181">
        <f>J122</f>
        <v>0</v>
      </c>
      <c r="L98" s="178"/>
    </row>
    <row r="99" spans="2:12" s="13" customFormat="1" ht="19.899999999999999" hidden="1" customHeight="1">
      <c r="B99" s="178"/>
      <c r="D99" s="179" t="s">
        <v>734</v>
      </c>
      <c r="E99" s="180"/>
      <c r="F99" s="180"/>
      <c r="G99" s="180"/>
      <c r="H99" s="180"/>
      <c r="I99" s="180"/>
      <c r="J99" s="181">
        <f>J135</f>
        <v>0</v>
      </c>
      <c r="L99" s="178"/>
    </row>
    <row r="100" spans="2:12" s="13" customFormat="1" ht="19.899999999999999" hidden="1" customHeight="1">
      <c r="B100" s="178"/>
      <c r="D100" s="179" t="s">
        <v>735</v>
      </c>
      <c r="E100" s="180"/>
      <c r="F100" s="180"/>
      <c r="G100" s="180"/>
      <c r="H100" s="180"/>
      <c r="I100" s="180"/>
      <c r="J100" s="181">
        <f>J163</f>
        <v>0</v>
      </c>
      <c r="L100" s="178"/>
    </row>
    <row r="101" spans="2:12" s="1" customFormat="1" ht="21.75" hidden="1" customHeight="1">
      <c r="B101" s="31"/>
      <c r="L101" s="31"/>
    </row>
    <row r="102" spans="2:12" s="1" customFormat="1" ht="6.95" hidden="1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1"/>
    </row>
    <row r="103" spans="2:12" ht="11.25" hidden="1"/>
    <row r="104" spans="2:12" ht="11.25" hidden="1"/>
    <row r="105" spans="2:12" ht="11.25" hidden="1"/>
    <row r="106" spans="2:12" s="1" customFormat="1" ht="6.95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31"/>
    </row>
    <row r="107" spans="2:12" s="1" customFormat="1" ht="24.95" customHeight="1">
      <c r="B107" s="31"/>
      <c r="C107" s="20" t="s">
        <v>140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15</v>
      </c>
      <c r="L109" s="31"/>
    </row>
    <row r="110" spans="2:12" s="1" customFormat="1" ht="16.5" customHeight="1">
      <c r="B110" s="31"/>
      <c r="E110" s="236" t="str">
        <f>E7</f>
        <v>REKONŠTRUKCIA UBYTOVACÍCH KAPACIT-ŠDĹŠ, blok B</v>
      </c>
      <c r="F110" s="237"/>
      <c r="G110" s="237"/>
      <c r="H110" s="237"/>
      <c r="L110" s="31"/>
    </row>
    <row r="111" spans="2:12" s="1" customFormat="1" ht="12" customHeight="1">
      <c r="B111" s="31"/>
      <c r="C111" s="26" t="s">
        <v>119</v>
      </c>
      <c r="L111" s="31"/>
    </row>
    <row r="112" spans="2:12" s="1" customFormat="1" ht="16.5" customHeight="1">
      <c r="B112" s="31"/>
      <c r="E112" s="199" t="str">
        <f>E9</f>
        <v xml:space="preserve">156-D - Zdravotechnika   </v>
      </c>
      <c r="F112" s="238"/>
      <c r="G112" s="238"/>
      <c r="H112" s="238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19</v>
      </c>
      <c r="F114" s="24" t="str">
        <f>F12</f>
        <v>Zvolen</v>
      </c>
      <c r="I114" s="26" t="s">
        <v>21</v>
      </c>
      <c r="J114" s="54" t="str">
        <f>IF(J12="","",J12)</f>
        <v>13. 10. 2023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23</v>
      </c>
      <c r="F116" s="24" t="str">
        <f>E15</f>
        <v>Technická univerzita vo Zvolene,Masarykova24,Zvole</v>
      </c>
      <c r="I116" s="26" t="s">
        <v>29</v>
      </c>
      <c r="J116" s="29" t="str">
        <f>E21</f>
        <v>Ing.arch.Ľ.Lendvorský</v>
      </c>
      <c r="L116" s="31"/>
    </row>
    <row r="117" spans="2:65" s="1" customFormat="1" ht="40.15" customHeight="1">
      <c r="B117" s="31"/>
      <c r="C117" s="26" t="s">
        <v>27</v>
      </c>
      <c r="F117" s="24" t="str">
        <f>IF(E18="","",E18)</f>
        <v>Vyplň údaj</v>
      </c>
      <c r="I117" s="26" t="s">
        <v>32</v>
      </c>
      <c r="J117" s="29" t="str">
        <f>E24</f>
        <v xml:space="preserve">Ing.B Placek - aktual.13.10.2023  Z.Lalka </v>
      </c>
      <c r="L117" s="31"/>
    </row>
    <row r="118" spans="2:65" s="1" customFormat="1" ht="10.35" customHeight="1">
      <c r="B118" s="31"/>
      <c r="L118" s="31"/>
    </row>
    <row r="119" spans="2:65" s="9" customFormat="1" ht="29.25" customHeight="1">
      <c r="B119" s="113"/>
      <c r="C119" s="114" t="s">
        <v>141</v>
      </c>
      <c r="D119" s="115" t="s">
        <v>60</v>
      </c>
      <c r="E119" s="115" t="s">
        <v>56</v>
      </c>
      <c r="F119" s="115" t="s">
        <v>57</v>
      </c>
      <c r="G119" s="115" t="s">
        <v>142</v>
      </c>
      <c r="H119" s="115" t="s">
        <v>143</v>
      </c>
      <c r="I119" s="115" t="s">
        <v>144</v>
      </c>
      <c r="J119" s="116" t="s">
        <v>123</v>
      </c>
      <c r="K119" s="117" t="s">
        <v>145</v>
      </c>
      <c r="L119" s="113"/>
      <c r="M119" s="61" t="s">
        <v>1</v>
      </c>
      <c r="N119" s="62" t="s">
        <v>39</v>
      </c>
      <c r="O119" s="62" t="s">
        <v>146</v>
      </c>
      <c r="P119" s="62" t="s">
        <v>147</v>
      </c>
      <c r="Q119" s="62" t="s">
        <v>148</v>
      </c>
      <c r="R119" s="62" t="s">
        <v>149</v>
      </c>
      <c r="S119" s="62" t="s">
        <v>150</v>
      </c>
      <c r="T119" s="63" t="s">
        <v>151</v>
      </c>
    </row>
    <row r="120" spans="2:65" s="1" customFormat="1" ht="22.9" customHeight="1">
      <c r="B120" s="31"/>
      <c r="C120" s="66" t="s">
        <v>124</v>
      </c>
      <c r="J120" s="118">
        <f>BK120</f>
        <v>0</v>
      </c>
      <c r="L120" s="31"/>
      <c r="M120" s="64"/>
      <c r="N120" s="55"/>
      <c r="O120" s="55"/>
      <c r="P120" s="119">
        <f>P121</f>
        <v>0</v>
      </c>
      <c r="Q120" s="55"/>
      <c r="R120" s="119">
        <f>R121</f>
        <v>0</v>
      </c>
      <c r="S120" s="55"/>
      <c r="T120" s="120">
        <f>T121</f>
        <v>0</v>
      </c>
      <c r="AT120" s="16" t="s">
        <v>74</v>
      </c>
      <c r="AU120" s="16" t="s">
        <v>125</v>
      </c>
      <c r="BK120" s="121">
        <f>BK121</f>
        <v>0</v>
      </c>
    </row>
    <row r="121" spans="2:65" s="10" customFormat="1" ht="25.9" customHeight="1">
      <c r="B121" s="122"/>
      <c r="D121" s="123" t="s">
        <v>74</v>
      </c>
      <c r="E121" s="124" t="s">
        <v>736</v>
      </c>
      <c r="F121" s="124" t="s">
        <v>737</v>
      </c>
      <c r="I121" s="125"/>
      <c r="J121" s="126">
        <f>BK121</f>
        <v>0</v>
      </c>
      <c r="L121" s="122"/>
      <c r="M121" s="127"/>
      <c r="P121" s="128">
        <f>P122+P135+P163</f>
        <v>0</v>
      </c>
      <c r="R121" s="128">
        <f>R122+R135+R163</f>
        <v>0</v>
      </c>
      <c r="T121" s="129">
        <f>T122+T135+T163</f>
        <v>0</v>
      </c>
      <c r="AR121" s="123" t="s">
        <v>160</v>
      </c>
      <c r="AT121" s="130" t="s">
        <v>74</v>
      </c>
      <c r="AU121" s="130" t="s">
        <v>75</v>
      </c>
      <c r="AY121" s="123" t="s">
        <v>154</v>
      </c>
      <c r="BK121" s="131">
        <f>BK122+BK135+BK163</f>
        <v>0</v>
      </c>
    </row>
    <row r="122" spans="2:65" s="10" customFormat="1" ht="22.9" customHeight="1">
      <c r="B122" s="122"/>
      <c r="D122" s="123" t="s">
        <v>74</v>
      </c>
      <c r="E122" s="182" t="s">
        <v>738</v>
      </c>
      <c r="F122" s="182" t="s">
        <v>739</v>
      </c>
      <c r="I122" s="125"/>
      <c r="J122" s="183">
        <f>BK122</f>
        <v>0</v>
      </c>
      <c r="L122" s="122"/>
      <c r="M122" s="127"/>
      <c r="P122" s="128">
        <f>SUM(P123:P134)</f>
        <v>0</v>
      </c>
      <c r="R122" s="128">
        <f>SUM(R123:R134)</f>
        <v>0</v>
      </c>
      <c r="T122" s="129">
        <f>SUM(T123:T134)</f>
        <v>0</v>
      </c>
      <c r="AR122" s="123" t="s">
        <v>160</v>
      </c>
      <c r="AT122" s="130" t="s">
        <v>74</v>
      </c>
      <c r="AU122" s="130" t="s">
        <v>83</v>
      </c>
      <c r="AY122" s="123" t="s">
        <v>154</v>
      </c>
      <c r="BK122" s="131">
        <f>SUM(BK123:BK134)</f>
        <v>0</v>
      </c>
    </row>
    <row r="123" spans="2:65" s="1" customFormat="1" ht="21.75" customHeight="1">
      <c r="B123" s="31"/>
      <c r="C123" s="132" t="s">
        <v>83</v>
      </c>
      <c r="D123" s="132" t="s">
        <v>155</v>
      </c>
      <c r="E123" s="133" t="s">
        <v>740</v>
      </c>
      <c r="F123" s="134" t="s">
        <v>741</v>
      </c>
      <c r="G123" s="135" t="s">
        <v>184</v>
      </c>
      <c r="H123" s="136">
        <v>181</v>
      </c>
      <c r="I123" s="137"/>
      <c r="J123" s="138">
        <f t="shared" ref="J123:J134" si="0">ROUND(I123*H123,2)</f>
        <v>0</v>
      </c>
      <c r="K123" s="139"/>
      <c r="L123" s="31"/>
      <c r="M123" s="140" t="s">
        <v>1</v>
      </c>
      <c r="N123" s="141" t="s">
        <v>41</v>
      </c>
      <c r="P123" s="142">
        <f t="shared" ref="P123:P134" si="1">O123*H123</f>
        <v>0</v>
      </c>
      <c r="Q123" s="142">
        <v>0</v>
      </c>
      <c r="R123" s="142">
        <f t="shared" ref="R123:R134" si="2">Q123*H123</f>
        <v>0</v>
      </c>
      <c r="S123" s="142">
        <v>0</v>
      </c>
      <c r="T123" s="143">
        <f t="shared" ref="T123:T134" si="3">S123*H123</f>
        <v>0</v>
      </c>
      <c r="AR123" s="144" t="s">
        <v>159</v>
      </c>
      <c r="AT123" s="144" t="s">
        <v>155</v>
      </c>
      <c r="AU123" s="144" t="s">
        <v>160</v>
      </c>
      <c r="AY123" s="16" t="s">
        <v>154</v>
      </c>
      <c r="BE123" s="145">
        <f t="shared" ref="BE123:BE134" si="4">IF(N123="základná",J123,0)</f>
        <v>0</v>
      </c>
      <c r="BF123" s="145">
        <f t="shared" ref="BF123:BF134" si="5">IF(N123="znížená",J123,0)</f>
        <v>0</v>
      </c>
      <c r="BG123" s="145">
        <f t="shared" ref="BG123:BG134" si="6">IF(N123="zákl. prenesená",J123,0)</f>
        <v>0</v>
      </c>
      <c r="BH123" s="145">
        <f t="shared" ref="BH123:BH134" si="7">IF(N123="zníž. prenesená",J123,0)</f>
        <v>0</v>
      </c>
      <c r="BI123" s="145">
        <f t="shared" ref="BI123:BI134" si="8">IF(N123="nulová",J123,0)</f>
        <v>0</v>
      </c>
      <c r="BJ123" s="16" t="s">
        <v>160</v>
      </c>
      <c r="BK123" s="145">
        <f t="shared" ref="BK123:BK134" si="9">ROUND(I123*H123,2)</f>
        <v>0</v>
      </c>
      <c r="BL123" s="16" t="s">
        <v>159</v>
      </c>
      <c r="BM123" s="144" t="s">
        <v>742</v>
      </c>
    </row>
    <row r="124" spans="2:65" s="1" customFormat="1" ht="21.75" customHeight="1">
      <c r="B124" s="31"/>
      <c r="C124" s="132" t="s">
        <v>160</v>
      </c>
      <c r="D124" s="132" t="s">
        <v>155</v>
      </c>
      <c r="E124" s="133" t="s">
        <v>743</v>
      </c>
      <c r="F124" s="134" t="s">
        <v>744</v>
      </c>
      <c r="G124" s="135" t="s">
        <v>184</v>
      </c>
      <c r="H124" s="136">
        <v>233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41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159</v>
      </c>
      <c r="AT124" s="144" t="s">
        <v>155</v>
      </c>
      <c r="AU124" s="144" t="s">
        <v>160</v>
      </c>
      <c r="AY124" s="16" t="s">
        <v>154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160</v>
      </c>
      <c r="BK124" s="145">
        <f t="shared" si="9"/>
        <v>0</v>
      </c>
      <c r="BL124" s="16" t="s">
        <v>159</v>
      </c>
      <c r="BM124" s="144" t="s">
        <v>745</v>
      </c>
    </row>
    <row r="125" spans="2:65" s="1" customFormat="1" ht="21.75" customHeight="1">
      <c r="B125" s="31"/>
      <c r="C125" s="132" t="s">
        <v>152</v>
      </c>
      <c r="D125" s="132" t="s">
        <v>155</v>
      </c>
      <c r="E125" s="133" t="s">
        <v>746</v>
      </c>
      <c r="F125" s="134" t="s">
        <v>747</v>
      </c>
      <c r="G125" s="135" t="s">
        <v>184</v>
      </c>
      <c r="H125" s="136">
        <v>22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41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159</v>
      </c>
      <c r="AT125" s="144" t="s">
        <v>155</v>
      </c>
      <c r="AU125" s="144" t="s">
        <v>160</v>
      </c>
      <c r="AY125" s="16" t="s">
        <v>154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160</v>
      </c>
      <c r="BK125" s="145">
        <f t="shared" si="9"/>
        <v>0</v>
      </c>
      <c r="BL125" s="16" t="s">
        <v>159</v>
      </c>
      <c r="BM125" s="144" t="s">
        <v>748</v>
      </c>
    </row>
    <row r="126" spans="2:65" s="1" customFormat="1" ht="16.5" customHeight="1">
      <c r="B126" s="31"/>
      <c r="C126" s="132" t="s">
        <v>159</v>
      </c>
      <c r="D126" s="132" t="s">
        <v>155</v>
      </c>
      <c r="E126" s="133" t="s">
        <v>749</v>
      </c>
      <c r="F126" s="134" t="s">
        <v>750</v>
      </c>
      <c r="G126" s="135" t="s">
        <v>158</v>
      </c>
      <c r="H126" s="136">
        <v>8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41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159</v>
      </c>
      <c r="AT126" s="144" t="s">
        <v>155</v>
      </c>
      <c r="AU126" s="144" t="s">
        <v>160</v>
      </c>
      <c r="AY126" s="16" t="s">
        <v>154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160</v>
      </c>
      <c r="BK126" s="145">
        <f t="shared" si="9"/>
        <v>0</v>
      </c>
      <c r="BL126" s="16" t="s">
        <v>159</v>
      </c>
      <c r="BM126" s="144" t="s">
        <v>751</v>
      </c>
    </row>
    <row r="127" spans="2:65" s="1" customFormat="1" ht="21.75" customHeight="1">
      <c r="B127" s="31"/>
      <c r="C127" s="132" t="s">
        <v>177</v>
      </c>
      <c r="D127" s="132" t="s">
        <v>155</v>
      </c>
      <c r="E127" s="133" t="s">
        <v>752</v>
      </c>
      <c r="F127" s="134" t="s">
        <v>753</v>
      </c>
      <c r="G127" s="135" t="s">
        <v>158</v>
      </c>
      <c r="H127" s="136">
        <v>83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41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159</v>
      </c>
      <c r="AT127" s="144" t="s">
        <v>155</v>
      </c>
      <c r="AU127" s="144" t="s">
        <v>160</v>
      </c>
      <c r="AY127" s="16" t="s">
        <v>154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160</v>
      </c>
      <c r="BK127" s="145">
        <f t="shared" si="9"/>
        <v>0</v>
      </c>
      <c r="BL127" s="16" t="s">
        <v>159</v>
      </c>
      <c r="BM127" s="144" t="s">
        <v>754</v>
      </c>
    </row>
    <row r="128" spans="2:65" s="1" customFormat="1" ht="21.75" customHeight="1">
      <c r="B128" s="31"/>
      <c r="C128" s="132" t="s">
        <v>166</v>
      </c>
      <c r="D128" s="132" t="s">
        <v>155</v>
      </c>
      <c r="E128" s="133" t="s">
        <v>755</v>
      </c>
      <c r="F128" s="134" t="s">
        <v>756</v>
      </c>
      <c r="G128" s="135" t="s">
        <v>158</v>
      </c>
      <c r="H128" s="136">
        <v>38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41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159</v>
      </c>
      <c r="AT128" s="144" t="s">
        <v>155</v>
      </c>
      <c r="AU128" s="144" t="s">
        <v>160</v>
      </c>
      <c r="AY128" s="16" t="s">
        <v>154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160</v>
      </c>
      <c r="BK128" s="145">
        <f t="shared" si="9"/>
        <v>0</v>
      </c>
      <c r="BL128" s="16" t="s">
        <v>159</v>
      </c>
      <c r="BM128" s="144" t="s">
        <v>757</v>
      </c>
    </row>
    <row r="129" spans="2:65" s="1" customFormat="1" ht="16.5" customHeight="1">
      <c r="B129" s="31"/>
      <c r="C129" s="132" t="s">
        <v>187</v>
      </c>
      <c r="D129" s="132" t="s">
        <v>155</v>
      </c>
      <c r="E129" s="133" t="s">
        <v>758</v>
      </c>
      <c r="F129" s="134" t="s">
        <v>759</v>
      </c>
      <c r="G129" s="135" t="s">
        <v>158</v>
      </c>
      <c r="H129" s="136">
        <v>41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159</v>
      </c>
      <c r="AT129" s="144" t="s">
        <v>155</v>
      </c>
      <c r="AU129" s="144" t="s">
        <v>160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760</v>
      </c>
    </row>
    <row r="130" spans="2:65" s="1" customFormat="1" ht="16.5" customHeight="1">
      <c r="B130" s="31"/>
      <c r="C130" s="132" t="s">
        <v>172</v>
      </c>
      <c r="D130" s="132" t="s">
        <v>155</v>
      </c>
      <c r="E130" s="133" t="s">
        <v>761</v>
      </c>
      <c r="F130" s="134" t="s">
        <v>762</v>
      </c>
      <c r="G130" s="135" t="s">
        <v>158</v>
      </c>
      <c r="H130" s="136">
        <v>6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159</v>
      </c>
      <c r="AT130" s="144" t="s">
        <v>155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763</v>
      </c>
    </row>
    <row r="131" spans="2:65" s="1" customFormat="1" ht="21.75" customHeight="1">
      <c r="B131" s="31"/>
      <c r="C131" s="132" t="s">
        <v>199</v>
      </c>
      <c r="D131" s="132" t="s">
        <v>155</v>
      </c>
      <c r="E131" s="133" t="s">
        <v>764</v>
      </c>
      <c r="F131" s="134" t="s">
        <v>765</v>
      </c>
      <c r="G131" s="135" t="s">
        <v>158</v>
      </c>
      <c r="H131" s="136">
        <v>35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159</v>
      </c>
      <c r="AT131" s="144" t="s">
        <v>155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766</v>
      </c>
    </row>
    <row r="132" spans="2:65" s="1" customFormat="1" ht="24.2" customHeight="1">
      <c r="B132" s="31"/>
      <c r="C132" s="132" t="s">
        <v>180</v>
      </c>
      <c r="D132" s="132" t="s">
        <v>155</v>
      </c>
      <c r="E132" s="133" t="s">
        <v>767</v>
      </c>
      <c r="F132" s="134" t="s">
        <v>768</v>
      </c>
      <c r="G132" s="135" t="s">
        <v>184</v>
      </c>
      <c r="H132" s="136">
        <v>436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159</v>
      </c>
      <c r="AT132" s="144" t="s">
        <v>155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769</v>
      </c>
    </row>
    <row r="133" spans="2:65" s="1" customFormat="1" ht="24.2" customHeight="1">
      <c r="B133" s="31"/>
      <c r="C133" s="132" t="s">
        <v>212</v>
      </c>
      <c r="D133" s="132" t="s">
        <v>155</v>
      </c>
      <c r="E133" s="133" t="s">
        <v>770</v>
      </c>
      <c r="F133" s="134" t="s">
        <v>771</v>
      </c>
      <c r="G133" s="135" t="s">
        <v>772</v>
      </c>
      <c r="H133" s="136">
        <v>80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159</v>
      </c>
      <c r="AT133" s="144" t="s">
        <v>155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773</v>
      </c>
    </row>
    <row r="134" spans="2:65" s="1" customFormat="1" ht="21.75" customHeight="1">
      <c r="B134" s="31"/>
      <c r="C134" s="132" t="s">
        <v>185</v>
      </c>
      <c r="D134" s="132" t="s">
        <v>155</v>
      </c>
      <c r="E134" s="133" t="s">
        <v>774</v>
      </c>
      <c r="F134" s="134" t="s">
        <v>775</v>
      </c>
      <c r="G134" s="135" t="s">
        <v>320</v>
      </c>
      <c r="H134" s="136">
        <v>0.75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159</v>
      </c>
      <c r="AT134" s="144" t="s">
        <v>155</v>
      </c>
      <c r="AU134" s="144" t="s">
        <v>160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776</v>
      </c>
    </row>
    <row r="135" spans="2:65" s="10" customFormat="1" ht="22.9" customHeight="1">
      <c r="B135" s="122"/>
      <c r="D135" s="123" t="s">
        <v>74</v>
      </c>
      <c r="E135" s="182" t="s">
        <v>777</v>
      </c>
      <c r="F135" s="182" t="s">
        <v>778</v>
      </c>
      <c r="I135" s="125"/>
      <c r="J135" s="183">
        <f>BK135</f>
        <v>0</v>
      </c>
      <c r="L135" s="122"/>
      <c r="M135" s="127"/>
      <c r="P135" s="128">
        <f>SUM(P136:P162)</f>
        <v>0</v>
      </c>
      <c r="R135" s="128">
        <f>SUM(R136:R162)</f>
        <v>0</v>
      </c>
      <c r="T135" s="129">
        <f>SUM(T136:T162)</f>
        <v>0</v>
      </c>
      <c r="AR135" s="123" t="s">
        <v>160</v>
      </c>
      <c r="AT135" s="130" t="s">
        <v>74</v>
      </c>
      <c r="AU135" s="130" t="s">
        <v>83</v>
      </c>
      <c r="AY135" s="123" t="s">
        <v>154</v>
      </c>
      <c r="BK135" s="131">
        <f>SUM(BK136:BK162)</f>
        <v>0</v>
      </c>
    </row>
    <row r="136" spans="2:65" s="1" customFormat="1" ht="21.75" customHeight="1">
      <c r="B136" s="31"/>
      <c r="C136" s="161" t="s">
        <v>220</v>
      </c>
      <c r="D136" s="161" t="s">
        <v>224</v>
      </c>
      <c r="E136" s="162" t="s">
        <v>779</v>
      </c>
      <c r="F136" s="163" t="s">
        <v>780</v>
      </c>
      <c r="G136" s="164" t="s">
        <v>184</v>
      </c>
      <c r="H136" s="165">
        <v>65</v>
      </c>
      <c r="I136" s="166"/>
      <c r="J136" s="167">
        <f t="shared" ref="J136:J162" si="10">ROUND(I136*H136,2)</f>
        <v>0</v>
      </c>
      <c r="K136" s="168"/>
      <c r="L136" s="169"/>
      <c r="M136" s="170" t="s">
        <v>1</v>
      </c>
      <c r="N136" s="171" t="s">
        <v>41</v>
      </c>
      <c r="P136" s="142">
        <f t="shared" ref="P136:P162" si="11">O136*H136</f>
        <v>0</v>
      </c>
      <c r="Q136" s="142">
        <v>0</v>
      </c>
      <c r="R136" s="142">
        <f t="shared" ref="R136:R162" si="12">Q136*H136</f>
        <v>0</v>
      </c>
      <c r="S136" s="142">
        <v>0</v>
      </c>
      <c r="T136" s="143">
        <f t="shared" ref="T136:T162" si="13">S136*H136</f>
        <v>0</v>
      </c>
      <c r="AR136" s="144" t="s">
        <v>172</v>
      </c>
      <c r="AT136" s="144" t="s">
        <v>224</v>
      </c>
      <c r="AU136" s="144" t="s">
        <v>160</v>
      </c>
      <c r="AY136" s="16" t="s">
        <v>154</v>
      </c>
      <c r="BE136" s="145">
        <f t="shared" ref="BE136:BE162" si="14">IF(N136="základná",J136,0)</f>
        <v>0</v>
      </c>
      <c r="BF136" s="145">
        <f t="shared" ref="BF136:BF162" si="15">IF(N136="znížená",J136,0)</f>
        <v>0</v>
      </c>
      <c r="BG136" s="145">
        <f t="shared" ref="BG136:BG162" si="16">IF(N136="zákl. prenesená",J136,0)</f>
        <v>0</v>
      </c>
      <c r="BH136" s="145">
        <f t="shared" ref="BH136:BH162" si="17">IF(N136="zníž. prenesená",J136,0)</f>
        <v>0</v>
      </c>
      <c r="BI136" s="145">
        <f t="shared" ref="BI136:BI162" si="18">IF(N136="nulová",J136,0)</f>
        <v>0</v>
      </c>
      <c r="BJ136" s="16" t="s">
        <v>160</v>
      </c>
      <c r="BK136" s="145">
        <f t="shared" ref="BK136:BK162" si="19">ROUND(I136*H136,2)</f>
        <v>0</v>
      </c>
      <c r="BL136" s="16" t="s">
        <v>159</v>
      </c>
      <c r="BM136" s="144" t="s">
        <v>781</v>
      </c>
    </row>
    <row r="137" spans="2:65" s="1" customFormat="1" ht="16.5" customHeight="1">
      <c r="B137" s="31"/>
      <c r="C137" s="161" t="s">
        <v>190</v>
      </c>
      <c r="D137" s="161" t="s">
        <v>224</v>
      </c>
      <c r="E137" s="162" t="s">
        <v>782</v>
      </c>
      <c r="F137" s="163" t="s">
        <v>783</v>
      </c>
      <c r="G137" s="164" t="s">
        <v>158</v>
      </c>
      <c r="H137" s="165">
        <v>3</v>
      </c>
      <c r="I137" s="166"/>
      <c r="J137" s="167">
        <f t="shared" si="10"/>
        <v>0</v>
      </c>
      <c r="K137" s="168"/>
      <c r="L137" s="169"/>
      <c r="M137" s="170" t="s">
        <v>1</v>
      </c>
      <c r="N137" s="171" t="s">
        <v>41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172</v>
      </c>
      <c r="AT137" s="144" t="s">
        <v>224</v>
      </c>
      <c r="AU137" s="144" t="s">
        <v>160</v>
      </c>
      <c r="AY137" s="16" t="s">
        <v>154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160</v>
      </c>
      <c r="BK137" s="145">
        <f t="shared" si="19"/>
        <v>0</v>
      </c>
      <c r="BL137" s="16" t="s">
        <v>159</v>
      </c>
      <c r="BM137" s="144" t="s">
        <v>784</v>
      </c>
    </row>
    <row r="138" spans="2:65" s="1" customFormat="1" ht="33" customHeight="1">
      <c r="B138" s="31"/>
      <c r="C138" s="161" t="s">
        <v>228</v>
      </c>
      <c r="D138" s="161" t="s">
        <v>224</v>
      </c>
      <c r="E138" s="162" t="s">
        <v>785</v>
      </c>
      <c r="F138" s="163" t="s">
        <v>786</v>
      </c>
      <c r="G138" s="164" t="s">
        <v>787</v>
      </c>
      <c r="H138" s="165">
        <v>3</v>
      </c>
      <c r="I138" s="166"/>
      <c r="J138" s="167">
        <f t="shared" si="10"/>
        <v>0</v>
      </c>
      <c r="K138" s="168"/>
      <c r="L138" s="169"/>
      <c r="M138" s="170" t="s">
        <v>1</v>
      </c>
      <c r="N138" s="171" t="s">
        <v>41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172</v>
      </c>
      <c r="AT138" s="144" t="s">
        <v>224</v>
      </c>
      <c r="AU138" s="144" t="s">
        <v>160</v>
      </c>
      <c r="AY138" s="16" t="s">
        <v>154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160</v>
      </c>
      <c r="BK138" s="145">
        <f t="shared" si="19"/>
        <v>0</v>
      </c>
      <c r="BL138" s="16" t="s">
        <v>159</v>
      </c>
      <c r="BM138" s="144" t="s">
        <v>788</v>
      </c>
    </row>
    <row r="139" spans="2:65" s="1" customFormat="1" ht="16.5" customHeight="1">
      <c r="B139" s="31"/>
      <c r="C139" s="132" t="s">
        <v>198</v>
      </c>
      <c r="D139" s="132" t="s">
        <v>155</v>
      </c>
      <c r="E139" s="133" t="s">
        <v>789</v>
      </c>
      <c r="F139" s="134" t="s">
        <v>790</v>
      </c>
      <c r="G139" s="135" t="s">
        <v>184</v>
      </c>
      <c r="H139" s="136">
        <v>65</v>
      </c>
      <c r="I139" s="137"/>
      <c r="J139" s="138">
        <f t="shared" si="10"/>
        <v>0</v>
      </c>
      <c r="K139" s="139"/>
      <c r="L139" s="31"/>
      <c r="M139" s="140" t="s">
        <v>1</v>
      </c>
      <c r="N139" s="141" t="s">
        <v>41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159</v>
      </c>
      <c r="AT139" s="144" t="s">
        <v>155</v>
      </c>
      <c r="AU139" s="144" t="s">
        <v>160</v>
      </c>
      <c r="AY139" s="16" t="s">
        <v>154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160</v>
      </c>
      <c r="BK139" s="145">
        <f t="shared" si="19"/>
        <v>0</v>
      </c>
      <c r="BL139" s="16" t="s">
        <v>159</v>
      </c>
      <c r="BM139" s="144" t="s">
        <v>791</v>
      </c>
    </row>
    <row r="140" spans="2:65" s="1" customFormat="1" ht="16.5" customHeight="1">
      <c r="B140" s="31"/>
      <c r="C140" s="132" t="s">
        <v>235</v>
      </c>
      <c r="D140" s="132" t="s">
        <v>155</v>
      </c>
      <c r="E140" s="133" t="s">
        <v>792</v>
      </c>
      <c r="F140" s="134" t="s">
        <v>793</v>
      </c>
      <c r="G140" s="135" t="s">
        <v>158</v>
      </c>
      <c r="H140" s="136">
        <v>3</v>
      </c>
      <c r="I140" s="137"/>
      <c r="J140" s="138">
        <f t="shared" si="10"/>
        <v>0</v>
      </c>
      <c r="K140" s="139"/>
      <c r="L140" s="31"/>
      <c r="M140" s="140" t="s">
        <v>1</v>
      </c>
      <c r="N140" s="141" t="s">
        <v>41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159</v>
      </c>
      <c r="AT140" s="144" t="s">
        <v>155</v>
      </c>
      <c r="AU140" s="144" t="s">
        <v>160</v>
      </c>
      <c r="AY140" s="16" t="s">
        <v>154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160</v>
      </c>
      <c r="BK140" s="145">
        <f t="shared" si="19"/>
        <v>0</v>
      </c>
      <c r="BL140" s="16" t="s">
        <v>159</v>
      </c>
      <c r="BM140" s="144" t="s">
        <v>794</v>
      </c>
    </row>
    <row r="141" spans="2:65" s="1" customFormat="1" ht="24.2" customHeight="1">
      <c r="B141" s="31"/>
      <c r="C141" s="161" t="s">
        <v>202</v>
      </c>
      <c r="D141" s="161" t="s">
        <v>224</v>
      </c>
      <c r="E141" s="162" t="s">
        <v>795</v>
      </c>
      <c r="F141" s="163" t="s">
        <v>796</v>
      </c>
      <c r="G141" s="164" t="s">
        <v>184</v>
      </c>
      <c r="H141" s="165">
        <v>97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41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172</v>
      </c>
      <c r="AT141" s="144" t="s">
        <v>224</v>
      </c>
      <c r="AU141" s="144" t="s">
        <v>160</v>
      </c>
      <c r="AY141" s="16" t="s">
        <v>154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160</v>
      </c>
      <c r="BK141" s="145">
        <f t="shared" si="19"/>
        <v>0</v>
      </c>
      <c r="BL141" s="16" t="s">
        <v>159</v>
      </c>
      <c r="BM141" s="144" t="s">
        <v>797</v>
      </c>
    </row>
    <row r="142" spans="2:65" s="1" customFormat="1" ht="24.2" customHeight="1">
      <c r="B142" s="31"/>
      <c r="C142" s="161" t="s">
        <v>242</v>
      </c>
      <c r="D142" s="161" t="s">
        <v>224</v>
      </c>
      <c r="E142" s="162" t="s">
        <v>798</v>
      </c>
      <c r="F142" s="163" t="s">
        <v>799</v>
      </c>
      <c r="G142" s="164" t="s">
        <v>184</v>
      </c>
      <c r="H142" s="165">
        <v>448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41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172</v>
      </c>
      <c r="AT142" s="144" t="s">
        <v>224</v>
      </c>
      <c r="AU142" s="144" t="s">
        <v>160</v>
      </c>
      <c r="AY142" s="16" t="s">
        <v>154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160</v>
      </c>
      <c r="BK142" s="145">
        <f t="shared" si="19"/>
        <v>0</v>
      </c>
      <c r="BL142" s="16" t="s">
        <v>159</v>
      </c>
      <c r="BM142" s="144" t="s">
        <v>800</v>
      </c>
    </row>
    <row r="143" spans="2:65" s="1" customFormat="1" ht="24.2" customHeight="1">
      <c r="B143" s="31"/>
      <c r="C143" s="161" t="s">
        <v>7</v>
      </c>
      <c r="D143" s="161" t="s">
        <v>224</v>
      </c>
      <c r="E143" s="162" t="s">
        <v>801</v>
      </c>
      <c r="F143" s="163" t="s">
        <v>802</v>
      </c>
      <c r="G143" s="164" t="s">
        <v>184</v>
      </c>
      <c r="H143" s="165">
        <v>135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41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172</v>
      </c>
      <c r="AT143" s="144" t="s">
        <v>224</v>
      </c>
      <c r="AU143" s="144" t="s">
        <v>160</v>
      </c>
      <c r="AY143" s="16" t="s">
        <v>154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6" t="s">
        <v>160</v>
      </c>
      <c r="BK143" s="145">
        <f t="shared" si="19"/>
        <v>0</v>
      </c>
      <c r="BL143" s="16" t="s">
        <v>159</v>
      </c>
      <c r="BM143" s="144" t="s">
        <v>803</v>
      </c>
    </row>
    <row r="144" spans="2:65" s="1" customFormat="1" ht="24.2" customHeight="1">
      <c r="B144" s="31"/>
      <c r="C144" s="161" t="s">
        <v>250</v>
      </c>
      <c r="D144" s="161" t="s">
        <v>224</v>
      </c>
      <c r="E144" s="162" t="s">
        <v>804</v>
      </c>
      <c r="F144" s="163" t="s">
        <v>805</v>
      </c>
      <c r="G144" s="164" t="s">
        <v>184</v>
      </c>
      <c r="H144" s="165">
        <v>88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41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172</v>
      </c>
      <c r="AT144" s="144" t="s">
        <v>224</v>
      </c>
      <c r="AU144" s="144" t="s">
        <v>160</v>
      </c>
      <c r="AY144" s="16" t="s">
        <v>154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6" t="s">
        <v>160</v>
      </c>
      <c r="BK144" s="145">
        <f t="shared" si="19"/>
        <v>0</v>
      </c>
      <c r="BL144" s="16" t="s">
        <v>159</v>
      </c>
      <c r="BM144" s="144" t="s">
        <v>806</v>
      </c>
    </row>
    <row r="145" spans="2:65" s="1" customFormat="1" ht="24.2" customHeight="1">
      <c r="B145" s="31"/>
      <c r="C145" s="161" t="s">
        <v>215</v>
      </c>
      <c r="D145" s="161" t="s">
        <v>224</v>
      </c>
      <c r="E145" s="162" t="s">
        <v>807</v>
      </c>
      <c r="F145" s="163" t="s">
        <v>808</v>
      </c>
      <c r="G145" s="164" t="s">
        <v>184</v>
      </c>
      <c r="H145" s="165">
        <v>66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41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172</v>
      </c>
      <c r="AT145" s="144" t="s">
        <v>224</v>
      </c>
      <c r="AU145" s="144" t="s">
        <v>160</v>
      </c>
      <c r="AY145" s="16" t="s">
        <v>154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160</v>
      </c>
      <c r="BK145" s="145">
        <f t="shared" si="19"/>
        <v>0</v>
      </c>
      <c r="BL145" s="16" t="s">
        <v>159</v>
      </c>
      <c r="BM145" s="144" t="s">
        <v>809</v>
      </c>
    </row>
    <row r="146" spans="2:65" s="1" customFormat="1" ht="24.2" customHeight="1">
      <c r="B146" s="31"/>
      <c r="C146" s="161" t="s">
        <v>258</v>
      </c>
      <c r="D146" s="161" t="s">
        <v>224</v>
      </c>
      <c r="E146" s="162" t="s">
        <v>810</v>
      </c>
      <c r="F146" s="163" t="s">
        <v>811</v>
      </c>
      <c r="G146" s="164" t="s">
        <v>184</v>
      </c>
      <c r="H146" s="165">
        <v>45</v>
      </c>
      <c r="I146" s="166"/>
      <c r="J146" s="167">
        <f t="shared" si="10"/>
        <v>0</v>
      </c>
      <c r="K146" s="168"/>
      <c r="L146" s="169"/>
      <c r="M146" s="170" t="s">
        <v>1</v>
      </c>
      <c r="N146" s="171" t="s">
        <v>41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172</v>
      </c>
      <c r="AT146" s="144" t="s">
        <v>224</v>
      </c>
      <c r="AU146" s="144" t="s">
        <v>160</v>
      </c>
      <c r="AY146" s="16" t="s">
        <v>154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160</v>
      </c>
      <c r="BK146" s="145">
        <f t="shared" si="19"/>
        <v>0</v>
      </c>
      <c r="BL146" s="16" t="s">
        <v>159</v>
      </c>
      <c r="BM146" s="144" t="s">
        <v>812</v>
      </c>
    </row>
    <row r="147" spans="2:65" s="1" customFormat="1" ht="24.2" customHeight="1">
      <c r="B147" s="31"/>
      <c r="C147" s="161" t="s">
        <v>219</v>
      </c>
      <c r="D147" s="161" t="s">
        <v>224</v>
      </c>
      <c r="E147" s="162" t="s">
        <v>813</v>
      </c>
      <c r="F147" s="163" t="s">
        <v>814</v>
      </c>
      <c r="G147" s="164" t="s">
        <v>184</v>
      </c>
      <c r="H147" s="165">
        <v>26</v>
      </c>
      <c r="I147" s="166"/>
      <c r="J147" s="167">
        <f t="shared" si="10"/>
        <v>0</v>
      </c>
      <c r="K147" s="168"/>
      <c r="L147" s="169"/>
      <c r="M147" s="170" t="s">
        <v>1</v>
      </c>
      <c r="N147" s="171" t="s">
        <v>41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172</v>
      </c>
      <c r="AT147" s="144" t="s">
        <v>224</v>
      </c>
      <c r="AU147" s="144" t="s">
        <v>160</v>
      </c>
      <c r="AY147" s="16" t="s">
        <v>154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160</v>
      </c>
      <c r="BK147" s="145">
        <f t="shared" si="19"/>
        <v>0</v>
      </c>
      <c r="BL147" s="16" t="s">
        <v>159</v>
      </c>
      <c r="BM147" s="144" t="s">
        <v>815</v>
      </c>
    </row>
    <row r="148" spans="2:65" s="1" customFormat="1" ht="24.2" customHeight="1">
      <c r="B148" s="31"/>
      <c r="C148" s="161" t="s">
        <v>267</v>
      </c>
      <c r="D148" s="161" t="s">
        <v>224</v>
      </c>
      <c r="E148" s="162" t="s">
        <v>816</v>
      </c>
      <c r="F148" s="163" t="s">
        <v>817</v>
      </c>
      <c r="G148" s="164" t="s">
        <v>184</v>
      </c>
      <c r="H148" s="165">
        <v>97</v>
      </c>
      <c r="I148" s="166"/>
      <c r="J148" s="167">
        <f t="shared" si="10"/>
        <v>0</v>
      </c>
      <c r="K148" s="168"/>
      <c r="L148" s="169"/>
      <c r="M148" s="170" t="s">
        <v>1</v>
      </c>
      <c r="N148" s="171" t="s">
        <v>41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172</v>
      </c>
      <c r="AT148" s="144" t="s">
        <v>224</v>
      </c>
      <c r="AU148" s="144" t="s">
        <v>160</v>
      </c>
      <c r="AY148" s="16" t="s">
        <v>154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160</v>
      </c>
      <c r="BK148" s="145">
        <f t="shared" si="19"/>
        <v>0</v>
      </c>
      <c r="BL148" s="16" t="s">
        <v>159</v>
      </c>
      <c r="BM148" s="144" t="s">
        <v>818</v>
      </c>
    </row>
    <row r="149" spans="2:65" s="1" customFormat="1" ht="24.2" customHeight="1">
      <c r="B149" s="31"/>
      <c r="C149" s="161" t="s">
        <v>223</v>
      </c>
      <c r="D149" s="161" t="s">
        <v>224</v>
      </c>
      <c r="E149" s="162" t="s">
        <v>819</v>
      </c>
      <c r="F149" s="163" t="s">
        <v>820</v>
      </c>
      <c r="G149" s="164" t="s">
        <v>184</v>
      </c>
      <c r="H149" s="165">
        <v>448</v>
      </c>
      <c r="I149" s="166"/>
      <c r="J149" s="167">
        <f t="shared" si="10"/>
        <v>0</v>
      </c>
      <c r="K149" s="168"/>
      <c r="L149" s="169"/>
      <c r="M149" s="170" t="s">
        <v>1</v>
      </c>
      <c r="N149" s="171" t="s">
        <v>41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172</v>
      </c>
      <c r="AT149" s="144" t="s">
        <v>224</v>
      </c>
      <c r="AU149" s="144" t="s">
        <v>160</v>
      </c>
      <c r="AY149" s="16" t="s">
        <v>154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160</v>
      </c>
      <c r="BK149" s="145">
        <f t="shared" si="19"/>
        <v>0</v>
      </c>
      <c r="BL149" s="16" t="s">
        <v>159</v>
      </c>
      <c r="BM149" s="144" t="s">
        <v>821</v>
      </c>
    </row>
    <row r="150" spans="2:65" s="1" customFormat="1" ht="24.2" customHeight="1">
      <c r="B150" s="31"/>
      <c r="C150" s="161" t="s">
        <v>276</v>
      </c>
      <c r="D150" s="161" t="s">
        <v>224</v>
      </c>
      <c r="E150" s="162" t="s">
        <v>822</v>
      </c>
      <c r="F150" s="163" t="s">
        <v>823</v>
      </c>
      <c r="G150" s="164" t="s">
        <v>184</v>
      </c>
      <c r="H150" s="165">
        <v>135</v>
      </c>
      <c r="I150" s="166"/>
      <c r="J150" s="167">
        <f t="shared" si="10"/>
        <v>0</v>
      </c>
      <c r="K150" s="168"/>
      <c r="L150" s="169"/>
      <c r="M150" s="170" t="s">
        <v>1</v>
      </c>
      <c r="N150" s="17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172</v>
      </c>
      <c r="AT150" s="144" t="s">
        <v>224</v>
      </c>
      <c r="AU150" s="144" t="s">
        <v>160</v>
      </c>
      <c r="AY150" s="16" t="s">
        <v>154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160</v>
      </c>
      <c r="BK150" s="145">
        <f t="shared" si="19"/>
        <v>0</v>
      </c>
      <c r="BL150" s="16" t="s">
        <v>159</v>
      </c>
      <c r="BM150" s="144" t="s">
        <v>824</v>
      </c>
    </row>
    <row r="151" spans="2:65" s="1" customFormat="1" ht="24.2" customHeight="1">
      <c r="B151" s="31"/>
      <c r="C151" s="161" t="s">
        <v>227</v>
      </c>
      <c r="D151" s="161" t="s">
        <v>224</v>
      </c>
      <c r="E151" s="162" t="s">
        <v>825</v>
      </c>
      <c r="F151" s="163" t="s">
        <v>826</v>
      </c>
      <c r="G151" s="164" t="s">
        <v>184</v>
      </c>
      <c r="H151" s="165">
        <v>88</v>
      </c>
      <c r="I151" s="166"/>
      <c r="J151" s="167">
        <f t="shared" si="10"/>
        <v>0</v>
      </c>
      <c r="K151" s="168"/>
      <c r="L151" s="169"/>
      <c r="M151" s="170" t="s">
        <v>1</v>
      </c>
      <c r="N151" s="171" t="s">
        <v>41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172</v>
      </c>
      <c r="AT151" s="144" t="s">
        <v>224</v>
      </c>
      <c r="AU151" s="144" t="s">
        <v>160</v>
      </c>
      <c r="AY151" s="16" t="s">
        <v>154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160</v>
      </c>
      <c r="BK151" s="145">
        <f t="shared" si="19"/>
        <v>0</v>
      </c>
      <c r="BL151" s="16" t="s">
        <v>159</v>
      </c>
      <c r="BM151" s="144" t="s">
        <v>827</v>
      </c>
    </row>
    <row r="152" spans="2:65" s="1" customFormat="1" ht="24.2" customHeight="1">
      <c r="B152" s="31"/>
      <c r="C152" s="161" t="s">
        <v>287</v>
      </c>
      <c r="D152" s="161" t="s">
        <v>224</v>
      </c>
      <c r="E152" s="162" t="s">
        <v>828</v>
      </c>
      <c r="F152" s="163" t="s">
        <v>829</v>
      </c>
      <c r="G152" s="164" t="s">
        <v>184</v>
      </c>
      <c r="H152" s="165">
        <v>66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41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172</v>
      </c>
      <c r="AT152" s="144" t="s">
        <v>224</v>
      </c>
      <c r="AU152" s="144" t="s">
        <v>160</v>
      </c>
      <c r="AY152" s="16" t="s">
        <v>154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160</v>
      </c>
      <c r="BK152" s="145">
        <f t="shared" si="19"/>
        <v>0</v>
      </c>
      <c r="BL152" s="16" t="s">
        <v>159</v>
      </c>
      <c r="BM152" s="144" t="s">
        <v>830</v>
      </c>
    </row>
    <row r="153" spans="2:65" s="1" customFormat="1" ht="24.2" customHeight="1">
      <c r="B153" s="31"/>
      <c r="C153" s="161" t="s">
        <v>231</v>
      </c>
      <c r="D153" s="161" t="s">
        <v>224</v>
      </c>
      <c r="E153" s="162" t="s">
        <v>831</v>
      </c>
      <c r="F153" s="163" t="s">
        <v>832</v>
      </c>
      <c r="G153" s="164" t="s">
        <v>184</v>
      </c>
      <c r="H153" s="165">
        <v>45</v>
      </c>
      <c r="I153" s="166"/>
      <c r="J153" s="167">
        <f t="shared" si="10"/>
        <v>0</v>
      </c>
      <c r="K153" s="168"/>
      <c r="L153" s="169"/>
      <c r="M153" s="170" t="s">
        <v>1</v>
      </c>
      <c r="N153" s="17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172</v>
      </c>
      <c r="AT153" s="144" t="s">
        <v>224</v>
      </c>
      <c r="AU153" s="144" t="s">
        <v>160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833</v>
      </c>
    </row>
    <row r="154" spans="2:65" s="1" customFormat="1" ht="24.2" customHeight="1">
      <c r="B154" s="31"/>
      <c r="C154" s="161" t="s">
        <v>303</v>
      </c>
      <c r="D154" s="161" t="s">
        <v>224</v>
      </c>
      <c r="E154" s="162" t="s">
        <v>834</v>
      </c>
      <c r="F154" s="163" t="s">
        <v>835</v>
      </c>
      <c r="G154" s="164" t="s">
        <v>184</v>
      </c>
      <c r="H154" s="165">
        <v>26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172</v>
      </c>
      <c r="AT154" s="144" t="s">
        <v>224</v>
      </c>
      <c r="AU154" s="144" t="s">
        <v>160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836</v>
      </c>
    </row>
    <row r="155" spans="2:65" s="1" customFormat="1" ht="16.5" customHeight="1">
      <c r="B155" s="31"/>
      <c r="C155" s="161" t="s">
        <v>234</v>
      </c>
      <c r="D155" s="161" t="s">
        <v>224</v>
      </c>
      <c r="E155" s="162" t="s">
        <v>837</v>
      </c>
      <c r="F155" s="163" t="s">
        <v>838</v>
      </c>
      <c r="G155" s="164" t="s">
        <v>158</v>
      </c>
      <c r="H155" s="165">
        <v>8</v>
      </c>
      <c r="I155" s="166"/>
      <c r="J155" s="167">
        <f t="shared" si="10"/>
        <v>0</v>
      </c>
      <c r="K155" s="168"/>
      <c r="L155" s="169"/>
      <c r="M155" s="170" t="s">
        <v>1</v>
      </c>
      <c r="N155" s="171" t="s">
        <v>41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172</v>
      </c>
      <c r="AT155" s="144" t="s">
        <v>224</v>
      </c>
      <c r="AU155" s="144" t="s">
        <v>160</v>
      </c>
      <c r="AY155" s="16" t="s">
        <v>154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160</v>
      </c>
      <c r="BK155" s="145">
        <f t="shared" si="19"/>
        <v>0</v>
      </c>
      <c r="BL155" s="16" t="s">
        <v>159</v>
      </c>
      <c r="BM155" s="144" t="s">
        <v>839</v>
      </c>
    </row>
    <row r="156" spans="2:65" s="1" customFormat="1" ht="16.5" customHeight="1">
      <c r="B156" s="31"/>
      <c r="C156" s="161" t="s">
        <v>317</v>
      </c>
      <c r="D156" s="161" t="s">
        <v>224</v>
      </c>
      <c r="E156" s="162" t="s">
        <v>840</v>
      </c>
      <c r="F156" s="163" t="s">
        <v>841</v>
      </c>
      <c r="G156" s="164" t="s">
        <v>158</v>
      </c>
      <c r="H156" s="165">
        <v>10</v>
      </c>
      <c r="I156" s="166"/>
      <c r="J156" s="167">
        <f t="shared" si="10"/>
        <v>0</v>
      </c>
      <c r="K156" s="168"/>
      <c r="L156" s="169"/>
      <c r="M156" s="170" t="s">
        <v>1</v>
      </c>
      <c r="N156" s="171" t="s">
        <v>41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172</v>
      </c>
      <c r="AT156" s="144" t="s">
        <v>224</v>
      </c>
      <c r="AU156" s="144" t="s">
        <v>160</v>
      </c>
      <c r="AY156" s="16" t="s">
        <v>154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160</v>
      </c>
      <c r="BK156" s="145">
        <f t="shared" si="19"/>
        <v>0</v>
      </c>
      <c r="BL156" s="16" t="s">
        <v>159</v>
      </c>
      <c r="BM156" s="144" t="s">
        <v>842</v>
      </c>
    </row>
    <row r="157" spans="2:65" s="1" customFormat="1" ht="16.5" customHeight="1">
      <c r="B157" s="31"/>
      <c r="C157" s="161" t="s">
        <v>238</v>
      </c>
      <c r="D157" s="161" t="s">
        <v>224</v>
      </c>
      <c r="E157" s="162" t="s">
        <v>843</v>
      </c>
      <c r="F157" s="163" t="s">
        <v>844</v>
      </c>
      <c r="G157" s="164" t="s">
        <v>158</v>
      </c>
      <c r="H157" s="165">
        <v>6</v>
      </c>
      <c r="I157" s="166"/>
      <c r="J157" s="167">
        <f t="shared" si="10"/>
        <v>0</v>
      </c>
      <c r="K157" s="168"/>
      <c r="L157" s="169"/>
      <c r="M157" s="170" t="s">
        <v>1</v>
      </c>
      <c r="N157" s="171" t="s">
        <v>41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172</v>
      </c>
      <c r="AT157" s="144" t="s">
        <v>224</v>
      </c>
      <c r="AU157" s="144" t="s">
        <v>160</v>
      </c>
      <c r="AY157" s="16" t="s">
        <v>154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160</v>
      </c>
      <c r="BK157" s="145">
        <f t="shared" si="19"/>
        <v>0</v>
      </c>
      <c r="BL157" s="16" t="s">
        <v>159</v>
      </c>
      <c r="BM157" s="144" t="s">
        <v>845</v>
      </c>
    </row>
    <row r="158" spans="2:65" s="1" customFormat="1" ht="16.5" customHeight="1">
      <c r="B158" s="31"/>
      <c r="C158" s="161" t="s">
        <v>325</v>
      </c>
      <c r="D158" s="161" t="s">
        <v>224</v>
      </c>
      <c r="E158" s="162" t="s">
        <v>846</v>
      </c>
      <c r="F158" s="163" t="s">
        <v>847</v>
      </c>
      <c r="G158" s="164" t="s">
        <v>158</v>
      </c>
      <c r="H158" s="165">
        <v>24</v>
      </c>
      <c r="I158" s="166"/>
      <c r="J158" s="167">
        <f t="shared" si="10"/>
        <v>0</v>
      </c>
      <c r="K158" s="168"/>
      <c r="L158" s="169"/>
      <c r="M158" s="170" t="s">
        <v>1</v>
      </c>
      <c r="N158" s="171" t="s">
        <v>41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172</v>
      </c>
      <c r="AT158" s="144" t="s">
        <v>224</v>
      </c>
      <c r="AU158" s="144" t="s">
        <v>160</v>
      </c>
      <c r="AY158" s="16" t="s">
        <v>154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160</v>
      </c>
      <c r="BK158" s="145">
        <f t="shared" si="19"/>
        <v>0</v>
      </c>
      <c r="BL158" s="16" t="s">
        <v>159</v>
      </c>
      <c r="BM158" s="144" t="s">
        <v>848</v>
      </c>
    </row>
    <row r="159" spans="2:65" s="1" customFormat="1" ht="16.5" customHeight="1">
      <c r="B159" s="31"/>
      <c r="C159" s="132" t="s">
        <v>241</v>
      </c>
      <c r="D159" s="132" t="s">
        <v>155</v>
      </c>
      <c r="E159" s="133" t="s">
        <v>849</v>
      </c>
      <c r="F159" s="134" t="s">
        <v>790</v>
      </c>
      <c r="G159" s="135" t="s">
        <v>184</v>
      </c>
      <c r="H159" s="136">
        <v>905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41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159</v>
      </c>
      <c r="AT159" s="144" t="s">
        <v>155</v>
      </c>
      <c r="AU159" s="144" t="s">
        <v>160</v>
      </c>
      <c r="AY159" s="16" t="s">
        <v>154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160</v>
      </c>
      <c r="BK159" s="145">
        <f t="shared" si="19"/>
        <v>0</v>
      </c>
      <c r="BL159" s="16" t="s">
        <v>159</v>
      </c>
      <c r="BM159" s="144" t="s">
        <v>850</v>
      </c>
    </row>
    <row r="160" spans="2:65" s="1" customFormat="1" ht="24.2" customHeight="1">
      <c r="B160" s="31"/>
      <c r="C160" s="132" t="s">
        <v>332</v>
      </c>
      <c r="D160" s="132" t="s">
        <v>155</v>
      </c>
      <c r="E160" s="133" t="s">
        <v>851</v>
      </c>
      <c r="F160" s="134" t="s">
        <v>852</v>
      </c>
      <c r="G160" s="135" t="s">
        <v>184</v>
      </c>
      <c r="H160" s="136">
        <v>905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41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159</v>
      </c>
      <c r="AT160" s="144" t="s">
        <v>155</v>
      </c>
      <c r="AU160" s="144" t="s">
        <v>160</v>
      </c>
      <c r="AY160" s="16" t="s">
        <v>154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160</v>
      </c>
      <c r="BK160" s="145">
        <f t="shared" si="19"/>
        <v>0</v>
      </c>
      <c r="BL160" s="16" t="s">
        <v>159</v>
      </c>
      <c r="BM160" s="144" t="s">
        <v>853</v>
      </c>
    </row>
    <row r="161" spans="2:65" s="1" customFormat="1" ht="24.2" customHeight="1">
      <c r="B161" s="31"/>
      <c r="C161" s="132" t="s">
        <v>245</v>
      </c>
      <c r="D161" s="132" t="s">
        <v>155</v>
      </c>
      <c r="E161" s="133" t="s">
        <v>854</v>
      </c>
      <c r="F161" s="134" t="s">
        <v>855</v>
      </c>
      <c r="G161" s="135" t="s">
        <v>184</v>
      </c>
      <c r="H161" s="136">
        <v>905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41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159</v>
      </c>
      <c r="AT161" s="144" t="s">
        <v>155</v>
      </c>
      <c r="AU161" s="144" t="s">
        <v>160</v>
      </c>
      <c r="AY161" s="16" t="s">
        <v>154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160</v>
      </c>
      <c r="BK161" s="145">
        <f t="shared" si="19"/>
        <v>0</v>
      </c>
      <c r="BL161" s="16" t="s">
        <v>159</v>
      </c>
      <c r="BM161" s="144" t="s">
        <v>856</v>
      </c>
    </row>
    <row r="162" spans="2:65" s="1" customFormat="1" ht="16.5" customHeight="1">
      <c r="B162" s="31"/>
      <c r="C162" s="132" t="s">
        <v>339</v>
      </c>
      <c r="D162" s="132" t="s">
        <v>155</v>
      </c>
      <c r="E162" s="133" t="s">
        <v>857</v>
      </c>
      <c r="F162" s="134" t="s">
        <v>858</v>
      </c>
      <c r="G162" s="135" t="s">
        <v>320</v>
      </c>
      <c r="H162" s="136">
        <v>0.95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41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159</v>
      </c>
      <c r="AT162" s="144" t="s">
        <v>155</v>
      </c>
      <c r="AU162" s="144" t="s">
        <v>160</v>
      </c>
      <c r="AY162" s="16" t="s">
        <v>154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160</v>
      </c>
      <c r="BK162" s="145">
        <f t="shared" si="19"/>
        <v>0</v>
      </c>
      <c r="BL162" s="16" t="s">
        <v>159</v>
      </c>
      <c r="BM162" s="144" t="s">
        <v>859</v>
      </c>
    </row>
    <row r="163" spans="2:65" s="10" customFormat="1" ht="22.9" customHeight="1">
      <c r="B163" s="122"/>
      <c r="D163" s="123" t="s">
        <v>74</v>
      </c>
      <c r="E163" s="182" t="s">
        <v>860</v>
      </c>
      <c r="F163" s="182" t="s">
        <v>861</v>
      </c>
      <c r="I163" s="125"/>
      <c r="J163" s="183">
        <f>BK163</f>
        <v>0</v>
      </c>
      <c r="L163" s="122"/>
      <c r="M163" s="127"/>
      <c r="P163" s="128">
        <f>SUM(P164:P176)</f>
        <v>0</v>
      </c>
      <c r="R163" s="128">
        <f>SUM(R164:R176)</f>
        <v>0</v>
      </c>
      <c r="T163" s="129">
        <f>SUM(T164:T176)</f>
        <v>0</v>
      </c>
      <c r="AR163" s="123" t="s">
        <v>160</v>
      </c>
      <c r="AT163" s="130" t="s">
        <v>74</v>
      </c>
      <c r="AU163" s="130" t="s">
        <v>83</v>
      </c>
      <c r="AY163" s="123" t="s">
        <v>154</v>
      </c>
      <c r="BK163" s="131">
        <f>SUM(BK164:BK176)</f>
        <v>0</v>
      </c>
    </row>
    <row r="164" spans="2:65" s="1" customFormat="1" ht="24.2" customHeight="1">
      <c r="B164" s="31"/>
      <c r="C164" s="161" t="s">
        <v>248</v>
      </c>
      <c r="D164" s="161" t="s">
        <v>224</v>
      </c>
      <c r="E164" s="162" t="s">
        <v>862</v>
      </c>
      <c r="F164" s="163" t="s">
        <v>863</v>
      </c>
      <c r="G164" s="164" t="s">
        <v>158</v>
      </c>
      <c r="H164" s="165">
        <v>6</v>
      </c>
      <c r="I164" s="166"/>
      <c r="J164" s="167">
        <f t="shared" ref="J164:J176" si="20">ROUND(I164*H164,2)</f>
        <v>0</v>
      </c>
      <c r="K164" s="168"/>
      <c r="L164" s="169"/>
      <c r="M164" s="170" t="s">
        <v>1</v>
      </c>
      <c r="N164" s="171" t="s">
        <v>41</v>
      </c>
      <c r="P164" s="142">
        <f t="shared" ref="P164:P176" si="21">O164*H164</f>
        <v>0</v>
      </c>
      <c r="Q164" s="142">
        <v>0</v>
      </c>
      <c r="R164" s="142">
        <f t="shared" ref="R164:R176" si="22">Q164*H164</f>
        <v>0</v>
      </c>
      <c r="S164" s="142">
        <v>0</v>
      </c>
      <c r="T164" s="143">
        <f t="shared" ref="T164:T176" si="23">S164*H164</f>
        <v>0</v>
      </c>
      <c r="AR164" s="144" t="s">
        <v>172</v>
      </c>
      <c r="AT164" s="144" t="s">
        <v>224</v>
      </c>
      <c r="AU164" s="144" t="s">
        <v>160</v>
      </c>
      <c r="AY164" s="16" t="s">
        <v>154</v>
      </c>
      <c r="BE164" s="145">
        <f t="shared" ref="BE164:BE176" si="24">IF(N164="základná",J164,0)</f>
        <v>0</v>
      </c>
      <c r="BF164" s="145">
        <f t="shared" ref="BF164:BF176" si="25">IF(N164="znížená",J164,0)</f>
        <v>0</v>
      </c>
      <c r="BG164" s="145">
        <f t="shared" ref="BG164:BG176" si="26">IF(N164="zákl. prenesená",J164,0)</f>
        <v>0</v>
      </c>
      <c r="BH164" s="145">
        <f t="shared" ref="BH164:BH176" si="27">IF(N164="zníž. prenesená",J164,0)</f>
        <v>0</v>
      </c>
      <c r="BI164" s="145">
        <f t="shared" ref="BI164:BI176" si="28">IF(N164="nulová",J164,0)</f>
        <v>0</v>
      </c>
      <c r="BJ164" s="16" t="s">
        <v>160</v>
      </c>
      <c r="BK164" s="145">
        <f t="shared" ref="BK164:BK176" si="29">ROUND(I164*H164,2)</f>
        <v>0</v>
      </c>
      <c r="BL164" s="16" t="s">
        <v>159</v>
      </c>
      <c r="BM164" s="144" t="s">
        <v>864</v>
      </c>
    </row>
    <row r="165" spans="2:65" s="1" customFormat="1" ht="24.2" customHeight="1">
      <c r="B165" s="31"/>
      <c r="C165" s="161" t="s">
        <v>348</v>
      </c>
      <c r="D165" s="161" t="s">
        <v>224</v>
      </c>
      <c r="E165" s="162" t="s">
        <v>865</v>
      </c>
      <c r="F165" s="163" t="s">
        <v>866</v>
      </c>
      <c r="G165" s="164" t="s">
        <v>158</v>
      </c>
      <c r="H165" s="165">
        <v>41</v>
      </c>
      <c r="I165" s="166"/>
      <c r="J165" s="167">
        <f t="shared" si="20"/>
        <v>0</v>
      </c>
      <c r="K165" s="168"/>
      <c r="L165" s="169"/>
      <c r="M165" s="170" t="s">
        <v>1</v>
      </c>
      <c r="N165" s="171" t="s">
        <v>41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172</v>
      </c>
      <c r="AT165" s="144" t="s">
        <v>224</v>
      </c>
      <c r="AU165" s="144" t="s">
        <v>160</v>
      </c>
      <c r="AY165" s="16" t="s">
        <v>154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6" t="s">
        <v>160</v>
      </c>
      <c r="BK165" s="145">
        <f t="shared" si="29"/>
        <v>0</v>
      </c>
      <c r="BL165" s="16" t="s">
        <v>159</v>
      </c>
      <c r="BM165" s="144" t="s">
        <v>867</v>
      </c>
    </row>
    <row r="166" spans="2:65" s="1" customFormat="1" ht="24.2" customHeight="1">
      <c r="B166" s="31"/>
      <c r="C166" s="161" t="s">
        <v>253</v>
      </c>
      <c r="D166" s="161" t="s">
        <v>224</v>
      </c>
      <c r="E166" s="162" t="s">
        <v>868</v>
      </c>
      <c r="F166" s="163" t="s">
        <v>869</v>
      </c>
      <c r="G166" s="164" t="s">
        <v>158</v>
      </c>
      <c r="H166" s="165">
        <v>35</v>
      </c>
      <c r="I166" s="166"/>
      <c r="J166" s="167">
        <f t="shared" si="20"/>
        <v>0</v>
      </c>
      <c r="K166" s="168"/>
      <c r="L166" s="169"/>
      <c r="M166" s="170" t="s">
        <v>1</v>
      </c>
      <c r="N166" s="171" t="s">
        <v>41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172</v>
      </c>
      <c r="AT166" s="144" t="s">
        <v>224</v>
      </c>
      <c r="AU166" s="144" t="s">
        <v>160</v>
      </c>
      <c r="AY166" s="16" t="s">
        <v>154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6" t="s">
        <v>160</v>
      </c>
      <c r="BK166" s="145">
        <f t="shared" si="29"/>
        <v>0</v>
      </c>
      <c r="BL166" s="16" t="s">
        <v>159</v>
      </c>
      <c r="BM166" s="144" t="s">
        <v>870</v>
      </c>
    </row>
    <row r="167" spans="2:65" s="1" customFormat="1" ht="33" customHeight="1">
      <c r="B167" s="31"/>
      <c r="C167" s="161" t="s">
        <v>358</v>
      </c>
      <c r="D167" s="161" t="s">
        <v>224</v>
      </c>
      <c r="E167" s="162" t="s">
        <v>871</v>
      </c>
      <c r="F167" s="163" t="s">
        <v>872</v>
      </c>
      <c r="G167" s="164" t="s">
        <v>158</v>
      </c>
      <c r="H167" s="165">
        <v>35</v>
      </c>
      <c r="I167" s="166"/>
      <c r="J167" s="167">
        <f t="shared" si="20"/>
        <v>0</v>
      </c>
      <c r="K167" s="168"/>
      <c r="L167" s="169"/>
      <c r="M167" s="170" t="s">
        <v>1</v>
      </c>
      <c r="N167" s="171" t="s">
        <v>41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172</v>
      </c>
      <c r="AT167" s="144" t="s">
        <v>224</v>
      </c>
      <c r="AU167" s="144" t="s">
        <v>160</v>
      </c>
      <c r="AY167" s="16" t="s">
        <v>154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6" t="s">
        <v>160</v>
      </c>
      <c r="BK167" s="145">
        <f t="shared" si="29"/>
        <v>0</v>
      </c>
      <c r="BL167" s="16" t="s">
        <v>159</v>
      </c>
      <c r="BM167" s="144" t="s">
        <v>873</v>
      </c>
    </row>
    <row r="168" spans="2:65" s="1" customFormat="1" ht="24.2" customHeight="1">
      <c r="B168" s="31"/>
      <c r="C168" s="161" t="s">
        <v>256</v>
      </c>
      <c r="D168" s="161" t="s">
        <v>224</v>
      </c>
      <c r="E168" s="162" t="s">
        <v>874</v>
      </c>
      <c r="F168" s="163" t="s">
        <v>875</v>
      </c>
      <c r="G168" s="164" t="s">
        <v>158</v>
      </c>
      <c r="H168" s="165">
        <v>35</v>
      </c>
      <c r="I168" s="166"/>
      <c r="J168" s="167">
        <f t="shared" si="20"/>
        <v>0</v>
      </c>
      <c r="K168" s="168"/>
      <c r="L168" s="169"/>
      <c r="M168" s="170" t="s">
        <v>1</v>
      </c>
      <c r="N168" s="171" t="s">
        <v>41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172</v>
      </c>
      <c r="AT168" s="144" t="s">
        <v>224</v>
      </c>
      <c r="AU168" s="144" t="s">
        <v>160</v>
      </c>
      <c r="AY168" s="16" t="s">
        <v>154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6" t="s">
        <v>160</v>
      </c>
      <c r="BK168" s="145">
        <f t="shared" si="29"/>
        <v>0</v>
      </c>
      <c r="BL168" s="16" t="s">
        <v>159</v>
      </c>
      <c r="BM168" s="144" t="s">
        <v>876</v>
      </c>
    </row>
    <row r="169" spans="2:65" s="1" customFormat="1" ht="24.2" customHeight="1">
      <c r="B169" s="31"/>
      <c r="C169" s="161" t="s">
        <v>369</v>
      </c>
      <c r="D169" s="161" t="s">
        <v>224</v>
      </c>
      <c r="E169" s="162" t="s">
        <v>877</v>
      </c>
      <c r="F169" s="163" t="s">
        <v>878</v>
      </c>
      <c r="G169" s="164" t="s">
        <v>158</v>
      </c>
      <c r="H169" s="165">
        <v>35</v>
      </c>
      <c r="I169" s="166"/>
      <c r="J169" s="167">
        <f t="shared" si="20"/>
        <v>0</v>
      </c>
      <c r="K169" s="168"/>
      <c r="L169" s="169"/>
      <c r="M169" s="170" t="s">
        <v>1</v>
      </c>
      <c r="N169" s="171" t="s">
        <v>41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172</v>
      </c>
      <c r="AT169" s="144" t="s">
        <v>224</v>
      </c>
      <c r="AU169" s="144" t="s">
        <v>160</v>
      </c>
      <c r="AY169" s="16" t="s">
        <v>154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6" t="s">
        <v>160</v>
      </c>
      <c r="BK169" s="145">
        <f t="shared" si="29"/>
        <v>0</v>
      </c>
      <c r="BL169" s="16" t="s">
        <v>159</v>
      </c>
      <c r="BM169" s="144" t="s">
        <v>879</v>
      </c>
    </row>
    <row r="170" spans="2:65" s="1" customFormat="1" ht="24.2" customHeight="1">
      <c r="B170" s="31"/>
      <c r="C170" s="161" t="s">
        <v>261</v>
      </c>
      <c r="D170" s="161" t="s">
        <v>224</v>
      </c>
      <c r="E170" s="162" t="s">
        <v>880</v>
      </c>
      <c r="F170" s="163" t="s">
        <v>881</v>
      </c>
      <c r="G170" s="164" t="s">
        <v>158</v>
      </c>
      <c r="H170" s="165">
        <v>35</v>
      </c>
      <c r="I170" s="166"/>
      <c r="J170" s="167">
        <f t="shared" si="20"/>
        <v>0</v>
      </c>
      <c r="K170" s="168"/>
      <c r="L170" s="169"/>
      <c r="M170" s="170" t="s">
        <v>1</v>
      </c>
      <c r="N170" s="171" t="s">
        <v>41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172</v>
      </c>
      <c r="AT170" s="144" t="s">
        <v>224</v>
      </c>
      <c r="AU170" s="144" t="s">
        <v>160</v>
      </c>
      <c r="AY170" s="16" t="s">
        <v>154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6" t="s">
        <v>160</v>
      </c>
      <c r="BK170" s="145">
        <f t="shared" si="29"/>
        <v>0</v>
      </c>
      <c r="BL170" s="16" t="s">
        <v>159</v>
      </c>
      <c r="BM170" s="144" t="s">
        <v>882</v>
      </c>
    </row>
    <row r="171" spans="2:65" s="1" customFormat="1" ht="24.2" customHeight="1">
      <c r="B171" s="31"/>
      <c r="C171" s="161" t="s">
        <v>378</v>
      </c>
      <c r="D171" s="161" t="s">
        <v>224</v>
      </c>
      <c r="E171" s="162" t="s">
        <v>883</v>
      </c>
      <c r="F171" s="163" t="s">
        <v>884</v>
      </c>
      <c r="G171" s="164" t="s">
        <v>158</v>
      </c>
      <c r="H171" s="165">
        <v>3</v>
      </c>
      <c r="I171" s="166"/>
      <c r="J171" s="167">
        <f t="shared" si="20"/>
        <v>0</v>
      </c>
      <c r="K171" s="168"/>
      <c r="L171" s="169"/>
      <c r="M171" s="170" t="s">
        <v>1</v>
      </c>
      <c r="N171" s="171" t="s">
        <v>41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172</v>
      </c>
      <c r="AT171" s="144" t="s">
        <v>224</v>
      </c>
      <c r="AU171" s="144" t="s">
        <v>160</v>
      </c>
      <c r="AY171" s="16" t="s">
        <v>154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6" t="s">
        <v>160</v>
      </c>
      <c r="BK171" s="145">
        <f t="shared" si="29"/>
        <v>0</v>
      </c>
      <c r="BL171" s="16" t="s">
        <v>159</v>
      </c>
      <c r="BM171" s="144" t="s">
        <v>885</v>
      </c>
    </row>
    <row r="172" spans="2:65" s="1" customFormat="1" ht="24.2" customHeight="1">
      <c r="B172" s="31"/>
      <c r="C172" s="161" t="s">
        <v>265</v>
      </c>
      <c r="D172" s="161" t="s">
        <v>224</v>
      </c>
      <c r="E172" s="162" t="s">
        <v>886</v>
      </c>
      <c r="F172" s="163" t="s">
        <v>887</v>
      </c>
      <c r="G172" s="164" t="s">
        <v>158</v>
      </c>
      <c r="H172" s="165">
        <v>3</v>
      </c>
      <c r="I172" s="166"/>
      <c r="J172" s="167">
        <f t="shared" si="20"/>
        <v>0</v>
      </c>
      <c r="K172" s="168"/>
      <c r="L172" s="169"/>
      <c r="M172" s="170" t="s">
        <v>1</v>
      </c>
      <c r="N172" s="171" t="s">
        <v>41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172</v>
      </c>
      <c r="AT172" s="144" t="s">
        <v>224</v>
      </c>
      <c r="AU172" s="144" t="s">
        <v>160</v>
      </c>
      <c r="AY172" s="16" t="s">
        <v>154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6" t="s">
        <v>160</v>
      </c>
      <c r="BK172" s="145">
        <f t="shared" si="29"/>
        <v>0</v>
      </c>
      <c r="BL172" s="16" t="s">
        <v>159</v>
      </c>
      <c r="BM172" s="144" t="s">
        <v>888</v>
      </c>
    </row>
    <row r="173" spans="2:65" s="1" customFormat="1" ht="33" customHeight="1">
      <c r="B173" s="31"/>
      <c r="C173" s="161" t="s">
        <v>387</v>
      </c>
      <c r="D173" s="161" t="s">
        <v>224</v>
      </c>
      <c r="E173" s="162" t="s">
        <v>889</v>
      </c>
      <c r="F173" s="163" t="s">
        <v>890</v>
      </c>
      <c r="G173" s="164" t="s">
        <v>158</v>
      </c>
      <c r="H173" s="165">
        <v>50</v>
      </c>
      <c r="I173" s="166"/>
      <c r="J173" s="167">
        <f t="shared" si="20"/>
        <v>0</v>
      </c>
      <c r="K173" s="168"/>
      <c r="L173" s="169"/>
      <c r="M173" s="170" t="s">
        <v>1</v>
      </c>
      <c r="N173" s="171" t="s">
        <v>41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172</v>
      </c>
      <c r="AT173" s="144" t="s">
        <v>224</v>
      </c>
      <c r="AU173" s="144" t="s">
        <v>160</v>
      </c>
      <c r="AY173" s="16" t="s">
        <v>154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6" t="s">
        <v>160</v>
      </c>
      <c r="BK173" s="145">
        <f t="shared" si="29"/>
        <v>0</v>
      </c>
      <c r="BL173" s="16" t="s">
        <v>159</v>
      </c>
      <c r="BM173" s="144" t="s">
        <v>891</v>
      </c>
    </row>
    <row r="174" spans="2:65" s="1" customFormat="1" ht="24.2" customHeight="1">
      <c r="B174" s="31"/>
      <c r="C174" s="161" t="s">
        <v>270</v>
      </c>
      <c r="D174" s="161" t="s">
        <v>224</v>
      </c>
      <c r="E174" s="162" t="s">
        <v>892</v>
      </c>
      <c r="F174" s="163" t="s">
        <v>893</v>
      </c>
      <c r="G174" s="164" t="s">
        <v>158</v>
      </c>
      <c r="H174" s="165">
        <v>35</v>
      </c>
      <c r="I174" s="166"/>
      <c r="J174" s="167">
        <f t="shared" si="20"/>
        <v>0</v>
      </c>
      <c r="K174" s="168"/>
      <c r="L174" s="169"/>
      <c r="M174" s="170" t="s">
        <v>1</v>
      </c>
      <c r="N174" s="171" t="s">
        <v>41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172</v>
      </c>
      <c r="AT174" s="144" t="s">
        <v>224</v>
      </c>
      <c r="AU174" s="144" t="s">
        <v>160</v>
      </c>
      <c r="AY174" s="16" t="s">
        <v>154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6" t="s">
        <v>160</v>
      </c>
      <c r="BK174" s="145">
        <f t="shared" si="29"/>
        <v>0</v>
      </c>
      <c r="BL174" s="16" t="s">
        <v>159</v>
      </c>
      <c r="BM174" s="144" t="s">
        <v>894</v>
      </c>
    </row>
    <row r="175" spans="2:65" s="1" customFormat="1" ht="24.2" customHeight="1">
      <c r="B175" s="31"/>
      <c r="C175" s="161" t="s">
        <v>398</v>
      </c>
      <c r="D175" s="161" t="s">
        <v>224</v>
      </c>
      <c r="E175" s="162" t="s">
        <v>895</v>
      </c>
      <c r="F175" s="163" t="s">
        <v>896</v>
      </c>
      <c r="G175" s="164" t="s">
        <v>158</v>
      </c>
      <c r="H175" s="165">
        <v>35</v>
      </c>
      <c r="I175" s="166"/>
      <c r="J175" s="167">
        <f t="shared" si="20"/>
        <v>0</v>
      </c>
      <c r="K175" s="168"/>
      <c r="L175" s="169"/>
      <c r="M175" s="170" t="s">
        <v>1</v>
      </c>
      <c r="N175" s="171" t="s">
        <v>41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172</v>
      </c>
      <c r="AT175" s="144" t="s">
        <v>224</v>
      </c>
      <c r="AU175" s="144" t="s">
        <v>160</v>
      </c>
      <c r="AY175" s="16" t="s">
        <v>154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6" t="s">
        <v>160</v>
      </c>
      <c r="BK175" s="145">
        <f t="shared" si="29"/>
        <v>0</v>
      </c>
      <c r="BL175" s="16" t="s">
        <v>159</v>
      </c>
      <c r="BM175" s="144" t="s">
        <v>897</v>
      </c>
    </row>
    <row r="176" spans="2:65" s="1" customFormat="1" ht="16.5" customHeight="1">
      <c r="B176" s="31"/>
      <c r="C176" s="132" t="s">
        <v>274</v>
      </c>
      <c r="D176" s="132" t="s">
        <v>155</v>
      </c>
      <c r="E176" s="133" t="s">
        <v>898</v>
      </c>
      <c r="F176" s="134" t="s">
        <v>899</v>
      </c>
      <c r="G176" s="135" t="s">
        <v>772</v>
      </c>
      <c r="H176" s="136">
        <v>85</v>
      </c>
      <c r="I176" s="137"/>
      <c r="J176" s="138">
        <f t="shared" si="20"/>
        <v>0</v>
      </c>
      <c r="K176" s="139"/>
      <c r="L176" s="31"/>
      <c r="M176" s="173" t="s">
        <v>1</v>
      </c>
      <c r="N176" s="174" t="s">
        <v>41</v>
      </c>
      <c r="O176" s="175"/>
      <c r="P176" s="176">
        <f t="shared" si="21"/>
        <v>0</v>
      </c>
      <c r="Q176" s="176">
        <v>0</v>
      </c>
      <c r="R176" s="176">
        <f t="shared" si="22"/>
        <v>0</v>
      </c>
      <c r="S176" s="176">
        <v>0</v>
      </c>
      <c r="T176" s="177">
        <f t="shared" si="23"/>
        <v>0</v>
      </c>
      <c r="AR176" s="144" t="s">
        <v>159</v>
      </c>
      <c r="AT176" s="144" t="s">
        <v>155</v>
      </c>
      <c r="AU176" s="144" t="s">
        <v>160</v>
      </c>
      <c r="AY176" s="16" t="s">
        <v>154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6" t="s">
        <v>160</v>
      </c>
      <c r="BK176" s="145">
        <f t="shared" si="29"/>
        <v>0</v>
      </c>
      <c r="BL176" s="16" t="s">
        <v>159</v>
      </c>
      <c r="BM176" s="144" t="s">
        <v>900</v>
      </c>
    </row>
    <row r="177" spans="2:12" s="1" customFormat="1" ht="6.95" customHeight="1">
      <c r="B177" s="46"/>
      <c r="C177" s="47"/>
      <c r="D177" s="47"/>
      <c r="E177" s="47"/>
      <c r="F177" s="47"/>
      <c r="G177" s="47"/>
      <c r="H177" s="47"/>
      <c r="I177" s="47"/>
      <c r="J177" s="47"/>
      <c r="K177" s="47"/>
      <c r="L177" s="31"/>
    </row>
  </sheetData>
  <sheetProtection algorithmName="SHA-512" hashValue="plfb+9MkYnUIqT9ge/HSIQhgYyab/wo1QBgRqJww7m/VGJV0pRIREK8ikWpwl+gpUhR65RXEJRpVKXB67Me3XA==" saltValue="T+rN+6/vudTtix+zXDt/vXkc1tNtvQhfntcx+B7xf39q5aKz6Bfp2h6LPbHye0883CzxVtDUMnIHcrXUdm8zeA==" spinCount="100000" sheet="1" objects="1" scenarios="1" formatColumns="0" formatRows="0" autoFilter="0"/>
  <autoFilter ref="C119:K176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901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ROUND(J120,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ROUND((SUM(BE120:BE195)),  2)</f>
        <v>0</v>
      </c>
      <c r="G33" s="94"/>
      <c r="H33" s="94"/>
      <c r="I33" s="95">
        <v>0.2</v>
      </c>
      <c r="J33" s="93">
        <f>ROUND(((SUM(BE120:BE195))*I33),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ROUND((SUM(BF120:BF195)),  2)</f>
        <v>0</v>
      </c>
      <c r="G34" s="94"/>
      <c r="H34" s="94"/>
      <c r="I34" s="95">
        <v>0.2</v>
      </c>
      <c r="J34" s="93">
        <f>ROUND(((SUM(BF120:BF195))*I34),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ROUND((SUM(BG120:BG195)),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ROUND((SUM(BH120:BH195)),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ROUND((SUM(BI120:BI195)),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>156-E - Elektroinštalácia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J120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902</v>
      </c>
      <c r="E97" s="111"/>
      <c r="F97" s="111"/>
      <c r="G97" s="111"/>
      <c r="H97" s="111"/>
      <c r="I97" s="111"/>
      <c r="J97" s="112">
        <f>J121</f>
        <v>0</v>
      </c>
      <c r="L97" s="109"/>
    </row>
    <row r="98" spans="2:12" s="8" customFormat="1" ht="24.95" hidden="1" customHeight="1">
      <c r="B98" s="109"/>
      <c r="D98" s="110" t="s">
        <v>903</v>
      </c>
      <c r="E98" s="111"/>
      <c r="F98" s="111"/>
      <c r="G98" s="111"/>
      <c r="H98" s="111"/>
      <c r="I98" s="111"/>
      <c r="J98" s="112">
        <f>J151</f>
        <v>0</v>
      </c>
      <c r="L98" s="109"/>
    </row>
    <row r="99" spans="2:12" s="8" customFormat="1" ht="24.95" hidden="1" customHeight="1">
      <c r="B99" s="109"/>
      <c r="D99" s="110" t="s">
        <v>904</v>
      </c>
      <c r="E99" s="111"/>
      <c r="F99" s="111"/>
      <c r="G99" s="111"/>
      <c r="H99" s="111"/>
      <c r="I99" s="111"/>
      <c r="J99" s="112">
        <f>J178</f>
        <v>0</v>
      </c>
      <c r="L99" s="109"/>
    </row>
    <row r="100" spans="2:12" s="8" customFormat="1" ht="24.95" hidden="1" customHeight="1">
      <c r="B100" s="109"/>
      <c r="D100" s="110" t="s">
        <v>905</v>
      </c>
      <c r="E100" s="111"/>
      <c r="F100" s="111"/>
      <c r="G100" s="111"/>
      <c r="H100" s="111"/>
      <c r="I100" s="111"/>
      <c r="J100" s="112">
        <f>J189</f>
        <v>0</v>
      </c>
      <c r="L100" s="109"/>
    </row>
    <row r="101" spans="2:12" s="1" customFormat="1" ht="21.75" hidden="1" customHeight="1">
      <c r="B101" s="31"/>
      <c r="L101" s="31"/>
    </row>
    <row r="102" spans="2:12" s="1" customFormat="1" ht="6.95" hidden="1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31"/>
    </row>
    <row r="103" spans="2:12" ht="11.25" hidden="1"/>
    <row r="104" spans="2:12" ht="11.25" hidden="1"/>
    <row r="105" spans="2:12" ht="11.25" hidden="1"/>
    <row r="106" spans="2:12" s="1" customFormat="1" ht="6.95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31"/>
    </row>
    <row r="107" spans="2:12" s="1" customFormat="1" ht="24.95" customHeight="1">
      <c r="B107" s="31"/>
      <c r="C107" s="20" t="s">
        <v>140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15</v>
      </c>
      <c r="L109" s="31"/>
    </row>
    <row r="110" spans="2:12" s="1" customFormat="1" ht="16.5" customHeight="1">
      <c r="B110" s="31"/>
      <c r="E110" s="236" t="str">
        <f>E7</f>
        <v>REKONŠTRUKCIA UBYTOVACÍCH KAPACIT-ŠDĹŠ, blok B</v>
      </c>
      <c r="F110" s="237"/>
      <c r="G110" s="237"/>
      <c r="H110" s="237"/>
      <c r="L110" s="31"/>
    </row>
    <row r="111" spans="2:12" s="1" customFormat="1" ht="12" customHeight="1">
      <c r="B111" s="31"/>
      <c r="C111" s="26" t="s">
        <v>119</v>
      </c>
      <c r="L111" s="31"/>
    </row>
    <row r="112" spans="2:12" s="1" customFormat="1" ht="16.5" customHeight="1">
      <c r="B112" s="31"/>
      <c r="E112" s="199" t="str">
        <f>E9</f>
        <v>156-E - Elektroinštalácia</v>
      </c>
      <c r="F112" s="238"/>
      <c r="G112" s="238"/>
      <c r="H112" s="238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19</v>
      </c>
      <c r="F114" s="24" t="str">
        <f>F12</f>
        <v>Zvolen</v>
      </c>
      <c r="I114" s="26" t="s">
        <v>21</v>
      </c>
      <c r="J114" s="54" t="str">
        <f>IF(J12="","",J12)</f>
        <v>13. 10. 2023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23</v>
      </c>
      <c r="F116" s="24" t="str">
        <f>E15</f>
        <v>Technická univerzita vo Zvolene,Masarykova24,Zvole</v>
      </c>
      <c r="I116" s="26" t="s">
        <v>29</v>
      </c>
      <c r="J116" s="29" t="str">
        <f>E21</f>
        <v>Ing.arch.Ľ.Lendvorský</v>
      </c>
      <c r="L116" s="31"/>
    </row>
    <row r="117" spans="2:65" s="1" customFormat="1" ht="40.15" customHeight="1">
      <c r="B117" s="31"/>
      <c r="C117" s="26" t="s">
        <v>27</v>
      </c>
      <c r="F117" s="24" t="str">
        <f>IF(E18="","",E18)</f>
        <v>Vyplň údaj</v>
      </c>
      <c r="I117" s="26" t="s">
        <v>32</v>
      </c>
      <c r="J117" s="29" t="str">
        <f>E24</f>
        <v xml:space="preserve">Ing.B Placek - aktual.13.10.2023  Z.Lalka </v>
      </c>
      <c r="L117" s="31"/>
    </row>
    <row r="118" spans="2:65" s="1" customFormat="1" ht="10.35" customHeight="1">
      <c r="B118" s="31"/>
      <c r="L118" s="31"/>
    </row>
    <row r="119" spans="2:65" s="9" customFormat="1" ht="29.25" customHeight="1">
      <c r="B119" s="113"/>
      <c r="C119" s="114" t="s">
        <v>141</v>
      </c>
      <c r="D119" s="115" t="s">
        <v>60</v>
      </c>
      <c r="E119" s="115" t="s">
        <v>56</v>
      </c>
      <c r="F119" s="115" t="s">
        <v>57</v>
      </c>
      <c r="G119" s="115" t="s">
        <v>142</v>
      </c>
      <c r="H119" s="115" t="s">
        <v>143</v>
      </c>
      <c r="I119" s="115" t="s">
        <v>144</v>
      </c>
      <c r="J119" s="116" t="s">
        <v>123</v>
      </c>
      <c r="K119" s="117" t="s">
        <v>145</v>
      </c>
      <c r="L119" s="113"/>
      <c r="M119" s="61" t="s">
        <v>1</v>
      </c>
      <c r="N119" s="62" t="s">
        <v>39</v>
      </c>
      <c r="O119" s="62" t="s">
        <v>146</v>
      </c>
      <c r="P119" s="62" t="s">
        <v>147</v>
      </c>
      <c r="Q119" s="62" t="s">
        <v>148</v>
      </c>
      <c r="R119" s="62" t="s">
        <v>149</v>
      </c>
      <c r="S119" s="62" t="s">
        <v>150</v>
      </c>
      <c r="T119" s="63" t="s">
        <v>151</v>
      </c>
    </row>
    <row r="120" spans="2:65" s="1" customFormat="1" ht="22.9" customHeight="1">
      <c r="B120" s="31"/>
      <c r="C120" s="66" t="s">
        <v>124</v>
      </c>
      <c r="J120" s="118">
        <f>BK120</f>
        <v>0</v>
      </c>
      <c r="L120" s="31"/>
      <c r="M120" s="64"/>
      <c r="N120" s="55"/>
      <c r="O120" s="55"/>
      <c r="P120" s="119">
        <f>P121+P151+P178+P189</f>
        <v>0</v>
      </c>
      <c r="Q120" s="55"/>
      <c r="R120" s="119">
        <f>R121+R151+R178+R189</f>
        <v>0</v>
      </c>
      <c r="S120" s="55"/>
      <c r="T120" s="120">
        <f>T121+T151+T178+T189</f>
        <v>0</v>
      </c>
      <c r="AT120" s="16" t="s">
        <v>74</v>
      </c>
      <c r="AU120" s="16" t="s">
        <v>125</v>
      </c>
      <c r="BK120" s="121">
        <f>BK121+BK151+BK178+BK189</f>
        <v>0</v>
      </c>
    </row>
    <row r="121" spans="2:65" s="10" customFormat="1" ht="25.9" customHeight="1">
      <c r="B121" s="122"/>
      <c r="D121" s="123" t="s">
        <v>74</v>
      </c>
      <c r="E121" s="124" t="s">
        <v>906</v>
      </c>
      <c r="F121" s="124" t="s">
        <v>907</v>
      </c>
      <c r="I121" s="125"/>
      <c r="J121" s="126">
        <f>BK121</f>
        <v>0</v>
      </c>
      <c r="L121" s="122"/>
      <c r="M121" s="127"/>
      <c r="P121" s="128">
        <f>SUM(P122:P150)</f>
        <v>0</v>
      </c>
      <c r="R121" s="128">
        <f>SUM(R122:R150)</f>
        <v>0</v>
      </c>
      <c r="T121" s="129">
        <f>SUM(T122:T150)</f>
        <v>0</v>
      </c>
      <c r="AR121" s="123" t="s">
        <v>83</v>
      </c>
      <c r="AT121" s="130" t="s">
        <v>74</v>
      </c>
      <c r="AU121" s="130" t="s">
        <v>75</v>
      </c>
      <c r="AY121" s="123" t="s">
        <v>154</v>
      </c>
      <c r="BK121" s="131">
        <f>SUM(BK122:BK150)</f>
        <v>0</v>
      </c>
    </row>
    <row r="122" spans="2:65" s="1" customFormat="1" ht="21.75" customHeight="1">
      <c r="B122" s="31"/>
      <c r="C122" s="132" t="s">
        <v>75</v>
      </c>
      <c r="D122" s="132" t="s">
        <v>155</v>
      </c>
      <c r="E122" s="133" t="s">
        <v>908</v>
      </c>
      <c r="F122" s="134" t="s">
        <v>909</v>
      </c>
      <c r="G122" s="135" t="s">
        <v>184</v>
      </c>
      <c r="H122" s="136">
        <v>7280</v>
      </c>
      <c r="I122" s="137"/>
      <c r="J122" s="138">
        <f t="shared" ref="J122:J150" si="0">ROUND(I122*H122,2)</f>
        <v>0</v>
      </c>
      <c r="K122" s="139"/>
      <c r="L122" s="31"/>
      <c r="M122" s="140" t="s">
        <v>1</v>
      </c>
      <c r="N122" s="141" t="s">
        <v>41</v>
      </c>
      <c r="P122" s="142">
        <f t="shared" ref="P122:P150" si="1">O122*H122</f>
        <v>0</v>
      </c>
      <c r="Q122" s="142">
        <v>0</v>
      </c>
      <c r="R122" s="142">
        <f t="shared" ref="R122:R150" si="2">Q122*H122</f>
        <v>0</v>
      </c>
      <c r="S122" s="142">
        <v>0</v>
      </c>
      <c r="T122" s="143">
        <f t="shared" ref="T122:T150" si="3">S122*H122</f>
        <v>0</v>
      </c>
      <c r="AR122" s="144" t="s">
        <v>159</v>
      </c>
      <c r="AT122" s="144" t="s">
        <v>155</v>
      </c>
      <c r="AU122" s="144" t="s">
        <v>83</v>
      </c>
      <c r="AY122" s="16" t="s">
        <v>154</v>
      </c>
      <c r="BE122" s="145">
        <f t="shared" ref="BE122:BE150" si="4">IF(N122="základná",J122,0)</f>
        <v>0</v>
      </c>
      <c r="BF122" s="145">
        <f t="shared" ref="BF122:BF150" si="5">IF(N122="znížená",J122,0)</f>
        <v>0</v>
      </c>
      <c r="BG122" s="145">
        <f t="shared" ref="BG122:BG150" si="6">IF(N122="zákl. prenesená",J122,0)</f>
        <v>0</v>
      </c>
      <c r="BH122" s="145">
        <f t="shared" ref="BH122:BH150" si="7">IF(N122="zníž. prenesená",J122,0)</f>
        <v>0</v>
      </c>
      <c r="BI122" s="145">
        <f t="shared" ref="BI122:BI150" si="8">IF(N122="nulová",J122,0)</f>
        <v>0</v>
      </c>
      <c r="BJ122" s="16" t="s">
        <v>160</v>
      </c>
      <c r="BK122" s="145">
        <f t="shared" ref="BK122:BK150" si="9">ROUND(I122*H122,2)</f>
        <v>0</v>
      </c>
      <c r="BL122" s="16" t="s">
        <v>159</v>
      </c>
      <c r="BM122" s="144" t="s">
        <v>160</v>
      </c>
    </row>
    <row r="123" spans="2:65" s="1" customFormat="1" ht="21.75" customHeight="1">
      <c r="B123" s="31"/>
      <c r="C123" s="132" t="s">
        <v>75</v>
      </c>
      <c r="D123" s="132" t="s">
        <v>155</v>
      </c>
      <c r="E123" s="133" t="s">
        <v>910</v>
      </c>
      <c r="F123" s="134" t="s">
        <v>911</v>
      </c>
      <c r="G123" s="135" t="s">
        <v>184</v>
      </c>
      <c r="H123" s="136">
        <v>140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41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159</v>
      </c>
      <c r="AT123" s="144" t="s">
        <v>155</v>
      </c>
      <c r="AU123" s="144" t="s">
        <v>83</v>
      </c>
      <c r="AY123" s="16" t="s">
        <v>154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160</v>
      </c>
      <c r="BK123" s="145">
        <f t="shared" si="9"/>
        <v>0</v>
      </c>
      <c r="BL123" s="16" t="s">
        <v>159</v>
      </c>
      <c r="BM123" s="144" t="s">
        <v>159</v>
      </c>
    </row>
    <row r="124" spans="2:65" s="1" customFormat="1" ht="21.75" customHeight="1">
      <c r="B124" s="31"/>
      <c r="C124" s="132" t="s">
        <v>75</v>
      </c>
      <c r="D124" s="132" t="s">
        <v>155</v>
      </c>
      <c r="E124" s="133" t="s">
        <v>912</v>
      </c>
      <c r="F124" s="134" t="s">
        <v>913</v>
      </c>
      <c r="G124" s="135" t="s">
        <v>184</v>
      </c>
      <c r="H124" s="136">
        <v>7240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41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159</v>
      </c>
      <c r="AT124" s="144" t="s">
        <v>155</v>
      </c>
      <c r="AU124" s="144" t="s">
        <v>83</v>
      </c>
      <c r="AY124" s="16" t="s">
        <v>154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160</v>
      </c>
      <c r="BK124" s="145">
        <f t="shared" si="9"/>
        <v>0</v>
      </c>
      <c r="BL124" s="16" t="s">
        <v>159</v>
      </c>
      <c r="BM124" s="144" t="s">
        <v>166</v>
      </c>
    </row>
    <row r="125" spans="2:65" s="1" customFormat="1" ht="21.75" customHeight="1">
      <c r="B125" s="31"/>
      <c r="C125" s="132" t="s">
        <v>75</v>
      </c>
      <c r="D125" s="132" t="s">
        <v>155</v>
      </c>
      <c r="E125" s="133" t="s">
        <v>914</v>
      </c>
      <c r="F125" s="134" t="s">
        <v>915</v>
      </c>
      <c r="G125" s="135" t="s">
        <v>184</v>
      </c>
      <c r="H125" s="136">
        <v>650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41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159</v>
      </c>
      <c r="AT125" s="144" t="s">
        <v>155</v>
      </c>
      <c r="AU125" s="144" t="s">
        <v>83</v>
      </c>
      <c r="AY125" s="16" t="s">
        <v>154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160</v>
      </c>
      <c r="BK125" s="145">
        <f t="shared" si="9"/>
        <v>0</v>
      </c>
      <c r="BL125" s="16" t="s">
        <v>159</v>
      </c>
      <c r="BM125" s="144" t="s">
        <v>172</v>
      </c>
    </row>
    <row r="126" spans="2:65" s="1" customFormat="1" ht="21.75" customHeight="1">
      <c r="B126" s="31"/>
      <c r="C126" s="132" t="s">
        <v>75</v>
      </c>
      <c r="D126" s="132" t="s">
        <v>155</v>
      </c>
      <c r="E126" s="133" t="s">
        <v>916</v>
      </c>
      <c r="F126" s="134" t="s">
        <v>917</v>
      </c>
      <c r="G126" s="135" t="s">
        <v>184</v>
      </c>
      <c r="H126" s="136">
        <v>350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41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159</v>
      </c>
      <c r="AT126" s="144" t="s">
        <v>155</v>
      </c>
      <c r="AU126" s="144" t="s">
        <v>83</v>
      </c>
      <c r="AY126" s="16" t="s">
        <v>154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160</v>
      </c>
      <c r="BK126" s="145">
        <f t="shared" si="9"/>
        <v>0</v>
      </c>
      <c r="BL126" s="16" t="s">
        <v>159</v>
      </c>
      <c r="BM126" s="144" t="s">
        <v>180</v>
      </c>
    </row>
    <row r="127" spans="2:65" s="1" customFormat="1" ht="21.75" customHeight="1">
      <c r="B127" s="31"/>
      <c r="C127" s="132" t="s">
        <v>75</v>
      </c>
      <c r="D127" s="132" t="s">
        <v>155</v>
      </c>
      <c r="E127" s="133" t="s">
        <v>918</v>
      </c>
      <c r="F127" s="134" t="s">
        <v>919</v>
      </c>
      <c r="G127" s="135" t="s">
        <v>184</v>
      </c>
      <c r="H127" s="136">
        <v>80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41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159</v>
      </c>
      <c r="AT127" s="144" t="s">
        <v>155</v>
      </c>
      <c r="AU127" s="144" t="s">
        <v>83</v>
      </c>
      <c r="AY127" s="16" t="s">
        <v>154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160</v>
      </c>
      <c r="BK127" s="145">
        <f t="shared" si="9"/>
        <v>0</v>
      </c>
      <c r="BL127" s="16" t="s">
        <v>159</v>
      </c>
      <c r="BM127" s="144" t="s">
        <v>185</v>
      </c>
    </row>
    <row r="128" spans="2:65" s="1" customFormat="1" ht="16.5" customHeight="1">
      <c r="B128" s="31"/>
      <c r="C128" s="132" t="s">
        <v>75</v>
      </c>
      <c r="D128" s="132" t="s">
        <v>155</v>
      </c>
      <c r="E128" s="133" t="s">
        <v>920</v>
      </c>
      <c r="F128" s="134" t="s">
        <v>921</v>
      </c>
      <c r="G128" s="135" t="s">
        <v>184</v>
      </c>
      <c r="H128" s="136">
        <v>600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41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159</v>
      </c>
      <c r="AT128" s="144" t="s">
        <v>155</v>
      </c>
      <c r="AU128" s="144" t="s">
        <v>83</v>
      </c>
      <c r="AY128" s="16" t="s">
        <v>154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160</v>
      </c>
      <c r="BK128" s="145">
        <f t="shared" si="9"/>
        <v>0</v>
      </c>
      <c r="BL128" s="16" t="s">
        <v>159</v>
      </c>
      <c r="BM128" s="144" t="s">
        <v>190</v>
      </c>
    </row>
    <row r="129" spans="2:65" s="1" customFormat="1" ht="16.5" customHeight="1">
      <c r="B129" s="31"/>
      <c r="C129" s="132" t="s">
        <v>75</v>
      </c>
      <c r="D129" s="132" t="s">
        <v>155</v>
      </c>
      <c r="E129" s="133" t="s">
        <v>922</v>
      </c>
      <c r="F129" s="134" t="s">
        <v>923</v>
      </c>
      <c r="G129" s="135" t="s">
        <v>184</v>
      </c>
      <c r="H129" s="136">
        <v>800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159</v>
      </c>
      <c r="AT129" s="144" t="s">
        <v>155</v>
      </c>
      <c r="AU129" s="144" t="s">
        <v>83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198</v>
      </c>
    </row>
    <row r="130" spans="2:65" s="1" customFormat="1" ht="16.5" customHeight="1">
      <c r="B130" s="31"/>
      <c r="C130" s="132" t="s">
        <v>75</v>
      </c>
      <c r="D130" s="132" t="s">
        <v>155</v>
      </c>
      <c r="E130" s="133" t="s">
        <v>924</v>
      </c>
      <c r="F130" s="134" t="s">
        <v>925</v>
      </c>
      <c r="G130" s="135" t="s">
        <v>184</v>
      </c>
      <c r="H130" s="136">
        <v>50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159</v>
      </c>
      <c r="AT130" s="144" t="s">
        <v>155</v>
      </c>
      <c r="AU130" s="144" t="s">
        <v>83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202</v>
      </c>
    </row>
    <row r="131" spans="2:65" s="1" customFormat="1" ht="16.5" customHeight="1">
      <c r="B131" s="31"/>
      <c r="C131" s="132" t="s">
        <v>75</v>
      </c>
      <c r="D131" s="132" t="s">
        <v>155</v>
      </c>
      <c r="E131" s="133" t="s">
        <v>926</v>
      </c>
      <c r="F131" s="134" t="s">
        <v>927</v>
      </c>
      <c r="G131" s="135" t="s">
        <v>158</v>
      </c>
      <c r="H131" s="136">
        <v>720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159</v>
      </c>
      <c r="AT131" s="144" t="s">
        <v>155</v>
      </c>
      <c r="AU131" s="144" t="s">
        <v>83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7</v>
      </c>
    </row>
    <row r="132" spans="2:65" s="1" customFormat="1" ht="16.5" customHeight="1">
      <c r="B132" s="31"/>
      <c r="C132" s="132" t="s">
        <v>75</v>
      </c>
      <c r="D132" s="132" t="s">
        <v>155</v>
      </c>
      <c r="E132" s="133" t="s">
        <v>928</v>
      </c>
      <c r="F132" s="134" t="s">
        <v>929</v>
      </c>
      <c r="G132" s="135" t="s">
        <v>930</v>
      </c>
      <c r="H132" s="136">
        <v>600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159</v>
      </c>
      <c r="AT132" s="144" t="s">
        <v>155</v>
      </c>
      <c r="AU132" s="144" t="s">
        <v>83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215</v>
      </c>
    </row>
    <row r="133" spans="2:65" s="1" customFormat="1" ht="16.5" customHeight="1">
      <c r="B133" s="31"/>
      <c r="C133" s="132" t="s">
        <v>75</v>
      </c>
      <c r="D133" s="132" t="s">
        <v>155</v>
      </c>
      <c r="E133" s="133" t="s">
        <v>931</v>
      </c>
      <c r="F133" s="134" t="s">
        <v>932</v>
      </c>
      <c r="G133" s="135" t="s">
        <v>184</v>
      </c>
      <c r="H133" s="136">
        <v>350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159</v>
      </c>
      <c r="AT133" s="144" t="s">
        <v>155</v>
      </c>
      <c r="AU133" s="144" t="s">
        <v>83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219</v>
      </c>
    </row>
    <row r="134" spans="2:65" s="1" customFormat="1" ht="16.5" customHeight="1">
      <c r="B134" s="31"/>
      <c r="C134" s="132" t="s">
        <v>75</v>
      </c>
      <c r="D134" s="132" t="s">
        <v>155</v>
      </c>
      <c r="E134" s="133" t="s">
        <v>933</v>
      </c>
      <c r="F134" s="134" t="s">
        <v>934</v>
      </c>
      <c r="G134" s="135" t="s">
        <v>184</v>
      </c>
      <c r="H134" s="136">
        <v>2280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159</v>
      </c>
      <c r="AT134" s="144" t="s">
        <v>155</v>
      </c>
      <c r="AU134" s="144" t="s">
        <v>83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223</v>
      </c>
    </row>
    <row r="135" spans="2:65" s="1" customFormat="1" ht="16.5" customHeight="1">
      <c r="B135" s="31"/>
      <c r="C135" s="132" t="s">
        <v>75</v>
      </c>
      <c r="D135" s="132" t="s">
        <v>155</v>
      </c>
      <c r="E135" s="133" t="s">
        <v>935</v>
      </c>
      <c r="F135" s="134" t="s">
        <v>936</v>
      </c>
      <c r="G135" s="135" t="s">
        <v>158</v>
      </c>
      <c r="H135" s="136">
        <v>3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159</v>
      </c>
      <c r="AT135" s="144" t="s">
        <v>155</v>
      </c>
      <c r="AU135" s="144" t="s">
        <v>83</v>
      </c>
      <c r="AY135" s="16" t="s">
        <v>154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160</v>
      </c>
      <c r="BK135" s="145">
        <f t="shared" si="9"/>
        <v>0</v>
      </c>
      <c r="BL135" s="16" t="s">
        <v>159</v>
      </c>
      <c r="BM135" s="144" t="s">
        <v>227</v>
      </c>
    </row>
    <row r="136" spans="2:65" s="1" customFormat="1" ht="24.2" customHeight="1">
      <c r="B136" s="31"/>
      <c r="C136" s="132" t="s">
        <v>75</v>
      </c>
      <c r="D136" s="132" t="s">
        <v>155</v>
      </c>
      <c r="E136" s="133" t="s">
        <v>937</v>
      </c>
      <c r="F136" s="134" t="s">
        <v>938</v>
      </c>
      <c r="G136" s="135" t="s">
        <v>158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41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159</v>
      </c>
      <c r="AT136" s="144" t="s">
        <v>155</v>
      </c>
      <c r="AU136" s="144" t="s">
        <v>83</v>
      </c>
      <c r="AY136" s="16" t="s">
        <v>154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160</v>
      </c>
      <c r="BK136" s="145">
        <f t="shared" si="9"/>
        <v>0</v>
      </c>
      <c r="BL136" s="16" t="s">
        <v>159</v>
      </c>
      <c r="BM136" s="144" t="s">
        <v>231</v>
      </c>
    </row>
    <row r="137" spans="2:65" s="1" customFormat="1" ht="16.5" customHeight="1">
      <c r="B137" s="31"/>
      <c r="C137" s="132" t="s">
        <v>75</v>
      </c>
      <c r="D137" s="132" t="s">
        <v>155</v>
      </c>
      <c r="E137" s="133" t="s">
        <v>939</v>
      </c>
      <c r="F137" s="134" t="s">
        <v>940</v>
      </c>
      <c r="G137" s="135" t="s">
        <v>941</v>
      </c>
      <c r="H137" s="136">
        <v>1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41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159</v>
      </c>
      <c r="AT137" s="144" t="s">
        <v>155</v>
      </c>
      <c r="AU137" s="144" t="s">
        <v>83</v>
      </c>
      <c r="AY137" s="16" t="s">
        <v>154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160</v>
      </c>
      <c r="BK137" s="145">
        <f t="shared" si="9"/>
        <v>0</v>
      </c>
      <c r="BL137" s="16" t="s">
        <v>159</v>
      </c>
      <c r="BM137" s="144" t="s">
        <v>234</v>
      </c>
    </row>
    <row r="138" spans="2:65" s="1" customFormat="1" ht="24.2" customHeight="1">
      <c r="B138" s="31"/>
      <c r="C138" s="132" t="s">
        <v>75</v>
      </c>
      <c r="D138" s="132" t="s">
        <v>155</v>
      </c>
      <c r="E138" s="133" t="s">
        <v>942</v>
      </c>
      <c r="F138" s="134" t="s">
        <v>943</v>
      </c>
      <c r="G138" s="135" t="s">
        <v>941</v>
      </c>
      <c r="H138" s="136">
        <v>1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41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159</v>
      </c>
      <c r="AT138" s="144" t="s">
        <v>155</v>
      </c>
      <c r="AU138" s="144" t="s">
        <v>83</v>
      </c>
      <c r="AY138" s="16" t="s">
        <v>154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160</v>
      </c>
      <c r="BK138" s="145">
        <f t="shared" si="9"/>
        <v>0</v>
      </c>
      <c r="BL138" s="16" t="s">
        <v>159</v>
      </c>
      <c r="BM138" s="144" t="s">
        <v>238</v>
      </c>
    </row>
    <row r="139" spans="2:65" s="1" customFormat="1" ht="24.2" customHeight="1">
      <c r="B139" s="31"/>
      <c r="C139" s="132" t="s">
        <v>75</v>
      </c>
      <c r="D139" s="132" t="s">
        <v>155</v>
      </c>
      <c r="E139" s="133" t="s">
        <v>944</v>
      </c>
      <c r="F139" s="134" t="s">
        <v>945</v>
      </c>
      <c r="G139" s="135" t="s">
        <v>946</v>
      </c>
      <c r="H139" s="136">
        <v>80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41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159</v>
      </c>
      <c r="AT139" s="144" t="s">
        <v>155</v>
      </c>
      <c r="AU139" s="144" t="s">
        <v>83</v>
      </c>
      <c r="AY139" s="16" t="s">
        <v>154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160</v>
      </c>
      <c r="BK139" s="145">
        <f t="shared" si="9"/>
        <v>0</v>
      </c>
      <c r="BL139" s="16" t="s">
        <v>159</v>
      </c>
      <c r="BM139" s="144" t="s">
        <v>241</v>
      </c>
    </row>
    <row r="140" spans="2:65" s="1" customFormat="1" ht="16.5" customHeight="1">
      <c r="B140" s="31"/>
      <c r="C140" s="132" t="s">
        <v>75</v>
      </c>
      <c r="D140" s="132" t="s">
        <v>155</v>
      </c>
      <c r="E140" s="133" t="s">
        <v>947</v>
      </c>
      <c r="F140" s="134" t="s">
        <v>948</v>
      </c>
      <c r="G140" s="135" t="s">
        <v>941</v>
      </c>
      <c r="H140" s="136">
        <v>120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41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159</v>
      </c>
      <c r="AT140" s="144" t="s">
        <v>155</v>
      </c>
      <c r="AU140" s="144" t="s">
        <v>83</v>
      </c>
      <c r="AY140" s="16" t="s">
        <v>154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160</v>
      </c>
      <c r="BK140" s="145">
        <f t="shared" si="9"/>
        <v>0</v>
      </c>
      <c r="BL140" s="16" t="s">
        <v>159</v>
      </c>
      <c r="BM140" s="144" t="s">
        <v>245</v>
      </c>
    </row>
    <row r="141" spans="2:65" s="1" customFormat="1" ht="24.2" customHeight="1">
      <c r="B141" s="31"/>
      <c r="C141" s="132" t="s">
        <v>75</v>
      </c>
      <c r="D141" s="132" t="s">
        <v>155</v>
      </c>
      <c r="E141" s="133" t="s">
        <v>949</v>
      </c>
      <c r="F141" s="134" t="s">
        <v>950</v>
      </c>
      <c r="G141" s="135" t="s">
        <v>158</v>
      </c>
      <c r="H141" s="136">
        <v>680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41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159</v>
      </c>
      <c r="AT141" s="144" t="s">
        <v>155</v>
      </c>
      <c r="AU141" s="144" t="s">
        <v>83</v>
      </c>
      <c r="AY141" s="16" t="s">
        <v>154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160</v>
      </c>
      <c r="BK141" s="145">
        <f t="shared" si="9"/>
        <v>0</v>
      </c>
      <c r="BL141" s="16" t="s">
        <v>159</v>
      </c>
      <c r="BM141" s="144" t="s">
        <v>248</v>
      </c>
    </row>
    <row r="142" spans="2:65" s="1" customFormat="1" ht="24.2" customHeight="1">
      <c r="B142" s="31"/>
      <c r="C142" s="132" t="s">
        <v>75</v>
      </c>
      <c r="D142" s="132" t="s">
        <v>155</v>
      </c>
      <c r="E142" s="133" t="s">
        <v>951</v>
      </c>
      <c r="F142" s="134" t="s">
        <v>952</v>
      </c>
      <c r="G142" s="135" t="s">
        <v>184</v>
      </c>
      <c r="H142" s="136">
        <v>1860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41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159</v>
      </c>
      <c r="AT142" s="144" t="s">
        <v>155</v>
      </c>
      <c r="AU142" s="144" t="s">
        <v>83</v>
      </c>
      <c r="AY142" s="16" t="s">
        <v>154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160</v>
      </c>
      <c r="BK142" s="145">
        <f t="shared" si="9"/>
        <v>0</v>
      </c>
      <c r="BL142" s="16" t="s">
        <v>159</v>
      </c>
      <c r="BM142" s="144" t="s">
        <v>253</v>
      </c>
    </row>
    <row r="143" spans="2:65" s="1" customFormat="1" ht="16.5" customHeight="1">
      <c r="B143" s="31"/>
      <c r="C143" s="132" t="s">
        <v>75</v>
      </c>
      <c r="D143" s="132" t="s">
        <v>155</v>
      </c>
      <c r="E143" s="133" t="s">
        <v>953</v>
      </c>
      <c r="F143" s="134" t="s">
        <v>954</v>
      </c>
      <c r="G143" s="135" t="s">
        <v>184</v>
      </c>
      <c r="H143" s="136">
        <v>330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41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159</v>
      </c>
      <c r="AT143" s="144" t="s">
        <v>155</v>
      </c>
      <c r="AU143" s="144" t="s">
        <v>83</v>
      </c>
      <c r="AY143" s="16" t="s">
        <v>154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160</v>
      </c>
      <c r="BK143" s="145">
        <f t="shared" si="9"/>
        <v>0</v>
      </c>
      <c r="BL143" s="16" t="s">
        <v>159</v>
      </c>
      <c r="BM143" s="144" t="s">
        <v>256</v>
      </c>
    </row>
    <row r="144" spans="2:65" s="1" customFormat="1" ht="24.2" customHeight="1">
      <c r="B144" s="31"/>
      <c r="C144" s="132" t="s">
        <v>75</v>
      </c>
      <c r="D144" s="132" t="s">
        <v>155</v>
      </c>
      <c r="E144" s="133" t="s">
        <v>955</v>
      </c>
      <c r="F144" s="134" t="s">
        <v>956</v>
      </c>
      <c r="G144" s="135" t="s">
        <v>184</v>
      </c>
      <c r="H144" s="136">
        <v>930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41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159</v>
      </c>
      <c r="AT144" s="144" t="s">
        <v>155</v>
      </c>
      <c r="AU144" s="144" t="s">
        <v>83</v>
      </c>
      <c r="AY144" s="16" t="s">
        <v>154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160</v>
      </c>
      <c r="BK144" s="145">
        <f t="shared" si="9"/>
        <v>0</v>
      </c>
      <c r="BL144" s="16" t="s">
        <v>159</v>
      </c>
      <c r="BM144" s="144" t="s">
        <v>261</v>
      </c>
    </row>
    <row r="145" spans="2:65" s="1" customFormat="1" ht="24.2" customHeight="1">
      <c r="B145" s="31"/>
      <c r="C145" s="132" t="s">
        <v>75</v>
      </c>
      <c r="D145" s="132" t="s">
        <v>155</v>
      </c>
      <c r="E145" s="133" t="s">
        <v>957</v>
      </c>
      <c r="F145" s="134" t="s">
        <v>958</v>
      </c>
      <c r="G145" s="135" t="s">
        <v>184</v>
      </c>
      <c r="H145" s="136">
        <v>360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41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159</v>
      </c>
      <c r="AT145" s="144" t="s">
        <v>155</v>
      </c>
      <c r="AU145" s="144" t="s">
        <v>83</v>
      </c>
      <c r="AY145" s="16" t="s">
        <v>154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160</v>
      </c>
      <c r="BK145" s="145">
        <f t="shared" si="9"/>
        <v>0</v>
      </c>
      <c r="BL145" s="16" t="s">
        <v>159</v>
      </c>
      <c r="BM145" s="144" t="s">
        <v>265</v>
      </c>
    </row>
    <row r="146" spans="2:65" s="1" customFormat="1" ht="24.2" customHeight="1">
      <c r="B146" s="31"/>
      <c r="C146" s="132" t="s">
        <v>75</v>
      </c>
      <c r="D146" s="132" t="s">
        <v>155</v>
      </c>
      <c r="E146" s="133" t="s">
        <v>959</v>
      </c>
      <c r="F146" s="134" t="s">
        <v>960</v>
      </c>
      <c r="G146" s="135" t="s">
        <v>158</v>
      </c>
      <c r="H146" s="136">
        <v>3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41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159</v>
      </c>
      <c r="AT146" s="144" t="s">
        <v>155</v>
      </c>
      <c r="AU146" s="144" t="s">
        <v>83</v>
      </c>
      <c r="AY146" s="16" t="s">
        <v>154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160</v>
      </c>
      <c r="BK146" s="145">
        <f t="shared" si="9"/>
        <v>0</v>
      </c>
      <c r="BL146" s="16" t="s">
        <v>159</v>
      </c>
      <c r="BM146" s="144" t="s">
        <v>270</v>
      </c>
    </row>
    <row r="147" spans="2:65" s="1" customFormat="1" ht="24.2" customHeight="1">
      <c r="B147" s="31"/>
      <c r="C147" s="132" t="s">
        <v>75</v>
      </c>
      <c r="D147" s="132" t="s">
        <v>155</v>
      </c>
      <c r="E147" s="133" t="s">
        <v>961</v>
      </c>
      <c r="F147" s="134" t="s">
        <v>962</v>
      </c>
      <c r="G147" s="135" t="s">
        <v>158</v>
      </c>
      <c r="H147" s="136">
        <v>195</v>
      </c>
      <c r="I147" s="137"/>
      <c r="J147" s="138">
        <f t="shared" si="0"/>
        <v>0</v>
      </c>
      <c r="K147" s="139"/>
      <c r="L147" s="31"/>
      <c r="M147" s="140" t="s">
        <v>1</v>
      </c>
      <c r="N147" s="141" t="s">
        <v>41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159</v>
      </c>
      <c r="AT147" s="144" t="s">
        <v>155</v>
      </c>
      <c r="AU147" s="144" t="s">
        <v>83</v>
      </c>
      <c r="AY147" s="16" t="s">
        <v>154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160</v>
      </c>
      <c r="BK147" s="145">
        <f t="shared" si="9"/>
        <v>0</v>
      </c>
      <c r="BL147" s="16" t="s">
        <v>159</v>
      </c>
      <c r="BM147" s="144" t="s">
        <v>274</v>
      </c>
    </row>
    <row r="148" spans="2:65" s="1" customFormat="1" ht="21.75" customHeight="1">
      <c r="B148" s="31"/>
      <c r="C148" s="132" t="s">
        <v>75</v>
      </c>
      <c r="D148" s="132" t="s">
        <v>155</v>
      </c>
      <c r="E148" s="133" t="s">
        <v>963</v>
      </c>
      <c r="F148" s="134" t="s">
        <v>964</v>
      </c>
      <c r="G148" s="135" t="s">
        <v>946</v>
      </c>
      <c r="H148" s="136">
        <v>60</v>
      </c>
      <c r="I148" s="137"/>
      <c r="J148" s="138">
        <f t="shared" si="0"/>
        <v>0</v>
      </c>
      <c r="K148" s="139"/>
      <c r="L148" s="31"/>
      <c r="M148" s="140" t="s">
        <v>1</v>
      </c>
      <c r="N148" s="141" t="s">
        <v>41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159</v>
      </c>
      <c r="AT148" s="144" t="s">
        <v>155</v>
      </c>
      <c r="AU148" s="144" t="s">
        <v>83</v>
      </c>
      <c r="AY148" s="16" t="s">
        <v>154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160</v>
      </c>
      <c r="BK148" s="145">
        <f t="shared" si="9"/>
        <v>0</v>
      </c>
      <c r="BL148" s="16" t="s">
        <v>159</v>
      </c>
      <c r="BM148" s="144" t="s">
        <v>279</v>
      </c>
    </row>
    <row r="149" spans="2:65" s="1" customFormat="1" ht="24.2" customHeight="1">
      <c r="B149" s="31"/>
      <c r="C149" s="132" t="s">
        <v>75</v>
      </c>
      <c r="D149" s="132" t="s">
        <v>155</v>
      </c>
      <c r="E149" s="133" t="s">
        <v>965</v>
      </c>
      <c r="F149" s="134" t="s">
        <v>966</v>
      </c>
      <c r="G149" s="135" t="s">
        <v>946</v>
      </c>
      <c r="H149" s="136">
        <v>40</v>
      </c>
      <c r="I149" s="137"/>
      <c r="J149" s="138">
        <f t="shared" si="0"/>
        <v>0</v>
      </c>
      <c r="K149" s="139"/>
      <c r="L149" s="31"/>
      <c r="M149" s="140" t="s">
        <v>1</v>
      </c>
      <c r="N149" s="141" t="s">
        <v>41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159</v>
      </c>
      <c r="AT149" s="144" t="s">
        <v>155</v>
      </c>
      <c r="AU149" s="144" t="s">
        <v>83</v>
      </c>
      <c r="AY149" s="16" t="s">
        <v>154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160</v>
      </c>
      <c r="BK149" s="145">
        <f t="shared" si="9"/>
        <v>0</v>
      </c>
      <c r="BL149" s="16" t="s">
        <v>159</v>
      </c>
      <c r="BM149" s="144" t="s">
        <v>285</v>
      </c>
    </row>
    <row r="150" spans="2:65" s="1" customFormat="1" ht="16.5" customHeight="1">
      <c r="B150" s="31"/>
      <c r="C150" s="132" t="s">
        <v>75</v>
      </c>
      <c r="D150" s="132" t="s">
        <v>155</v>
      </c>
      <c r="E150" s="133" t="s">
        <v>967</v>
      </c>
      <c r="F150" s="134" t="s">
        <v>968</v>
      </c>
      <c r="G150" s="135" t="s">
        <v>946</v>
      </c>
      <c r="H150" s="136">
        <v>40</v>
      </c>
      <c r="I150" s="137"/>
      <c r="J150" s="138">
        <f t="shared" si="0"/>
        <v>0</v>
      </c>
      <c r="K150" s="139"/>
      <c r="L150" s="31"/>
      <c r="M150" s="140" t="s">
        <v>1</v>
      </c>
      <c r="N150" s="141" t="s">
        <v>41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159</v>
      </c>
      <c r="AT150" s="144" t="s">
        <v>155</v>
      </c>
      <c r="AU150" s="144" t="s">
        <v>83</v>
      </c>
      <c r="AY150" s="16" t="s">
        <v>154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160</v>
      </c>
      <c r="BK150" s="145">
        <f t="shared" si="9"/>
        <v>0</v>
      </c>
      <c r="BL150" s="16" t="s">
        <v>159</v>
      </c>
      <c r="BM150" s="144" t="s">
        <v>290</v>
      </c>
    </row>
    <row r="151" spans="2:65" s="10" customFormat="1" ht="25.9" customHeight="1">
      <c r="B151" s="122"/>
      <c r="D151" s="123" t="s">
        <v>74</v>
      </c>
      <c r="E151" s="124" t="s">
        <v>969</v>
      </c>
      <c r="F151" s="124" t="s">
        <v>970</v>
      </c>
      <c r="I151" s="125"/>
      <c r="J151" s="126">
        <f>BK151</f>
        <v>0</v>
      </c>
      <c r="L151" s="122"/>
      <c r="M151" s="127"/>
      <c r="P151" s="128">
        <f>SUM(P152:P177)</f>
        <v>0</v>
      </c>
      <c r="R151" s="128">
        <f>SUM(R152:R177)</f>
        <v>0</v>
      </c>
      <c r="T151" s="129">
        <f>SUM(T152:T177)</f>
        <v>0</v>
      </c>
      <c r="AR151" s="123" t="s">
        <v>83</v>
      </c>
      <c r="AT151" s="130" t="s">
        <v>74</v>
      </c>
      <c r="AU151" s="130" t="s">
        <v>75</v>
      </c>
      <c r="AY151" s="123" t="s">
        <v>154</v>
      </c>
      <c r="BK151" s="131">
        <f>SUM(BK152:BK177)</f>
        <v>0</v>
      </c>
    </row>
    <row r="152" spans="2:65" s="1" customFormat="1" ht="16.5" customHeight="1">
      <c r="B152" s="31"/>
      <c r="C152" s="132" t="s">
        <v>75</v>
      </c>
      <c r="D152" s="132" t="s">
        <v>155</v>
      </c>
      <c r="E152" s="133" t="s">
        <v>971</v>
      </c>
      <c r="F152" s="134" t="s">
        <v>972</v>
      </c>
      <c r="G152" s="135" t="s">
        <v>158</v>
      </c>
      <c r="H152" s="136">
        <v>280</v>
      </c>
      <c r="I152" s="137"/>
      <c r="J152" s="138">
        <f t="shared" ref="J152:J177" si="10">ROUND(I152*H152,2)</f>
        <v>0</v>
      </c>
      <c r="K152" s="139"/>
      <c r="L152" s="31"/>
      <c r="M152" s="140" t="s">
        <v>1</v>
      </c>
      <c r="N152" s="141" t="s">
        <v>41</v>
      </c>
      <c r="P152" s="142">
        <f t="shared" ref="P152:P177" si="11">O152*H152</f>
        <v>0</v>
      </c>
      <c r="Q152" s="142">
        <v>0</v>
      </c>
      <c r="R152" s="142">
        <f t="shared" ref="R152:R177" si="12">Q152*H152</f>
        <v>0</v>
      </c>
      <c r="S152" s="142">
        <v>0</v>
      </c>
      <c r="T152" s="143">
        <f t="shared" ref="T152:T177" si="13">S152*H152</f>
        <v>0</v>
      </c>
      <c r="AR152" s="144" t="s">
        <v>159</v>
      </c>
      <c r="AT152" s="144" t="s">
        <v>155</v>
      </c>
      <c r="AU152" s="144" t="s">
        <v>83</v>
      </c>
      <c r="AY152" s="16" t="s">
        <v>154</v>
      </c>
      <c r="BE152" s="145">
        <f t="shared" ref="BE152:BE177" si="14">IF(N152="základná",J152,0)</f>
        <v>0</v>
      </c>
      <c r="BF152" s="145">
        <f t="shared" ref="BF152:BF177" si="15">IF(N152="znížená",J152,0)</f>
        <v>0</v>
      </c>
      <c r="BG152" s="145">
        <f t="shared" ref="BG152:BG177" si="16">IF(N152="zákl. prenesená",J152,0)</f>
        <v>0</v>
      </c>
      <c r="BH152" s="145">
        <f t="shared" ref="BH152:BH177" si="17">IF(N152="zníž. prenesená",J152,0)</f>
        <v>0</v>
      </c>
      <c r="BI152" s="145">
        <f t="shared" ref="BI152:BI177" si="18">IF(N152="nulová",J152,0)</f>
        <v>0</v>
      </c>
      <c r="BJ152" s="16" t="s">
        <v>160</v>
      </c>
      <c r="BK152" s="145">
        <f t="shared" ref="BK152:BK177" si="19">ROUND(I152*H152,2)</f>
        <v>0</v>
      </c>
      <c r="BL152" s="16" t="s">
        <v>159</v>
      </c>
      <c r="BM152" s="144" t="s">
        <v>294</v>
      </c>
    </row>
    <row r="153" spans="2:65" s="1" customFormat="1" ht="16.5" customHeight="1">
      <c r="B153" s="31"/>
      <c r="C153" s="132" t="s">
        <v>75</v>
      </c>
      <c r="D153" s="132" t="s">
        <v>155</v>
      </c>
      <c r="E153" s="133" t="s">
        <v>973</v>
      </c>
      <c r="F153" s="134" t="s">
        <v>974</v>
      </c>
      <c r="G153" s="135" t="s">
        <v>158</v>
      </c>
      <c r="H153" s="136">
        <v>260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159</v>
      </c>
      <c r="AT153" s="144" t="s">
        <v>155</v>
      </c>
      <c r="AU153" s="144" t="s">
        <v>83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306</v>
      </c>
    </row>
    <row r="154" spans="2:65" s="1" customFormat="1" ht="16.5" customHeight="1">
      <c r="B154" s="31"/>
      <c r="C154" s="132" t="s">
        <v>75</v>
      </c>
      <c r="D154" s="132" t="s">
        <v>155</v>
      </c>
      <c r="E154" s="133" t="s">
        <v>975</v>
      </c>
      <c r="F154" s="134" t="s">
        <v>976</v>
      </c>
      <c r="G154" s="135" t="s">
        <v>158</v>
      </c>
      <c r="H154" s="136">
        <v>155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159</v>
      </c>
      <c r="AT154" s="144" t="s">
        <v>155</v>
      </c>
      <c r="AU154" s="144" t="s">
        <v>83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309</v>
      </c>
    </row>
    <row r="155" spans="2:65" s="1" customFormat="1" ht="16.5" customHeight="1">
      <c r="B155" s="31"/>
      <c r="C155" s="132" t="s">
        <v>75</v>
      </c>
      <c r="D155" s="132" t="s">
        <v>155</v>
      </c>
      <c r="E155" s="133" t="s">
        <v>977</v>
      </c>
      <c r="F155" s="134" t="s">
        <v>978</v>
      </c>
      <c r="G155" s="135" t="s">
        <v>158</v>
      </c>
      <c r="H155" s="136">
        <v>1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41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159</v>
      </c>
      <c r="AT155" s="144" t="s">
        <v>155</v>
      </c>
      <c r="AU155" s="144" t="s">
        <v>83</v>
      </c>
      <c r="AY155" s="16" t="s">
        <v>154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160</v>
      </c>
      <c r="BK155" s="145">
        <f t="shared" si="19"/>
        <v>0</v>
      </c>
      <c r="BL155" s="16" t="s">
        <v>159</v>
      </c>
      <c r="BM155" s="144" t="s">
        <v>321</v>
      </c>
    </row>
    <row r="156" spans="2:65" s="1" customFormat="1" ht="16.5" customHeight="1">
      <c r="B156" s="31"/>
      <c r="C156" s="132" t="s">
        <v>75</v>
      </c>
      <c r="D156" s="132" t="s">
        <v>155</v>
      </c>
      <c r="E156" s="133" t="s">
        <v>979</v>
      </c>
      <c r="F156" s="134" t="s">
        <v>980</v>
      </c>
      <c r="G156" s="135" t="s">
        <v>158</v>
      </c>
      <c r="H156" s="136">
        <v>6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41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159</v>
      </c>
      <c r="AT156" s="144" t="s">
        <v>155</v>
      </c>
      <c r="AU156" s="144" t="s">
        <v>83</v>
      </c>
      <c r="AY156" s="16" t="s">
        <v>154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160</v>
      </c>
      <c r="BK156" s="145">
        <f t="shared" si="19"/>
        <v>0</v>
      </c>
      <c r="BL156" s="16" t="s">
        <v>159</v>
      </c>
      <c r="BM156" s="144" t="s">
        <v>324</v>
      </c>
    </row>
    <row r="157" spans="2:65" s="1" customFormat="1" ht="21.75" customHeight="1">
      <c r="B157" s="31"/>
      <c r="C157" s="132" t="s">
        <v>75</v>
      </c>
      <c r="D157" s="132" t="s">
        <v>155</v>
      </c>
      <c r="E157" s="133" t="s">
        <v>981</v>
      </c>
      <c r="F157" s="134" t="s">
        <v>982</v>
      </c>
      <c r="G157" s="135" t="s">
        <v>158</v>
      </c>
      <c r="H157" s="136">
        <v>5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41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159</v>
      </c>
      <c r="AT157" s="144" t="s">
        <v>155</v>
      </c>
      <c r="AU157" s="144" t="s">
        <v>83</v>
      </c>
      <c r="AY157" s="16" t="s">
        <v>154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160</v>
      </c>
      <c r="BK157" s="145">
        <f t="shared" si="19"/>
        <v>0</v>
      </c>
      <c r="BL157" s="16" t="s">
        <v>159</v>
      </c>
      <c r="BM157" s="144" t="s">
        <v>328</v>
      </c>
    </row>
    <row r="158" spans="2:65" s="1" customFormat="1" ht="24.2" customHeight="1">
      <c r="B158" s="31"/>
      <c r="C158" s="132" t="s">
        <v>75</v>
      </c>
      <c r="D158" s="132" t="s">
        <v>155</v>
      </c>
      <c r="E158" s="133" t="s">
        <v>983</v>
      </c>
      <c r="F158" s="134" t="s">
        <v>984</v>
      </c>
      <c r="G158" s="135" t="s">
        <v>158</v>
      </c>
      <c r="H158" s="136">
        <v>115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41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159</v>
      </c>
      <c r="AT158" s="144" t="s">
        <v>155</v>
      </c>
      <c r="AU158" s="144" t="s">
        <v>83</v>
      </c>
      <c r="AY158" s="16" t="s">
        <v>154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160</v>
      </c>
      <c r="BK158" s="145">
        <f t="shared" si="19"/>
        <v>0</v>
      </c>
      <c r="BL158" s="16" t="s">
        <v>159</v>
      </c>
      <c r="BM158" s="144" t="s">
        <v>331</v>
      </c>
    </row>
    <row r="159" spans="2:65" s="1" customFormat="1" ht="24.2" customHeight="1">
      <c r="B159" s="31"/>
      <c r="C159" s="132" t="s">
        <v>75</v>
      </c>
      <c r="D159" s="132" t="s">
        <v>155</v>
      </c>
      <c r="E159" s="133" t="s">
        <v>985</v>
      </c>
      <c r="F159" s="134" t="s">
        <v>986</v>
      </c>
      <c r="G159" s="135" t="s">
        <v>158</v>
      </c>
      <c r="H159" s="136">
        <v>142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41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159</v>
      </c>
      <c r="AT159" s="144" t="s">
        <v>155</v>
      </c>
      <c r="AU159" s="144" t="s">
        <v>83</v>
      </c>
      <c r="AY159" s="16" t="s">
        <v>154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160</v>
      </c>
      <c r="BK159" s="145">
        <f t="shared" si="19"/>
        <v>0</v>
      </c>
      <c r="BL159" s="16" t="s">
        <v>159</v>
      </c>
      <c r="BM159" s="144" t="s">
        <v>335</v>
      </c>
    </row>
    <row r="160" spans="2:65" s="1" customFormat="1" ht="24.2" customHeight="1">
      <c r="B160" s="31"/>
      <c r="C160" s="132" t="s">
        <v>75</v>
      </c>
      <c r="D160" s="132" t="s">
        <v>155</v>
      </c>
      <c r="E160" s="133" t="s">
        <v>987</v>
      </c>
      <c r="F160" s="134" t="s">
        <v>988</v>
      </c>
      <c r="G160" s="135" t="s">
        <v>158</v>
      </c>
      <c r="H160" s="136">
        <v>40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41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159</v>
      </c>
      <c r="AT160" s="144" t="s">
        <v>155</v>
      </c>
      <c r="AU160" s="144" t="s">
        <v>83</v>
      </c>
      <c r="AY160" s="16" t="s">
        <v>154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160</v>
      </c>
      <c r="BK160" s="145">
        <f t="shared" si="19"/>
        <v>0</v>
      </c>
      <c r="BL160" s="16" t="s">
        <v>159</v>
      </c>
      <c r="BM160" s="144" t="s">
        <v>338</v>
      </c>
    </row>
    <row r="161" spans="2:65" s="1" customFormat="1" ht="24.2" customHeight="1">
      <c r="B161" s="31"/>
      <c r="C161" s="132" t="s">
        <v>75</v>
      </c>
      <c r="D161" s="132" t="s">
        <v>155</v>
      </c>
      <c r="E161" s="133" t="s">
        <v>989</v>
      </c>
      <c r="F161" s="134" t="s">
        <v>990</v>
      </c>
      <c r="G161" s="135" t="s">
        <v>158</v>
      </c>
      <c r="H161" s="136">
        <v>4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41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159</v>
      </c>
      <c r="AT161" s="144" t="s">
        <v>155</v>
      </c>
      <c r="AU161" s="144" t="s">
        <v>83</v>
      </c>
      <c r="AY161" s="16" t="s">
        <v>154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160</v>
      </c>
      <c r="BK161" s="145">
        <f t="shared" si="19"/>
        <v>0</v>
      </c>
      <c r="BL161" s="16" t="s">
        <v>159</v>
      </c>
      <c r="BM161" s="144" t="s">
        <v>342</v>
      </c>
    </row>
    <row r="162" spans="2:65" s="1" customFormat="1" ht="33" customHeight="1">
      <c r="B162" s="31"/>
      <c r="C162" s="132" t="s">
        <v>75</v>
      </c>
      <c r="D162" s="132" t="s">
        <v>155</v>
      </c>
      <c r="E162" s="133" t="s">
        <v>991</v>
      </c>
      <c r="F162" s="134" t="s">
        <v>992</v>
      </c>
      <c r="G162" s="135" t="s">
        <v>158</v>
      </c>
      <c r="H162" s="136">
        <v>142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41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159</v>
      </c>
      <c r="AT162" s="144" t="s">
        <v>155</v>
      </c>
      <c r="AU162" s="144" t="s">
        <v>83</v>
      </c>
      <c r="AY162" s="16" t="s">
        <v>154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160</v>
      </c>
      <c r="BK162" s="145">
        <f t="shared" si="19"/>
        <v>0</v>
      </c>
      <c r="BL162" s="16" t="s">
        <v>159</v>
      </c>
      <c r="BM162" s="144" t="s">
        <v>345</v>
      </c>
    </row>
    <row r="163" spans="2:65" s="1" customFormat="1" ht="16.5" customHeight="1">
      <c r="B163" s="31"/>
      <c r="C163" s="132" t="s">
        <v>75</v>
      </c>
      <c r="D163" s="132" t="s">
        <v>155</v>
      </c>
      <c r="E163" s="133" t="s">
        <v>993</v>
      </c>
      <c r="F163" s="134" t="s">
        <v>994</v>
      </c>
      <c r="G163" s="135" t="s">
        <v>158</v>
      </c>
      <c r="H163" s="136">
        <v>32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41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159</v>
      </c>
      <c r="AT163" s="144" t="s">
        <v>155</v>
      </c>
      <c r="AU163" s="144" t="s">
        <v>83</v>
      </c>
      <c r="AY163" s="16" t="s">
        <v>154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160</v>
      </c>
      <c r="BK163" s="145">
        <f t="shared" si="19"/>
        <v>0</v>
      </c>
      <c r="BL163" s="16" t="s">
        <v>159</v>
      </c>
      <c r="BM163" s="144" t="s">
        <v>351</v>
      </c>
    </row>
    <row r="164" spans="2:65" s="1" customFormat="1" ht="24.2" customHeight="1">
      <c r="B164" s="31"/>
      <c r="C164" s="132" t="s">
        <v>75</v>
      </c>
      <c r="D164" s="132" t="s">
        <v>155</v>
      </c>
      <c r="E164" s="133" t="s">
        <v>995</v>
      </c>
      <c r="F164" s="134" t="s">
        <v>996</v>
      </c>
      <c r="G164" s="135" t="s">
        <v>158</v>
      </c>
      <c r="H164" s="136">
        <v>32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41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159</v>
      </c>
      <c r="AT164" s="144" t="s">
        <v>155</v>
      </c>
      <c r="AU164" s="144" t="s">
        <v>83</v>
      </c>
      <c r="AY164" s="16" t="s">
        <v>154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160</v>
      </c>
      <c r="BK164" s="145">
        <f t="shared" si="19"/>
        <v>0</v>
      </c>
      <c r="BL164" s="16" t="s">
        <v>159</v>
      </c>
      <c r="BM164" s="144" t="s">
        <v>356</v>
      </c>
    </row>
    <row r="165" spans="2:65" s="1" customFormat="1" ht="21.75" customHeight="1">
      <c r="B165" s="31"/>
      <c r="C165" s="132" t="s">
        <v>75</v>
      </c>
      <c r="D165" s="132" t="s">
        <v>155</v>
      </c>
      <c r="E165" s="133" t="s">
        <v>997</v>
      </c>
      <c r="F165" s="134" t="s">
        <v>998</v>
      </c>
      <c r="G165" s="135" t="s">
        <v>158</v>
      </c>
      <c r="H165" s="136">
        <v>39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41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159</v>
      </c>
      <c r="AT165" s="144" t="s">
        <v>155</v>
      </c>
      <c r="AU165" s="144" t="s">
        <v>83</v>
      </c>
      <c r="AY165" s="16" t="s">
        <v>154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160</v>
      </c>
      <c r="BK165" s="145">
        <f t="shared" si="19"/>
        <v>0</v>
      </c>
      <c r="BL165" s="16" t="s">
        <v>159</v>
      </c>
      <c r="BM165" s="144" t="s">
        <v>361</v>
      </c>
    </row>
    <row r="166" spans="2:65" s="1" customFormat="1" ht="16.5" customHeight="1">
      <c r="B166" s="31"/>
      <c r="C166" s="132" t="s">
        <v>75</v>
      </c>
      <c r="D166" s="132" t="s">
        <v>155</v>
      </c>
      <c r="E166" s="133" t="s">
        <v>999</v>
      </c>
      <c r="F166" s="134" t="s">
        <v>1000</v>
      </c>
      <c r="G166" s="135" t="s">
        <v>158</v>
      </c>
      <c r="H166" s="136">
        <v>1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41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159</v>
      </c>
      <c r="AT166" s="144" t="s">
        <v>155</v>
      </c>
      <c r="AU166" s="144" t="s">
        <v>83</v>
      </c>
      <c r="AY166" s="16" t="s">
        <v>154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160</v>
      </c>
      <c r="BK166" s="145">
        <f t="shared" si="19"/>
        <v>0</v>
      </c>
      <c r="BL166" s="16" t="s">
        <v>159</v>
      </c>
      <c r="BM166" s="144" t="s">
        <v>366</v>
      </c>
    </row>
    <row r="167" spans="2:65" s="1" customFormat="1" ht="16.5" customHeight="1">
      <c r="B167" s="31"/>
      <c r="C167" s="132" t="s">
        <v>75</v>
      </c>
      <c r="D167" s="132" t="s">
        <v>155</v>
      </c>
      <c r="E167" s="133" t="s">
        <v>1001</v>
      </c>
      <c r="F167" s="134" t="s">
        <v>1002</v>
      </c>
      <c r="G167" s="135" t="s">
        <v>158</v>
      </c>
      <c r="H167" s="136">
        <v>1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41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159</v>
      </c>
      <c r="AT167" s="144" t="s">
        <v>155</v>
      </c>
      <c r="AU167" s="144" t="s">
        <v>83</v>
      </c>
      <c r="AY167" s="16" t="s">
        <v>154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160</v>
      </c>
      <c r="BK167" s="145">
        <f t="shared" si="19"/>
        <v>0</v>
      </c>
      <c r="BL167" s="16" t="s">
        <v>159</v>
      </c>
      <c r="BM167" s="144" t="s">
        <v>372</v>
      </c>
    </row>
    <row r="168" spans="2:65" s="1" customFormat="1" ht="16.5" customHeight="1">
      <c r="B168" s="31"/>
      <c r="C168" s="132" t="s">
        <v>75</v>
      </c>
      <c r="D168" s="132" t="s">
        <v>155</v>
      </c>
      <c r="E168" s="133" t="s">
        <v>1003</v>
      </c>
      <c r="F168" s="134" t="s">
        <v>1004</v>
      </c>
      <c r="G168" s="135" t="s">
        <v>158</v>
      </c>
      <c r="H168" s="136">
        <v>2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41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159</v>
      </c>
      <c r="AT168" s="144" t="s">
        <v>155</v>
      </c>
      <c r="AU168" s="144" t="s">
        <v>83</v>
      </c>
      <c r="AY168" s="16" t="s">
        <v>154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160</v>
      </c>
      <c r="BK168" s="145">
        <f t="shared" si="19"/>
        <v>0</v>
      </c>
      <c r="BL168" s="16" t="s">
        <v>159</v>
      </c>
      <c r="BM168" s="144" t="s">
        <v>376</v>
      </c>
    </row>
    <row r="169" spans="2:65" s="1" customFormat="1" ht="16.5" customHeight="1">
      <c r="B169" s="31"/>
      <c r="C169" s="132" t="s">
        <v>75</v>
      </c>
      <c r="D169" s="132" t="s">
        <v>155</v>
      </c>
      <c r="E169" s="133" t="s">
        <v>1005</v>
      </c>
      <c r="F169" s="134" t="s">
        <v>1006</v>
      </c>
      <c r="G169" s="135" t="s">
        <v>158</v>
      </c>
      <c r="H169" s="136">
        <v>350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41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159</v>
      </c>
      <c r="AT169" s="144" t="s">
        <v>155</v>
      </c>
      <c r="AU169" s="144" t="s">
        <v>83</v>
      </c>
      <c r="AY169" s="16" t="s">
        <v>154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160</v>
      </c>
      <c r="BK169" s="145">
        <f t="shared" si="19"/>
        <v>0</v>
      </c>
      <c r="BL169" s="16" t="s">
        <v>159</v>
      </c>
      <c r="BM169" s="144" t="s">
        <v>381</v>
      </c>
    </row>
    <row r="170" spans="2:65" s="1" customFormat="1" ht="16.5" customHeight="1">
      <c r="B170" s="31"/>
      <c r="C170" s="132" t="s">
        <v>75</v>
      </c>
      <c r="D170" s="132" t="s">
        <v>155</v>
      </c>
      <c r="E170" s="133" t="s">
        <v>1007</v>
      </c>
      <c r="F170" s="134" t="s">
        <v>1008</v>
      </c>
      <c r="G170" s="135" t="s">
        <v>158</v>
      </c>
      <c r="H170" s="136">
        <v>30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41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159</v>
      </c>
      <c r="AT170" s="144" t="s">
        <v>155</v>
      </c>
      <c r="AU170" s="144" t="s">
        <v>83</v>
      </c>
      <c r="AY170" s="16" t="s">
        <v>154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160</v>
      </c>
      <c r="BK170" s="145">
        <f t="shared" si="19"/>
        <v>0</v>
      </c>
      <c r="BL170" s="16" t="s">
        <v>159</v>
      </c>
      <c r="BM170" s="144" t="s">
        <v>386</v>
      </c>
    </row>
    <row r="171" spans="2:65" s="1" customFormat="1" ht="16.5" customHeight="1">
      <c r="B171" s="31"/>
      <c r="C171" s="132" t="s">
        <v>75</v>
      </c>
      <c r="D171" s="132" t="s">
        <v>155</v>
      </c>
      <c r="E171" s="133" t="s">
        <v>1009</v>
      </c>
      <c r="F171" s="134" t="s">
        <v>1010</v>
      </c>
      <c r="G171" s="135" t="s">
        <v>158</v>
      </c>
      <c r="H171" s="136">
        <v>200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41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159</v>
      </c>
      <c r="AT171" s="144" t="s">
        <v>155</v>
      </c>
      <c r="AU171" s="144" t="s">
        <v>83</v>
      </c>
      <c r="AY171" s="16" t="s">
        <v>154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160</v>
      </c>
      <c r="BK171" s="145">
        <f t="shared" si="19"/>
        <v>0</v>
      </c>
      <c r="BL171" s="16" t="s">
        <v>159</v>
      </c>
      <c r="BM171" s="144" t="s">
        <v>390</v>
      </c>
    </row>
    <row r="172" spans="2:65" s="1" customFormat="1" ht="16.5" customHeight="1">
      <c r="B172" s="31"/>
      <c r="C172" s="132" t="s">
        <v>75</v>
      </c>
      <c r="D172" s="132" t="s">
        <v>155</v>
      </c>
      <c r="E172" s="133" t="s">
        <v>1011</v>
      </c>
      <c r="F172" s="134" t="s">
        <v>1012</v>
      </c>
      <c r="G172" s="135" t="s">
        <v>158</v>
      </c>
      <c r="H172" s="136">
        <v>1800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41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159</v>
      </c>
      <c r="AT172" s="144" t="s">
        <v>155</v>
      </c>
      <c r="AU172" s="144" t="s">
        <v>83</v>
      </c>
      <c r="AY172" s="16" t="s">
        <v>154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160</v>
      </c>
      <c r="BK172" s="145">
        <f t="shared" si="19"/>
        <v>0</v>
      </c>
      <c r="BL172" s="16" t="s">
        <v>159</v>
      </c>
      <c r="BM172" s="144" t="s">
        <v>396</v>
      </c>
    </row>
    <row r="173" spans="2:65" s="1" customFormat="1" ht="16.5" customHeight="1">
      <c r="B173" s="31"/>
      <c r="C173" s="132" t="s">
        <v>75</v>
      </c>
      <c r="D173" s="132" t="s">
        <v>155</v>
      </c>
      <c r="E173" s="133" t="s">
        <v>1013</v>
      </c>
      <c r="F173" s="134" t="s">
        <v>1014</v>
      </c>
      <c r="G173" s="135" t="s">
        <v>941</v>
      </c>
      <c r="H173" s="136">
        <v>1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41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159</v>
      </c>
      <c r="AT173" s="144" t="s">
        <v>155</v>
      </c>
      <c r="AU173" s="144" t="s">
        <v>83</v>
      </c>
      <c r="AY173" s="16" t="s">
        <v>154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160</v>
      </c>
      <c r="BK173" s="145">
        <f t="shared" si="19"/>
        <v>0</v>
      </c>
      <c r="BL173" s="16" t="s">
        <v>159</v>
      </c>
      <c r="BM173" s="144" t="s">
        <v>401</v>
      </c>
    </row>
    <row r="174" spans="2:65" s="1" customFormat="1" ht="16.5" customHeight="1">
      <c r="B174" s="31"/>
      <c r="C174" s="132" t="s">
        <v>75</v>
      </c>
      <c r="D174" s="132" t="s">
        <v>155</v>
      </c>
      <c r="E174" s="133" t="s">
        <v>1015</v>
      </c>
      <c r="F174" s="134" t="s">
        <v>1016</v>
      </c>
      <c r="G174" s="135" t="s">
        <v>941</v>
      </c>
      <c r="H174" s="136">
        <v>1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41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159</v>
      </c>
      <c r="AT174" s="144" t="s">
        <v>155</v>
      </c>
      <c r="AU174" s="144" t="s">
        <v>83</v>
      </c>
      <c r="AY174" s="16" t="s">
        <v>154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160</v>
      </c>
      <c r="BK174" s="145">
        <f t="shared" si="19"/>
        <v>0</v>
      </c>
      <c r="BL174" s="16" t="s">
        <v>159</v>
      </c>
      <c r="BM174" s="144" t="s">
        <v>404</v>
      </c>
    </row>
    <row r="175" spans="2:65" s="1" customFormat="1" ht="21.75" customHeight="1">
      <c r="B175" s="31"/>
      <c r="C175" s="132" t="s">
        <v>75</v>
      </c>
      <c r="D175" s="132" t="s">
        <v>155</v>
      </c>
      <c r="E175" s="133" t="s">
        <v>1017</v>
      </c>
      <c r="F175" s="134" t="s">
        <v>1018</v>
      </c>
      <c r="G175" s="135" t="s">
        <v>941</v>
      </c>
      <c r="H175" s="136">
        <v>1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41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159</v>
      </c>
      <c r="AT175" s="144" t="s">
        <v>155</v>
      </c>
      <c r="AU175" s="144" t="s">
        <v>83</v>
      </c>
      <c r="AY175" s="16" t="s">
        <v>154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160</v>
      </c>
      <c r="BK175" s="145">
        <f t="shared" si="19"/>
        <v>0</v>
      </c>
      <c r="BL175" s="16" t="s">
        <v>159</v>
      </c>
      <c r="BM175" s="144" t="s">
        <v>408</v>
      </c>
    </row>
    <row r="176" spans="2:65" s="1" customFormat="1" ht="24.2" customHeight="1">
      <c r="B176" s="31"/>
      <c r="C176" s="132" t="s">
        <v>75</v>
      </c>
      <c r="D176" s="132" t="s">
        <v>155</v>
      </c>
      <c r="E176" s="133" t="s">
        <v>1019</v>
      </c>
      <c r="F176" s="134" t="s">
        <v>1020</v>
      </c>
      <c r="G176" s="135" t="s">
        <v>941</v>
      </c>
      <c r="H176" s="136">
        <v>1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41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159</v>
      </c>
      <c r="AT176" s="144" t="s">
        <v>155</v>
      </c>
      <c r="AU176" s="144" t="s">
        <v>83</v>
      </c>
      <c r="AY176" s="16" t="s">
        <v>154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160</v>
      </c>
      <c r="BK176" s="145">
        <f t="shared" si="19"/>
        <v>0</v>
      </c>
      <c r="BL176" s="16" t="s">
        <v>159</v>
      </c>
      <c r="BM176" s="144" t="s">
        <v>411</v>
      </c>
    </row>
    <row r="177" spans="2:65" s="1" customFormat="1" ht="16.5" customHeight="1">
      <c r="B177" s="31"/>
      <c r="C177" s="132" t="s">
        <v>75</v>
      </c>
      <c r="D177" s="132" t="s">
        <v>155</v>
      </c>
      <c r="E177" s="133" t="s">
        <v>1021</v>
      </c>
      <c r="F177" s="134" t="s">
        <v>1022</v>
      </c>
      <c r="G177" s="135" t="s">
        <v>941</v>
      </c>
      <c r="H177" s="136">
        <v>1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41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159</v>
      </c>
      <c r="AT177" s="144" t="s">
        <v>155</v>
      </c>
      <c r="AU177" s="144" t="s">
        <v>83</v>
      </c>
      <c r="AY177" s="16" t="s">
        <v>154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160</v>
      </c>
      <c r="BK177" s="145">
        <f t="shared" si="19"/>
        <v>0</v>
      </c>
      <c r="BL177" s="16" t="s">
        <v>159</v>
      </c>
      <c r="BM177" s="144" t="s">
        <v>417</v>
      </c>
    </row>
    <row r="178" spans="2:65" s="10" customFormat="1" ht="25.9" customHeight="1">
      <c r="B178" s="122"/>
      <c r="D178" s="123" t="s">
        <v>74</v>
      </c>
      <c r="E178" s="124" t="s">
        <v>1023</v>
      </c>
      <c r="F178" s="124" t="s">
        <v>1024</v>
      </c>
      <c r="I178" s="125"/>
      <c r="J178" s="126">
        <f>BK178</f>
        <v>0</v>
      </c>
      <c r="L178" s="122"/>
      <c r="M178" s="127"/>
      <c r="P178" s="128">
        <f>SUM(P179:P188)</f>
        <v>0</v>
      </c>
      <c r="R178" s="128">
        <f>SUM(R179:R188)</f>
        <v>0</v>
      </c>
      <c r="T178" s="129">
        <f>SUM(T179:T188)</f>
        <v>0</v>
      </c>
      <c r="AR178" s="123" t="s">
        <v>83</v>
      </c>
      <c r="AT178" s="130" t="s">
        <v>74</v>
      </c>
      <c r="AU178" s="130" t="s">
        <v>75</v>
      </c>
      <c r="AY178" s="123" t="s">
        <v>154</v>
      </c>
      <c r="BK178" s="131">
        <f>SUM(BK179:BK188)</f>
        <v>0</v>
      </c>
    </row>
    <row r="179" spans="2:65" s="1" customFormat="1" ht="21.75" customHeight="1">
      <c r="B179" s="31"/>
      <c r="C179" s="132" t="s">
        <v>75</v>
      </c>
      <c r="D179" s="132" t="s">
        <v>155</v>
      </c>
      <c r="E179" s="133" t="s">
        <v>1025</v>
      </c>
      <c r="F179" s="134" t="s">
        <v>1026</v>
      </c>
      <c r="G179" s="135" t="s">
        <v>184</v>
      </c>
      <c r="H179" s="136">
        <v>1100</v>
      </c>
      <c r="I179" s="137"/>
      <c r="J179" s="138">
        <f t="shared" ref="J179:J188" si="20">ROUND(I179*H179,2)</f>
        <v>0</v>
      </c>
      <c r="K179" s="139"/>
      <c r="L179" s="31"/>
      <c r="M179" s="140" t="s">
        <v>1</v>
      </c>
      <c r="N179" s="141" t="s">
        <v>41</v>
      </c>
      <c r="P179" s="142">
        <f t="shared" ref="P179:P188" si="21">O179*H179</f>
        <v>0</v>
      </c>
      <c r="Q179" s="142">
        <v>0</v>
      </c>
      <c r="R179" s="142">
        <f t="shared" ref="R179:R188" si="22">Q179*H179</f>
        <v>0</v>
      </c>
      <c r="S179" s="142">
        <v>0</v>
      </c>
      <c r="T179" s="143">
        <f t="shared" ref="T179:T188" si="23">S179*H179</f>
        <v>0</v>
      </c>
      <c r="AR179" s="144" t="s">
        <v>159</v>
      </c>
      <c r="AT179" s="144" t="s">
        <v>155</v>
      </c>
      <c r="AU179" s="144" t="s">
        <v>83</v>
      </c>
      <c r="AY179" s="16" t="s">
        <v>154</v>
      </c>
      <c r="BE179" s="145">
        <f t="shared" ref="BE179:BE188" si="24">IF(N179="základná",J179,0)</f>
        <v>0</v>
      </c>
      <c r="BF179" s="145">
        <f t="shared" ref="BF179:BF188" si="25">IF(N179="znížená",J179,0)</f>
        <v>0</v>
      </c>
      <c r="BG179" s="145">
        <f t="shared" ref="BG179:BG188" si="26">IF(N179="zákl. prenesená",J179,0)</f>
        <v>0</v>
      </c>
      <c r="BH179" s="145">
        <f t="shared" ref="BH179:BH188" si="27">IF(N179="zníž. prenesená",J179,0)</f>
        <v>0</v>
      </c>
      <c r="BI179" s="145">
        <f t="shared" ref="BI179:BI188" si="28">IF(N179="nulová",J179,0)</f>
        <v>0</v>
      </c>
      <c r="BJ179" s="16" t="s">
        <v>160</v>
      </c>
      <c r="BK179" s="145">
        <f t="shared" ref="BK179:BK188" si="29">ROUND(I179*H179,2)</f>
        <v>0</v>
      </c>
      <c r="BL179" s="16" t="s">
        <v>159</v>
      </c>
      <c r="BM179" s="144" t="s">
        <v>420</v>
      </c>
    </row>
    <row r="180" spans="2:65" s="1" customFormat="1" ht="16.5" customHeight="1">
      <c r="B180" s="31"/>
      <c r="C180" s="132" t="s">
        <v>75</v>
      </c>
      <c r="D180" s="132" t="s">
        <v>155</v>
      </c>
      <c r="E180" s="133" t="s">
        <v>928</v>
      </c>
      <c r="F180" s="134" t="s">
        <v>929</v>
      </c>
      <c r="G180" s="135" t="s">
        <v>930</v>
      </c>
      <c r="H180" s="136">
        <v>120</v>
      </c>
      <c r="I180" s="137"/>
      <c r="J180" s="138">
        <f t="shared" si="20"/>
        <v>0</v>
      </c>
      <c r="K180" s="139"/>
      <c r="L180" s="31"/>
      <c r="M180" s="140" t="s">
        <v>1</v>
      </c>
      <c r="N180" s="141" t="s">
        <v>41</v>
      </c>
      <c r="P180" s="142">
        <f t="shared" si="21"/>
        <v>0</v>
      </c>
      <c r="Q180" s="142">
        <v>0</v>
      </c>
      <c r="R180" s="142">
        <f t="shared" si="22"/>
        <v>0</v>
      </c>
      <c r="S180" s="142">
        <v>0</v>
      </c>
      <c r="T180" s="143">
        <f t="shared" si="23"/>
        <v>0</v>
      </c>
      <c r="AR180" s="144" t="s">
        <v>159</v>
      </c>
      <c r="AT180" s="144" t="s">
        <v>155</v>
      </c>
      <c r="AU180" s="144" t="s">
        <v>83</v>
      </c>
      <c r="AY180" s="16" t="s">
        <v>154</v>
      </c>
      <c r="BE180" s="145">
        <f t="shared" si="24"/>
        <v>0</v>
      </c>
      <c r="BF180" s="145">
        <f t="shared" si="25"/>
        <v>0</v>
      </c>
      <c r="BG180" s="145">
        <f t="shared" si="26"/>
        <v>0</v>
      </c>
      <c r="BH180" s="145">
        <f t="shared" si="27"/>
        <v>0</v>
      </c>
      <c r="BI180" s="145">
        <f t="shared" si="28"/>
        <v>0</v>
      </c>
      <c r="BJ180" s="16" t="s">
        <v>160</v>
      </c>
      <c r="BK180" s="145">
        <f t="shared" si="29"/>
        <v>0</v>
      </c>
      <c r="BL180" s="16" t="s">
        <v>159</v>
      </c>
      <c r="BM180" s="144" t="s">
        <v>424</v>
      </c>
    </row>
    <row r="181" spans="2:65" s="1" customFormat="1" ht="16.5" customHeight="1">
      <c r="B181" s="31"/>
      <c r="C181" s="132" t="s">
        <v>75</v>
      </c>
      <c r="D181" s="132" t="s">
        <v>155</v>
      </c>
      <c r="E181" s="133" t="s">
        <v>1027</v>
      </c>
      <c r="F181" s="134" t="s">
        <v>940</v>
      </c>
      <c r="G181" s="135" t="s">
        <v>941</v>
      </c>
      <c r="H181" s="136">
        <v>1</v>
      </c>
      <c r="I181" s="137"/>
      <c r="J181" s="138">
        <f t="shared" si="20"/>
        <v>0</v>
      </c>
      <c r="K181" s="139"/>
      <c r="L181" s="31"/>
      <c r="M181" s="140" t="s">
        <v>1</v>
      </c>
      <c r="N181" s="141" t="s">
        <v>41</v>
      </c>
      <c r="P181" s="142">
        <f t="shared" si="21"/>
        <v>0</v>
      </c>
      <c r="Q181" s="142">
        <v>0</v>
      </c>
      <c r="R181" s="142">
        <f t="shared" si="22"/>
        <v>0</v>
      </c>
      <c r="S181" s="142">
        <v>0</v>
      </c>
      <c r="T181" s="143">
        <f t="shared" si="23"/>
        <v>0</v>
      </c>
      <c r="AR181" s="144" t="s">
        <v>159</v>
      </c>
      <c r="AT181" s="144" t="s">
        <v>155</v>
      </c>
      <c r="AU181" s="144" t="s">
        <v>83</v>
      </c>
      <c r="AY181" s="16" t="s">
        <v>154</v>
      </c>
      <c r="BE181" s="145">
        <f t="shared" si="24"/>
        <v>0</v>
      </c>
      <c r="BF181" s="145">
        <f t="shared" si="25"/>
        <v>0</v>
      </c>
      <c r="BG181" s="145">
        <f t="shared" si="26"/>
        <v>0</v>
      </c>
      <c r="BH181" s="145">
        <f t="shared" si="27"/>
        <v>0</v>
      </c>
      <c r="BI181" s="145">
        <f t="shared" si="28"/>
        <v>0</v>
      </c>
      <c r="BJ181" s="16" t="s">
        <v>160</v>
      </c>
      <c r="BK181" s="145">
        <f t="shared" si="29"/>
        <v>0</v>
      </c>
      <c r="BL181" s="16" t="s">
        <v>159</v>
      </c>
      <c r="BM181" s="144" t="s">
        <v>428</v>
      </c>
    </row>
    <row r="182" spans="2:65" s="1" customFormat="1" ht="24.2" customHeight="1">
      <c r="B182" s="31"/>
      <c r="C182" s="132" t="s">
        <v>75</v>
      </c>
      <c r="D182" s="132" t="s">
        <v>155</v>
      </c>
      <c r="E182" s="133" t="s">
        <v>1028</v>
      </c>
      <c r="F182" s="134" t="s">
        <v>943</v>
      </c>
      <c r="G182" s="135" t="s">
        <v>941</v>
      </c>
      <c r="H182" s="136">
        <v>1</v>
      </c>
      <c r="I182" s="137"/>
      <c r="J182" s="138">
        <f t="shared" si="20"/>
        <v>0</v>
      </c>
      <c r="K182" s="139"/>
      <c r="L182" s="31"/>
      <c r="M182" s="140" t="s">
        <v>1</v>
      </c>
      <c r="N182" s="141" t="s">
        <v>41</v>
      </c>
      <c r="P182" s="142">
        <f t="shared" si="21"/>
        <v>0</v>
      </c>
      <c r="Q182" s="142">
        <v>0</v>
      </c>
      <c r="R182" s="142">
        <f t="shared" si="22"/>
        <v>0</v>
      </c>
      <c r="S182" s="142">
        <v>0</v>
      </c>
      <c r="T182" s="143">
        <f t="shared" si="23"/>
        <v>0</v>
      </c>
      <c r="AR182" s="144" t="s">
        <v>159</v>
      </c>
      <c r="AT182" s="144" t="s">
        <v>155</v>
      </c>
      <c r="AU182" s="144" t="s">
        <v>83</v>
      </c>
      <c r="AY182" s="16" t="s">
        <v>154</v>
      </c>
      <c r="BE182" s="145">
        <f t="shared" si="24"/>
        <v>0</v>
      </c>
      <c r="BF182" s="145">
        <f t="shared" si="25"/>
        <v>0</v>
      </c>
      <c r="BG182" s="145">
        <f t="shared" si="26"/>
        <v>0</v>
      </c>
      <c r="BH182" s="145">
        <f t="shared" si="27"/>
        <v>0</v>
      </c>
      <c r="BI182" s="145">
        <f t="shared" si="28"/>
        <v>0</v>
      </c>
      <c r="BJ182" s="16" t="s">
        <v>160</v>
      </c>
      <c r="BK182" s="145">
        <f t="shared" si="29"/>
        <v>0</v>
      </c>
      <c r="BL182" s="16" t="s">
        <v>159</v>
      </c>
      <c r="BM182" s="144" t="s">
        <v>432</v>
      </c>
    </row>
    <row r="183" spans="2:65" s="1" customFormat="1" ht="24.2" customHeight="1">
      <c r="B183" s="31"/>
      <c r="C183" s="132" t="s">
        <v>75</v>
      </c>
      <c r="D183" s="132" t="s">
        <v>155</v>
      </c>
      <c r="E183" s="133" t="s">
        <v>944</v>
      </c>
      <c r="F183" s="134" t="s">
        <v>945</v>
      </c>
      <c r="G183" s="135" t="s">
        <v>946</v>
      </c>
      <c r="H183" s="136">
        <v>18</v>
      </c>
      <c r="I183" s="137"/>
      <c r="J183" s="138">
        <f t="shared" si="20"/>
        <v>0</v>
      </c>
      <c r="K183" s="139"/>
      <c r="L183" s="31"/>
      <c r="M183" s="140" t="s">
        <v>1</v>
      </c>
      <c r="N183" s="141" t="s">
        <v>41</v>
      </c>
      <c r="P183" s="142">
        <f t="shared" si="21"/>
        <v>0</v>
      </c>
      <c r="Q183" s="142">
        <v>0</v>
      </c>
      <c r="R183" s="142">
        <f t="shared" si="22"/>
        <v>0</v>
      </c>
      <c r="S183" s="142">
        <v>0</v>
      </c>
      <c r="T183" s="143">
        <f t="shared" si="23"/>
        <v>0</v>
      </c>
      <c r="AR183" s="144" t="s">
        <v>159</v>
      </c>
      <c r="AT183" s="144" t="s">
        <v>155</v>
      </c>
      <c r="AU183" s="144" t="s">
        <v>83</v>
      </c>
      <c r="AY183" s="16" t="s">
        <v>154</v>
      </c>
      <c r="BE183" s="145">
        <f t="shared" si="24"/>
        <v>0</v>
      </c>
      <c r="BF183" s="145">
        <f t="shared" si="25"/>
        <v>0</v>
      </c>
      <c r="BG183" s="145">
        <f t="shared" si="26"/>
        <v>0</v>
      </c>
      <c r="BH183" s="145">
        <f t="shared" si="27"/>
        <v>0</v>
      </c>
      <c r="BI183" s="145">
        <f t="shared" si="28"/>
        <v>0</v>
      </c>
      <c r="BJ183" s="16" t="s">
        <v>160</v>
      </c>
      <c r="BK183" s="145">
        <f t="shared" si="29"/>
        <v>0</v>
      </c>
      <c r="BL183" s="16" t="s">
        <v>159</v>
      </c>
      <c r="BM183" s="144" t="s">
        <v>435</v>
      </c>
    </row>
    <row r="184" spans="2:65" s="1" customFormat="1" ht="16.5" customHeight="1">
      <c r="B184" s="31"/>
      <c r="C184" s="132" t="s">
        <v>75</v>
      </c>
      <c r="D184" s="132" t="s">
        <v>155</v>
      </c>
      <c r="E184" s="133" t="s">
        <v>1029</v>
      </c>
      <c r="F184" s="134" t="s">
        <v>1030</v>
      </c>
      <c r="G184" s="135" t="s">
        <v>158</v>
      </c>
      <c r="H184" s="136">
        <v>2880</v>
      </c>
      <c r="I184" s="137"/>
      <c r="J184" s="138">
        <f t="shared" si="20"/>
        <v>0</v>
      </c>
      <c r="K184" s="139"/>
      <c r="L184" s="31"/>
      <c r="M184" s="140" t="s">
        <v>1</v>
      </c>
      <c r="N184" s="141" t="s">
        <v>41</v>
      </c>
      <c r="P184" s="142">
        <f t="shared" si="21"/>
        <v>0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AR184" s="144" t="s">
        <v>159</v>
      </c>
      <c r="AT184" s="144" t="s">
        <v>155</v>
      </c>
      <c r="AU184" s="144" t="s">
        <v>83</v>
      </c>
      <c r="AY184" s="16" t="s">
        <v>154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6" t="s">
        <v>160</v>
      </c>
      <c r="BK184" s="145">
        <f t="shared" si="29"/>
        <v>0</v>
      </c>
      <c r="BL184" s="16" t="s">
        <v>159</v>
      </c>
      <c r="BM184" s="144" t="s">
        <v>439</v>
      </c>
    </row>
    <row r="185" spans="2:65" s="1" customFormat="1" ht="24.2" customHeight="1">
      <c r="B185" s="31"/>
      <c r="C185" s="132" t="s">
        <v>75</v>
      </c>
      <c r="D185" s="132" t="s">
        <v>155</v>
      </c>
      <c r="E185" s="133" t="s">
        <v>955</v>
      </c>
      <c r="F185" s="134" t="s">
        <v>956</v>
      </c>
      <c r="G185" s="135" t="s">
        <v>184</v>
      </c>
      <c r="H185" s="136">
        <v>150</v>
      </c>
      <c r="I185" s="137"/>
      <c r="J185" s="138">
        <f t="shared" si="20"/>
        <v>0</v>
      </c>
      <c r="K185" s="139"/>
      <c r="L185" s="31"/>
      <c r="M185" s="140" t="s">
        <v>1</v>
      </c>
      <c r="N185" s="141" t="s">
        <v>41</v>
      </c>
      <c r="P185" s="142">
        <f t="shared" si="21"/>
        <v>0</v>
      </c>
      <c r="Q185" s="142">
        <v>0</v>
      </c>
      <c r="R185" s="142">
        <f t="shared" si="22"/>
        <v>0</v>
      </c>
      <c r="S185" s="142">
        <v>0</v>
      </c>
      <c r="T185" s="143">
        <f t="shared" si="23"/>
        <v>0</v>
      </c>
      <c r="AR185" s="144" t="s">
        <v>159</v>
      </c>
      <c r="AT185" s="144" t="s">
        <v>155</v>
      </c>
      <c r="AU185" s="144" t="s">
        <v>83</v>
      </c>
      <c r="AY185" s="16" t="s">
        <v>154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6" t="s">
        <v>160</v>
      </c>
      <c r="BK185" s="145">
        <f t="shared" si="29"/>
        <v>0</v>
      </c>
      <c r="BL185" s="16" t="s">
        <v>159</v>
      </c>
      <c r="BM185" s="144" t="s">
        <v>442</v>
      </c>
    </row>
    <row r="186" spans="2:65" s="1" customFormat="1" ht="24.2" customHeight="1">
      <c r="B186" s="31"/>
      <c r="C186" s="132" t="s">
        <v>75</v>
      </c>
      <c r="D186" s="132" t="s">
        <v>155</v>
      </c>
      <c r="E186" s="133" t="s">
        <v>961</v>
      </c>
      <c r="F186" s="134" t="s">
        <v>962</v>
      </c>
      <c r="G186" s="135" t="s">
        <v>158</v>
      </c>
      <c r="H186" s="136">
        <v>20</v>
      </c>
      <c r="I186" s="137"/>
      <c r="J186" s="138">
        <f t="shared" si="20"/>
        <v>0</v>
      </c>
      <c r="K186" s="139"/>
      <c r="L186" s="31"/>
      <c r="M186" s="140" t="s">
        <v>1</v>
      </c>
      <c r="N186" s="141" t="s">
        <v>41</v>
      </c>
      <c r="P186" s="142">
        <f t="shared" si="21"/>
        <v>0</v>
      </c>
      <c r="Q186" s="142">
        <v>0</v>
      </c>
      <c r="R186" s="142">
        <f t="shared" si="22"/>
        <v>0</v>
      </c>
      <c r="S186" s="142">
        <v>0</v>
      </c>
      <c r="T186" s="143">
        <f t="shared" si="23"/>
        <v>0</v>
      </c>
      <c r="AR186" s="144" t="s">
        <v>159</v>
      </c>
      <c r="AT186" s="144" t="s">
        <v>155</v>
      </c>
      <c r="AU186" s="144" t="s">
        <v>83</v>
      </c>
      <c r="AY186" s="16" t="s">
        <v>154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6" t="s">
        <v>160</v>
      </c>
      <c r="BK186" s="145">
        <f t="shared" si="29"/>
        <v>0</v>
      </c>
      <c r="BL186" s="16" t="s">
        <v>159</v>
      </c>
      <c r="BM186" s="144" t="s">
        <v>447</v>
      </c>
    </row>
    <row r="187" spans="2:65" s="1" customFormat="1" ht="21.75" customHeight="1">
      <c r="B187" s="31"/>
      <c r="C187" s="132" t="s">
        <v>75</v>
      </c>
      <c r="D187" s="132" t="s">
        <v>155</v>
      </c>
      <c r="E187" s="133" t="s">
        <v>963</v>
      </c>
      <c r="F187" s="134" t="s">
        <v>964</v>
      </c>
      <c r="G187" s="135" t="s">
        <v>946</v>
      </c>
      <c r="H187" s="136">
        <v>12</v>
      </c>
      <c r="I187" s="137"/>
      <c r="J187" s="138">
        <f t="shared" si="20"/>
        <v>0</v>
      </c>
      <c r="K187" s="139"/>
      <c r="L187" s="31"/>
      <c r="M187" s="140" t="s">
        <v>1</v>
      </c>
      <c r="N187" s="141" t="s">
        <v>41</v>
      </c>
      <c r="P187" s="142">
        <f t="shared" si="21"/>
        <v>0</v>
      </c>
      <c r="Q187" s="142">
        <v>0</v>
      </c>
      <c r="R187" s="142">
        <f t="shared" si="22"/>
        <v>0</v>
      </c>
      <c r="S187" s="142">
        <v>0</v>
      </c>
      <c r="T187" s="143">
        <f t="shared" si="23"/>
        <v>0</v>
      </c>
      <c r="AR187" s="144" t="s">
        <v>159</v>
      </c>
      <c r="AT187" s="144" t="s">
        <v>155</v>
      </c>
      <c r="AU187" s="144" t="s">
        <v>83</v>
      </c>
      <c r="AY187" s="16" t="s">
        <v>154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6" t="s">
        <v>160</v>
      </c>
      <c r="BK187" s="145">
        <f t="shared" si="29"/>
        <v>0</v>
      </c>
      <c r="BL187" s="16" t="s">
        <v>159</v>
      </c>
      <c r="BM187" s="144" t="s">
        <v>450</v>
      </c>
    </row>
    <row r="188" spans="2:65" s="1" customFormat="1" ht="16.5" customHeight="1">
      <c r="B188" s="31"/>
      <c r="C188" s="132" t="s">
        <v>75</v>
      </c>
      <c r="D188" s="132" t="s">
        <v>155</v>
      </c>
      <c r="E188" s="133" t="s">
        <v>967</v>
      </c>
      <c r="F188" s="134" t="s">
        <v>968</v>
      </c>
      <c r="G188" s="135" t="s">
        <v>946</v>
      </c>
      <c r="H188" s="136">
        <v>12</v>
      </c>
      <c r="I188" s="137"/>
      <c r="J188" s="138">
        <f t="shared" si="20"/>
        <v>0</v>
      </c>
      <c r="K188" s="139"/>
      <c r="L188" s="31"/>
      <c r="M188" s="140" t="s">
        <v>1</v>
      </c>
      <c r="N188" s="141" t="s">
        <v>41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159</v>
      </c>
      <c r="AT188" s="144" t="s">
        <v>155</v>
      </c>
      <c r="AU188" s="144" t="s">
        <v>83</v>
      </c>
      <c r="AY188" s="16" t="s">
        <v>154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160</v>
      </c>
      <c r="BK188" s="145">
        <f t="shared" si="29"/>
        <v>0</v>
      </c>
      <c r="BL188" s="16" t="s">
        <v>159</v>
      </c>
      <c r="BM188" s="144" t="s">
        <v>454</v>
      </c>
    </row>
    <row r="189" spans="2:65" s="10" customFormat="1" ht="25.9" customHeight="1">
      <c r="B189" s="122"/>
      <c r="D189" s="123" t="s">
        <v>74</v>
      </c>
      <c r="E189" s="124" t="s">
        <v>1031</v>
      </c>
      <c r="F189" s="124" t="s">
        <v>1032</v>
      </c>
      <c r="I189" s="125"/>
      <c r="J189" s="126">
        <f>BK189</f>
        <v>0</v>
      </c>
      <c r="L189" s="122"/>
      <c r="M189" s="127"/>
      <c r="P189" s="128">
        <f>SUM(P190:P195)</f>
        <v>0</v>
      </c>
      <c r="R189" s="128">
        <f>SUM(R190:R195)</f>
        <v>0</v>
      </c>
      <c r="T189" s="129">
        <f>SUM(T190:T195)</f>
        <v>0</v>
      </c>
      <c r="AR189" s="123" t="s">
        <v>83</v>
      </c>
      <c r="AT189" s="130" t="s">
        <v>74</v>
      </c>
      <c r="AU189" s="130" t="s">
        <v>75</v>
      </c>
      <c r="AY189" s="123" t="s">
        <v>154</v>
      </c>
      <c r="BK189" s="131">
        <f>SUM(BK190:BK195)</f>
        <v>0</v>
      </c>
    </row>
    <row r="190" spans="2:65" s="1" customFormat="1" ht="24.2" customHeight="1">
      <c r="B190" s="31"/>
      <c r="C190" s="132" t="s">
        <v>75</v>
      </c>
      <c r="D190" s="132" t="s">
        <v>155</v>
      </c>
      <c r="E190" s="133" t="s">
        <v>1033</v>
      </c>
      <c r="F190" s="134" t="s">
        <v>1034</v>
      </c>
      <c r="G190" s="135" t="s">
        <v>158</v>
      </c>
      <c r="H190" s="136">
        <v>36</v>
      </c>
      <c r="I190" s="137"/>
      <c r="J190" s="138">
        <f t="shared" ref="J190:J195" si="30">ROUND(I190*H190,2)</f>
        <v>0</v>
      </c>
      <c r="K190" s="139"/>
      <c r="L190" s="31"/>
      <c r="M190" s="140" t="s">
        <v>1</v>
      </c>
      <c r="N190" s="141" t="s">
        <v>41</v>
      </c>
      <c r="P190" s="142">
        <f t="shared" ref="P190:P195" si="31">O190*H190</f>
        <v>0</v>
      </c>
      <c r="Q190" s="142">
        <v>0</v>
      </c>
      <c r="R190" s="142">
        <f t="shared" ref="R190:R195" si="32">Q190*H190</f>
        <v>0</v>
      </c>
      <c r="S190" s="142">
        <v>0</v>
      </c>
      <c r="T190" s="143">
        <f t="shared" ref="T190:T195" si="33">S190*H190</f>
        <v>0</v>
      </c>
      <c r="AR190" s="144" t="s">
        <v>159</v>
      </c>
      <c r="AT190" s="144" t="s">
        <v>155</v>
      </c>
      <c r="AU190" s="144" t="s">
        <v>83</v>
      </c>
      <c r="AY190" s="16" t="s">
        <v>154</v>
      </c>
      <c r="BE190" s="145">
        <f t="shared" ref="BE190:BE195" si="34">IF(N190="základná",J190,0)</f>
        <v>0</v>
      </c>
      <c r="BF190" s="145">
        <f t="shared" ref="BF190:BF195" si="35">IF(N190="znížená",J190,0)</f>
        <v>0</v>
      </c>
      <c r="BG190" s="145">
        <f t="shared" ref="BG190:BG195" si="36">IF(N190="zákl. prenesená",J190,0)</f>
        <v>0</v>
      </c>
      <c r="BH190" s="145">
        <f t="shared" ref="BH190:BH195" si="37">IF(N190="zníž. prenesená",J190,0)</f>
        <v>0</v>
      </c>
      <c r="BI190" s="145">
        <f t="shared" ref="BI190:BI195" si="38">IF(N190="nulová",J190,0)</f>
        <v>0</v>
      </c>
      <c r="BJ190" s="16" t="s">
        <v>160</v>
      </c>
      <c r="BK190" s="145">
        <f t="shared" ref="BK190:BK195" si="39">ROUND(I190*H190,2)</f>
        <v>0</v>
      </c>
      <c r="BL190" s="16" t="s">
        <v>159</v>
      </c>
      <c r="BM190" s="144" t="s">
        <v>457</v>
      </c>
    </row>
    <row r="191" spans="2:65" s="1" customFormat="1" ht="16.5" customHeight="1">
      <c r="B191" s="31"/>
      <c r="C191" s="132" t="s">
        <v>75</v>
      </c>
      <c r="D191" s="132" t="s">
        <v>155</v>
      </c>
      <c r="E191" s="133" t="s">
        <v>1035</v>
      </c>
      <c r="F191" s="134" t="s">
        <v>1036</v>
      </c>
      <c r="G191" s="135" t="s">
        <v>158</v>
      </c>
      <c r="H191" s="136">
        <v>28</v>
      </c>
      <c r="I191" s="137"/>
      <c r="J191" s="138">
        <f t="shared" si="30"/>
        <v>0</v>
      </c>
      <c r="K191" s="139"/>
      <c r="L191" s="31"/>
      <c r="M191" s="140" t="s">
        <v>1</v>
      </c>
      <c r="N191" s="141" t="s">
        <v>41</v>
      </c>
      <c r="P191" s="142">
        <f t="shared" si="31"/>
        <v>0</v>
      </c>
      <c r="Q191" s="142">
        <v>0</v>
      </c>
      <c r="R191" s="142">
        <f t="shared" si="32"/>
        <v>0</v>
      </c>
      <c r="S191" s="142">
        <v>0</v>
      </c>
      <c r="T191" s="143">
        <f t="shared" si="33"/>
        <v>0</v>
      </c>
      <c r="AR191" s="144" t="s">
        <v>159</v>
      </c>
      <c r="AT191" s="144" t="s">
        <v>155</v>
      </c>
      <c r="AU191" s="144" t="s">
        <v>83</v>
      </c>
      <c r="AY191" s="16" t="s">
        <v>154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6" t="s">
        <v>160</v>
      </c>
      <c r="BK191" s="145">
        <f t="shared" si="39"/>
        <v>0</v>
      </c>
      <c r="BL191" s="16" t="s">
        <v>159</v>
      </c>
      <c r="BM191" s="144" t="s">
        <v>461</v>
      </c>
    </row>
    <row r="192" spans="2:65" s="1" customFormat="1" ht="33" customHeight="1">
      <c r="B192" s="31"/>
      <c r="C192" s="132" t="s">
        <v>75</v>
      </c>
      <c r="D192" s="132" t="s">
        <v>155</v>
      </c>
      <c r="E192" s="133" t="s">
        <v>1037</v>
      </c>
      <c r="F192" s="134" t="s">
        <v>1038</v>
      </c>
      <c r="G192" s="135" t="s">
        <v>158</v>
      </c>
      <c r="H192" s="136">
        <v>39</v>
      </c>
      <c r="I192" s="137"/>
      <c r="J192" s="138">
        <f t="shared" si="30"/>
        <v>0</v>
      </c>
      <c r="K192" s="139"/>
      <c r="L192" s="31"/>
      <c r="M192" s="140" t="s">
        <v>1</v>
      </c>
      <c r="N192" s="141" t="s">
        <v>41</v>
      </c>
      <c r="P192" s="142">
        <f t="shared" si="31"/>
        <v>0</v>
      </c>
      <c r="Q192" s="142">
        <v>0</v>
      </c>
      <c r="R192" s="142">
        <f t="shared" si="32"/>
        <v>0</v>
      </c>
      <c r="S192" s="142">
        <v>0</v>
      </c>
      <c r="T192" s="143">
        <f t="shared" si="33"/>
        <v>0</v>
      </c>
      <c r="AR192" s="144" t="s">
        <v>159</v>
      </c>
      <c r="AT192" s="144" t="s">
        <v>155</v>
      </c>
      <c r="AU192" s="144" t="s">
        <v>83</v>
      </c>
      <c r="AY192" s="16" t="s">
        <v>154</v>
      </c>
      <c r="BE192" s="145">
        <f t="shared" si="34"/>
        <v>0</v>
      </c>
      <c r="BF192" s="145">
        <f t="shared" si="35"/>
        <v>0</v>
      </c>
      <c r="BG192" s="145">
        <f t="shared" si="36"/>
        <v>0</v>
      </c>
      <c r="BH192" s="145">
        <f t="shared" si="37"/>
        <v>0</v>
      </c>
      <c r="BI192" s="145">
        <f t="shared" si="38"/>
        <v>0</v>
      </c>
      <c r="BJ192" s="16" t="s">
        <v>160</v>
      </c>
      <c r="BK192" s="145">
        <f t="shared" si="39"/>
        <v>0</v>
      </c>
      <c r="BL192" s="16" t="s">
        <v>159</v>
      </c>
      <c r="BM192" s="144" t="s">
        <v>466</v>
      </c>
    </row>
    <row r="193" spans="2:65" s="1" customFormat="1" ht="24.2" customHeight="1">
      <c r="B193" s="31"/>
      <c r="C193" s="132" t="s">
        <v>75</v>
      </c>
      <c r="D193" s="132" t="s">
        <v>155</v>
      </c>
      <c r="E193" s="133" t="s">
        <v>1039</v>
      </c>
      <c r="F193" s="134" t="s">
        <v>1040</v>
      </c>
      <c r="G193" s="135" t="s">
        <v>158</v>
      </c>
      <c r="H193" s="136">
        <v>1</v>
      </c>
      <c r="I193" s="137"/>
      <c r="J193" s="138">
        <f t="shared" si="30"/>
        <v>0</v>
      </c>
      <c r="K193" s="139"/>
      <c r="L193" s="31"/>
      <c r="M193" s="140" t="s">
        <v>1</v>
      </c>
      <c r="N193" s="141" t="s">
        <v>41</v>
      </c>
      <c r="P193" s="142">
        <f t="shared" si="31"/>
        <v>0</v>
      </c>
      <c r="Q193" s="142">
        <v>0</v>
      </c>
      <c r="R193" s="142">
        <f t="shared" si="32"/>
        <v>0</v>
      </c>
      <c r="S193" s="142">
        <v>0</v>
      </c>
      <c r="T193" s="143">
        <f t="shared" si="33"/>
        <v>0</v>
      </c>
      <c r="AR193" s="144" t="s">
        <v>159</v>
      </c>
      <c r="AT193" s="144" t="s">
        <v>155</v>
      </c>
      <c r="AU193" s="144" t="s">
        <v>83</v>
      </c>
      <c r="AY193" s="16" t="s">
        <v>154</v>
      </c>
      <c r="BE193" s="145">
        <f t="shared" si="34"/>
        <v>0</v>
      </c>
      <c r="BF193" s="145">
        <f t="shared" si="35"/>
        <v>0</v>
      </c>
      <c r="BG193" s="145">
        <f t="shared" si="36"/>
        <v>0</v>
      </c>
      <c r="BH193" s="145">
        <f t="shared" si="37"/>
        <v>0</v>
      </c>
      <c r="BI193" s="145">
        <f t="shared" si="38"/>
        <v>0</v>
      </c>
      <c r="BJ193" s="16" t="s">
        <v>160</v>
      </c>
      <c r="BK193" s="145">
        <f t="shared" si="39"/>
        <v>0</v>
      </c>
      <c r="BL193" s="16" t="s">
        <v>159</v>
      </c>
      <c r="BM193" s="144" t="s">
        <v>473</v>
      </c>
    </row>
    <row r="194" spans="2:65" s="1" customFormat="1" ht="16.5" customHeight="1">
      <c r="B194" s="31"/>
      <c r="C194" s="132" t="s">
        <v>75</v>
      </c>
      <c r="D194" s="132" t="s">
        <v>155</v>
      </c>
      <c r="E194" s="133" t="s">
        <v>1041</v>
      </c>
      <c r="F194" s="134" t="s">
        <v>1042</v>
      </c>
      <c r="G194" s="135" t="s">
        <v>158</v>
      </c>
      <c r="H194" s="136">
        <v>3</v>
      </c>
      <c r="I194" s="137"/>
      <c r="J194" s="138">
        <f t="shared" si="30"/>
        <v>0</v>
      </c>
      <c r="K194" s="139"/>
      <c r="L194" s="31"/>
      <c r="M194" s="140" t="s">
        <v>1</v>
      </c>
      <c r="N194" s="141" t="s">
        <v>41</v>
      </c>
      <c r="P194" s="142">
        <f t="shared" si="31"/>
        <v>0</v>
      </c>
      <c r="Q194" s="142">
        <v>0</v>
      </c>
      <c r="R194" s="142">
        <f t="shared" si="32"/>
        <v>0</v>
      </c>
      <c r="S194" s="142">
        <v>0</v>
      </c>
      <c r="T194" s="143">
        <f t="shared" si="33"/>
        <v>0</v>
      </c>
      <c r="AR194" s="144" t="s">
        <v>159</v>
      </c>
      <c r="AT194" s="144" t="s">
        <v>155</v>
      </c>
      <c r="AU194" s="144" t="s">
        <v>83</v>
      </c>
      <c r="AY194" s="16" t="s">
        <v>154</v>
      </c>
      <c r="BE194" s="145">
        <f t="shared" si="34"/>
        <v>0</v>
      </c>
      <c r="BF194" s="145">
        <f t="shared" si="35"/>
        <v>0</v>
      </c>
      <c r="BG194" s="145">
        <f t="shared" si="36"/>
        <v>0</v>
      </c>
      <c r="BH194" s="145">
        <f t="shared" si="37"/>
        <v>0</v>
      </c>
      <c r="BI194" s="145">
        <f t="shared" si="38"/>
        <v>0</v>
      </c>
      <c r="BJ194" s="16" t="s">
        <v>160</v>
      </c>
      <c r="BK194" s="145">
        <f t="shared" si="39"/>
        <v>0</v>
      </c>
      <c r="BL194" s="16" t="s">
        <v>159</v>
      </c>
      <c r="BM194" s="144" t="s">
        <v>477</v>
      </c>
    </row>
    <row r="195" spans="2:65" s="1" customFormat="1" ht="24.2" customHeight="1">
      <c r="B195" s="31"/>
      <c r="C195" s="132" t="s">
        <v>75</v>
      </c>
      <c r="D195" s="132" t="s">
        <v>155</v>
      </c>
      <c r="E195" s="133" t="s">
        <v>1043</v>
      </c>
      <c r="F195" s="134" t="s">
        <v>1044</v>
      </c>
      <c r="G195" s="135" t="s">
        <v>158</v>
      </c>
      <c r="H195" s="136">
        <v>1</v>
      </c>
      <c r="I195" s="137"/>
      <c r="J195" s="138">
        <f t="shared" si="30"/>
        <v>0</v>
      </c>
      <c r="K195" s="139"/>
      <c r="L195" s="31"/>
      <c r="M195" s="173" t="s">
        <v>1</v>
      </c>
      <c r="N195" s="174" t="s">
        <v>41</v>
      </c>
      <c r="O195" s="175"/>
      <c r="P195" s="176">
        <f t="shared" si="31"/>
        <v>0</v>
      </c>
      <c r="Q195" s="176">
        <v>0</v>
      </c>
      <c r="R195" s="176">
        <f t="shared" si="32"/>
        <v>0</v>
      </c>
      <c r="S195" s="176">
        <v>0</v>
      </c>
      <c r="T195" s="177">
        <f t="shared" si="33"/>
        <v>0</v>
      </c>
      <c r="AR195" s="144" t="s">
        <v>159</v>
      </c>
      <c r="AT195" s="144" t="s">
        <v>155</v>
      </c>
      <c r="AU195" s="144" t="s">
        <v>83</v>
      </c>
      <c r="AY195" s="16" t="s">
        <v>154</v>
      </c>
      <c r="BE195" s="145">
        <f t="shared" si="34"/>
        <v>0</v>
      </c>
      <c r="BF195" s="145">
        <f t="shared" si="35"/>
        <v>0</v>
      </c>
      <c r="BG195" s="145">
        <f t="shared" si="36"/>
        <v>0</v>
      </c>
      <c r="BH195" s="145">
        <f t="shared" si="37"/>
        <v>0</v>
      </c>
      <c r="BI195" s="145">
        <f t="shared" si="38"/>
        <v>0</v>
      </c>
      <c r="BJ195" s="16" t="s">
        <v>160</v>
      </c>
      <c r="BK195" s="145">
        <f t="shared" si="39"/>
        <v>0</v>
      </c>
      <c r="BL195" s="16" t="s">
        <v>159</v>
      </c>
      <c r="BM195" s="144" t="s">
        <v>481</v>
      </c>
    </row>
    <row r="196" spans="2:65" s="1" customFormat="1" ht="6.95" customHeight="1">
      <c r="B196" s="46"/>
      <c r="C196" s="47"/>
      <c r="D196" s="47"/>
      <c r="E196" s="47"/>
      <c r="F196" s="47"/>
      <c r="G196" s="47"/>
      <c r="H196" s="47"/>
      <c r="I196" s="47"/>
      <c r="J196" s="47"/>
      <c r="K196" s="47"/>
      <c r="L196" s="31"/>
    </row>
  </sheetData>
  <sheetProtection algorithmName="SHA-512" hashValue="5cHbke7m6MvZJI9wZNnsY2E+7moLnekoW8Iy5Vl0youwyJqyL+3FljXRCb3Vj9ctyguR0XIHe7wyILEV0mhIGg==" saltValue="B/GeQC77G6r2Ks05NPwQnJA22VRUvWR/gdPSP8mYGBF/CSNXpErFs5FESH/bMiFbM1jq0wJf7MvO6zWcNCFKuA==" spinCount="100000" sheet="1" objects="1" scenarios="1" formatColumns="0" formatRows="0" autoFilter="0"/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1045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ROUND(J118,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ROUND((SUM(BE118:BE133)),  2)</f>
        <v>0</v>
      </c>
      <c r="G33" s="94"/>
      <c r="H33" s="94"/>
      <c r="I33" s="95">
        <v>0.2</v>
      </c>
      <c r="J33" s="93">
        <f>ROUND(((SUM(BE118:BE133))*I33),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ROUND((SUM(BF118:BF133)),  2)</f>
        <v>0</v>
      </c>
      <c r="G34" s="94"/>
      <c r="H34" s="94"/>
      <c r="I34" s="95">
        <v>0.2</v>
      </c>
      <c r="J34" s="93">
        <f>ROUND(((SUM(BF118:BF133))*I34),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ROUND((SUM(BG118:BG133)),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ROUND((SUM(BH118:BH133)),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ROUND((SUM(BI118:BI133)),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>156-F - VZT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J118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732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2:12" s="13" customFormat="1" ht="19.899999999999999" hidden="1" customHeight="1">
      <c r="B98" s="178"/>
      <c r="D98" s="179" t="s">
        <v>1046</v>
      </c>
      <c r="E98" s="180"/>
      <c r="F98" s="180"/>
      <c r="G98" s="180"/>
      <c r="H98" s="180"/>
      <c r="I98" s="180"/>
      <c r="J98" s="181">
        <f>J120</f>
        <v>0</v>
      </c>
      <c r="L98" s="178"/>
    </row>
    <row r="99" spans="2:12" s="1" customFormat="1" ht="21.75" hidden="1" customHeight="1">
      <c r="B99" s="31"/>
      <c r="L99" s="31"/>
    </row>
    <row r="100" spans="2:12" s="1" customFormat="1" ht="6.95" hidden="1" customHeight="1">
      <c r="B100" s="46"/>
      <c r="C100" s="47"/>
      <c r="D100" s="47"/>
      <c r="E100" s="47"/>
      <c r="F100" s="47"/>
      <c r="G100" s="47"/>
      <c r="H100" s="47"/>
      <c r="I100" s="47"/>
      <c r="J100" s="47"/>
      <c r="K100" s="47"/>
      <c r="L100" s="31"/>
    </row>
    <row r="101" spans="2:12" ht="11.25" hidden="1"/>
    <row r="102" spans="2:12" ht="11.25" hidden="1"/>
    <row r="103" spans="2:12" ht="11.25" hidden="1"/>
    <row r="104" spans="2:12" s="1" customFormat="1" ht="6.95" customHeight="1"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31"/>
    </row>
    <row r="105" spans="2:12" s="1" customFormat="1" ht="24.95" customHeight="1">
      <c r="B105" s="31"/>
      <c r="C105" s="20" t="s">
        <v>140</v>
      </c>
      <c r="L105" s="31"/>
    </row>
    <row r="106" spans="2:12" s="1" customFormat="1" ht="6.95" customHeight="1">
      <c r="B106" s="31"/>
      <c r="L106" s="31"/>
    </row>
    <row r="107" spans="2:12" s="1" customFormat="1" ht="12" customHeight="1">
      <c r="B107" s="31"/>
      <c r="C107" s="26" t="s">
        <v>15</v>
      </c>
      <c r="L107" s="31"/>
    </row>
    <row r="108" spans="2:12" s="1" customFormat="1" ht="16.5" customHeight="1">
      <c r="B108" s="31"/>
      <c r="E108" s="236" t="str">
        <f>E7</f>
        <v>REKONŠTRUKCIA UBYTOVACÍCH KAPACIT-ŠDĹŠ, blok B</v>
      </c>
      <c r="F108" s="237"/>
      <c r="G108" s="237"/>
      <c r="H108" s="237"/>
      <c r="L108" s="31"/>
    </row>
    <row r="109" spans="2:12" s="1" customFormat="1" ht="12" customHeight="1">
      <c r="B109" s="31"/>
      <c r="C109" s="26" t="s">
        <v>119</v>
      </c>
      <c r="L109" s="31"/>
    </row>
    <row r="110" spans="2:12" s="1" customFormat="1" ht="16.5" customHeight="1">
      <c r="B110" s="31"/>
      <c r="E110" s="199" t="str">
        <f>E9</f>
        <v>156-F - VZT</v>
      </c>
      <c r="F110" s="238"/>
      <c r="G110" s="238"/>
      <c r="H110" s="238"/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19</v>
      </c>
      <c r="F112" s="24" t="str">
        <f>F12</f>
        <v>Zvolen</v>
      </c>
      <c r="I112" s="26" t="s">
        <v>21</v>
      </c>
      <c r="J112" s="54" t="str">
        <f>IF(J12="","",J12)</f>
        <v>13. 10. 2023</v>
      </c>
      <c r="L112" s="31"/>
    </row>
    <row r="113" spans="2:65" s="1" customFormat="1" ht="6.95" customHeight="1">
      <c r="B113" s="31"/>
      <c r="L113" s="31"/>
    </row>
    <row r="114" spans="2:65" s="1" customFormat="1" ht="15.2" customHeight="1">
      <c r="B114" s="31"/>
      <c r="C114" s="26" t="s">
        <v>23</v>
      </c>
      <c r="F114" s="24" t="str">
        <f>E15</f>
        <v>Technická univerzita vo Zvolene,Masarykova24,Zvole</v>
      </c>
      <c r="I114" s="26" t="s">
        <v>29</v>
      </c>
      <c r="J114" s="29" t="str">
        <f>E21</f>
        <v>Ing.arch.Ľ.Lendvorský</v>
      </c>
      <c r="L114" s="31"/>
    </row>
    <row r="115" spans="2:65" s="1" customFormat="1" ht="40.15" customHeight="1">
      <c r="B115" s="31"/>
      <c r="C115" s="26" t="s">
        <v>27</v>
      </c>
      <c r="F115" s="24" t="str">
        <f>IF(E18="","",E18)</f>
        <v>Vyplň údaj</v>
      </c>
      <c r="I115" s="26" t="s">
        <v>32</v>
      </c>
      <c r="J115" s="29" t="str">
        <f>E24</f>
        <v xml:space="preserve">Ing.B Placek - aktual.13.10.2023  Z.Lalka </v>
      </c>
      <c r="L115" s="31"/>
    </row>
    <row r="116" spans="2:65" s="1" customFormat="1" ht="10.35" customHeight="1">
      <c r="B116" s="31"/>
      <c r="L116" s="31"/>
    </row>
    <row r="117" spans="2:65" s="9" customFormat="1" ht="29.25" customHeight="1">
      <c r="B117" s="113"/>
      <c r="C117" s="114" t="s">
        <v>141</v>
      </c>
      <c r="D117" s="115" t="s">
        <v>60</v>
      </c>
      <c r="E117" s="115" t="s">
        <v>56</v>
      </c>
      <c r="F117" s="115" t="s">
        <v>57</v>
      </c>
      <c r="G117" s="115" t="s">
        <v>142</v>
      </c>
      <c r="H117" s="115" t="s">
        <v>143</v>
      </c>
      <c r="I117" s="115" t="s">
        <v>144</v>
      </c>
      <c r="J117" s="116" t="s">
        <v>123</v>
      </c>
      <c r="K117" s="117" t="s">
        <v>145</v>
      </c>
      <c r="L117" s="113"/>
      <c r="M117" s="61" t="s">
        <v>1</v>
      </c>
      <c r="N117" s="62" t="s">
        <v>39</v>
      </c>
      <c r="O117" s="62" t="s">
        <v>146</v>
      </c>
      <c r="P117" s="62" t="s">
        <v>147</v>
      </c>
      <c r="Q117" s="62" t="s">
        <v>148</v>
      </c>
      <c r="R117" s="62" t="s">
        <v>149</v>
      </c>
      <c r="S117" s="62" t="s">
        <v>150</v>
      </c>
      <c r="T117" s="63" t="s">
        <v>151</v>
      </c>
    </row>
    <row r="118" spans="2:65" s="1" customFormat="1" ht="22.9" customHeight="1">
      <c r="B118" s="31"/>
      <c r="C118" s="66" t="s">
        <v>124</v>
      </c>
      <c r="J118" s="118">
        <f>BK118</f>
        <v>0</v>
      </c>
      <c r="L118" s="31"/>
      <c r="M118" s="64"/>
      <c r="N118" s="55"/>
      <c r="O118" s="55"/>
      <c r="P118" s="119">
        <f>P119</f>
        <v>0</v>
      </c>
      <c r="Q118" s="55"/>
      <c r="R118" s="119">
        <f>R119</f>
        <v>0</v>
      </c>
      <c r="S118" s="55"/>
      <c r="T118" s="120">
        <f>T119</f>
        <v>0</v>
      </c>
      <c r="AT118" s="16" t="s">
        <v>74</v>
      </c>
      <c r="AU118" s="16" t="s">
        <v>125</v>
      </c>
      <c r="BK118" s="121">
        <f>BK119</f>
        <v>0</v>
      </c>
    </row>
    <row r="119" spans="2:65" s="10" customFormat="1" ht="25.9" customHeight="1">
      <c r="B119" s="122"/>
      <c r="D119" s="123" t="s">
        <v>74</v>
      </c>
      <c r="E119" s="124" t="s">
        <v>736</v>
      </c>
      <c r="F119" s="124" t="s">
        <v>737</v>
      </c>
      <c r="I119" s="125"/>
      <c r="J119" s="126">
        <f>BK119</f>
        <v>0</v>
      </c>
      <c r="L119" s="122"/>
      <c r="M119" s="127"/>
      <c r="P119" s="128">
        <f>P120</f>
        <v>0</v>
      </c>
      <c r="R119" s="128">
        <f>R120</f>
        <v>0</v>
      </c>
      <c r="T119" s="129">
        <f>T120</f>
        <v>0</v>
      </c>
      <c r="AR119" s="123" t="s">
        <v>160</v>
      </c>
      <c r="AT119" s="130" t="s">
        <v>74</v>
      </c>
      <c r="AU119" s="130" t="s">
        <v>75</v>
      </c>
      <c r="AY119" s="123" t="s">
        <v>154</v>
      </c>
      <c r="BK119" s="131">
        <f>BK120</f>
        <v>0</v>
      </c>
    </row>
    <row r="120" spans="2:65" s="10" customFormat="1" ht="22.9" customHeight="1">
      <c r="B120" s="122"/>
      <c r="D120" s="123" t="s">
        <v>74</v>
      </c>
      <c r="E120" s="182" t="s">
        <v>906</v>
      </c>
      <c r="F120" s="182" t="s">
        <v>98</v>
      </c>
      <c r="I120" s="125"/>
      <c r="J120" s="183">
        <f>BK120</f>
        <v>0</v>
      </c>
      <c r="L120" s="122"/>
      <c r="M120" s="127"/>
      <c r="P120" s="128">
        <f>SUM(P121:P133)</f>
        <v>0</v>
      </c>
      <c r="R120" s="128">
        <f>SUM(R121:R133)</f>
        <v>0</v>
      </c>
      <c r="T120" s="129">
        <f>SUM(T121:T133)</f>
        <v>0</v>
      </c>
      <c r="AR120" s="123" t="s">
        <v>83</v>
      </c>
      <c r="AT120" s="130" t="s">
        <v>74</v>
      </c>
      <c r="AU120" s="130" t="s">
        <v>83</v>
      </c>
      <c r="AY120" s="123" t="s">
        <v>154</v>
      </c>
      <c r="BK120" s="131">
        <f>SUM(BK121:BK133)</f>
        <v>0</v>
      </c>
    </row>
    <row r="121" spans="2:65" s="1" customFormat="1" ht="24.2" customHeight="1">
      <c r="B121" s="31"/>
      <c r="C121" s="132" t="s">
        <v>83</v>
      </c>
      <c r="D121" s="132" t="s">
        <v>155</v>
      </c>
      <c r="E121" s="133" t="s">
        <v>1047</v>
      </c>
      <c r="F121" s="134" t="s">
        <v>1048</v>
      </c>
      <c r="G121" s="135" t="s">
        <v>184</v>
      </c>
      <c r="H121" s="136">
        <v>100</v>
      </c>
      <c r="I121" s="137"/>
      <c r="J121" s="138">
        <f t="shared" ref="J121:J133" si="0">ROUND(I121*H121,2)</f>
        <v>0</v>
      </c>
      <c r="K121" s="139"/>
      <c r="L121" s="31"/>
      <c r="M121" s="140" t="s">
        <v>1</v>
      </c>
      <c r="N121" s="141" t="s">
        <v>41</v>
      </c>
      <c r="P121" s="142">
        <f t="shared" ref="P121:P133" si="1">O121*H121</f>
        <v>0</v>
      </c>
      <c r="Q121" s="142">
        <v>0</v>
      </c>
      <c r="R121" s="142">
        <f t="shared" ref="R121:R133" si="2">Q121*H121</f>
        <v>0</v>
      </c>
      <c r="S121" s="142">
        <v>0</v>
      </c>
      <c r="T121" s="143">
        <f t="shared" ref="T121:T133" si="3">S121*H121</f>
        <v>0</v>
      </c>
      <c r="AR121" s="144" t="s">
        <v>159</v>
      </c>
      <c r="AT121" s="144" t="s">
        <v>155</v>
      </c>
      <c r="AU121" s="144" t="s">
        <v>160</v>
      </c>
      <c r="AY121" s="16" t="s">
        <v>154</v>
      </c>
      <c r="BE121" s="145">
        <f t="shared" ref="BE121:BE133" si="4">IF(N121="základná",J121,0)</f>
        <v>0</v>
      </c>
      <c r="BF121" s="145">
        <f t="shared" ref="BF121:BF133" si="5">IF(N121="znížená",J121,0)</f>
        <v>0</v>
      </c>
      <c r="BG121" s="145">
        <f t="shared" ref="BG121:BG133" si="6">IF(N121="zákl. prenesená",J121,0)</f>
        <v>0</v>
      </c>
      <c r="BH121" s="145">
        <f t="shared" ref="BH121:BH133" si="7">IF(N121="zníž. prenesená",J121,0)</f>
        <v>0</v>
      </c>
      <c r="BI121" s="145">
        <f t="shared" ref="BI121:BI133" si="8">IF(N121="nulová",J121,0)</f>
        <v>0</v>
      </c>
      <c r="BJ121" s="16" t="s">
        <v>160</v>
      </c>
      <c r="BK121" s="145">
        <f t="shared" ref="BK121:BK133" si="9">ROUND(I121*H121,2)</f>
        <v>0</v>
      </c>
      <c r="BL121" s="16" t="s">
        <v>159</v>
      </c>
      <c r="BM121" s="144" t="s">
        <v>1049</v>
      </c>
    </row>
    <row r="122" spans="2:65" s="1" customFormat="1" ht="24.2" customHeight="1">
      <c r="B122" s="31"/>
      <c r="C122" s="132" t="s">
        <v>160</v>
      </c>
      <c r="D122" s="132" t="s">
        <v>155</v>
      </c>
      <c r="E122" s="133" t="s">
        <v>1050</v>
      </c>
      <c r="F122" s="134" t="s">
        <v>1051</v>
      </c>
      <c r="G122" s="135" t="s">
        <v>158</v>
      </c>
      <c r="H122" s="136">
        <v>14</v>
      </c>
      <c r="I122" s="137"/>
      <c r="J122" s="138">
        <f t="shared" si="0"/>
        <v>0</v>
      </c>
      <c r="K122" s="139"/>
      <c r="L122" s="31"/>
      <c r="M122" s="140" t="s">
        <v>1</v>
      </c>
      <c r="N122" s="141" t="s">
        <v>41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159</v>
      </c>
      <c r="AT122" s="144" t="s">
        <v>155</v>
      </c>
      <c r="AU122" s="144" t="s">
        <v>160</v>
      </c>
      <c r="AY122" s="16" t="s">
        <v>154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160</v>
      </c>
      <c r="BK122" s="145">
        <f t="shared" si="9"/>
        <v>0</v>
      </c>
      <c r="BL122" s="16" t="s">
        <v>159</v>
      </c>
      <c r="BM122" s="144" t="s">
        <v>159</v>
      </c>
    </row>
    <row r="123" spans="2:65" s="1" customFormat="1" ht="24.2" customHeight="1">
      <c r="B123" s="31"/>
      <c r="C123" s="132" t="s">
        <v>152</v>
      </c>
      <c r="D123" s="132" t="s">
        <v>155</v>
      </c>
      <c r="E123" s="133" t="s">
        <v>1052</v>
      </c>
      <c r="F123" s="134" t="s">
        <v>1053</v>
      </c>
      <c r="G123" s="135" t="s">
        <v>158</v>
      </c>
      <c r="H123" s="136">
        <v>11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41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159</v>
      </c>
      <c r="AT123" s="144" t="s">
        <v>155</v>
      </c>
      <c r="AU123" s="144" t="s">
        <v>160</v>
      </c>
      <c r="AY123" s="16" t="s">
        <v>154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160</v>
      </c>
      <c r="BK123" s="145">
        <f t="shared" si="9"/>
        <v>0</v>
      </c>
      <c r="BL123" s="16" t="s">
        <v>159</v>
      </c>
      <c r="BM123" s="144" t="s">
        <v>166</v>
      </c>
    </row>
    <row r="124" spans="2:65" s="1" customFormat="1" ht="16.5" customHeight="1">
      <c r="B124" s="31"/>
      <c r="C124" s="132" t="s">
        <v>159</v>
      </c>
      <c r="D124" s="132" t="s">
        <v>155</v>
      </c>
      <c r="E124" s="133" t="s">
        <v>1054</v>
      </c>
      <c r="F124" s="134" t="s">
        <v>1055</v>
      </c>
      <c r="G124" s="135" t="s">
        <v>158</v>
      </c>
      <c r="H124" s="136">
        <v>8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41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159</v>
      </c>
      <c r="AT124" s="144" t="s">
        <v>155</v>
      </c>
      <c r="AU124" s="144" t="s">
        <v>160</v>
      </c>
      <c r="AY124" s="16" t="s">
        <v>154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160</v>
      </c>
      <c r="BK124" s="145">
        <f t="shared" si="9"/>
        <v>0</v>
      </c>
      <c r="BL124" s="16" t="s">
        <v>159</v>
      </c>
      <c r="BM124" s="144" t="s">
        <v>172</v>
      </c>
    </row>
    <row r="125" spans="2:65" s="1" customFormat="1" ht="16.5" customHeight="1">
      <c r="B125" s="31"/>
      <c r="C125" s="132" t="s">
        <v>177</v>
      </c>
      <c r="D125" s="132" t="s">
        <v>155</v>
      </c>
      <c r="E125" s="133" t="s">
        <v>1056</v>
      </c>
      <c r="F125" s="134" t="s">
        <v>1057</v>
      </c>
      <c r="G125" s="135" t="s">
        <v>158</v>
      </c>
      <c r="H125" s="136">
        <v>8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41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159</v>
      </c>
      <c r="AT125" s="144" t="s">
        <v>155</v>
      </c>
      <c r="AU125" s="144" t="s">
        <v>160</v>
      </c>
      <c r="AY125" s="16" t="s">
        <v>154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160</v>
      </c>
      <c r="BK125" s="145">
        <f t="shared" si="9"/>
        <v>0</v>
      </c>
      <c r="BL125" s="16" t="s">
        <v>159</v>
      </c>
      <c r="BM125" s="144" t="s">
        <v>180</v>
      </c>
    </row>
    <row r="126" spans="2:65" s="1" customFormat="1" ht="21.75" customHeight="1">
      <c r="B126" s="31"/>
      <c r="C126" s="132" t="s">
        <v>166</v>
      </c>
      <c r="D126" s="132" t="s">
        <v>155</v>
      </c>
      <c r="E126" s="133" t="s">
        <v>1058</v>
      </c>
      <c r="F126" s="134" t="s">
        <v>1059</v>
      </c>
      <c r="G126" s="135" t="s">
        <v>158</v>
      </c>
      <c r="H126" s="136">
        <v>8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41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159</v>
      </c>
      <c r="AT126" s="144" t="s">
        <v>155</v>
      </c>
      <c r="AU126" s="144" t="s">
        <v>160</v>
      </c>
      <c r="AY126" s="16" t="s">
        <v>154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160</v>
      </c>
      <c r="BK126" s="145">
        <f t="shared" si="9"/>
        <v>0</v>
      </c>
      <c r="BL126" s="16" t="s">
        <v>159</v>
      </c>
      <c r="BM126" s="144" t="s">
        <v>185</v>
      </c>
    </row>
    <row r="127" spans="2:65" s="1" customFormat="1" ht="16.5" customHeight="1">
      <c r="B127" s="31"/>
      <c r="C127" s="132" t="s">
        <v>187</v>
      </c>
      <c r="D127" s="132" t="s">
        <v>155</v>
      </c>
      <c r="E127" s="133" t="s">
        <v>1060</v>
      </c>
      <c r="F127" s="134" t="s">
        <v>1061</v>
      </c>
      <c r="G127" s="135" t="s">
        <v>158</v>
      </c>
      <c r="H127" s="136">
        <v>2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41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159</v>
      </c>
      <c r="AT127" s="144" t="s">
        <v>155</v>
      </c>
      <c r="AU127" s="144" t="s">
        <v>160</v>
      </c>
      <c r="AY127" s="16" t="s">
        <v>154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160</v>
      </c>
      <c r="BK127" s="145">
        <f t="shared" si="9"/>
        <v>0</v>
      </c>
      <c r="BL127" s="16" t="s">
        <v>159</v>
      </c>
      <c r="BM127" s="144" t="s">
        <v>190</v>
      </c>
    </row>
    <row r="128" spans="2:65" s="1" customFormat="1" ht="24.2" customHeight="1">
      <c r="B128" s="31"/>
      <c r="C128" s="132" t="s">
        <v>172</v>
      </c>
      <c r="D128" s="132" t="s">
        <v>155</v>
      </c>
      <c r="E128" s="133" t="s">
        <v>1062</v>
      </c>
      <c r="F128" s="134" t="s">
        <v>1063</v>
      </c>
      <c r="G128" s="135" t="s">
        <v>158</v>
      </c>
      <c r="H128" s="136">
        <v>38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41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159</v>
      </c>
      <c r="AT128" s="144" t="s">
        <v>155</v>
      </c>
      <c r="AU128" s="144" t="s">
        <v>160</v>
      </c>
      <c r="AY128" s="16" t="s">
        <v>154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160</v>
      </c>
      <c r="BK128" s="145">
        <f t="shared" si="9"/>
        <v>0</v>
      </c>
      <c r="BL128" s="16" t="s">
        <v>159</v>
      </c>
      <c r="BM128" s="144" t="s">
        <v>198</v>
      </c>
    </row>
    <row r="129" spans="2:65" s="1" customFormat="1" ht="33" customHeight="1">
      <c r="B129" s="31"/>
      <c r="C129" s="132" t="s">
        <v>199</v>
      </c>
      <c r="D129" s="132" t="s">
        <v>155</v>
      </c>
      <c r="E129" s="133" t="s">
        <v>1064</v>
      </c>
      <c r="F129" s="134" t="s">
        <v>1065</v>
      </c>
      <c r="G129" s="135" t="s">
        <v>158</v>
      </c>
      <c r="H129" s="136">
        <v>3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159</v>
      </c>
      <c r="AT129" s="144" t="s">
        <v>155</v>
      </c>
      <c r="AU129" s="144" t="s">
        <v>160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202</v>
      </c>
    </row>
    <row r="130" spans="2:65" s="1" customFormat="1" ht="16.5" customHeight="1">
      <c r="B130" s="31"/>
      <c r="C130" s="132" t="s">
        <v>180</v>
      </c>
      <c r="D130" s="132" t="s">
        <v>155</v>
      </c>
      <c r="E130" s="133" t="s">
        <v>1066</v>
      </c>
      <c r="F130" s="134" t="s">
        <v>1067</v>
      </c>
      <c r="G130" s="135" t="s">
        <v>158</v>
      </c>
      <c r="H130" s="136">
        <v>12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159</v>
      </c>
      <c r="AT130" s="144" t="s">
        <v>155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7</v>
      </c>
    </row>
    <row r="131" spans="2:65" s="1" customFormat="1" ht="16.5" customHeight="1">
      <c r="B131" s="31"/>
      <c r="C131" s="132" t="s">
        <v>212</v>
      </c>
      <c r="D131" s="132" t="s">
        <v>155</v>
      </c>
      <c r="E131" s="133" t="s">
        <v>1068</v>
      </c>
      <c r="F131" s="134" t="s">
        <v>1069</v>
      </c>
      <c r="G131" s="135" t="s">
        <v>158</v>
      </c>
      <c r="H131" s="136">
        <v>55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159</v>
      </c>
      <c r="AT131" s="144" t="s">
        <v>155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215</v>
      </c>
    </row>
    <row r="132" spans="2:65" s="1" customFormat="1" ht="16.5" customHeight="1">
      <c r="B132" s="31"/>
      <c r="C132" s="132" t="s">
        <v>185</v>
      </c>
      <c r="D132" s="132" t="s">
        <v>155</v>
      </c>
      <c r="E132" s="133" t="s">
        <v>1070</v>
      </c>
      <c r="F132" s="134" t="s">
        <v>1071</v>
      </c>
      <c r="G132" s="135" t="s">
        <v>158</v>
      </c>
      <c r="H132" s="136">
        <v>55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159</v>
      </c>
      <c r="AT132" s="144" t="s">
        <v>155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219</v>
      </c>
    </row>
    <row r="133" spans="2:65" s="1" customFormat="1" ht="16.5" customHeight="1">
      <c r="B133" s="31"/>
      <c r="C133" s="132" t="s">
        <v>220</v>
      </c>
      <c r="D133" s="132" t="s">
        <v>155</v>
      </c>
      <c r="E133" s="133" t="s">
        <v>1072</v>
      </c>
      <c r="F133" s="134" t="s">
        <v>1073</v>
      </c>
      <c r="G133" s="135" t="s">
        <v>158</v>
      </c>
      <c r="H133" s="136">
        <v>55</v>
      </c>
      <c r="I133" s="137"/>
      <c r="J133" s="138">
        <f t="shared" si="0"/>
        <v>0</v>
      </c>
      <c r="K133" s="139"/>
      <c r="L133" s="31"/>
      <c r="M133" s="173" t="s">
        <v>1</v>
      </c>
      <c r="N133" s="174" t="s">
        <v>41</v>
      </c>
      <c r="O133" s="175"/>
      <c r="P133" s="176">
        <f t="shared" si="1"/>
        <v>0</v>
      </c>
      <c r="Q133" s="176">
        <v>0</v>
      </c>
      <c r="R133" s="176">
        <f t="shared" si="2"/>
        <v>0</v>
      </c>
      <c r="S133" s="176">
        <v>0</v>
      </c>
      <c r="T133" s="177">
        <f t="shared" si="3"/>
        <v>0</v>
      </c>
      <c r="AR133" s="144" t="s">
        <v>159</v>
      </c>
      <c r="AT133" s="144" t="s">
        <v>155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223</v>
      </c>
    </row>
    <row r="134" spans="2:65" s="1" customFormat="1" ht="6.95" customHeight="1"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31"/>
    </row>
  </sheetData>
  <sheetProtection algorithmName="SHA-512" hashValue="VwCfE6NKtIwHw6cSJ+fLAAX35ltWWNVuDsh+Heq4N2MJVewNM5Saml6j5wMFPQYRifyTWLTE1UMvnGA9zgjbSw==" saltValue="UDnCnsRM72LIdnzT2j1aXF/jAmtbecs9UOZIcHXp2dtZwKaqrkXLfV4ss9OLPC+OUoyylrrw99tFYh46Y5sBmQ==" spinCount="100000" sheet="1" objects="1" scenarios="1" formatColumns="0" formatRows="0" autoFilter="0"/>
  <autoFilter ref="C117:K133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1074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ROUND((SUM(BE125:BE175)),  2)</f>
        <v>0</v>
      </c>
      <c r="G33" s="94"/>
      <c r="H33" s="94"/>
      <c r="I33" s="95">
        <v>0.2</v>
      </c>
      <c r="J33" s="93">
        <f>ROUND(((SUM(BE125:BE175))*I33),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ROUND((SUM(BF125:BF175)),  2)</f>
        <v>0</v>
      </c>
      <c r="G34" s="94"/>
      <c r="H34" s="94"/>
      <c r="I34" s="95">
        <v>0.2</v>
      </c>
      <c r="J34" s="93">
        <f>ROUND(((SUM(BF125:BF175))*I34),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ROUND((SUM(BG125:BG175)),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ROUND((SUM(BH125:BH175)),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ROUND((SUM(BI125:BI175)),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>156-G - EPS - Elektrická požiarna signalizácia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J125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1075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13" customFormat="1" ht="19.899999999999999" hidden="1" customHeight="1">
      <c r="B98" s="178"/>
      <c r="D98" s="179" t="s">
        <v>1076</v>
      </c>
      <c r="E98" s="180"/>
      <c r="F98" s="180"/>
      <c r="G98" s="180"/>
      <c r="H98" s="180"/>
      <c r="I98" s="180"/>
      <c r="J98" s="181">
        <f>J127</f>
        <v>0</v>
      </c>
      <c r="L98" s="178"/>
    </row>
    <row r="99" spans="2:12" s="13" customFormat="1" ht="19.899999999999999" hidden="1" customHeight="1">
      <c r="B99" s="178"/>
      <c r="D99" s="179" t="s">
        <v>1077</v>
      </c>
      <c r="E99" s="180"/>
      <c r="F99" s="180"/>
      <c r="G99" s="180"/>
      <c r="H99" s="180"/>
      <c r="I99" s="180"/>
      <c r="J99" s="181">
        <f>J136</f>
        <v>0</v>
      </c>
      <c r="L99" s="178"/>
    </row>
    <row r="100" spans="2:12" s="13" customFormat="1" ht="19.899999999999999" hidden="1" customHeight="1">
      <c r="B100" s="178"/>
      <c r="D100" s="179" t="s">
        <v>1078</v>
      </c>
      <c r="E100" s="180"/>
      <c r="F100" s="180"/>
      <c r="G100" s="180"/>
      <c r="H100" s="180"/>
      <c r="I100" s="180"/>
      <c r="J100" s="181">
        <f>J156</f>
        <v>0</v>
      </c>
      <c r="L100" s="178"/>
    </row>
    <row r="101" spans="2:12" s="13" customFormat="1" ht="19.899999999999999" hidden="1" customHeight="1">
      <c r="B101" s="178"/>
      <c r="D101" s="179" t="s">
        <v>1079</v>
      </c>
      <c r="E101" s="180"/>
      <c r="F101" s="180"/>
      <c r="G101" s="180"/>
      <c r="H101" s="180"/>
      <c r="I101" s="180"/>
      <c r="J101" s="181">
        <f>J160</f>
        <v>0</v>
      </c>
      <c r="L101" s="178"/>
    </row>
    <row r="102" spans="2:12" s="13" customFormat="1" ht="19.899999999999999" hidden="1" customHeight="1">
      <c r="B102" s="178"/>
      <c r="D102" s="179" t="s">
        <v>1080</v>
      </c>
      <c r="E102" s="180"/>
      <c r="F102" s="180"/>
      <c r="G102" s="180"/>
      <c r="H102" s="180"/>
      <c r="I102" s="180"/>
      <c r="J102" s="181">
        <f>J164</f>
        <v>0</v>
      </c>
      <c r="L102" s="178"/>
    </row>
    <row r="103" spans="2:12" s="13" customFormat="1" ht="19.899999999999999" hidden="1" customHeight="1">
      <c r="B103" s="178"/>
      <c r="D103" s="179" t="s">
        <v>1081</v>
      </c>
      <c r="E103" s="180"/>
      <c r="F103" s="180"/>
      <c r="G103" s="180"/>
      <c r="H103" s="180"/>
      <c r="I103" s="180"/>
      <c r="J103" s="181">
        <f>J165</f>
        <v>0</v>
      </c>
      <c r="L103" s="178"/>
    </row>
    <row r="104" spans="2:12" s="13" customFormat="1" ht="19.899999999999999" hidden="1" customHeight="1">
      <c r="B104" s="178"/>
      <c r="D104" s="179" t="s">
        <v>1082</v>
      </c>
      <c r="E104" s="180"/>
      <c r="F104" s="180"/>
      <c r="G104" s="180"/>
      <c r="H104" s="180"/>
      <c r="I104" s="180"/>
      <c r="J104" s="181">
        <f>J171</f>
        <v>0</v>
      </c>
      <c r="L104" s="178"/>
    </row>
    <row r="105" spans="2:12" s="13" customFormat="1" ht="19.899999999999999" hidden="1" customHeight="1">
      <c r="B105" s="178"/>
      <c r="D105" s="179" t="s">
        <v>1083</v>
      </c>
      <c r="E105" s="180"/>
      <c r="F105" s="180"/>
      <c r="G105" s="180"/>
      <c r="H105" s="180"/>
      <c r="I105" s="180"/>
      <c r="J105" s="181">
        <f>J174</f>
        <v>0</v>
      </c>
      <c r="L105" s="178"/>
    </row>
    <row r="106" spans="2:12" s="1" customFormat="1" ht="21.75" hidden="1" customHeight="1">
      <c r="B106" s="31"/>
      <c r="L106" s="31"/>
    </row>
    <row r="107" spans="2:12" s="1" customFormat="1" ht="6.95" hidden="1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08" spans="2:12" ht="11.25" hidden="1"/>
    <row r="109" spans="2:12" ht="11.25" hidden="1"/>
    <row r="110" spans="2:12" ht="11.25" hidden="1"/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140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16.5" customHeight="1">
      <c r="B115" s="31"/>
      <c r="E115" s="236" t="str">
        <f>E7</f>
        <v>REKONŠTRUKCIA UBYTOVACÍCH KAPACIT-ŠDĹŠ, blok B</v>
      </c>
      <c r="F115" s="237"/>
      <c r="G115" s="237"/>
      <c r="H115" s="237"/>
      <c r="L115" s="31"/>
    </row>
    <row r="116" spans="2:65" s="1" customFormat="1" ht="12" customHeight="1">
      <c r="B116" s="31"/>
      <c r="C116" s="26" t="s">
        <v>119</v>
      </c>
      <c r="L116" s="31"/>
    </row>
    <row r="117" spans="2:65" s="1" customFormat="1" ht="16.5" customHeight="1">
      <c r="B117" s="31"/>
      <c r="E117" s="199" t="str">
        <f>E9</f>
        <v>156-G - EPS - Elektrická požiarna signalizácia</v>
      </c>
      <c r="F117" s="238"/>
      <c r="G117" s="238"/>
      <c r="H117" s="238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>Zvolen</v>
      </c>
      <c r="I119" s="26" t="s">
        <v>21</v>
      </c>
      <c r="J119" s="54" t="str">
        <f>IF(J12="","",J12)</f>
        <v>13. 10. 2023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Technická univerzita vo Zvolene,Masarykova24,Zvole</v>
      </c>
      <c r="I121" s="26" t="s">
        <v>29</v>
      </c>
      <c r="J121" s="29" t="str">
        <f>E21</f>
        <v>Ing.arch.Ľ.Lendvorský</v>
      </c>
      <c r="L121" s="31"/>
    </row>
    <row r="122" spans="2:65" s="1" customFormat="1" ht="40.15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 xml:space="preserve">Ing.B Placek - aktual.13.10.2023  Z.Lalka </v>
      </c>
      <c r="L122" s="31"/>
    </row>
    <row r="123" spans="2:65" s="1" customFormat="1" ht="10.35" customHeight="1">
      <c r="B123" s="31"/>
      <c r="L123" s="31"/>
    </row>
    <row r="124" spans="2:65" s="9" customFormat="1" ht="29.25" customHeight="1">
      <c r="B124" s="113"/>
      <c r="C124" s="114" t="s">
        <v>141</v>
      </c>
      <c r="D124" s="115" t="s">
        <v>60</v>
      </c>
      <c r="E124" s="115" t="s">
        <v>56</v>
      </c>
      <c r="F124" s="115" t="s">
        <v>57</v>
      </c>
      <c r="G124" s="115" t="s">
        <v>142</v>
      </c>
      <c r="H124" s="115" t="s">
        <v>143</v>
      </c>
      <c r="I124" s="115" t="s">
        <v>144</v>
      </c>
      <c r="J124" s="116" t="s">
        <v>123</v>
      </c>
      <c r="K124" s="117" t="s">
        <v>145</v>
      </c>
      <c r="L124" s="113"/>
      <c r="M124" s="61" t="s">
        <v>1</v>
      </c>
      <c r="N124" s="62" t="s">
        <v>39</v>
      </c>
      <c r="O124" s="62" t="s">
        <v>146</v>
      </c>
      <c r="P124" s="62" t="s">
        <v>147</v>
      </c>
      <c r="Q124" s="62" t="s">
        <v>148</v>
      </c>
      <c r="R124" s="62" t="s">
        <v>149</v>
      </c>
      <c r="S124" s="62" t="s">
        <v>150</v>
      </c>
      <c r="T124" s="63" t="s">
        <v>151</v>
      </c>
    </row>
    <row r="125" spans="2:65" s="1" customFormat="1" ht="22.9" customHeight="1">
      <c r="B125" s="31"/>
      <c r="C125" s="66" t="s">
        <v>124</v>
      </c>
      <c r="J125" s="118">
        <f>BK125</f>
        <v>0</v>
      </c>
      <c r="L125" s="31"/>
      <c r="M125" s="64"/>
      <c r="N125" s="55"/>
      <c r="O125" s="55"/>
      <c r="P125" s="119">
        <f>P126</f>
        <v>0</v>
      </c>
      <c r="Q125" s="55"/>
      <c r="R125" s="119">
        <f>R126</f>
        <v>0</v>
      </c>
      <c r="S125" s="55"/>
      <c r="T125" s="120">
        <f>T126</f>
        <v>0</v>
      </c>
      <c r="AT125" s="16" t="s">
        <v>74</v>
      </c>
      <c r="AU125" s="16" t="s">
        <v>125</v>
      </c>
      <c r="BK125" s="121">
        <f>BK126</f>
        <v>0</v>
      </c>
    </row>
    <row r="126" spans="2:65" s="10" customFormat="1" ht="25.9" customHeight="1">
      <c r="B126" s="122"/>
      <c r="D126" s="123" t="s">
        <v>74</v>
      </c>
      <c r="E126" s="124" t="s">
        <v>906</v>
      </c>
      <c r="F126" s="124" t="s">
        <v>1084</v>
      </c>
      <c r="I126" s="125"/>
      <c r="J126" s="126">
        <f>BK126</f>
        <v>0</v>
      </c>
      <c r="L126" s="122"/>
      <c r="M126" s="127"/>
      <c r="P126" s="128">
        <f>P127+P136+P156+P160+P164+P165+P171+P174</f>
        <v>0</v>
      </c>
      <c r="R126" s="128">
        <f>R127+R136+R156+R160+R164+R165+R171+R174</f>
        <v>0</v>
      </c>
      <c r="T126" s="129">
        <f>T127+T136+T156+T160+T164+T165+T171+T174</f>
        <v>0</v>
      </c>
      <c r="AR126" s="123" t="s">
        <v>83</v>
      </c>
      <c r="AT126" s="130" t="s">
        <v>74</v>
      </c>
      <c r="AU126" s="130" t="s">
        <v>75</v>
      </c>
      <c r="AY126" s="123" t="s">
        <v>154</v>
      </c>
      <c r="BK126" s="131">
        <f>BK127+BK136+BK156+BK160+BK164+BK165+BK171+BK174</f>
        <v>0</v>
      </c>
    </row>
    <row r="127" spans="2:65" s="10" customFormat="1" ht="22.9" customHeight="1">
      <c r="B127" s="122"/>
      <c r="D127" s="123" t="s">
        <v>74</v>
      </c>
      <c r="E127" s="182" t="s">
        <v>1085</v>
      </c>
      <c r="F127" s="182" t="s">
        <v>1086</v>
      </c>
      <c r="I127" s="125"/>
      <c r="J127" s="183">
        <f>BK127</f>
        <v>0</v>
      </c>
      <c r="L127" s="122"/>
      <c r="M127" s="127"/>
      <c r="P127" s="128">
        <f>SUM(P128:P135)</f>
        <v>0</v>
      </c>
      <c r="R127" s="128">
        <f>SUM(R128:R135)</f>
        <v>0</v>
      </c>
      <c r="T127" s="129">
        <f>SUM(T128:T135)</f>
        <v>0</v>
      </c>
      <c r="AR127" s="123" t="s">
        <v>83</v>
      </c>
      <c r="AT127" s="130" t="s">
        <v>74</v>
      </c>
      <c r="AU127" s="130" t="s">
        <v>83</v>
      </c>
      <c r="AY127" s="123" t="s">
        <v>154</v>
      </c>
      <c r="BK127" s="131">
        <f>SUM(BK128:BK135)</f>
        <v>0</v>
      </c>
    </row>
    <row r="128" spans="2:65" s="1" customFormat="1" ht="24.2" customHeight="1">
      <c r="B128" s="31"/>
      <c r="C128" s="161" t="s">
        <v>75</v>
      </c>
      <c r="D128" s="161" t="s">
        <v>224</v>
      </c>
      <c r="E128" s="162" t="s">
        <v>1087</v>
      </c>
      <c r="F128" s="163" t="s">
        <v>1088</v>
      </c>
      <c r="G128" s="164" t="s">
        <v>158</v>
      </c>
      <c r="H128" s="165">
        <v>1</v>
      </c>
      <c r="I128" s="166"/>
      <c r="J128" s="167">
        <f t="shared" ref="J128:J135" si="0">ROUND(I128*H128,2)</f>
        <v>0</v>
      </c>
      <c r="K128" s="168"/>
      <c r="L128" s="169"/>
      <c r="M128" s="170" t="s">
        <v>1</v>
      </c>
      <c r="N128" s="171" t="s">
        <v>41</v>
      </c>
      <c r="P128" s="142">
        <f t="shared" ref="P128:P135" si="1">O128*H128</f>
        <v>0</v>
      </c>
      <c r="Q128" s="142">
        <v>0</v>
      </c>
      <c r="R128" s="142">
        <f t="shared" ref="R128:R135" si="2">Q128*H128</f>
        <v>0</v>
      </c>
      <c r="S128" s="142">
        <v>0</v>
      </c>
      <c r="T128" s="143">
        <f t="shared" ref="T128:T135" si="3">S128*H128</f>
        <v>0</v>
      </c>
      <c r="AR128" s="144" t="s">
        <v>172</v>
      </c>
      <c r="AT128" s="144" t="s">
        <v>224</v>
      </c>
      <c r="AU128" s="144" t="s">
        <v>160</v>
      </c>
      <c r="AY128" s="16" t="s">
        <v>154</v>
      </c>
      <c r="BE128" s="145">
        <f t="shared" ref="BE128:BE135" si="4">IF(N128="základná",J128,0)</f>
        <v>0</v>
      </c>
      <c r="BF128" s="145">
        <f t="shared" ref="BF128:BF135" si="5">IF(N128="znížená",J128,0)</f>
        <v>0</v>
      </c>
      <c r="BG128" s="145">
        <f t="shared" ref="BG128:BG135" si="6">IF(N128="zákl. prenesená",J128,0)</f>
        <v>0</v>
      </c>
      <c r="BH128" s="145">
        <f t="shared" ref="BH128:BH135" si="7">IF(N128="zníž. prenesená",J128,0)</f>
        <v>0</v>
      </c>
      <c r="BI128" s="145">
        <f t="shared" ref="BI128:BI135" si="8">IF(N128="nulová",J128,0)</f>
        <v>0</v>
      </c>
      <c r="BJ128" s="16" t="s">
        <v>160</v>
      </c>
      <c r="BK128" s="145">
        <f t="shared" ref="BK128:BK135" si="9">ROUND(I128*H128,2)</f>
        <v>0</v>
      </c>
      <c r="BL128" s="16" t="s">
        <v>159</v>
      </c>
      <c r="BM128" s="144" t="s">
        <v>160</v>
      </c>
    </row>
    <row r="129" spans="2:65" s="1" customFormat="1" ht="24.2" customHeight="1">
      <c r="B129" s="31"/>
      <c r="C129" s="161" t="s">
        <v>75</v>
      </c>
      <c r="D129" s="161" t="s">
        <v>224</v>
      </c>
      <c r="E129" s="162" t="s">
        <v>1089</v>
      </c>
      <c r="F129" s="163" t="s">
        <v>1090</v>
      </c>
      <c r="G129" s="164" t="s">
        <v>158</v>
      </c>
      <c r="H129" s="165">
        <v>1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172</v>
      </c>
      <c r="AT129" s="144" t="s">
        <v>224</v>
      </c>
      <c r="AU129" s="144" t="s">
        <v>160</v>
      </c>
      <c r="AY129" s="16" t="s">
        <v>154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160</v>
      </c>
      <c r="BK129" s="145">
        <f t="shared" si="9"/>
        <v>0</v>
      </c>
      <c r="BL129" s="16" t="s">
        <v>159</v>
      </c>
      <c r="BM129" s="144" t="s">
        <v>159</v>
      </c>
    </row>
    <row r="130" spans="2:65" s="1" customFormat="1" ht="16.5" customHeight="1">
      <c r="B130" s="31"/>
      <c r="C130" s="161" t="s">
        <v>75</v>
      </c>
      <c r="D130" s="161" t="s">
        <v>224</v>
      </c>
      <c r="E130" s="162" t="s">
        <v>1091</v>
      </c>
      <c r="F130" s="163" t="s">
        <v>1092</v>
      </c>
      <c r="G130" s="164" t="s">
        <v>158</v>
      </c>
      <c r="H130" s="165">
        <v>14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172</v>
      </c>
      <c r="AT130" s="144" t="s">
        <v>224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166</v>
      </c>
    </row>
    <row r="131" spans="2:65" s="1" customFormat="1" ht="16.5" customHeight="1">
      <c r="B131" s="31"/>
      <c r="C131" s="161" t="s">
        <v>75</v>
      </c>
      <c r="D131" s="161" t="s">
        <v>224</v>
      </c>
      <c r="E131" s="162" t="s">
        <v>1093</v>
      </c>
      <c r="F131" s="163" t="s">
        <v>1094</v>
      </c>
      <c r="G131" s="164" t="s">
        <v>158</v>
      </c>
      <c r="H131" s="165">
        <v>124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172</v>
      </c>
      <c r="AT131" s="144" t="s">
        <v>224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172</v>
      </c>
    </row>
    <row r="132" spans="2:65" s="1" customFormat="1" ht="16.5" customHeight="1">
      <c r="B132" s="31"/>
      <c r="C132" s="161" t="s">
        <v>75</v>
      </c>
      <c r="D132" s="161" t="s">
        <v>224</v>
      </c>
      <c r="E132" s="162" t="s">
        <v>1095</v>
      </c>
      <c r="F132" s="163" t="s">
        <v>1096</v>
      </c>
      <c r="G132" s="164" t="s">
        <v>158</v>
      </c>
      <c r="H132" s="165">
        <v>9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172</v>
      </c>
      <c r="AT132" s="144" t="s">
        <v>224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180</v>
      </c>
    </row>
    <row r="133" spans="2:65" s="1" customFormat="1" ht="16.5" customHeight="1">
      <c r="B133" s="31"/>
      <c r="C133" s="161" t="s">
        <v>75</v>
      </c>
      <c r="D133" s="161" t="s">
        <v>224</v>
      </c>
      <c r="E133" s="162" t="s">
        <v>1097</v>
      </c>
      <c r="F133" s="163" t="s">
        <v>1098</v>
      </c>
      <c r="G133" s="164" t="s">
        <v>158</v>
      </c>
      <c r="H133" s="165">
        <v>133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172</v>
      </c>
      <c r="AT133" s="144" t="s">
        <v>224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185</v>
      </c>
    </row>
    <row r="134" spans="2:65" s="1" customFormat="1" ht="24.2" customHeight="1">
      <c r="B134" s="31"/>
      <c r="C134" s="161" t="s">
        <v>75</v>
      </c>
      <c r="D134" s="161" t="s">
        <v>224</v>
      </c>
      <c r="E134" s="162" t="s">
        <v>1099</v>
      </c>
      <c r="F134" s="163" t="s">
        <v>1100</v>
      </c>
      <c r="G134" s="164" t="s">
        <v>158</v>
      </c>
      <c r="H134" s="165">
        <v>12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172</v>
      </c>
      <c r="AT134" s="144" t="s">
        <v>224</v>
      </c>
      <c r="AU134" s="144" t="s">
        <v>160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190</v>
      </c>
    </row>
    <row r="135" spans="2:65" s="1" customFormat="1" ht="21.75" customHeight="1">
      <c r="B135" s="31"/>
      <c r="C135" s="161" t="s">
        <v>75</v>
      </c>
      <c r="D135" s="161" t="s">
        <v>224</v>
      </c>
      <c r="E135" s="162" t="s">
        <v>1101</v>
      </c>
      <c r="F135" s="163" t="s">
        <v>1102</v>
      </c>
      <c r="G135" s="164" t="s">
        <v>158</v>
      </c>
      <c r="H135" s="165">
        <v>12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41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172</v>
      </c>
      <c r="AT135" s="144" t="s">
        <v>224</v>
      </c>
      <c r="AU135" s="144" t="s">
        <v>160</v>
      </c>
      <c r="AY135" s="16" t="s">
        <v>154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160</v>
      </c>
      <c r="BK135" s="145">
        <f t="shared" si="9"/>
        <v>0</v>
      </c>
      <c r="BL135" s="16" t="s">
        <v>159</v>
      </c>
      <c r="BM135" s="144" t="s">
        <v>198</v>
      </c>
    </row>
    <row r="136" spans="2:65" s="10" customFormat="1" ht="22.9" customHeight="1">
      <c r="B136" s="122"/>
      <c r="D136" s="123" t="s">
        <v>74</v>
      </c>
      <c r="E136" s="182" t="s">
        <v>1103</v>
      </c>
      <c r="F136" s="182" t="s">
        <v>1104</v>
      </c>
      <c r="I136" s="125"/>
      <c r="J136" s="183">
        <f>BK136</f>
        <v>0</v>
      </c>
      <c r="L136" s="122"/>
      <c r="M136" s="127"/>
      <c r="P136" s="128">
        <f>SUM(P137:P155)</f>
        <v>0</v>
      </c>
      <c r="R136" s="128">
        <f>SUM(R137:R155)</f>
        <v>0</v>
      </c>
      <c r="T136" s="129">
        <f>SUM(T137:T155)</f>
        <v>0</v>
      </c>
      <c r="AR136" s="123" t="s">
        <v>83</v>
      </c>
      <c r="AT136" s="130" t="s">
        <v>74</v>
      </c>
      <c r="AU136" s="130" t="s">
        <v>83</v>
      </c>
      <c r="AY136" s="123" t="s">
        <v>154</v>
      </c>
      <c r="BK136" s="131">
        <f>SUM(BK137:BK155)</f>
        <v>0</v>
      </c>
    </row>
    <row r="137" spans="2:65" s="1" customFormat="1" ht="49.15" customHeight="1">
      <c r="B137" s="31"/>
      <c r="C137" s="132" t="s">
        <v>75</v>
      </c>
      <c r="D137" s="132" t="s">
        <v>155</v>
      </c>
      <c r="E137" s="133" t="s">
        <v>1105</v>
      </c>
      <c r="F137" s="134" t="s">
        <v>1106</v>
      </c>
      <c r="G137" s="135" t="s">
        <v>941</v>
      </c>
      <c r="H137" s="136">
        <v>1</v>
      </c>
      <c r="I137" s="137"/>
      <c r="J137" s="138">
        <f t="shared" ref="J137:J155" si="10">ROUND(I137*H137,2)</f>
        <v>0</v>
      </c>
      <c r="K137" s="139"/>
      <c r="L137" s="31"/>
      <c r="M137" s="140" t="s">
        <v>1</v>
      </c>
      <c r="N137" s="141" t="s">
        <v>41</v>
      </c>
      <c r="P137" s="142">
        <f t="shared" ref="P137:P155" si="11">O137*H137</f>
        <v>0</v>
      </c>
      <c r="Q137" s="142">
        <v>0</v>
      </c>
      <c r="R137" s="142">
        <f t="shared" ref="R137:R155" si="12">Q137*H137</f>
        <v>0</v>
      </c>
      <c r="S137" s="142">
        <v>0</v>
      </c>
      <c r="T137" s="143">
        <f t="shared" ref="T137:T155" si="13">S137*H137</f>
        <v>0</v>
      </c>
      <c r="AR137" s="144" t="s">
        <v>159</v>
      </c>
      <c r="AT137" s="144" t="s">
        <v>155</v>
      </c>
      <c r="AU137" s="144" t="s">
        <v>160</v>
      </c>
      <c r="AY137" s="16" t="s">
        <v>154</v>
      </c>
      <c r="BE137" s="145">
        <f t="shared" ref="BE137:BE155" si="14">IF(N137="základná",J137,0)</f>
        <v>0</v>
      </c>
      <c r="BF137" s="145">
        <f t="shared" ref="BF137:BF155" si="15">IF(N137="znížená",J137,0)</f>
        <v>0</v>
      </c>
      <c r="BG137" s="145">
        <f t="shared" ref="BG137:BG155" si="16">IF(N137="zákl. prenesená",J137,0)</f>
        <v>0</v>
      </c>
      <c r="BH137" s="145">
        <f t="shared" ref="BH137:BH155" si="17">IF(N137="zníž. prenesená",J137,0)</f>
        <v>0</v>
      </c>
      <c r="BI137" s="145">
        <f t="shared" ref="BI137:BI155" si="18">IF(N137="nulová",J137,0)</f>
        <v>0</v>
      </c>
      <c r="BJ137" s="16" t="s">
        <v>160</v>
      </c>
      <c r="BK137" s="145">
        <f t="shared" ref="BK137:BK155" si="19">ROUND(I137*H137,2)</f>
        <v>0</v>
      </c>
      <c r="BL137" s="16" t="s">
        <v>159</v>
      </c>
      <c r="BM137" s="144" t="s">
        <v>202</v>
      </c>
    </row>
    <row r="138" spans="2:65" s="1" customFormat="1" ht="24.2" customHeight="1">
      <c r="B138" s="31"/>
      <c r="C138" s="132" t="s">
        <v>75</v>
      </c>
      <c r="D138" s="132" t="s">
        <v>155</v>
      </c>
      <c r="E138" s="133" t="s">
        <v>1107</v>
      </c>
      <c r="F138" s="134" t="s">
        <v>1108</v>
      </c>
      <c r="G138" s="135" t="s">
        <v>158</v>
      </c>
      <c r="H138" s="136">
        <v>1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41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159</v>
      </c>
      <c r="AT138" s="144" t="s">
        <v>155</v>
      </c>
      <c r="AU138" s="144" t="s">
        <v>160</v>
      </c>
      <c r="AY138" s="16" t="s">
        <v>154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160</v>
      </c>
      <c r="BK138" s="145">
        <f t="shared" si="19"/>
        <v>0</v>
      </c>
      <c r="BL138" s="16" t="s">
        <v>159</v>
      </c>
      <c r="BM138" s="144" t="s">
        <v>7</v>
      </c>
    </row>
    <row r="139" spans="2:65" s="1" customFormat="1" ht="24.2" customHeight="1">
      <c r="B139" s="31"/>
      <c r="C139" s="132" t="s">
        <v>75</v>
      </c>
      <c r="D139" s="132" t="s">
        <v>155</v>
      </c>
      <c r="E139" s="133" t="s">
        <v>1109</v>
      </c>
      <c r="F139" s="134" t="s">
        <v>1110</v>
      </c>
      <c r="G139" s="135" t="s">
        <v>158</v>
      </c>
      <c r="H139" s="136">
        <v>1</v>
      </c>
      <c r="I139" s="137"/>
      <c r="J139" s="138">
        <f t="shared" si="10"/>
        <v>0</v>
      </c>
      <c r="K139" s="139"/>
      <c r="L139" s="31"/>
      <c r="M139" s="140" t="s">
        <v>1</v>
      </c>
      <c r="N139" s="141" t="s">
        <v>41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159</v>
      </c>
      <c r="AT139" s="144" t="s">
        <v>155</v>
      </c>
      <c r="AU139" s="144" t="s">
        <v>160</v>
      </c>
      <c r="AY139" s="16" t="s">
        <v>154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160</v>
      </c>
      <c r="BK139" s="145">
        <f t="shared" si="19"/>
        <v>0</v>
      </c>
      <c r="BL139" s="16" t="s">
        <v>159</v>
      </c>
      <c r="BM139" s="144" t="s">
        <v>215</v>
      </c>
    </row>
    <row r="140" spans="2:65" s="1" customFormat="1" ht="16.5" customHeight="1">
      <c r="B140" s="31"/>
      <c r="C140" s="132" t="s">
        <v>75</v>
      </c>
      <c r="D140" s="132" t="s">
        <v>155</v>
      </c>
      <c r="E140" s="133" t="s">
        <v>1111</v>
      </c>
      <c r="F140" s="134" t="s">
        <v>1112</v>
      </c>
      <c r="G140" s="135" t="s">
        <v>158</v>
      </c>
      <c r="H140" s="136">
        <v>14</v>
      </c>
      <c r="I140" s="137"/>
      <c r="J140" s="138">
        <f t="shared" si="10"/>
        <v>0</v>
      </c>
      <c r="K140" s="139"/>
      <c r="L140" s="31"/>
      <c r="M140" s="140" t="s">
        <v>1</v>
      </c>
      <c r="N140" s="141" t="s">
        <v>41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159</v>
      </c>
      <c r="AT140" s="144" t="s">
        <v>155</v>
      </c>
      <c r="AU140" s="144" t="s">
        <v>160</v>
      </c>
      <c r="AY140" s="16" t="s">
        <v>154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160</v>
      </c>
      <c r="BK140" s="145">
        <f t="shared" si="19"/>
        <v>0</v>
      </c>
      <c r="BL140" s="16" t="s">
        <v>159</v>
      </c>
      <c r="BM140" s="144" t="s">
        <v>219</v>
      </c>
    </row>
    <row r="141" spans="2:65" s="1" customFormat="1" ht="21.75" customHeight="1">
      <c r="B141" s="31"/>
      <c r="C141" s="132" t="s">
        <v>75</v>
      </c>
      <c r="D141" s="132" t="s">
        <v>155</v>
      </c>
      <c r="E141" s="133" t="s">
        <v>1113</v>
      </c>
      <c r="F141" s="134" t="s">
        <v>1114</v>
      </c>
      <c r="G141" s="135" t="s">
        <v>158</v>
      </c>
      <c r="H141" s="136">
        <v>124</v>
      </c>
      <c r="I141" s="137"/>
      <c r="J141" s="138">
        <f t="shared" si="10"/>
        <v>0</v>
      </c>
      <c r="K141" s="139"/>
      <c r="L141" s="31"/>
      <c r="M141" s="140" t="s">
        <v>1</v>
      </c>
      <c r="N141" s="141" t="s">
        <v>41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159</v>
      </c>
      <c r="AT141" s="144" t="s">
        <v>155</v>
      </c>
      <c r="AU141" s="144" t="s">
        <v>160</v>
      </c>
      <c r="AY141" s="16" t="s">
        <v>154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160</v>
      </c>
      <c r="BK141" s="145">
        <f t="shared" si="19"/>
        <v>0</v>
      </c>
      <c r="BL141" s="16" t="s">
        <v>159</v>
      </c>
      <c r="BM141" s="144" t="s">
        <v>223</v>
      </c>
    </row>
    <row r="142" spans="2:65" s="1" customFormat="1" ht="16.5" customHeight="1">
      <c r="B142" s="31"/>
      <c r="C142" s="132" t="s">
        <v>75</v>
      </c>
      <c r="D142" s="132" t="s">
        <v>155</v>
      </c>
      <c r="E142" s="133" t="s">
        <v>1115</v>
      </c>
      <c r="F142" s="134" t="s">
        <v>1116</v>
      </c>
      <c r="G142" s="135" t="s">
        <v>158</v>
      </c>
      <c r="H142" s="136">
        <v>9</v>
      </c>
      <c r="I142" s="137"/>
      <c r="J142" s="138">
        <f t="shared" si="10"/>
        <v>0</v>
      </c>
      <c r="K142" s="139"/>
      <c r="L142" s="31"/>
      <c r="M142" s="140" t="s">
        <v>1</v>
      </c>
      <c r="N142" s="141" t="s">
        <v>41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159</v>
      </c>
      <c r="AT142" s="144" t="s">
        <v>155</v>
      </c>
      <c r="AU142" s="144" t="s">
        <v>160</v>
      </c>
      <c r="AY142" s="16" t="s">
        <v>154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160</v>
      </c>
      <c r="BK142" s="145">
        <f t="shared" si="19"/>
        <v>0</v>
      </c>
      <c r="BL142" s="16" t="s">
        <v>159</v>
      </c>
      <c r="BM142" s="144" t="s">
        <v>227</v>
      </c>
    </row>
    <row r="143" spans="2:65" s="1" customFormat="1" ht="24.2" customHeight="1">
      <c r="B143" s="31"/>
      <c r="C143" s="132" t="s">
        <v>75</v>
      </c>
      <c r="D143" s="132" t="s">
        <v>155</v>
      </c>
      <c r="E143" s="133" t="s">
        <v>1117</v>
      </c>
      <c r="F143" s="134" t="s">
        <v>1118</v>
      </c>
      <c r="G143" s="135" t="s">
        <v>158</v>
      </c>
      <c r="H143" s="136">
        <v>133</v>
      </c>
      <c r="I143" s="137"/>
      <c r="J143" s="138">
        <f t="shared" si="10"/>
        <v>0</v>
      </c>
      <c r="K143" s="139"/>
      <c r="L143" s="31"/>
      <c r="M143" s="140" t="s">
        <v>1</v>
      </c>
      <c r="N143" s="141" t="s">
        <v>41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159</v>
      </c>
      <c r="AT143" s="144" t="s">
        <v>155</v>
      </c>
      <c r="AU143" s="144" t="s">
        <v>160</v>
      </c>
      <c r="AY143" s="16" t="s">
        <v>154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6" t="s">
        <v>160</v>
      </c>
      <c r="BK143" s="145">
        <f t="shared" si="19"/>
        <v>0</v>
      </c>
      <c r="BL143" s="16" t="s">
        <v>159</v>
      </c>
      <c r="BM143" s="144" t="s">
        <v>231</v>
      </c>
    </row>
    <row r="144" spans="2:65" s="1" customFormat="1" ht="24.2" customHeight="1">
      <c r="B144" s="31"/>
      <c r="C144" s="132" t="s">
        <v>75</v>
      </c>
      <c r="D144" s="132" t="s">
        <v>155</v>
      </c>
      <c r="E144" s="133" t="s">
        <v>1119</v>
      </c>
      <c r="F144" s="134" t="s">
        <v>1120</v>
      </c>
      <c r="G144" s="135" t="s">
        <v>158</v>
      </c>
      <c r="H144" s="136">
        <v>12</v>
      </c>
      <c r="I144" s="137"/>
      <c r="J144" s="138">
        <f t="shared" si="10"/>
        <v>0</v>
      </c>
      <c r="K144" s="139"/>
      <c r="L144" s="31"/>
      <c r="M144" s="140" t="s">
        <v>1</v>
      </c>
      <c r="N144" s="141" t="s">
        <v>41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159</v>
      </c>
      <c r="AT144" s="144" t="s">
        <v>155</v>
      </c>
      <c r="AU144" s="144" t="s">
        <v>160</v>
      </c>
      <c r="AY144" s="16" t="s">
        <v>154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6" t="s">
        <v>160</v>
      </c>
      <c r="BK144" s="145">
        <f t="shared" si="19"/>
        <v>0</v>
      </c>
      <c r="BL144" s="16" t="s">
        <v>159</v>
      </c>
      <c r="BM144" s="144" t="s">
        <v>234</v>
      </c>
    </row>
    <row r="145" spans="2:65" s="1" customFormat="1" ht="24.2" customHeight="1">
      <c r="B145" s="31"/>
      <c r="C145" s="132" t="s">
        <v>75</v>
      </c>
      <c r="D145" s="132" t="s">
        <v>155</v>
      </c>
      <c r="E145" s="133" t="s">
        <v>1121</v>
      </c>
      <c r="F145" s="134" t="s">
        <v>1122</v>
      </c>
      <c r="G145" s="135" t="s">
        <v>158</v>
      </c>
      <c r="H145" s="136">
        <v>12</v>
      </c>
      <c r="I145" s="137"/>
      <c r="J145" s="138">
        <f t="shared" si="10"/>
        <v>0</v>
      </c>
      <c r="K145" s="139"/>
      <c r="L145" s="31"/>
      <c r="M145" s="140" t="s">
        <v>1</v>
      </c>
      <c r="N145" s="141" t="s">
        <v>41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159</v>
      </c>
      <c r="AT145" s="144" t="s">
        <v>155</v>
      </c>
      <c r="AU145" s="144" t="s">
        <v>160</v>
      </c>
      <c r="AY145" s="16" t="s">
        <v>154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160</v>
      </c>
      <c r="BK145" s="145">
        <f t="shared" si="19"/>
        <v>0</v>
      </c>
      <c r="BL145" s="16" t="s">
        <v>159</v>
      </c>
      <c r="BM145" s="144" t="s">
        <v>238</v>
      </c>
    </row>
    <row r="146" spans="2:65" s="1" customFormat="1" ht="16.5" customHeight="1">
      <c r="B146" s="31"/>
      <c r="C146" s="132" t="s">
        <v>75</v>
      </c>
      <c r="D146" s="132" t="s">
        <v>155</v>
      </c>
      <c r="E146" s="133" t="s">
        <v>1123</v>
      </c>
      <c r="F146" s="134" t="s">
        <v>1124</v>
      </c>
      <c r="G146" s="135" t="s">
        <v>184</v>
      </c>
      <c r="H146" s="136">
        <v>1610</v>
      </c>
      <c r="I146" s="137"/>
      <c r="J146" s="138">
        <f t="shared" si="10"/>
        <v>0</v>
      </c>
      <c r="K146" s="139"/>
      <c r="L146" s="31"/>
      <c r="M146" s="140" t="s">
        <v>1</v>
      </c>
      <c r="N146" s="141" t="s">
        <v>41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159</v>
      </c>
      <c r="AT146" s="144" t="s">
        <v>155</v>
      </c>
      <c r="AU146" s="144" t="s">
        <v>160</v>
      </c>
      <c r="AY146" s="16" t="s">
        <v>154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160</v>
      </c>
      <c r="BK146" s="145">
        <f t="shared" si="19"/>
        <v>0</v>
      </c>
      <c r="BL146" s="16" t="s">
        <v>159</v>
      </c>
      <c r="BM146" s="144" t="s">
        <v>241</v>
      </c>
    </row>
    <row r="147" spans="2:65" s="1" customFormat="1" ht="16.5" customHeight="1">
      <c r="B147" s="31"/>
      <c r="C147" s="132" t="s">
        <v>75</v>
      </c>
      <c r="D147" s="132" t="s">
        <v>155</v>
      </c>
      <c r="E147" s="133" t="s">
        <v>1125</v>
      </c>
      <c r="F147" s="134" t="s">
        <v>1126</v>
      </c>
      <c r="G147" s="135" t="s">
        <v>184</v>
      </c>
      <c r="H147" s="136">
        <v>1610</v>
      </c>
      <c r="I147" s="137"/>
      <c r="J147" s="138">
        <f t="shared" si="10"/>
        <v>0</v>
      </c>
      <c r="K147" s="139"/>
      <c r="L147" s="31"/>
      <c r="M147" s="140" t="s">
        <v>1</v>
      </c>
      <c r="N147" s="141" t="s">
        <v>41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159</v>
      </c>
      <c r="AT147" s="144" t="s">
        <v>155</v>
      </c>
      <c r="AU147" s="144" t="s">
        <v>160</v>
      </c>
      <c r="AY147" s="16" t="s">
        <v>154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160</v>
      </c>
      <c r="BK147" s="145">
        <f t="shared" si="19"/>
        <v>0</v>
      </c>
      <c r="BL147" s="16" t="s">
        <v>159</v>
      </c>
      <c r="BM147" s="144" t="s">
        <v>245</v>
      </c>
    </row>
    <row r="148" spans="2:65" s="1" customFormat="1" ht="24.2" customHeight="1">
      <c r="B148" s="31"/>
      <c r="C148" s="132" t="s">
        <v>75</v>
      </c>
      <c r="D148" s="132" t="s">
        <v>155</v>
      </c>
      <c r="E148" s="133" t="s">
        <v>1127</v>
      </c>
      <c r="F148" s="134" t="s">
        <v>1128</v>
      </c>
      <c r="G148" s="135" t="s">
        <v>184</v>
      </c>
      <c r="H148" s="136">
        <v>230</v>
      </c>
      <c r="I148" s="137"/>
      <c r="J148" s="138">
        <f t="shared" si="10"/>
        <v>0</v>
      </c>
      <c r="K148" s="139"/>
      <c r="L148" s="31"/>
      <c r="M148" s="140" t="s">
        <v>1</v>
      </c>
      <c r="N148" s="141" t="s">
        <v>41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159</v>
      </c>
      <c r="AT148" s="144" t="s">
        <v>155</v>
      </c>
      <c r="AU148" s="144" t="s">
        <v>160</v>
      </c>
      <c r="AY148" s="16" t="s">
        <v>154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160</v>
      </c>
      <c r="BK148" s="145">
        <f t="shared" si="19"/>
        <v>0</v>
      </c>
      <c r="BL148" s="16" t="s">
        <v>159</v>
      </c>
      <c r="BM148" s="144" t="s">
        <v>248</v>
      </c>
    </row>
    <row r="149" spans="2:65" s="1" customFormat="1" ht="16.5" customHeight="1">
      <c r="B149" s="31"/>
      <c r="C149" s="132" t="s">
        <v>75</v>
      </c>
      <c r="D149" s="132" t="s">
        <v>155</v>
      </c>
      <c r="E149" s="133" t="s">
        <v>1129</v>
      </c>
      <c r="F149" s="134" t="s">
        <v>1130</v>
      </c>
      <c r="G149" s="135" t="s">
        <v>158</v>
      </c>
      <c r="H149" s="136">
        <v>4</v>
      </c>
      <c r="I149" s="137"/>
      <c r="J149" s="138">
        <f t="shared" si="10"/>
        <v>0</v>
      </c>
      <c r="K149" s="139"/>
      <c r="L149" s="31"/>
      <c r="M149" s="140" t="s">
        <v>1</v>
      </c>
      <c r="N149" s="141" t="s">
        <v>41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159</v>
      </c>
      <c r="AT149" s="144" t="s">
        <v>155</v>
      </c>
      <c r="AU149" s="144" t="s">
        <v>160</v>
      </c>
      <c r="AY149" s="16" t="s">
        <v>154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160</v>
      </c>
      <c r="BK149" s="145">
        <f t="shared" si="19"/>
        <v>0</v>
      </c>
      <c r="BL149" s="16" t="s">
        <v>159</v>
      </c>
      <c r="BM149" s="144" t="s">
        <v>253</v>
      </c>
    </row>
    <row r="150" spans="2:65" s="1" customFormat="1" ht="49.15" customHeight="1">
      <c r="B150" s="31"/>
      <c r="C150" s="132" t="s">
        <v>75</v>
      </c>
      <c r="D150" s="132" t="s">
        <v>155</v>
      </c>
      <c r="E150" s="133" t="s">
        <v>1131</v>
      </c>
      <c r="F150" s="134" t="s">
        <v>1132</v>
      </c>
      <c r="G150" s="135" t="s">
        <v>184</v>
      </c>
      <c r="H150" s="136">
        <v>1250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160</v>
      </c>
      <c r="BK150" s="145">
        <f t="shared" si="19"/>
        <v>0</v>
      </c>
      <c r="BL150" s="16" t="s">
        <v>159</v>
      </c>
      <c r="BM150" s="144" t="s">
        <v>256</v>
      </c>
    </row>
    <row r="151" spans="2:65" s="1" customFormat="1" ht="49.15" customHeight="1">
      <c r="B151" s="31"/>
      <c r="C151" s="132" t="s">
        <v>75</v>
      </c>
      <c r="D151" s="132" t="s">
        <v>155</v>
      </c>
      <c r="E151" s="133" t="s">
        <v>1133</v>
      </c>
      <c r="F151" s="134" t="s">
        <v>1134</v>
      </c>
      <c r="G151" s="135" t="s">
        <v>184</v>
      </c>
      <c r="H151" s="136">
        <v>130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41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160</v>
      </c>
      <c r="BK151" s="145">
        <f t="shared" si="19"/>
        <v>0</v>
      </c>
      <c r="BL151" s="16" t="s">
        <v>159</v>
      </c>
      <c r="BM151" s="144" t="s">
        <v>261</v>
      </c>
    </row>
    <row r="152" spans="2:65" s="1" customFormat="1" ht="44.25" customHeight="1">
      <c r="B152" s="31"/>
      <c r="C152" s="132" t="s">
        <v>75</v>
      </c>
      <c r="D152" s="132" t="s">
        <v>155</v>
      </c>
      <c r="E152" s="133" t="s">
        <v>1135</v>
      </c>
      <c r="F152" s="134" t="s">
        <v>1136</v>
      </c>
      <c r="G152" s="135" t="s">
        <v>184</v>
      </c>
      <c r="H152" s="136">
        <v>230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41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159</v>
      </c>
      <c r="AT152" s="144" t="s">
        <v>155</v>
      </c>
      <c r="AU152" s="144" t="s">
        <v>160</v>
      </c>
      <c r="AY152" s="16" t="s">
        <v>154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160</v>
      </c>
      <c r="BK152" s="145">
        <f t="shared" si="19"/>
        <v>0</v>
      </c>
      <c r="BL152" s="16" t="s">
        <v>159</v>
      </c>
      <c r="BM152" s="144" t="s">
        <v>265</v>
      </c>
    </row>
    <row r="153" spans="2:65" s="1" customFormat="1" ht="24.2" customHeight="1">
      <c r="B153" s="31"/>
      <c r="C153" s="132" t="s">
        <v>75</v>
      </c>
      <c r="D153" s="132" t="s">
        <v>155</v>
      </c>
      <c r="E153" s="133" t="s">
        <v>1137</v>
      </c>
      <c r="F153" s="134" t="s">
        <v>1138</v>
      </c>
      <c r="G153" s="135" t="s">
        <v>158</v>
      </c>
      <c r="H153" s="136">
        <v>1480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270</v>
      </c>
    </row>
    <row r="154" spans="2:65" s="1" customFormat="1" ht="33" customHeight="1">
      <c r="B154" s="31"/>
      <c r="C154" s="132" t="s">
        <v>75</v>
      </c>
      <c r="D154" s="132" t="s">
        <v>155</v>
      </c>
      <c r="E154" s="133" t="s">
        <v>1139</v>
      </c>
      <c r="F154" s="134" t="s">
        <v>1140</v>
      </c>
      <c r="G154" s="135" t="s">
        <v>165</v>
      </c>
      <c r="H154" s="136">
        <v>2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159</v>
      </c>
      <c r="AT154" s="144" t="s">
        <v>155</v>
      </c>
      <c r="AU154" s="144" t="s">
        <v>160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274</v>
      </c>
    </row>
    <row r="155" spans="2:65" s="1" customFormat="1" ht="24.2" customHeight="1">
      <c r="B155" s="31"/>
      <c r="C155" s="132" t="s">
        <v>75</v>
      </c>
      <c r="D155" s="132" t="s">
        <v>155</v>
      </c>
      <c r="E155" s="133" t="s">
        <v>1141</v>
      </c>
      <c r="F155" s="134" t="s">
        <v>1142</v>
      </c>
      <c r="G155" s="135" t="s">
        <v>158</v>
      </c>
      <c r="H155" s="136">
        <v>20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41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159</v>
      </c>
      <c r="AT155" s="144" t="s">
        <v>155</v>
      </c>
      <c r="AU155" s="144" t="s">
        <v>160</v>
      </c>
      <c r="AY155" s="16" t="s">
        <v>154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160</v>
      </c>
      <c r="BK155" s="145">
        <f t="shared" si="19"/>
        <v>0</v>
      </c>
      <c r="BL155" s="16" t="s">
        <v>159</v>
      </c>
      <c r="BM155" s="144" t="s">
        <v>279</v>
      </c>
    </row>
    <row r="156" spans="2:65" s="10" customFormat="1" ht="22.9" customHeight="1">
      <c r="B156" s="122"/>
      <c r="D156" s="123" t="s">
        <v>74</v>
      </c>
      <c r="E156" s="182" t="s">
        <v>1143</v>
      </c>
      <c r="F156" s="182" t="s">
        <v>1144</v>
      </c>
      <c r="I156" s="125"/>
      <c r="J156" s="183">
        <f>BK156</f>
        <v>0</v>
      </c>
      <c r="L156" s="122"/>
      <c r="M156" s="127"/>
      <c r="P156" s="128">
        <f>SUM(P157:P159)</f>
        <v>0</v>
      </c>
      <c r="R156" s="128">
        <f>SUM(R157:R159)</f>
        <v>0</v>
      </c>
      <c r="T156" s="129">
        <f>SUM(T157:T159)</f>
        <v>0</v>
      </c>
      <c r="AR156" s="123" t="s">
        <v>83</v>
      </c>
      <c r="AT156" s="130" t="s">
        <v>74</v>
      </c>
      <c r="AU156" s="130" t="s">
        <v>83</v>
      </c>
      <c r="AY156" s="123" t="s">
        <v>154</v>
      </c>
      <c r="BK156" s="131">
        <f>SUM(BK157:BK159)</f>
        <v>0</v>
      </c>
    </row>
    <row r="157" spans="2:65" s="1" customFormat="1" ht="24.2" customHeight="1">
      <c r="B157" s="31"/>
      <c r="C157" s="161" t="s">
        <v>75</v>
      </c>
      <c r="D157" s="161" t="s">
        <v>224</v>
      </c>
      <c r="E157" s="162" t="s">
        <v>1145</v>
      </c>
      <c r="F157" s="163" t="s">
        <v>1146</v>
      </c>
      <c r="G157" s="164" t="s">
        <v>184</v>
      </c>
      <c r="H157" s="165">
        <v>1700</v>
      </c>
      <c r="I157" s="166"/>
      <c r="J157" s="167">
        <f>ROUND(I157*H157,2)</f>
        <v>0</v>
      </c>
      <c r="K157" s="168"/>
      <c r="L157" s="169"/>
      <c r="M157" s="170" t="s">
        <v>1</v>
      </c>
      <c r="N157" s="171" t="s">
        <v>41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172</v>
      </c>
      <c r="AT157" s="144" t="s">
        <v>224</v>
      </c>
      <c r="AU157" s="144" t="s">
        <v>160</v>
      </c>
      <c r="AY157" s="16" t="s">
        <v>154</v>
      </c>
      <c r="BE157" s="145">
        <f>IF(N157="základná",J157,0)</f>
        <v>0</v>
      </c>
      <c r="BF157" s="145">
        <f>IF(N157="znížená",J157,0)</f>
        <v>0</v>
      </c>
      <c r="BG157" s="145">
        <f>IF(N157="zákl. prenesená",J157,0)</f>
        <v>0</v>
      </c>
      <c r="BH157" s="145">
        <f>IF(N157="zníž. prenesená",J157,0)</f>
        <v>0</v>
      </c>
      <c r="BI157" s="145">
        <f>IF(N157="nulová",J157,0)</f>
        <v>0</v>
      </c>
      <c r="BJ157" s="16" t="s">
        <v>160</v>
      </c>
      <c r="BK157" s="145">
        <f>ROUND(I157*H157,2)</f>
        <v>0</v>
      </c>
      <c r="BL157" s="16" t="s">
        <v>159</v>
      </c>
      <c r="BM157" s="144" t="s">
        <v>285</v>
      </c>
    </row>
    <row r="158" spans="2:65" s="1" customFormat="1" ht="33" customHeight="1">
      <c r="B158" s="31"/>
      <c r="C158" s="161" t="s">
        <v>75</v>
      </c>
      <c r="D158" s="161" t="s">
        <v>224</v>
      </c>
      <c r="E158" s="162" t="s">
        <v>1105</v>
      </c>
      <c r="F158" s="163" t="s">
        <v>1147</v>
      </c>
      <c r="G158" s="164" t="s">
        <v>165</v>
      </c>
      <c r="H158" s="165">
        <v>2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41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172</v>
      </c>
      <c r="AT158" s="144" t="s">
        <v>224</v>
      </c>
      <c r="AU158" s="144" t="s">
        <v>160</v>
      </c>
      <c r="AY158" s="16" t="s">
        <v>154</v>
      </c>
      <c r="BE158" s="145">
        <f>IF(N158="základná",J158,0)</f>
        <v>0</v>
      </c>
      <c r="BF158" s="145">
        <f>IF(N158="znížená",J158,0)</f>
        <v>0</v>
      </c>
      <c r="BG158" s="145">
        <f>IF(N158="zákl. prenesená",J158,0)</f>
        <v>0</v>
      </c>
      <c r="BH158" s="145">
        <f>IF(N158="zníž. prenesená",J158,0)</f>
        <v>0</v>
      </c>
      <c r="BI158" s="145">
        <f>IF(N158="nulová",J158,0)</f>
        <v>0</v>
      </c>
      <c r="BJ158" s="16" t="s">
        <v>160</v>
      </c>
      <c r="BK158" s="145">
        <f>ROUND(I158*H158,2)</f>
        <v>0</v>
      </c>
      <c r="BL158" s="16" t="s">
        <v>159</v>
      </c>
      <c r="BM158" s="144" t="s">
        <v>290</v>
      </c>
    </row>
    <row r="159" spans="2:65" s="1" customFormat="1" ht="24.2" customHeight="1">
      <c r="B159" s="31"/>
      <c r="C159" s="161" t="s">
        <v>75</v>
      </c>
      <c r="D159" s="161" t="s">
        <v>224</v>
      </c>
      <c r="E159" s="162" t="s">
        <v>1148</v>
      </c>
      <c r="F159" s="163" t="s">
        <v>1149</v>
      </c>
      <c r="G159" s="164" t="s">
        <v>158</v>
      </c>
      <c r="H159" s="165">
        <v>20</v>
      </c>
      <c r="I159" s="166"/>
      <c r="J159" s="167">
        <f>ROUND(I159*H159,2)</f>
        <v>0</v>
      </c>
      <c r="K159" s="168"/>
      <c r="L159" s="169"/>
      <c r="M159" s="170" t="s">
        <v>1</v>
      </c>
      <c r="N159" s="171" t="s">
        <v>41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172</v>
      </c>
      <c r="AT159" s="144" t="s">
        <v>224</v>
      </c>
      <c r="AU159" s="144" t="s">
        <v>160</v>
      </c>
      <c r="AY159" s="16" t="s">
        <v>154</v>
      </c>
      <c r="BE159" s="145">
        <f>IF(N159="základná",J159,0)</f>
        <v>0</v>
      </c>
      <c r="BF159" s="145">
        <f>IF(N159="znížená",J159,0)</f>
        <v>0</v>
      </c>
      <c r="BG159" s="145">
        <f>IF(N159="zákl. prenesená",J159,0)</f>
        <v>0</v>
      </c>
      <c r="BH159" s="145">
        <f>IF(N159="zníž. prenesená",J159,0)</f>
        <v>0</v>
      </c>
      <c r="BI159" s="145">
        <f>IF(N159="nulová",J159,0)</f>
        <v>0</v>
      </c>
      <c r="BJ159" s="16" t="s">
        <v>160</v>
      </c>
      <c r="BK159" s="145">
        <f>ROUND(I159*H159,2)</f>
        <v>0</v>
      </c>
      <c r="BL159" s="16" t="s">
        <v>159</v>
      </c>
      <c r="BM159" s="144" t="s">
        <v>294</v>
      </c>
    </row>
    <row r="160" spans="2:65" s="10" customFormat="1" ht="22.9" customHeight="1">
      <c r="B160" s="122"/>
      <c r="D160" s="123" t="s">
        <v>74</v>
      </c>
      <c r="E160" s="182" t="s">
        <v>1150</v>
      </c>
      <c r="F160" s="182" t="s">
        <v>1151</v>
      </c>
      <c r="I160" s="125"/>
      <c r="J160" s="183">
        <f>BK160</f>
        <v>0</v>
      </c>
      <c r="L160" s="122"/>
      <c r="M160" s="127"/>
      <c r="P160" s="128">
        <f>SUM(P161:P163)</f>
        <v>0</v>
      </c>
      <c r="R160" s="128">
        <f>SUM(R161:R163)</f>
        <v>0</v>
      </c>
      <c r="T160" s="129">
        <f>SUM(T161:T163)</f>
        <v>0</v>
      </c>
      <c r="AR160" s="123" t="s">
        <v>159</v>
      </c>
      <c r="AT160" s="130" t="s">
        <v>74</v>
      </c>
      <c r="AU160" s="130" t="s">
        <v>83</v>
      </c>
      <c r="AY160" s="123" t="s">
        <v>154</v>
      </c>
      <c r="BK160" s="131">
        <f>SUM(BK161:BK163)</f>
        <v>0</v>
      </c>
    </row>
    <row r="161" spans="2:65" s="1" customFormat="1" ht="16.5" customHeight="1">
      <c r="B161" s="31"/>
      <c r="C161" s="132" t="s">
        <v>75</v>
      </c>
      <c r="D161" s="132" t="s">
        <v>155</v>
      </c>
      <c r="E161" s="133" t="s">
        <v>1152</v>
      </c>
      <c r="F161" s="134" t="s">
        <v>1153</v>
      </c>
      <c r="G161" s="135" t="s">
        <v>365</v>
      </c>
      <c r="H161" s="172"/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41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159</v>
      </c>
      <c r="AT161" s="144" t="s">
        <v>155</v>
      </c>
      <c r="AU161" s="144" t="s">
        <v>160</v>
      </c>
      <c r="AY161" s="16" t="s">
        <v>154</v>
      </c>
      <c r="BE161" s="145">
        <f>IF(N161="základná",J161,0)</f>
        <v>0</v>
      </c>
      <c r="BF161" s="145">
        <f>IF(N161="znížená",J161,0)</f>
        <v>0</v>
      </c>
      <c r="BG161" s="145">
        <f>IF(N161="zákl. prenesená",J161,0)</f>
        <v>0</v>
      </c>
      <c r="BH161" s="145">
        <f>IF(N161="zníž. prenesená",J161,0)</f>
        <v>0</v>
      </c>
      <c r="BI161" s="145">
        <f>IF(N161="nulová",J161,0)</f>
        <v>0</v>
      </c>
      <c r="BJ161" s="16" t="s">
        <v>160</v>
      </c>
      <c r="BK161" s="145">
        <f>ROUND(I161*H161,2)</f>
        <v>0</v>
      </c>
      <c r="BL161" s="16" t="s">
        <v>159</v>
      </c>
      <c r="BM161" s="144" t="s">
        <v>306</v>
      </c>
    </row>
    <row r="162" spans="2:65" s="1" customFormat="1" ht="37.9" customHeight="1">
      <c r="B162" s="31"/>
      <c r="C162" s="161" t="s">
        <v>75</v>
      </c>
      <c r="D162" s="161" t="s">
        <v>224</v>
      </c>
      <c r="E162" s="162" t="s">
        <v>1154</v>
      </c>
      <c r="F162" s="163" t="s">
        <v>1155</v>
      </c>
      <c r="G162" s="164" t="s">
        <v>365</v>
      </c>
      <c r="H162" s="184"/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41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172</v>
      </c>
      <c r="AT162" s="144" t="s">
        <v>224</v>
      </c>
      <c r="AU162" s="144" t="s">
        <v>160</v>
      </c>
      <c r="AY162" s="16" t="s">
        <v>154</v>
      </c>
      <c r="BE162" s="145">
        <f>IF(N162="základná",J162,0)</f>
        <v>0</v>
      </c>
      <c r="BF162" s="145">
        <f>IF(N162="znížená",J162,0)</f>
        <v>0</v>
      </c>
      <c r="BG162" s="145">
        <f>IF(N162="zákl. prenesená",J162,0)</f>
        <v>0</v>
      </c>
      <c r="BH162" s="145">
        <f>IF(N162="zníž. prenesená",J162,0)</f>
        <v>0</v>
      </c>
      <c r="BI162" s="145">
        <f>IF(N162="nulová",J162,0)</f>
        <v>0</v>
      </c>
      <c r="BJ162" s="16" t="s">
        <v>160</v>
      </c>
      <c r="BK162" s="145">
        <f>ROUND(I162*H162,2)</f>
        <v>0</v>
      </c>
      <c r="BL162" s="16" t="s">
        <v>159</v>
      </c>
      <c r="BM162" s="144" t="s">
        <v>309</v>
      </c>
    </row>
    <row r="163" spans="2:65" s="1" customFormat="1" ht="16.5" customHeight="1">
      <c r="B163" s="31"/>
      <c r="C163" s="161" t="s">
        <v>75</v>
      </c>
      <c r="D163" s="161" t="s">
        <v>224</v>
      </c>
      <c r="E163" s="162" t="s">
        <v>1156</v>
      </c>
      <c r="F163" s="163" t="s">
        <v>1157</v>
      </c>
      <c r="G163" s="164" t="s">
        <v>365</v>
      </c>
      <c r="H163" s="184"/>
      <c r="I163" s="166"/>
      <c r="J163" s="167">
        <f>ROUND(I163*H163,2)</f>
        <v>0</v>
      </c>
      <c r="K163" s="168"/>
      <c r="L163" s="169"/>
      <c r="M163" s="170" t="s">
        <v>1</v>
      </c>
      <c r="N163" s="171" t="s">
        <v>41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172</v>
      </c>
      <c r="AT163" s="144" t="s">
        <v>224</v>
      </c>
      <c r="AU163" s="144" t="s">
        <v>160</v>
      </c>
      <c r="AY163" s="16" t="s">
        <v>154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6" t="s">
        <v>160</v>
      </c>
      <c r="BK163" s="145">
        <f>ROUND(I163*H163,2)</f>
        <v>0</v>
      </c>
      <c r="BL163" s="16" t="s">
        <v>159</v>
      </c>
      <c r="BM163" s="144" t="s">
        <v>321</v>
      </c>
    </row>
    <row r="164" spans="2:65" s="10" customFormat="1" ht="22.9" customHeight="1">
      <c r="B164" s="122"/>
      <c r="D164" s="123" t="s">
        <v>74</v>
      </c>
      <c r="E164" s="182" t="s">
        <v>969</v>
      </c>
      <c r="F164" s="182" t="s">
        <v>1158</v>
      </c>
      <c r="I164" s="125"/>
      <c r="J164" s="183">
        <f>BK164</f>
        <v>0</v>
      </c>
      <c r="L164" s="122"/>
      <c r="M164" s="127"/>
      <c r="P164" s="128">
        <v>0</v>
      </c>
      <c r="R164" s="128">
        <v>0</v>
      </c>
      <c r="T164" s="129">
        <v>0</v>
      </c>
      <c r="AR164" s="123" t="s">
        <v>83</v>
      </c>
      <c r="AT164" s="130" t="s">
        <v>74</v>
      </c>
      <c r="AU164" s="130" t="s">
        <v>83</v>
      </c>
      <c r="AY164" s="123" t="s">
        <v>154</v>
      </c>
      <c r="BK164" s="131">
        <v>0</v>
      </c>
    </row>
    <row r="165" spans="2:65" s="10" customFormat="1" ht="22.9" customHeight="1">
      <c r="B165" s="122"/>
      <c r="D165" s="123" t="s">
        <v>74</v>
      </c>
      <c r="E165" s="182" t="s">
        <v>1159</v>
      </c>
      <c r="F165" s="182" t="s">
        <v>1160</v>
      </c>
      <c r="I165" s="125"/>
      <c r="J165" s="183">
        <f>BK165</f>
        <v>0</v>
      </c>
      <c r="L165" s="122"/>
      <c r="M165" s="127"/>
      <c r="P165" s="128">
        <f>SUM(P166:P170)</f>
        <v>0</v>
      </c>
      <c r="R165" s="128">
        <f>SUM(R166:R170)</f>
        <v>0</v>
      </c>
      <c r="T165" s="129">
        <f>SUM(T166:T170)</f>
        <v>0</v>
      </c>
      <c r="AR165" s="123" t="s">
        <v>159</v>
      </c>
      <c r="AT165" s="130" t="s">
        <v>74</v>
      </c>
      <c r="AU165" s="130" t="s">
        <v>83</v>
      </c>
      <c r="AY165" s="123" t="s">
        <v>154</v>
      </c>
      <c r="BK165" s="131">
        <f>SUM(BK166:BK170)</f>
        <v>0</v>
      </c>
    </row>
    <row r="166" spans="2:65" s="1" customFormat="1" ht="33" customHeight="1">
      <c r="B166" s="31"/>
      <c r="C166" s="132" t="s">
        <v>83</v>
      </c>
      <c r="D166" s="132" t="s">
        <v>155</v>
      </c>
      <c r="E166" s="133" t="s">
        <v>1161</v>
      </c>
      <c r="F166" s="134" t="s">
        <v>1162</v>
      </c>
      <c r="G166" s="135" t="s">
        <v>165</v>
      </c>
      <c r="H166" s="136">
        <v>0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1163</v>
      </c>
      <c r="AT166" s="144" t="s">
        <v>155</v>
      </c>
      <c r="AU166" s="144" t="s">
        <v>160</v>
      </c>
      <c r="AY166" s="16" t="s">
        <v>154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6" t="s">
        <v>160</v>
      </c>
      <c r="BK166" s="145">
        <f>ROUND(I166*H166,2)</f>
        <v>0</v>
      </c>
      <c r="BL166" s="16" t="s">
        <v>1163</v>
      </c>
      <c r="BM166" s="144" t="s">
        <v>1164</v>
      </c>
    </row>
    <row r="167" spans="2:65" s="1" customFormat="1" ht="24.2" customHeight="1">
      <c r="B167" s="31"/>
      <c r="C167" s="132" t="s">
        <v>160</v>
      </c>
      <c r="D167" s="132" t="s">
        <v>155</v>
      </c>
      <c r="E167" s="133" t="s">
        <v>1165</v>
      </c>
      <c r="F167" s="134" t="s">
        <v>1166</v>
      </c>
      <c r="G167" s="135" t="s">
        <v>165</v>
      </c>
      <c r="H167" s="136">
        <v>0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1163</v>
      </c>
      <c r="AT167" s="144" t="s">
        <v>155</v>
      </c>
      <c r="AU167" s="144" t="s">
        <v>160</v>
      </c>
      <c r="AY167" s="16" t="s">
        <v>154</v>
      </c>
      <c r="BE167" s="145">
        <f>IF(N167="základná",J167,0)</f>
        <v>0</v>
      </c>
      <c r="BF167" s="145">
        <f>IF(N167="znížená",J167,0)</f>
        <v>0</v>
      </c>
      <c r="BG167" s="145">
        <f>IF(N167="zákl. prenesená",J167,0)</f>
        <v>0</v>
      </c>
      <c r="BH167" s="145">
        <f>IF(N167="zníž. prenesená",J167,0)</f>
        <v>0</v>
      </c>
      <c r="BI167" s="145">
        <f>IF(N167="nulová",J167,0)</f>
        <v>0</v>
      </c>
      <c r="BJ167" s="16" t="s">
        <v>160</v>
      </c>
      <c r="BK167" s="145">
        <f>ROUND(I167*H167,2)</f>
        <v>0</v>
      </c>
      <c r="BL167" s="16" t="s">
        <v>1163</v>
      </c>
      <c r="BM167" s="144" t="s">
        <v>1167</v>
      </c>
    </row>
    <row r="168" spans="2:65" s="1" customFormat="1" ht="24.2" customHeight="1">
      <c r="B168" s="31"/>
      <c r="C168" s="132" t="s">
        <v>152</v>
      </c>
      <c r="D168" s="132" t="s">
        <v>155</v>
      </c>
      <c r="E168" s="133" t="s">
        <v>1168</v>
      </c>
      <c r="F168" s="134" t="s">
        <v>1166</v>
      </c>
      <c r="G168" s="135" t="s">
        <v>165</v>
      </c>
      <c r="H168" s="136">
        <v>0</v>
      </c>
      <c r="I168" s="137"/>
      <c r="J168" s="138">
        <f>ROUND(I168*H168,2)</f>
        <v>0</v>
      </c>
      <c r="K168" s="139"/>
      <c r="L168" s="31"/>
      <c r="M168" s="140" t="s">
        <v>1</v>
      </c>
      <c r="N168" s="141" t="s">
        <v>41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1163</v>
      </c>
      <c r="AT168" s="144" t="s">
        <v>155</v>
      </c>
      <c r="AU168" s="144" t="s">
        <v>160</v>
      </c>
      <c r="AY168" s="16" t="s">
        <v>154</v>
      </c>
      <c r="BE168" s="145">
        <f>IF(N168="základná",J168,0)</f>
        <v>0</v>
      </c>
      <c r="BF168" s="145">
        <f>IF(N168="znížená",J168,0)</f>
        <v>0</v>
      </c>
      <c r="BG168" s="145">
        <f>IF(N168="zákl. prenesená",J168,0)</f>
        <v>0</v>
      </c>
      <c r="BH168" s="145">
        <f>IF(N168="zníž. prenesená",J168,0)</f>
        <v>0</v>
      </c>
      <c r="BI168" s="145">
        <f>IF(N168="nulová",J168,0)</f>
        <v>0</v>
      </c>
      <c r="BJ168" s="16" t="s">
        <v>160</v>
      </c>
      <c r="BK168" s="145">
        <f>ROUND(I168*H168,2)</f>
        <v>0</v>
      </c>
      <c r="BL168" s="16" t="s">
        <v>1163</v>
      </c>
      <c r="BM168" s="144" t="s">
        <v>1169</v>
      </c>
    </row>
    <row r="169" spans="2:65" s="1" customFormat="1" ht="16.5" customHeight="1">
      <c r="B169" s="31"/>
      <c r="C169" s="132" t="s">
        <v>159</v>
      </c>
      <c r="D169" s="132" t="s">
        <v>155</v>
      </c>
      <c r="E169" s="133" t="s">
        <v>1170</v>
      </c>
      <c r="F169" s="134" t="s">
        <v>1171</v>
      </c>
      <c r="G169" s="135" t="s">
        <v>320</v>
      </c>
      <c r="H169" s="136">
        <v>0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1163</v>
      </c>
      <c r="AT169" s="144" t="s">
        <v>155</v>
      </c>
      <c r="AU169" s="144" t="s">
        <v>160</v>
      </c>
      <c r="AY169" s="16" t="s">
        <v>154</v>
      </c>
      <c r="BE169" s="145">
        <f>IF(N169="základná",J169,0)</f>
        <v>0</v>
      </c>
      <c r="BF169" s="145">
        <f>IF(N169="znížená",J169,0)</f>
        <v>0</v>
      </c>
      <c r="BG169" s="145">
        <f>IF(N169="zákl. prenesená",J169,0)</f>
        <v>0</v>
      </c>
      <c r="BH169" s="145">
        <f>IF(N169="zníž. prenesená",J169,0)</f>
        <v>0</v>
      </c>
      <c r="BI169" s="145">
        <f>IF(N169="nulová",J169,0)</f>
        <v>0</v>
      </c>
      <c r="BJ169" s="16" t="s">
        <v>160</v>
      </c>
      <c r="BK169" s="145">
        <f>ROUND(I169*H169,2)</f>
        <v>0</v>
      </c>
      <c r="BL169" s="16" t="s">
        <v>1163</v>
      </c>
      <c r="BM169" s="144" t="s">
        <v>1172</v>
      </c>
    </row>
    <row r="170" spans="2:65" s="1" customFormat="1" ht="24.2" customHeight="1">
      <c r="B170" s="31"/>
      <c r="C170" s="132" t="s">
        <v>177</v>
      </c>
      <c r="D170" s="132" t="s">
        <v>155</v>
      </c>
      <c r="E170" s="133" t="s">
        <v>1173</v>
      </c>
      <c r="F170" s="134" t="s">
        <v>1174</v>
      </c>
      <c r="G170" s="135" t="s">
        <v>320</v>
      </c>
      <c r="H170" s="136">
        <v>0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1163</v>
      </c>
      <c r="AT170" s="144" t="s">
        <v>155</v>
      </c>
      <c r="AU170" s="144" t="s">
        <v>160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1163</v>
      </c>
      <c r="BM170" s="144" t="s">
        <v>1175</v>
      </c>
    </row>
    <row r="171" spans="2:65" s="10" customFormat="1" ht="22.9" customHeight="1">
      <c r="B171" s="122"/>
      <c r="D171" s="123" t="s">
        <v>74</v>
      </c>
      <c r="E171" s="182" t="s">
        <v>1176</v>
      </c>
      <c r="F171" s="182" t="s">
        <v>1177</v>
      </c>
      <c r="I171" s="125"/>
      <c r="J171" s="183">
        <f>BK171</f>
        <v>0</v>
      </c>
      <c r="L171" s="122"/>
      <c r="M171" s="127"/>
      <c r="P171" s="128">
        <f>SUM(P172:P173)</f>
        <v>0</v>
      </c>
      <c r="R171" s="128">
        <f>SUM(R172:R173)</f>
        <v>0</v>
      </c>
      <c r="T171" s="129">
        <f>SUM(T172:T173)</f>
        <v>0</v>
      </c>
      <c r="AR171" s="123" t="s">
        <v>83</v>
      </c>
      <c r="AT171" s="130" t="s">
        <v>74</v>
      </c>
      <c r="AU171" s="130" t="s">
        <v>83</v>
      </c>
      <c r="AY171" s="123" t="s">
        <v>154</v>
      </c>
      <c r="BK171" s="131">
        <f>SUM(BK172:BK173)</f>
        <v>0</v>
      </c>
    </row>
    <row r="172" spans="2:65" s="1" customFormat="1" ht="33" customHeight="1">
      <c r="B172" s="31"/>
      <c r="C172" s="132" t="s">
        <v>75</v>
      </c>
      <c r="D172" s="132" t="s">
        <v>155</v>
      </c>
      <c r="E172" s="133" t="s">
        <v>1178</v>
      </c>
      <c r="F172" s="134" t="s">
        <v>1179</v>
      </c>
      <c r="G172" s="135" t="s">
        <v>184</v>
      </c>
      <c r="H172" s="136">
        <v>130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41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159</v>
      </c>
      <c r="AT172" s="144" t="s">
        <v>155</v>
      </c>
      <c r="AU172" s="144" t="s">
        <v>160</v>
      </c>
      <c r="AY172" s="16" t="s">
        <v>154</v>
      </c>
      <c r="BE172" s="145">
        <f>IF(N172="základná",J172,0)</f>
        <v>0</v>
      </c>
      <c r="BF172" s="145">
        <f>IF(N172="znížená",J172,0)</f>
        <v>0</v>
      </c>
      <c r="BG172" s="145">
        <f>IF(N172="zákl. prenesená",J172,0)</f>
        <v>0</v>
      </c>
      <c r="BH172" s="145">
        <f>IF(N172="zníž. prenesená",J172,0)</f>
        <v>0</v>
      </c>
      <c r="BI172" s="145">
        <f>IF(N172="nulová",J172,0)</f>
        <v>0</v>
      </c>
      <c r="BJ172" s="16" t="s">
        <v>160</v>
      </c>
      <c r="BK172" s="145">
        <f>ROUND(I172*H172,2)</f>
        <v>0</v>
      </c>
      <c r="BL172" s="16" t="s">
        <v>159</v>
      </c>
      <c r="BM172" s="144" t="s">
        <v>324</v>
      </c>
    </row>
    <row r="173" spans="2:65" s="1" customFormat="1" ht="24.2" customHeight="1">
      <c r="B173" s="31"/>
      <c r="C173" s="132" t="s">
        <v>75</v>
      </c>
      <c r="D173" s="132" t="s">
        <v>155</v>
      </c>
      <c r="E173" s="133" t="s">
        <v>1180</v>
      </c>
      <c r="F173" s="134" t="s">
        <v>1181</v>
      </c>
      <c r="G173" s="135" t="s">
        <v>1182</v>
      </c>
      <c r="H173" s="136">
        <v>2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159</v>
      </c>
      <c r="AT173" s="144" t="s">
        <v>155</v>
      </c>
      <c r="AU173" s="144" t="s">
        <v>160</v>
      </c>
      <c r="AY173" s="16" t="s">
        <v>154</v>
      </c>
      <c r="BE173" s="145">
        <f>IF(N173="základná",J173,0)</f>
        <v>0</v>
      </c>
      <c r="BF173" s="145">
        <f>IF(N173="znížená",J173,0)</f>
        <v>0</v>
      </c>
      <c r="BG173" s="145">
        <f>IF(N173="zákl. prenesená",J173,0)</f>
        <v>0</v>
      </c>
      <c r="BH173" s="145">
        <f>IF(N173="zníž. prenesená",J173,0)</f>
        <v>0</v>
      </c>
      <c r="BI173" s="145">
        <f>IF(N173="nulová",J173,0)</f>
        <v>0</v>
      </c>
      <c r="BJ173" s="16" t="s">
        <v>160</v>
      </c>
      <c r="BK173" s="145">
        <f>ROUND(I173*H173,2)</f>
        <v>0</v>
      </c>
      <c r="BL173" s="16" t="s">
        <v>159</v>
      </c>
      <c r="BM173" s="144" t="s">
        <v>328</v>
      </c>
    </row>
    <row r="174" spans="2:65" s="10" customFormat="1" ht="22.9" customHeight="1">
      <c r="B174" s="122"/>
      <c r="D174" s="123" t="s">
        <v>74</v>
      </c>
      <c r="E174" s="182" t="s">
        <v>1023</v>
      </c>
      <c r="F174" s="182" t="s">
        <v>1183</v>
      </c>
      <c r="I174" s="125"/>
      <c r="J174" s="183">
        <f>BK174</f>
        <v>0</v>
      </c>
      <c r="L174" s="122"/>
      <c r="M174" s="127"/>
      <c r="P174" s="128">
        <f>P175</f>
        <v>0</v>
      </c>
      <c r="R174" s="128">
        <f>R175</f>
        <v>0</v>
      </c>
      <c r="T174" s="129">
        <f>T175</f>
        <v>0</v>
      </c>
      <c r="AR174" s="123" t="s">
        <v>83</v>
      </c>
      <c r="AT174" s="130" t="s">
        <v>74</v>
      </c>
      <c r="AU174" s="130" t="s">
        <v>83</v>
      </c>
      <c r="AY174" s="123" t="s">
        <v>154</v>
      </c>
      <c r="BK174" s="131">
        <f>BK175</f>
        <v>0</v>
      </c>
    </row>
    <row r="175" spans="2:65" s="1" customFormat="1" ht="49.15" customHeight="1">
      <c r="B175" s="31"/>
      <c r="C175" s="132" t="s">
        <v>75</v>
      </c>
      <c r="D175" s="132" t="s">
        <v>155</v>
      </c>
      <c r="E175" s="133" t="s">
        <v>1184</v>
      </c>
      <c r="F175" s="134" t="s">
        <v>1185</v>
      </c>
      <c r="G175" s="135" t="s">
        <v>772</v>
      </c>
      <c r="H175" s="136">
        <v>50</v>
      </c>
      <c r="I175" s="137"/>
      <c r="J175" s="138">
        <f>ROUND(I175*H175,2)</f>
        <v>0</v>
      </c>
      <c r="K175" s="139"/>
      <c r="L175" s="31"/>
      <c r="M175" s="173" t="s">
        <v>1</v>
      </c>
      <c r="N175" s="174" t="s">
        <v>41</v>
      </c>
      <c r="O175" s="175"/>
      <c r="P175" s="176">
        <f>O175*H175</f>
        <v>0</v>
      </c>
      <c r="Q175" s="176">
        <v>0</v>
      </c>
      <c r="R175" s="176">
        <f>Q175*H175</f>
        <v>0</v>
      </c>
      <c r="S175" s="176">
        <v>0</v>
      </c>
      <c r="T175" s="177">
        <f>S175*H175</f>
        <v>0</v>
      </c>
      <c r="AR175" s="144" t="s">
        <v>159</v>
      </c>
      <c r="AT175" s="144" t="s">
        <v>155</v>
      </c>
      <c r="AU175" s="144" t="s">
        <v>160</v>
      </c>
      <c r="AY175" s="16" t="s">
        <v>154</v>
      </c>
      <c r="BE175" s="145">
        <f>IF(N175="základná",J175,0)</f>
        <v>0</v>
      </c>
      <c r="BF175" s="145">
        <f>IF(N175="znížená",J175,0)</f>
        <v>0</v>
      </c>
      <c r="BG175" s="145">
        <f>IF(N175="zákl. prenesená",J175,0)</f>
        <v>0</v>
      </c>
      <c r="BH175" s="145">
        <f>IF(N175="zníž. prenesená",J175,0)</f>
        <v>0</v>
      </c>
      <c r="BI175" s="145">
        <f>IF(N175="nulová",J175,0)</f>
        <v>0</v>
      </c>
      <c r="BJ175" s="16" t="s">
        <v>160</v>
      </c>
      <c r="BK175" s="145">
        <f>ROUND(I175*H175,2)</f>
        <v>0</v>
      </c>
      <c r="BL175" s="16" t="s">
        <v>159</v>
      </c>
      <c r="BM175" s="144" t="s">
        <v>331</v>
      </c>
    </row>
    <row r="176" spans="2:65" s="1" customFormat="1" ht="6.95" customHeight="1">
      <c r="B176" s="46"/>
      <c r="C176" s="47"/>
      <c r="D176" s="47"/>
      <c r="E176" s="47"/>
      <c r="F176" s="47"/>
      <c r="G176" s="47"/>
      <c r="H176" s="47"/>
      <c r="I176" s="47"/>
      <c r="J176" s="47"/>
      <c r="K176" s="47"/>
      <c r="L176" s="31"/>
    </row>
  </sheetData>
  <sheetProtection algorithmName="SHA-512" hashValue="8ELWlI+L0263BtzHjnr9lmUHV2IsCxuGGZ/E4FfSRPko9sPl+4I0xOFATVHP2Y5kfOoiR7JdqO0UVcMkNyC1VQ==" saltValue="W6rYeKOfIWd/gY69C9j5FGgYMc9ILC9uptaNimp+982i8NG1GaIkJC3fsb9DJPcYzww9EibOo5eGjp3CxDu7jg==" spinCount="100000" sheet="1" objects="1" scenarios="1" formatColumns="0" formatRows="0" autoFilter="0"/>
  <autoFilter ref="C124:K175" xr:uid="{00000000-0009-0000-0000-000007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118</v>
      </c>
      <c r="L4" s="19"/>
      <c r="M4" s="90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16.5" customHeight="1">
      <c r="B7" s="19"/>
      <c r="E7" s="236" t="str">
        <f>'Rekapitulácia stavby'!K6</f>
        <v>REKONŠTRUKCIA UBYTOVACÍCH KAPACIT-ŠDĹŠ, blok B</v>
      </c>
      <c r="F7" s="237"/>
      <c r="G7" s="237"/>
      <c r="H7" s="237"/>
      <c r="L7" s="19"/>
    </row>
    <row r="8" spans="2:46" s="1" customFormat="1" ht="12" customHeight="1">
      <c r="B8" s="31"/>
      <c r="D8" s="26" t="s">
        <v>119</v>
      </c>
      <c r="L8" s="31"/>
    </row>
    <row r="9" spans="2:46" s="1" customFormat="1" ht="16.5" customHeight="1">
      <c r="B9" s="31"/>
      <c r="E9" s="199" t="s">
        <v>1186</v>
      </c>
      <c r="F9" s="238"/>
      <c r="G9" s="238"/>
      <c r="H9" s="238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13. 10. 2023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39" t="str">
        <f>'Rekapitulácia stavby'!E14</f>
        <v>Vyplň údaj</v>
      </c>
      <c r="F18" s="205"/>
      <c r="G18" s="205"/>
      <c r="H18" s="205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1"/>
      <c r="E27" s="210" t="s">
        <v>1</v>
      </c>
      <c r="F27" s="210"/>
      <c r="G27" s="210"/>
      <c r="H27" s="210"/>
      <c r="L27" s="91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2" t="s">
        <v>35</v>
      </c>
      <c r="J30" s="68">
        <f>ROUND(J126,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3">
        <f>ROUND((SUM(BE126:BE179)),  2)</f>
        <v>0</v>
      </c>
      <c r="G33" s="94"/>
      <c r="H33" s="94"/>
      <c r="I33" s="95">
        <v>0.2</v>
      </c>
      <c r="J33" s="93">
        <f>ROUND(((SUM(BE126:BE179))*I33),  2)</f>
        <v>0</v>
      </c>
      <c r="L33" s="31"/>
    </row>
    <row r="34" spans="2:12" s="1" customFormat="1" ht="14.45" customHeight="1">
      <c r="B34" s="31"/>
      <c r="E34" s="36" t="s">
        <v>41</v>
      </c>
      <c r="F34" s="93">
        <f>ROUND((SUM(BF126:BF179)),  2)</f>
        <v>0</v>
      </c>
      <c r="G34" s="94"/>
      <c r="H34" s="94"/>
      <c r="I34" s="95">
        <v>0.2</v>
      </c>
      <c r="J34" s="93">
        <f>ROUND(((SUM(BF126:BF179))*I34),  2)</f>
        <v>0</v>
      </c>
      <c r="L34" s="31"/>
    </row>
    <row r="35" spans="2:12" s="1" customFormat="1" ht="14.45" hidden="1" customHeight="1">
      <c r="B35" s="31"/>
      <c r="E35" s="26" t="s">
        <v>42</v>
      </c>
      <c r="F35" s="96">
        <f>ROUND((SUM(BG126:BG179)),  2)</f>
        <v>0</v>
      </c>
      <c r="I35" s="97">
        <v>0.2</v>
      </c>
      <c r="J35" s="96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96">
        <f>ROUND((SUM(BH126:BH179)),  2)</f>
        <v>0</v>
      </c>
      <c r="I36" s="97">
        <v>0.2</v>
      </c>
      <c r="J36" s="96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3">
        <f>ROUND((SUM(BI126:BI179)),  2)</f>
        <v>0</v>
      </c>
      <c r="G37" s="94"/>
      <c r="H37" s="94"/>
      <c r="I37" s="95">
        <v>0</v>
      </c>
      <c r="J37" s="93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8"/>
      <c r="D39" s="99" t="s">
        <v>45</v>
      </c>
      <c r="E39" s="59"/>
      <c r="F39" s="59"/>
      <c r="G39" s="100" t="s">
        <v>46</v>
      </c>
      <c r="H39" s="101" t="s">
        <v>47</v>
      </c>
      <c r="I39" s="59"/>
      <c r="J39" s="102">
        <f>SUM(J30:J37)</f>
        <v>0</v>
      </c>
      <c r="K39" s="103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5" t="s">
        <v>50</v>
      </c>
      <c r="E61" s="33"/>
      <c r="F61" s="104" t="s">
        <v>51</v>
      </c>
      <c r="G61" s="45" t="s">
        <v>50</v>
      </c>
      <c r="H61" s="33"/>
      <c r="I61" s="33"/>
      <c r="J61" s="105" t="s">
        <v>51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5" t="s">
        <v>50</v>
      </c>
      <c r="E76" s="33"/>
      <c r="F76" s="104" t="s">
        <v>51</v>
      </c>
      <c r="G76" s="45" t="s">
        <v>50</v>
      </c>
      <c r="H76" s="33"/>
      <c r="I76" s="33"/>
      <c r="J76" s="105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hidden="1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hidden="1" customHeight="1">
      <c r="B82" s="31"/>
      <c r="C82" s="20" t="s">
        <v>121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15</v>
      </c>
      <c r="L84" s="31"/>
    </row>
    <row r="85" spans="2:47" s="1" customFormat="1" ht="16.5" hidden="1" customHeight="1">
      <c r="B85" s="31"/>
      <c r="E85" s="236" t="str">
        <f>E7</f>
        <v>REKONŠTRUKCIA UBYTOVACÍCH KAPACIT-ŠDĹŠ, blok B</v>
      </c>
      <c r="F85" s="237"/>
      <c r="G85" s="237"/>
      <c r="H85" s="237"/>
      <c r="L85" s="31"/>
    </row>
    <row r="86" spans="2:47" s="1" customFormat="1" ht="12" hidden="1" customHeight="1">
      <c r="B86" s="31"/>
      <c r="C86" s="26" t="s">
        <v>119</v>
      </c>
      <c r="L86" s="31"/>
    </row>
    <row r="87" spans="2:47" s="1" customFormat="1" ht="16.5" hidden="1" customHeight="1">
      <c r="B87" s="31"/>
      <c r="E87" s="199" t="str">
        <f>E9</f>
        <v xml:space="preserve">156-H - HPS - Hlasová signalizácia požiaru  </v>
      </c>
      <c r="F87" s="238"/>
      <c r="G87" s="238"/>
      <c r="H87" s="238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19</v>
      </c>
      <c r="F89" s="24" t="str">
        <f>F12</f>
        <v>Zvolen</v>
      </c>
      <c r="I89" s="26" t="s">
        <v>21</v>
      </c>
      <c r="J89" s="54" t="str">
        <f>IF(J12="","",J12)</f>
        <v>13. 10. 2023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23</v>
      </c>
      <c r="F91" s="24" t="str">
        <f>E15</f>
        <v>Technická univerzita vo Zvolene,Masarykova24,Zvole</v>
      </c>
      <c r="I91" s="26" t="s">
        <v>29</v>
      </c>
      <c r="J91" s="29" t="str">
        <f>E21</f>
        <v>Ing.arch.Ľ.Lendvorský</v>
      </c>
      <c r="L91" s="31"/>
    </row>
    <row r="92" spans="2:47" s="1" customFormat="1" ht="40.15" hidden="1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 xml:space="preserve">Ing.B Placek - aktual.13.10.2023  Z.Lalka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6" t="s">
        <v>122</v>
      </c>
      <c r="D94" s="98"/>
      <c r="E94" s="98"/>
      <c r="F94" s="98"/>
      <c r="G94" s="98"/>
      <c r="H94" s="98"/>
      <c r="I94" s="98"/>
      <c r="J94" s="107" t="s">
        <v>123</v>
      </c>
      <c r="K94" s="98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8" t="s">
        <v>124</v>
      </c>
      <c r="J96" s="68">
        <f>J126</f>
        <v>0</v>
      </c>
      <c r="L96" s="31"/>
      <c r="AU96" s="16" t="s">
        <v>125</v>
      </c>
    </row>
    <row r="97" spans="2:12" s="8" customFormat="1" ht="24.95" hidden="1" customHeight="1">
      <c r="B97" s="109"/>
      <c r="D97" s="110" t="s">
        <v>1187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2:12" s="13" customFormat="1" ht="19.899999999999999" hidden="1" customHeight="1">
      <c r="B98" s="178"/>
      <c r="D98" s="179" t="s">
        <v>1188</v>
      </c>
      <c r="E98" s="180"/>
      <c r="F98" s="180"/>
      <c r="G98" s="180"/>
      <c r="H98" s="180"/>
      <c r="I98" s="180"/>
      <c r="J98" s="181">
        <f>J128</f>
        <v>0</v>
      </c>
      <c r="L98" s="178"/>
    </row>
    <row r="99" spans="2:12" s="13" customFormat="1" ht="19.899999999999999" hidden="1" customHeight="1">
      <c r="B99" s="178"/>
      <c r="D99" s="179" t="s">
        <v>1189</v>
      </c>
      <c r="E99" s="180"/>
      <c r="F99" s="180"/>
      <c r="G99" s="180"/>
      <c r="H99" s="180"/>
      <c r="I99" s="180"/>
      <c r="J99" s="181">
        <f>J135</f>
        <v>0</v>
      </c>
      <c r="L99" s="178"/>
    </row>
    <row r="100" spans="2:12" s="13" customFormat="1" ht="19.899999999999999" hidden="1" customHeight="1">
      <c r="B100" s="178"/>
      <c r="D100" s="179" t="s">
        <v>1190</v>
      </c>
      <c r="E100" s="180"/>
      <c r="F100" s="180"/>
      <c r="G100" s="180"/>
      <c r="H100" s="180"/>
      <c r="I100" s="180"/>
      <c r="J100" s="181">
        <f>J155</f>
        <v>0</v>
      </c>
      <c r="L100" s="178"/>
    </row>
    <row r="101" spans="2:12" s="13" customFormat="1" ht="19.899999999999999" hidden="1" customHeight="1">
      <c r="B101" s="178"/>
      <c r="D101" s="179" t="s">
        <v>1079</v>
      </c>
      <c r="E101" s="180"/>
      <c r="F101" s="180"/>
      <c r="G101" s="180"/>
      <c r="H101" s="180"/>
      <c r="I101" s="180"/>
      <c r="J101" s="181">
        <f>J162</f>
        <v>0</v>
      </c>
      <c r="L101" s="178"/>
    </row>
    <row r="102" spans="2:12" s="13" customFormat="1" ht="19.899999999999999" hidden="1" customHeight="1">
      <c r="B102" s="178"/>
      <c r="D102" s="179" t="s">
        <v>1191</v>
      </c>
      <c r="E102" s="180"/>
      <c r="F102" s="180"/>
      <c r="G102" s="180"/>
      <c r="H102" s="180"/>
      <c r="I102" s="180"/>
      <c r="J102" s="181">
        <f>J167</f>
        <v>0</v>
      </c>
      <c r="L102" s="178"/>
    </row>
    <row r="103" spans="2:12" s="13" customFormat="1" ht="19.899999999999999" hidden="1" customHeight="1">
      <c r="B103" s="178"/>
      <c r="D103" s="179" t="s">
        <v>1080</v>
      </c>
      <c r="E103" s="180"/>
      <c r="F103" s="180"/>
      <c r="G103" s="180"/>
      <c r="H103" s="180"/>
      <c r="I103" s="180"/>
      <c r="J103" s="181">
        <f>J168</f>
        <v>0</v>
      </c>
      <c r="L103" s="178"/>
    </row>
    <row r="104" spans="2:12" s="13" customFormat="1" ht="19.899999999999999" hidden="1" customHeight="1">
      <c r="B104" s="178"/>
      <c r="D104" s="179" t="s">
        <v>1081</v>
      </c>
      <c r="E104" s="180"/>
      <c r="F104" s="180"/>
      <c r="G104" s="180"/>
      <c r="H104" s="180"/>
      <c r="I104" s="180"/>
      <c r="J104" s="181">
        <f>J169</f>
        <v>0</v>
      </c>
      <c r="L104" s="178"/>
    </row>
    <row r="105" spans="2:12" s="13" customFormat="1" ht="19.899999999999999" hidden="1" customHeight="1">
      <c r="B105" s="178"/>
      <c r="D105" s="179" t="s">
        <v>1082</v>
      </c>
      <c r="E105" s="180"/>
      <c r="F105" s="180"/>
      <c r="G105" s="180"/>
      <c r="H105" s="180"/>
      <c r="I105" s="180"/>
      <c r="J105" s="181">
        <f>J175</f>
        <v>0</v>
      </c>
      <c r="L105" s="178"/>
    </row>
    <row r="106" spans="2:12" s="13" customFormat="1" ht="19.899999999999999" hidden="1" customHeight="1">
      <c r="B106" s="178"/>
      <c r="D106" s="179" t="s">
        <v>1083</v>
      </c>
      <c r="E106" s="180"/>
      <c r="F106" s="180"/>
      <c r="G106" s="180"/>
      <c r="H106" s="180"/>
      <c r="I106" s="180"/>
      <c r="J106" s="181">
        <f>J178</f>
        <v>0</v>
      </c>
      <c r="L106" s="178"/>
    </row>
    <row r="107" spans="2:12" s="1" customFormat="1" ht="21.75" hidden="1" customHeight="1">
      <c r="B107" s="31"/>
      <c r="L107" s="31"/>
    </row>
    <row r="108" spans="2:12" s="1" customFormat="1" ht="6.95" hidden="1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1"/>
    </row>
    <row r="109" spans="2:12" ht="11.25" hidden="1"/>
    <row r="110" spans="2:12" ht="11.25" hidden="1"/>
    <row r="111" spans="2:12" ht="11.25" hidden="1"/>
    <row r="112" spans="2:12" s="1" customFormat="1" ht="6.95" customHeight="1"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31"/>
    </row>
    <row r="113" spans="2:63" s="1" customFormat="1" ht="24.95" customHeight="1">
      <c r="B113" s="31"/>
      <c r="C113" s="20" t="s">
        <v>140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15</v>
      </c>
      <c r="L115" s="31"/>
    </row>
    <row r="116" spans="2:63" s="1" customFormat="1" ht="16.5" customHeight="1">
      <c r="B116" s="31"/>
      <c r="E116" s="236" t="str">
        <f>E7</f>
        <v>REKONŠTRUKCIA UBYTOVACÍCH KAPACIT-ŠDĹŠ, blok B</v>
      </c>
      <c r="F116" s="237"/>
      <c r="G116" s="237"/>
      <c r="H116" s="237"/>
      <c r="L116" s="31"/>
    </row>
    <row r="117" spans="2:63" s="1" customFormat="1" ht="12" customHeight="1">
      <c r="B117" s="31"/>
      <c r="C117" s="26" t="s">
        <v>119</v>
      </c>
      <c r="L117" s="31"/>
    </row>
    <row r="118" spans="2:63" s="1" customFormat="1" ht="16.5" customHeight="1">
      <c r="B118" s="31"/>
      <c r="E118" s="199" t="str">
        <f>E9</f>
        <v xml:space="preserve">156-H - HPS - Hlasová signalizácia požiaru  </v>
      </c>
      <c r="F118" s="238"/>
      <c r="G118" s="238"/>
      <c r="H118" s="238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19</v>
      </c>
      <c r="F120" s="24" t="str">
        <f>F12</f>
        <v>Zvolen</v>
      </c>
      <c r="I120" s="26" t="s">
        <v>21</v>
      </c>
      <c r="J120" s="54" t="str">
        <f>IF(J12="","",J12)</f>
        <v>13. 10. 2023</v>
      </c>
      <c r="L120" s="31"/>
    </row>
    <row r="121" spans="2:63" s="1" customFormat="1" ht="6.95" customHeight="1">
      <c r="B121" s="31"/>
      <c r="L121" s="31"/>
    </row>
    <row r="122" spans="2:63" s="1" customFormat="1" ht="15.2" customHeight="1">
      <c r="B122" s="31"/>
      <c r="C122" s="26" t="s">
        <v>23</v>
      </c>
      <c r="F122" s="24" t="str">
        <f>E15</f>
        <v>Technická univerzita vo Zvolene,Masarykova24,Zvole</v>
      </c>
      <c r="I122" s="26" t="s">
        <v>29</v>
      </c>
      <c r="J122" s="29" t="str">
        <f>E21</f>
        <v>Ing.arch.Ľ.Lendvorský</v>
      </c>
      <c r="L122" s="31"/>
    </row>
    <row r="123" spans="2:63" s="1" customFormat="1" ht="40.15" customHeight="1">
      <c r="B123" s="31"/>
      <c r="C123" s="26" t="s">
        <v>27</v>
      </c>
      <c r="F123" s="24" t="str">
        <f>IF(E18="","",E18)</f>
        <v>Vyplň údaj</v>
      </c>
      <c r="I123" s="26" t="s">
        <v>32</v>
      </c>
      <c r="J123" s="29" t="str">
        <f>E24</f>
        <v xml:space="preserve">Ing.B Placek - aktual.13.10.2023  Z.Lalka </v>
      </c>
      <c r="L123" s="31"/>
    </row>
    <row r="124" spans="2:63" s="1" customFormat="1" ht="10.35" customHeight="1">
      <c r="B124" s="31"/>
      <c r="L124" s="31"/>
    </row>
    <row r="125" spans="2:63" s="9" customFormat="1" ht="29.25" customHeight="1">
      <c r="B125" s="113"/>
      <c r="C125" s="114" t="s">
        <v>141</v>
      </c>
      <c r="D125" s="115" t="s">
        <v>60</v>
      </c>
      <c r="E125" s="115" t="s">
        <v>56</v>
      </c>
      <c r="F125" s="115" t="s">
        <v>57</v>
      </c>
      <c r="G125" s="115" t="s">
        <v>142</v>
      </c>
      <c r="H125" s="115" t="s">
        <v>143</v>
      </c>
      <c r="I125" s="115" t="s">
        <v>144</v>
      </c>
      <c r="J125" s="116" t="s">
        <v>123</v>
      </c>
      <c r="K125" s="117" t="s">
        <v>145</v>
      </c>
      <c r="L125" s="113"/>
      <c r="M125" s="61" t="s">
        <v>1</v>
      </c>
      <c r="N125" s="62" t="s">
        <v>39</v>
      </c>
      <c r="O125" s="62" t="s">
        <v>146</v>
      </c>
      <c r="P125" s="62" t="s">
        <v>147</v>
      </c>
      <c r="Q125" s="62" t="s">
        <v>148</v>
      </c>
      <c r="R125" s="62" t="s">
        <v>149</v>
      </c>
      <c r="S125" s="62" t="s">
        <v>150</v>
      </c>
      <c r="T125" s="63" t="s">
        <v>151</v>
      </c>
    </row>
    <row r="126" spans="2:63" s="1" customFormat="1" ht="22.9" customHeight="1">
      <c r="B126" s="31"/>
      <c r="C126" s="66" t="s">
        <v>124</v>
      </c>
      <c r="J126" s="118">
        <f>BK126</f>
        <v>0</v>
      </c>
      <c r="L126" s="31"/>
      <c r="M126" s="64"/>
      <c r="N126" s="55"/>
      <c r="O126" s="55"/>
      <c r="P126" s="119">
        <f>P127</f>
        <v>0</v>
      </c>
      <c r="Q126" s="55"/>
      <c r="R126" s="119">
        <f>R127</f>
        <v>0</v>
      </c>
      <c r="S126" s="55"/>
      <c r="T126" s="120">
        <f>T127</f>
        <v>0</v>
      </c>
      <c r="AT126" s="16" t="s">
        <v>74</v>
      </c>
      <c r="AU126" s="16" t="s">
        <v>125</v>
      </c>
      <c r="BK126" s="121">
        <f>BK127</f>
        <v>0</v>
      </c>
    </row>
    <row r="127" spans="2:63" s="10" customFormat="1" ht="25.9" customHeight="1">
      <c r="B127" s="122"/>
      <c r="D127" s="123" t="s">
        <v>74</v>
      </c>
      <c r="E127" s="124" t="s">
        <v>906</v>
      </c>
      <c r="F127" s="124" t="s">
        <v>1192</v>
      </c>
      <c r="I127" s="125"/>
      <c r="J127" s="126">
        <f>BK127</f>
        <v>0</v>
      </c>
      <c r="L127" s="122"/>
      <c r="M127" s="127"/>
      <c r="P127" s="128">
        <f>P128+P135+P155+P162+SUM(P167:P169)+P175+P178</f>
        <v>0</v>
      </c>
      <c r="R127" s="128">
        <f>R128+R135+R155+R162+SUM(R167:R169)+R175+R178</f>
        <v>0</v>
      </c>
      <c r="T127" s="129">
        <f>T128+T135+T155+T162+SUM(T167:T169)+T175+T178</f>
        <v>0</v>
      </c>
      <c r="AR127" s="123" t="s">
        <v>83</v>
      </c>
      <c r="AT127" s="130" t="s">
        <v>74</v>
      </c>
      <c r="AU127" s="130" t="s">
        <v>75</v>
      </c>
      <c r="AY127" s="123" t="s">
        <v>154</v>
      </c>
      <c r="BK127" s="131">
        <f>BK128+BK135+BK155+BK162+SUM(BK167:BK169)+BK175+BK178</f>
        <v>0</v>
      </c>
    </row>
    <row r="128" spans="2:63" s="10" customFormat="1" ht="22.9" customHeight="1">
      <c r="B128" s="122"/>
      <c r="D128" s="123" t="s">
        <v>74</v>
      </c>
      <c r="E128" s="182" t="s">
        <v>1193</v>
      </c>
      <c r="F128" s="182" t="s">
        <v>1086</v>
      </c>
      <c r="I128" s="125"/>
      <c r="J128" s="183">
        <f>BK128</f>
        <v>0</v>
      </c>
      <c r="L128" s="122"/>
      <c r="M128" s="127"/>
      <c r="P128" s="128">
        <f>SUM(P129:P134)</f>
        <v>0</v>
      </c>
      <c r="R128" s="128">
        <f>SUM(R129:R134)</f>
        <v>0</v>
      </c>
      <c r="T128" s="129">
        <f>SUM(T129:T134)</f>
        <v>0</v>
      </c>
      <c r="AR128" s="123" t="s">
        <v>83</v>
      </c>
      <c r="AT128" s="130" t="s">
        <v>74</v>
      </c>
      <c r="AU128" s="130" t="s">
        <v>83</v>
      </c>
      <c r="AY128" s="123" t="s">
        <v>154</v>
      </c>
      <c r="BK128" s="131">
        <f>SUM(BK129:BK134)</f>
        <v>0</v>
      </c>
    </row>
    <row r="129" spans="2:65" s="1" customFormat="1" ht="24.2" customHeight="1">
      <c r="B129" s="31"/>
      <c r="C129" s="161" t="s">
        <v>75</v>
      </c>
      <c r="D129" s="161" t="s">
        <v>224</v>
      </c>
      <c r="E129" s="162" t="s">
        <v>1194</v>
      </c>
      <c r="F129" s="163" t="s">
        <v>1195</v>
      </c>
      <c r="G129" s="164" t="s">
        <v>158</v>
      </c>
      <c r="H129" s="165">
        <v>1</v>
      </c>
      <c r="I129" s="166"/>
      <c r="J129" s="167">
        <f t="shared" ref="J129:J134" si="0">ROUND(I129*H129,2)</f>
        <v>0</v>
      </c>
      <c r="K129" s="168"/>
      <c r="L129" s="169"/>
      <c r="M129" s="170" t="s">
        <v>1</v>
      </c>
      <c r="N129" s="171" t="s">
        <v>41</v>
      </c>
      <c r="P129" s="142">
        <f t="shared" ref="P129:P134" si="1">O129*H129</f>
        <v>0</v>
      </c>
      <c r="Q129" s="142">
        <v>0</v>
      </c>
      <c r="R129" s="142">
        <f t="shared" ref="R129:R134" si="2">Q129*H129</f>
        <v>0</v>
      </c>
      <c r="S129" s="142">
        <v>0</v>
      </c>
      <c r="T129" s="143">
        <f t="shared" ref="T129:T134" si="3">S129*H129</f>
        <v>0</v>
      </c>
      <c r="AR129" s="144" t="s">
        <v>172</v>
      </c>
      <c r="AT129" s="144" t="s">
        <v>224</v>
      </c>
      <c r="AU129" s="144" t="s">
        <v>160</v>
      </c>
      <c r="AY129" s="16" t="s">
        <v>154</v>
      </c>
      <c r="BE129" s="145">
        <f t="shared" ref="BE129:BE134" si="4">IF(N129="základná",J129,0)</f>
        <v>0</v>
      </c>
      <c r="BF129" s="145">
        <f t="shared" ref="BF129:BF134" si="5">IF(N129="znížená",J129,0)</f>
        <v>0</v>
      </c>
      <c r="BG129" s="145">
        <f t="shared" ref="BG129:BG134" si="6">IF(N129="zákl. prenesená",J129,0)</f>
        <v>0</v>
      </c>
      <c r="BH129" s="145">
        <f t="shared" ref="BH129:BH134" si="7">IF(N129="zníž. prenesená",J129,0)</f>
        <v>0</v>
      </c>
      <c r="BI129" s="145">
        <f t="shared" ref="BI129:BI134" si="8">IF(N129="nulová",J129,0)</f>
        <v>0</v>
      </c>
      <c r="BJ129" s="16" t="s">
        <v>160</v>
      </c>
      <c r="BK129" s="145">
        <f t="shared" ref="BK129:BK134" si="9">ROUND(I129*H129,2)</f>
        <v>0</v>
      </c>
      <c r="BL129" s="16" t="s">
        <v>159</v>
      </c>
      <c r="BM129" s="144" t="s">
        <v>160</v>
      </c>
    </row>
    <row r="130" spans="2:65" s="1" customFormat="1" ht="16.5" customHeight="1">
      <c r="B130" s="31"/>
      <c r="C130" s="161" t="s">
        <v>75</v>
      </c>
      <c r="D130" s="161" t="s">
        <v>224</v>
      </c>
      <c r="E130" s="162" t="s">
        <v>1196</v>
      </c>
      <c r="F130" s="163" t="s">
        <v>1197</v>
      </c>
      <c r="G130" s="164" t="s">
        <v>158</v>
      </c>
      <c r="H130" s="165">
        <v>2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172</v>
      </c>
      <c r="AT130" s="144" t="s">
        <v>224</v>
      </c>
      <c r="AU130" s="144" t="s">
        <v>160</v>
      </c>
      <c r="AY130" s="16" t="s">
        <v>154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160</v>
      </c>
      <c r="BK130" s="145">
        <f t="shared" si="9"/>
        <v>0</v>
      </c>
      <c r="BL130" s="16" t="s">
        <v>159</v>
      </c>
      <c r="BM130" s="144" t="s">
        <v>159</v>
      </c>
    </row>
    <row r="131" spans="2:65" s="1" customFormat="1" ht="24.2" customHeight="1">
      <c r="B131" s="31"/>
      <c r="C131" s="161" t="s">
        <v>75</v>
      </c>
      <c r="D131" s="161" t="s">
        <v>224</v>
      </c>
      <c r="E131" s="162" t="s">
        <v>1198</v>
      </c>
      <c r="F131" s="163" t="s">
        <v>1199</v>
      </c>
      <c r="G131" s="164" t="s">
        <v>158</v>
      </c>
      <c r="H131" s="165">
        <v>1</v>
      </c>
      <c r="I131" s="166"/>
      <c r="J131" s="167">
        <f t="shared" si="0"/>
        <v>0</v>
      </c>
      <c r="K131" s="168"/>
      <c r="L131" s="169"/>
      <c r="M131" s="170" t="s">
        <v>1</v>
      </c>
      <c r="N131" s="17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172</v>
      </c>
      <c r="AT131" s="144" t="s">
        <v>224</v>
      </c>
      <c r="AU131" s="144" t="s">
        <v>160</v>
      </c>
      <c r="AY131" s="16" t="s">
        <v>154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160</v>
      </c>
      <c r="BK131" s="145">
        <f t="shared" si="9"/>
        <v>0</v>
      </c>
      <c r="BL131" s="16" t="s">
        <v>159</v>
      </c>
      <c r="BM131" s="144" t="s">
        <v>166</v>
      </c>
    </row>
    <row r="132" spans="2:65" s="1" customFormat="1" ht="21.75" customHeight="1">
      <c r="B132" s="31"/>
      <c r="C132" s="161" t="s">
        <v>75</v>
      </c>
      <c r="D132" s="161" t="s">
        <v>224</v>
      </c>
      <c r="E132" s="162" t="s">
        <v>1200</v>
      </c>
      <c r="F132" s="163" t="s">
        <v>1201</v>
      </c>
      <c r="G132" s="164" t="s">
        <v>158</v>
      </c>
      <c r="H132" s="165">
        <v>2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172</v>
      </c>
      <c r="AT132" s="144" t="s">
        <v>224</v>
      </c>
      <c r="AU132" s="144" t="s">
        <v>160</v>
      </c>
      <c r="AY132" s="16" t="s">
        <v>154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160</v>
      </c>
      <c r="BK132" s="145">
        <f t="shared" si="9"/>
        <v>0</v>
      </c>
      <c r="BL132" s="16" t="s">
        <v>159</v>
      </c>
      <c r="BM132" s="144" t="s">
        <v>172</v>
      </c>
    </row>
    <row r="133" spans="2:65" s="1" customFormat="1" ht="24.2" customHeight="1">
      <c r="B133" s="31"/>
      <c r="C133" s="161" t="s">
        <v>75</v>
      </c>
      <c r="D133" s="161" t="s">
        <v>224</v>
      </c>
      <c r="E133" s="162" t="s">
        <v>1202</v>
      </c>
      <c r="F133" s="163" t="s">
        <v>1203</v>
      </c>
      <c r="G133" s="164" t="s">
        <v>158</v>
      </c>
      <c r="H133" s="165">
        <v>15</v>
      </c>
      <c r="I133" s="166"/>
      <c r="J133" s="167">
        <f t="shared" si="0"/>
        <v>0</v>
      </c>
      <c r="K133" s="168"/>
      <c r="L133" s="169"/>
      <c r="M133" s="170" t="s">
        <v>1</v>
      </c>
      <c r="N133" s="17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172</v>
      </c>
      <c r="AT133" s="144" t="s">
        <v>224</v>
      </c>
      <c r="AU133" s="144" t="s">
        <v>160</v>
      </c>
      <c r="AY133" s="16" t="s">
        <v>154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160</v>
      </c>
      <c r="BK133" s="145">
        <f t="shared" si="9"/>
        <v>0</v>
      </c>
      <c r="BL133" s="16" t="s">
        <v>159</v>
      </c>
      <c r="BM133" s="144" t="s">
        <v>180</v>
      </c>
    </row>
    <row r="134" spans="2:65" s="1" customFormat="1" ht="24.2" customHeight="1">
      <c r="B134" s="31"/>
      <c r="C134" s="161" t="s">
        <v>75</v>
      </c>
      <c r="D134" s="161" t="s">
        <v>224</v>
      </c>
      <c r="E134" s="162" t="s">
        <v>1204</v>
      </c>
      <c r="F134" s="163" t="s">
        <v>1205</v>
      </c>
      <c r="G134" s="164" t="s">
        <v>158</v>
      </c>
      <c r="H134" s="165">
        <v>134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41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172</v>
      </c>
      <c r="AT134" s="144" t="s">
        <v>224</v>
      </c>
      <c r="AU134" s="144" t="s">
        <v>160</v>
      </c>
      <c r="AY134" s="16" t="s">
        <v>154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160</v>
      </c>
      <c r="BK134" s="145">
        <f t="shared" si="9"/>
        <v>0</v>
      </c>
      <c r="BL134" s="16" t="s">
        <v>159</v>
      </c>
      <c r="BM134" s="144" t="s">
        <v>185</v>
      </c>
    </row>
    <row r="135" spans="2:65" s="10" customFormat="1" ht="22.9" customHeight="1">
      <c r="B135" s="122"/>
      <c r="D135" s="123" t="s">
        <v>74</v>
      </c>
      <c r="E135" s="182" t="s">
        <v>1206</v>
      </c>
      <c r="F135" s="182" t="s">
        <v>1207</v>
      </c>
      <c r="I135" s="125"/>
      <c r="J135" s="183">
        <f>BK135</f>
        <v>0</v>
      </c>
      <c r="L135" s="122"/>
      <c r="M135" s="127"/>
      <c r="P135" s="128">
        <f>SUM(P136:P154)</f>
        <v>0</v>
      </c>
      <c r="R135" s="128">
        <f>SUM(R136:R154)</f>
        <v>0</v>
      </c>
      <c r="T135" s="129">
        <f>SUM(T136:T154)</f>
        <v>0</v>
      </c>
      <c r="AR135" s="123" t="s">
        <v>83</v>
      </c>
      <c r="AT135" s="130" t="s">
        <v>74</v>
      </c>
      <c r="AU135" s="130" t="s">
        <v>83</v>
      </c>
      <c r="AY135" s="123" t="s">
        <v>154</v>
      </c>
      <c r="BK135" s="131">
        <f>SUM(BK136:BK154)</f>
        <v>0</v>
      </c>
    </row>
    <row r="136" spans="2:65" s="1" customFormat="1" ht="49.15" customHeight="1">
      <c r="B136" s="31"/>
      <c r="C136" s="132" t="s">
        <v>75</v>
      </c>
      <c r="D136" s="132" t="s">
        <v>155</v>
      </c>
      <c r="E136" s="133" t="s">
        <v>1208</v>
      </c>
      <c r="F136" s="134" t="s">
        <v>1209</v>
      </c>
      <c r="G136" s="135" t="s">
        <v>941</v>
      </c>
      <c r="H136" s="136">
        <v>1</v>
      </c>
      <c r="I136" s="137"/>
      <c r="J136" s="138">
        <f t="shared" ref="J136:J154" si="10">ROUND(I136*H136,2)</f>
        <v>0</v>
      </c>
      <c r="K136" s="139"/>
      <c r="L136" s="31"/>
      <c r="M136" s="140" t="s">
        <v>1</v>
      </c>
      <c r="N136" s="141" t="s">
        <v>41</v>
      </c>
      <c r="P136" s="142">
        <f t="shared" ref="P136:P154" si="11">O136*H136</f>
        <v>0</v>
      </c>
      <c r="Q136" s="142">
        <v>0</v>
      </c>
      <c r="R136" s="142">
        <f t="shared" ref="R136:R154" si="12">Q136*H136</f>
        <v>0</v>
      </c>
      <c r="S136" s="142">
        <v>0</v>
      </c>
      <c r="T136" s="143">
        <f t="shared" ref="T136:T154" si="13">S136*H136</f>
        <v>0</v>
      </c>
      <c r="AR136" s="144" t="s">
        <v>159</v>
      </c>
      <c r="AT136" s="144" t="s">
        <v>155</v>
      </c>
      <c r="AU136" s="144" t="s">
        <v>160</v>
      </c>
      <c r="AY136" s="16" t="s">
        <v>154</v>
      </c>
      <c r="BE136" s="145">
        <f t="shared" ref="BE136:BE154" si="14">IF(N136="základná",J136,0)</f>
        <v>0</v>
      </c>
      <c r="BF136" s="145">
        <f t="shared" ref="BF136:BF154" si="15">IF(N136="znížená",J136,0)</f>
        <v>0</v>
      </c>
      <c r="BG136" s="145">
        <f t="shared" ref="BG136:BG154" si="16">IF(N136="zákl. prenesená",J136,0)</f>
        <v>0</v>
      </c>
      <c r="BH136" s="145">
        <f t="shared" ref="BH136:BH154" si="17">IF(N136="zníž. prenesená",J136,0)</f>
        <v>0</v>
      </c>
      <c r="BI136" s="145">
        <f t="shared" ref="BI136:BI154" si="18">IF(N136="nulová",J136,0)</f>
        <v>0</v>
      </c>
      <c r="BJ136" s="16" t="s">
        <v>160</v>
      </c>
      <c r="BK136" s="145">
        <f t="shared" ref="BK136:BK154" si="19">ROUND(I136*H136,2)</f>
        <v>0</v>
      </c>
      <c r="BL136" s="16" t="s">
        <v>159</v>
      </c>
      <c r="BM136" s="144" t="s">
        <v>190</v>
      </c>
    </row>
    <row r="137" spans="2:65" s="1" customFormat="1" ht="24.2" customHeight="1">
      <c r="B137" s="31"/>
      <c r="C137" s="132" t="s">
        <v>75</v>
      </c>
      <c r="D137" s="132" t="s">
        <v>155</v>
      </c>
      <c r="E137" s="133" t="s">
        <v>1210</v>
      </c>
      <c r="F137" s="134" t="s">
        <v>1211</v>
      </c>
      <c r="G137" s="135" t="s">
        <v>158</v>
      </c>
      <c r="H137" s="136">
        <v>1</v>
      </c>
      <c r="I137" s="137"/>
      <c r="J137" s="138">
        <f t="shared" si="10"/>
        <v>0</v>
      </c>
      <c r="K137" s="139"/>
      <c r="L137" s="31"/>
      <c r="M137" s="140" t="s">
        <v>1</v>
      </c>
      <c r="N137" s="141" t="s">
        <v>41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159</v>
      </c>
      <c r="AT137" s="144" t="s">
        <v>155</v>
      </c>
      <c r="AU137" s="144" t="s">
        <v>160</v>
      </c>
      <c r="AY137" s="16" t="s">
        <v>154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160</v>
      </c>
      <c r="BK137" s="145">
        <f t="shared" si="19"/>
        <v>0</v>
      </c>
      <c r="BL137" s="16" t="s">
        <v>159</v>
      </c>
      <c r="BM137" s="144" t="s">
        <v>198</v>
      </c>
    </row>
    <row r="138" spans="2:65" s="1" customFormat="1" ht="24.2" customHeight="1">
      <c r="B138" s="31"/>
      <c r="C138" s="132" t="s">
        <v>75</v>
      </c>
      <c r="D138" s="132" t="s">
        <v>155</v>
      </c>
      <c r="E138" s="133" t="s">
        <v>1212</v>
      </c>
      <c r="F138" s="134" t="s">
        <v>1213</v>
      </c>
      <c r="G138" s="135" t="s">
        <v>158</v>
      </c>
      <c r="H138" s="136">
        <v>2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41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159</v>
      </c>
      <c r="AT138" s="144" t="s">
        <v>155</v>
      </c>
      <c r="AU138" s="144" t="s">
        <v>160</v>
      </c>
      <c r="AY138" s="16" t="s">
        <v>154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160</v>
      </c>
      <c r="BK138" s="145">
        <f t="shared" si="19"/>
        <v>0</v>
      </c>
      <c r="BL138" s="16" t="s">
        <v>159</v>
      </c>
      <c r="BM138" s="144" t="s">
        <v>202</v>
      </c>
    </row>
    <row r="139" spans="2:65" s="1" customFormat="1" ht="24.2" customHeight="1">
      <c r="B139" s="31"/>
      <c r="C139" s="132" t="s">
        <v>75</v>
      </c>
      <c r="D139" s="132" t="s">
        <v>155</v>
      </c>
      <c r="E139" s="133" t="s">
        <v>1214</v>
      </c>
      <c r="F139" s="134" t="s">
        <v>1215</v>
      </c>
      <c r="G139" s="135" t="s">
        <v>158</v>
      </c>
      <c r="H139" s="136">
        <v>2</v>
      </c>
      <c r="I139" s="137"/>
      <c r="J139" s="138">
        <f t="shared" si="10"/>
        <v>0</v>
      </c>
      <c r="K139" s="139"/>
      <c r="L139" s="31"/>
      <c r="M139" s="140" t="s">
        <v>1</v>
      </c>
      <c r="N139" s="141" t="s">
        <v>41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159</v>
      </c>
      <c r="AT139" s="144" t="s">
        <v>155</v>
      </c>
      <c r="AU139" s="144" t="s">
        <v>160</v>
      </c>
      <c r="AY139" s="16" t="s">
        <v>154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160</v>
      </c>
      <c r="BK139" s="145">
        <f t="shared" si="19"/>
        <v>0</v>
      </c>
      <c r="BL139" s="16" t="s">
        <v>159</v>
      </c>
      <c r="BM139" s="144" t="s">
        <v>7</v>
      </c>
    </row>
    <row r="140" spans="2:65" s="1" customFormat="1" ht="24.2" customHeight="1">
      <c r="B140" s="31"/>
      <c r="C140" s="132" t="s">
        <v>75</v>
      </c>
      <c r="D140" s="132" t="s">
        <v>155</v>
      </c>
      <c r="E140" s="133" t="s">
        <v>1216</v>
      </c>
      <c r="F140" s="134" t="s">
        <v>1217</v>
      </c>
      <c r="G140" s="135" t="s">
        <v>158</v>
      </c>
      <c r="H140" s="136">
        <v>15</v>
      </c>
      <c r="I140" s="137"/>
      <c r="J140" s="138">
        <f t="shared" si="10"/>
        <v>0</v>
      </c>
      <c r="K140" s="139"/>
      <c r="L140" s="31"/>
      <c r="M140" s="140" t="s">
        <v>1</v>
      </c>
      <c r="N140" s="141" t="s">
        <v>41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159</v>
      </c>
      <c r="AT140" s="144" t="s">
        <v>155</v>
      </c>
      <c r="AU140" s="144" t="s">
        <v>160</v>
      </c>
      <c r="AY140" s="16" t="s">
        <v>154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160</v>
      </c>
      <c r="BK140" s="145">
        <f t="shared" si="19"/>
        <v>0</v>
      </c>
      <c r="BL140" s="16" t="s">
        <v>159</v>
      </c>
      <c r="BM140" s="144" t="s">
        <v>215</v>
      </c>
    </row>
    <row r="141" spans="2:65" s="1" customFormat="1" ht="24.2" customHeight="1">
      <c r="B141" s="31"/>
      <c r="C141" s="132" t="s">
        <v>75</v>
      </c>
      <c r="D141" s="132" t="s">
        <v>155</v>
      </c>
      <c r="E141" s="133" t="s">
        <v>1218</v>
      </c>
      <c r="F141" s="134" t="s">
        <v>1219</v>
      </c>
      <c r="G141" s="135" t="s">
        <v>158</v>
      </c>
      <c r="H141" s="136">
        <v>134</v>
      </c>
      <c r="I141" s="137"/>
      <c r="J141" s="138">
        <f t="shared" si="10"/>
        <v>0</v>
      </c>
      <c r="K141" s="139"/>
      <c r="L141" s="31"/>
      <c r="M141" s="140" t="s">
        <v>1</v>
      </c>
      <c r="N141" s="141" t="s">
        <v>41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159</v>
      </c>
      <c r="AT141" s="144" t="s">
        <v>155</v>
      </c>
      <c r="AU141" s="144" t="s">
        <v>160</v>
      </c>
      <c r="AY141" s="16" t="s">
        <v>154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160</v>
      </c>
      <c r="BK141" s="145">
        <f t="shared" si="19"/>
        <v>0</v>
      </c>
      <c r="BL141" s="16" t="s">
        <v>159</v>
      </c>
      <c r="BM141" s="144" t="s">
        <v>219</v>
      </c>
    </row>
    <row r="142" spans="2:65" s="1" customFormat="1" ht="24.2" customHeight="1">
      <c r="B142" s="31"/>
      <c r="C142" s="132" t="s">
        <v>75</v>
      </c>
      <c r="D142" s="132" t="s">
        <v>155</v>
      </c>
      <c r="E142" s="133" t="s">
        <v>1105</v>
      </c>
      <c r="F142" s="134" t="s">
        <v>1220</v>
      </c>
      <c r="G142" s="135" t="s">
        <v>941</v>
      </c>
      <c r="H142" s="136">
        <v>1</v>
      </c>
      <c r="I142" s="137"/>
      <c r="J142" s="138">
        <f t="shared" si="10"/>
        <v>0</v>
      </c>
      <c r="K142" s="139"/>
      <c r="L142" s="31"/>
      <c r="M142" s="140" t="s">
        <v>1</v>
      </c>
      <c r="N142" s="141" t="s">
        <v>41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159</v>
      </c>
      <c r="AT142" s="144" t="s">
        <v>155</v>
      </c>
      <c r="AU142" s="144" t="s">
        <v>160</v>
      </c>
      <c r="AY142" s="16" t="s">
        <v>154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160</v>
      </c>
      <c r="BK142" s="145">
        <f t="shared" si="19"/>
        <v>0</v>
      </c>
      <c r="BL142" s="16" t="s">
        <v>159</v>
      </c>
      <c r="BM142" s="144" t="s">
        <v>223</v>
      </c>
    </row>
    <row r="143" spans="2:65" s="1" customFormat="1" ht="16.5" customHeight="1">
      <c r="B143" s="31"/>
      <c r="C143" s="132" t="s">
        <v>75</v>
      </c>
      <c r="D143" s="132" t="s">
        <v>155</v>
      </c>
      <c r="E143" s="133" t="s">
        <v>1123</v>
      </c>
      <c r="F143" s="134" t="s">
        <v>1124</v>
      </c>
      <c r="G143" s="135" t="s">
        <v>184</v>
      </c>
      <c r="H143" s="136">
        <v>1435</v>
      </c>
      <c r="I143" s="137"/>
      <c r="J143" s="138">
        <f t="shared" si="10"/>
        <v>0</v>
      </c>
      <c r="K143" s="139"/>
      <c r="L143" s="31"/>
      <c r="M143" s="140" t="s">
        <v>1</v>
      </c>
      <c r="N143" s="141" t="s">
        <v>41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159</v>
      </c>
      <c r="AT143" s="144" t="s">
        <v>155</v>
      </c>
      <c r="AU143" s="144" t="s">
        <v>160</v>
      </c>
      <c r="AY143" s="16" t="s">
        <v>154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6" t="s">
        <v>160</v>
      </c>
      <c r="BK143" s="145">
        <f t="shared" si="19"/>
        <v>0</v>
      </c>
      <c r="BL143" s="16" t="s">
        <v>159</v>
      </c>
      <c r="BM143" s="144" t="s">
        <v>227</v>
      </c>
    </row>
    <row r="144" spans="2:65" s="1" customFormat="1" ht="16.5" customHeight="1">
      <c r="B144" s="31"/>
      <c r="C144" s="132" t="s">
        <v>75</v>
      </c>
      <c r="D144" s="132" t="s">
        <v>155</v>
      </c>
      <c r="E144" s="133" t="s">
        <v>1125</v>
      </c>
      <c r="F144" s="134" t="s">
        <v>1126</v>
      </c>
      <c r="G144" s="135" t="s">
        <v>184</v>
      </c>
      <c r="H144" s="136">
        <v>1435</v>
      </c>
      <c r="I144" s="137"/>
      <c r="J144" s="138">
        <f t="shared" si="10"/>
        <v>0</v>
      </c>
      <c r="K144" s="139"/>
      <c r="L144" s="31"/>
      <c r="M144" s="140" t="s">
        <v>1</v>
      </c>
      <c r="N144" s="141" t="s">
        <v>41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159</v>
      </c>
      <c r="AT144" s="144" t="s">
        <v>155</v>
      </c>
      <c r="AU144" s="144" t="s">
        <v>160</v>
      </c>
      <c r="AY144" s="16" t="s">
        <v>154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6" t="s">
        <v>160</v>
      </c>
      <c r="BK144" s="145">
        <f t="shared" si="19"/>
        <v>0</v>
      </c>
      <c r="BL144" s="16" t="s">
        <v>159</v>
      </c>
      <c r="BM144" s="144" t="s">
        <v>231</v>
      </c>
    </row>
    <row r="145" spans="2:65" s="1" customFormat="1" ht="21.75" customHeight="1">
      <c r="B145" s="31"/>
      <c r="C145" s="132" t="s">
        <v>75</v>
      </c>
      <c r="D145" s="132" t="s">
        <v>155</v>
      </c>
      <c r="E145" s="133" t="s">
        <v>1221</v>
      </c>
      <c r="F145" s="134" t="s">
        <v>1222</v>
      </c>
      <c r="G145" s="135" t="s">
        <v>158</v>
      </c>
      <c r="H145" s="136">
        <v>3871</v>
      </c>
      <c r="I145" s="137"/>
      <c r="J145" s="138">
        <f t="shared" si="10"/>
        <v>0</v>
      </c>
      <c r="K145" s="139"/>
      <c r="L145" s="31"/>
      <c r="M145" s="140" t="s">
        <v>1</v>
      </c>
      <c r="N145" s="141" t="s">
        <v>41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159</v>
      </c>
      <c r="AT145" s="144" t="s">
        <v>155</v>
      </c>
      <c r="AU145" s="144" t="s">
        <v>160</v>
      </c>
      <c r="AY145" s="16" t="s">
        <v>154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160</v>
      </c>
      <c r="BK145" s="145">
        <f t="shared" si="19"/>
        <v>0</v>
      </c>
      <c r="BL145" s="16" t="s">
        <v>159</v>
      </c>
      <c r="BM145" s="144" t="s">
        <v>234</v>
      </c>
    </row>
    <row r="146" spans="2:65" s="1" customFormat="1" ht="16.5" customHeight="1">
      <c r="B146" s="31"/>
      <c r="C146" s="132" t="s">
        <v>75</v>
      </c>
      <c r="D146" s="132" t="s">
        <v>155</v>
      </c>
      <c r="E146" s="133" t="s">
        <v>1129</v>
      </c>
      <c r="F146" s="134" t="s">
        <v>1130</v>
      </c>
      <c r="G146" s="135" t="s">
        <v>158</v>
      </c>
      <c r="H146" s="136">
        <v>10</v>
      </c>
      <c r="I146" s="137"/>
      <c r="J146" s="138">
        <f t="shared" si="10"/>
        <v>0</v>
      </c>
      <c r="K146" s="139"/>
      <c r="L146" s="31"/>
      <c r="M146" s="140" t="s">
        <v>1</v>
      </c>
      <c r="N146" s="141" t="s">
        <v>41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159</v>
      </c>
      <c r="AT146" s="144" t="s">
        <v>155</v>
      </c>
      <c r="AU146" s="144" t="s">
        <v>160</v>
      </c>
      <c r="AY146" s="16" t="s">
        <v>154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160</v>
      </c>
      <c r="BK146" s="145">
        <f t="shared" si="19"/>
        <v>0</v>
      </c>
      <c r="BL146" s="16" t="s">
        <v>159</v>
      </c>
      <c r="BM146" s="144" t="s">
        <v>238</v>
      </c>
    </row>
    <row r="147" spans="2:65" s="1" customFormat="1" ht="24.2" customHeight="1">
      <c r="B147" s="31"/>
      <c r="C147" s="132" t="s">
        <v>75</v>
      </c>
      <c r="D147" s="132" t="s">
        <v>155</v>
      </c>
      <c r="E147" s="133" t="s">
        <v>1127</v>
      </c>
      <c r="F147" s="134" t="s">
        <v>1223</v>
      </c>
      <c r="G147" s="135" t="s">
        <v>184</v>
      </c>
      <c r="H147" s="136">
        <v>140</v>
      </c>
      <c r="I147" s="137"/>
      <c r="J147" s="138">
        <f t="shared" si="10"/>
        <v>0</v>
      </c>
      <c r="K147" s="139"/>
      <c r="L147" s="31"/>
      <c r="M147" s="140" t="s">
        <v>1</v>
      </c>
      <c r="N147" s="141" t="s">
        <v>41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159</v>
      </c>
      <c r="AT147" s="144" t="s">
        <v>155</v>
      </c>
      <c r="AU147" s="144" t="s">
        <v>160</v>
      </c>
      <c r="AY147" s="16" t="s">
        <v>154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160</v>
      </c>
      <c r="BK147" s="145">
        <f t="shared" si="19"/>
        <v>0</v>
      </c>
      <c r="BL147" s="16" t="s">
        <v>159</v>
      </c>
      <c r="BM147" s="144" t="s">
        <v>241</v>
      </c>
    </row>
    <row r="148" spans="2:65" s="1" customFormat="1" ht="24.2" customHeight="1">
      <c r="B148" s="31"/>
      <c r="C148" s="132" t="s">
        <v>75</v>
      </c>
      <c r="D148" s="132" t="s">
        <v>155</v>
      </c>
      <c r="E148" s="133" t="s">
        <v>1224</v>
      </c>
      <c r="F148" s="134" t="s">
        <v>1225</v>
      </c>
      <c r="G148" s="135" t="s">
        <v>158</v>
      </c>
      <c r="H148" s="136">
        <v>4</v>
      </c>
      <c r="I148" s="137"/>
      <c r="J148" s="138">
        <f t="shared" si="10"/>
        <v>0</v>
      </c>
      <c r="K148" s="139"/>
      <c r="L148" s="31"/>
      <c r="M148" s="140" t="s">
        <v>1</v>
      </c>
      <c r="N148" s="141" t="s">
        <v>41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159</v>
      </c>
      <c r="AT148" s="144" t="s">
        <v>155</v>
      </c>
      <c r="AU148" s="144" t="s">
        <v>160</v>
      </c>
      <c r="AY148" s="16" t="s">
        <v>154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160</v>
      </c>
      <c r="BK148" s="145">
        <f t="shared" si="19"/>
        <v>0</v>
      </c>
      <c r="BL148" s="16" t="s">
        <v>159</v>
      </c>
      <c r="BM148" s="144" t="s">
        <v>245</v>
      </c>
    </row>
    <row r="149" spans="2:65" s="1" customFormat="1" ht="49.15" customHeight="1">
      <c r="B149" s="31"/>
      <c r="C149" s="132" t="s">
        <v>75</v>
      </c>
      <c r="D149" s="132" t="s">
        <v>155</v>
      </c>
      <c r="E149" s="133" t="s">
        <v>1131</v>
      </c>
      <c r="F149" s="134" t="s">
        <v>1226</v>
      </c>
      <c r="G149" s="135" t="s">
        <v>184</v>
      </c>
      <c r="H149" s="136">
        <v>1215</v>
      </c>
      <c r="I149" s="137"/>
      <c r="J149" s="138">
        <f t="shared" si="10"/>
        <v>0</v>
      </c>
      <c r="K149" s="139"/>
      <c r="L149" s="31"/>
      <c r="M149" s="140" t="s">
        <v>1</v>
      </c>
      <c r="N149" s="141" t="s">
        <v>41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159</v>
      </c>
      <c r="AT149" s="144" t="s">
        <v>155</v>
      </c>
      <c r="AU149" s="144" t="s">
        <v>160</v>
      </c>
      <c r="AY149" s="16" t="s">
        <v>154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160</v>
      </c>
      <c r="BK149" s="145">
        <f t="shared" si="19"/>
        <v>0</v>
      </c>
      <c r="BL149" s="16" t="s">
        <v>159</v>
      </c>
      <c r="BM149" s="144" t="s">
        <v>248</v>
      </c>
    </row>
    <row r="150" spans="2:65" s="1" customFormat="1" ht="44.25" customHeight="1">
      <c r="B150" s="31"/>
      <c r="C150" s="132" t="s">
        <v>75</v>
      </c>
      <c r="D150" s="132" t="s">
        <v>155</v>
      </c>
      <c r="E150" s="133" t="s">
        <v>1133</v>
      </c>
      <c r="F150" s="134" t="s">
        <v>1227</v>
      </c>
      <c r="G150" s="135" t="s">
        <v>184</v>
      </c>
      <c r="H150" s="136">
        <v>80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41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159</v>
      </c>
      <c r="AT150" s="144" t="s">
        <v>155</v>
      </c>
      <c r="AU150" s="144" t="s">
        <v>160</v>
      </c>
      <c r="AY150" s="16" t="s">
        <v>154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160</v>
      </c>
      <c r="BK150" s="145">
        <f t="shared" si="19"/>
        <v>0</v>
      </c>
      <c r="BL150" s="16" t="s">
        <v>159</v>
      </c>
      <c r="BM150" s="144" t="s">
        <v>253</v>
      </c>
    </row>
    <row r="151" spans="2:65" s="1" customFormat="1" ht="44.25" customHeight="1">
      <c r="B151" s="31"/>
      <c r="C151" s="132" t="s">
        <v>75</v>
      </c>
      <c r="D151" s="132" t="s">
        <v>155</v>
      </c>
      <c r="E151" s="133" t="s">
        <v>1135</v>
      </c>
      <c r="F151" s="134" t="s">
        <v>1228</v>
      </c>
      <c r="G151" s="135" t="s">
        <v>184</v>
      </c>
      <c r="H151" s="136">
        <v>140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41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159</v>
      </c>
      <c r="AT151" s="144" t="s">
        <v>155</v>
      </c>
      <c r="AU151" s="144" t="s">
        <v>160</v>
      </c>
      <c r="AY151" s="16" t="s">
        <v>154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160</v>
      </c>
      <c r="BK151" s="145">
        <f t="shared" si="19"/>
        <v>0</v>
      </c>
      <c r="BL151" s="16" t="s">
        <v>159</v>
      </c>
      <c r="BM151" s="144" t="s">
        <v>256</v>
      </c>
    </row>
    <row r="152" spans="2:65" s="1" customFormat="1" ht="24.2" customHeight="1">
      <c r="B152" s="31"/>
      <c r="C152" s="132" t="s">
        <v>75</v>
      </c>
      <c r="D152" s="132" t="s">
        <v>155</v>
      </c>
      <c r="E152" s="133" t="s">
        <v>1229</v>
      </c>
      <c r="F152" s="134" t="s">
        <v>1230</v>
      </c>
      <c r="G152" s="135" t="s">
        <v>158</v>
      </c>
      <c r="H152" s="136">
        <v>149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41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159</v>
      </c>
      <c r="AT152" s="144" t="s">
        <v>155</v>
      </c>
      <c r="AU152" s="144" t="s">
        <v>160</v>
      </c>
      <c r="AY152" s="16" t="s">
        <v>154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160</v>
      </c>
      <c r="BK152" s="145">
        <f t="shared" si="19"/>
        <v>0</v>
      </c>
      <c r="BL152" s="16" t="s">
        <v>159</v>
      </c>
      <c r="BM152" s="144" t="s">
        <v>261</v>
      </c>
    </row>
    <row r="153" spans="2:65" s="1" customFormat="1" ht="33" customHeight="1">
      <c r="B153" s="31"/>
      <c r="C153" s="132" t="s">
        <v>75</v>
      </c>
      <c r="D153" s="132" t="s">
        <v>155</v>
      </c>
      <c r="E153" s="133" t="s">
        <v>1139</v>
      </c>
      <c r="F153" s="134" t="s">
        <v>1231</v>
      </c>
      <c r="G153" s="135" t="s">
        <v>165</v>
      </c>
      <c r="H153" s="136">
        <v>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41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159</v>
      </c>
      <c r="AT153" s="144" t="s">
        <v>155</v>
      </c>
      <c r="AU153" s="144" t="s">
        <v>160</v>
      </c>
      <c r="AY153" s="16" t="s">
        <v>154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160</v>
      </c>
      <c r="BK153" s="145">
        <f t="shared" si="19"/>
        <v>0</v>
      </c>
      <c r="BL153" s="16" t="s">
        <v>159</v>
      </c>
      <c r="BM153" s="144" t="s">
        <v>265</v>
      </c>
    </row>
    <row r="154" spans="2:65" s="1" customFormat="1" ht="24.2" customHeight="1">
      <c r="B154" s="31"/>
      <c r="C154" s="132" t="s">
        <v>75</v>
      </c>
      <c r="D154" s="132" t="s">
        <v>155</v>
      </c>
      <c r="E154" s="133" t="s">
        <v>1141</v>
      </c>
      <c r="F154" s="134" t="s">
        <v>1232</v>
      </c>
      <c r="G154" s="135" t="s">
        <v>158</v>
      </c>
      <c r="H154" s="136">
        <v>20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41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159</v>
      </c>
      <c r="AT154" s="144" t="s">
        <v>155</v>
      </c>
      <c r="AU154" s="144" t="s">
        <v>160</v>
      </c>
      <c r="AY154" s="16" t="s">
        <v>154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160</v>
      </c>
      <c r="BK154" s="145">
        <f t="shared" si="19"/>
        <v>0</v>
      </c>
      <c r="BL154" s="16" t="s">
        <v>159</v>
      </c>
      <c r="BM154" s="144" t="s">
        <v>270</v>
      </c>
    </row>
    <row r="155" spans="2:65" s="10" customFormat="1" ht="22.9" customHeight="1">
      <c r="B155" s="122"/>
      <c r="D155" s="123" t="s">
        <v>74</v>
      </c>
      <c r="E155" s="182" t="s">
        <v>1103</v>
      </c>
      <c r="F155" s="182" t="s">
        <v>1233</v>
      </c>
      <c r="I155" s="125"/>
      <c r="J155" s="183">
        <f>BK155</f>
        <v>0</v>
      </c>
      <c r="L155" s="122"/>
      <c r="M155" s="127"/>
      <c r="P155" s="128">
        <f>SUM(P156:P161)</f>
        <v>0</v>
      </c>
      <c r="R155" s="128">
        <f>SUM(R156:R161)</f>
        <v>0</v>
      </c>
      <c r="T155" s="129">
        <f>SUM(T156:T161)</f>
        <v>0</v>
      </c>
      <c r="AR155" s="123" t="s">
        <v>83</v>
      </c>
      <c r="AT155" s="130" t="s">
        <v>74</v>
      </c>
      <c r="AU155" s="130" t="s">
        <v>83</v>
      </c>
      <c r="AY155" s="123" t="s">
        <v>154</v>
      </c>
      <c r="BK155" s="131">
        <f>SUM(BK156:BK161)</f>
        <v>0</v>
      </c>
    </row>
    <row r="156" spans="2:65" s="1" customFormat="1" ht="24.2" customHeight="1">
      <c r="B156" s="31"/>
      <c r="C156" s="132" t="s">
        <v>75</v>
      </c>
      <c r="D156" s="132" t="s">
        <v>155</v>
      </c>
      <c r="E156" s="133" t="s">
        <v>1234</v>
      </c>
      <c r="F156" s="134" t="s">
        <v>1235</v>
      </c>
      <c r="G156" s="135" t="s">
        <v>184</v>
      </c>
      <c r="H156" s="136">
        <v>1507</v>
      </c>
      <c r="I156" s="137"/>
      <c r="J156" s="138">
        <f t="shared" ref="J156:J161" si="20">ROUND(I156*H156,2)</f>
        <v>0</v>
      </c>
      <c r="K156" s="139"/>
      <c r="L156" s="31"/>
      <c r="M156" s="140" t="s">
        <v>1</v>
      </c>
      <c r="N156" s="141" t="s">
        <v>41</v>
      </c>
      <c r="P156" s="142">
        <f t="shared" ref="P156:P161" si="21">O156*H156</f>
        <v>0</v>
      </c>
      <c r="Q156" s="142">
        <v>0</v>
      </c>
      <c r="R156" s="142">
        <f t="shared" ref="R156:R161" si="22">Q156*H156</f>
        <v>0</v>
      </c>
      <c r="S156" s="142">
        <v>0</v>
      </c>
      <c r="T156" s="143">
        <f t="shared" ref="T156:T161" si="23">S156*H156</f>
        <v>0</v>
      </c>
      <c r="AR156" s="144" t="s">
        <v>159</v>
      </c>
      <c r="AT156" s="144" t="s">
        <v>155</v>
      </c>
      <c r="AU156" s="144" t="s">
        <v>160</v>
      </c>
      <c r="AY156" s="16" t="s">
        <v>154</v>
      </c>
      <c r="BE156" s="145">
        <f t="shared" ref="BE156:BE161" si="24">IF(N156="základná",J156,0)</f>
        <v>0</v>
      </c>
      <c r="BF156" s="145">
        <f t="shared" ref="BF156:BF161" si="25">IF(N156="znížená",J156,0)</f>
        <v>0</v>
      </c>
      <c r="BG156" s="145">
        <f t="shared" ref="BG156:BG161" si="26">IF(N156="zákl. prenesená",J156,0)</f>
        <v>0</v>
      </c>
      <c r="BH156" s="145">
        <f t="shared" ref="BH156:BH161" si="27">IF(N156="zníž. prenesená",J156,0)</f>
        <v>0</v>
      </c>
      <c r="BI156" s="145">
        <f t="shared" ref="BI156:BI161" si="28">IF(N156="nulová",J156,0)</f>
        <v>0</v>
      </c>
      <c r="BJ156" s="16" t="s">
        <v>160</v>
      </c>
      <c r="BK156" s="145">
        <f t="shared" ref="BK156:BK161" si="29">ROUND(I156*H156,2)</f>
        <v>0</v>
      </c>
      <c r="BL156" s="16" t="s">
        <v>159</v>
      </c>
      <c r="BM156" s="144" t="s">
        <v>274</v>
      </c>
    </row>
    <row r="157" spans="2:65" s="1" customFormat="1" ht="16.5" customHeight="1">
      <c r="B157" s="31"/>
      <c r="C157" s="132" t="s">
        <v>75</v>
      </c>
      <c r="D157" s="132" t="s">
        <v>155</v>
      </c>
      <c r="E157" s="133" t="s">
        <v>1236</v>
      </c>
      <c r="F157" s="134" t="s">
        <v>1237</v>
      </c>
      <c r="G157" s="135" t="s">
        <v>158</v>
      </c>
      <c r="H157" s="136">
        <v>3871</v>
      </c>
      <c r="I157" s="137"/>
      <c r="J157" s="138">
        <f t="shared" si="20"/>
        <v>0</v>
      </c>
      <c r="K157" s="139"/>
      <c r="L157" s="31"/>
      <c r="M157" s="140" t="s">
        <v>1</v>
      </c>
      <c r="N157" s="141" t="s">
        <v>41</v>
      </c>
      <c r="P157" s="142">
        <f t="shared" si="21"/>
        <v>0</v>
      </c>
      <c r="Q157" s="142">
        <v>0</v>
      </c>
      <c r="R157" s="142">
        <f t="shared" si="22"/>
        <v>0</v>
      </c>
      <c r="S157" s="142">
        <v>0</v>
      </c>
      <c r="T157" s="143">
        <f t="shared" si="23"/>
        <v>0</v>
      </c>
      <c r="AR157" s="144" t="s">
        <v>159</v>
      </c>
      <c r="AT157" s="144" t="s">
        <v>155</v>
      </c>
      <c r="AU157" s="144" t="s">
        <v>160</v>
      </c>
      <c r="AY157" s="16" t="s">
        <v>154</v>
      </c>
      <c r="BE157" s="145">
        <f t="shared" si="24"/>
        <v>0</v>
      </c>
      <c r="BF157" s="145">
        <f t="shared" si="25"/>
        <v>0</v>
      </c>
      <c r="BG157" s="145">
        <f t="shared" si="26"/>
        <v>0</v>
      </c>
      <c r="BH157" s="145">
        <f t="shared" si="27"/>
        <v>0</v>
      </c>
      <c r="BI157" s="145">
        <f t="shared" si="28"/>
        <v>0</v>
      </c>
      <c r="BJ157" s="16" t="s">
        <v>160</v>
      </c>
      <c r="BK157" s="145">
        <f t="shared" si="29"/>
        <v>0</v>
      </c>
      <c r="BL157" s="16" t="s">
        <v>159</v>
      </c>
      <c r="BM157" s="144" t="s">
        <v>279</v>
      </c>
    </row>
    <row r="158" spans="2:65" s="1" customFormat="1" ht="24.2" customHeight="1">
      <c r="B158" s="31"/>
      <c r="C158" s="132" t="s">
        <v>75</v>
      </c>
      <c r="D158" s="132" t="s">
        <v>155</v>
      </c>
      <c r="E158" s="133" t="s">
        <v>1184</v>
      </c>
      <c r="F158" s="134" t="s">
        <v>1238</v>
      </c>
      <c r="G158" s="135" t="s">
        <v>941</v>
      </c>
      <c r="H158" s="136">
        <v>1</v>
      </c>
      <c r="I158" s="137"/>
      <c r="J158" s="138">
        <f t="shared" si="20"/>
        <v>0</v>
      </c>
      <c r="K158" s="139"/>
      <c r="L158" s="31"/>
      <c r="M158" s="140" t="s">
        <v>1</v>
      </c>
      <c r="N158" s="141" t="s">
        <v>41</v>
      </c>
      <c r="P158" s="142">
        <f t="shared" si="21"/>
        <v>0</v>
      </c>
      <c r="Q158" s="142">
        <v>0</v>
      </c>
      <c r="R158" s="142">
        <f t="shared" si="22"/>
        <v>0</v>
      </c>
      <c r="S158" s="142">
        <v>0</v>
      </c>
      <c r="T158" s="143">
        <f t="shared" si="23"/>
        <v>0</v>
      </c>
      <c r="AR158" s="144" t="s">
        <v>159</v>
      </c>
      <c r="AT158" s="144" t="s">
        <v>155</v>
      </c>
      <c r="AU158" s="144" t="s">
        <v>160</v>
      </c>
      <c r="AY158" s="16" t="s">
        <v>154</v>
      </c>
      <c r="BE158" s="145">
        <f t="shared" si="24"/>
        <v>0</v>
      </c>
      <c r="BF158" s="145">
        <f t="shared" si="25"/>
        <v>0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6" t="s">
        <v>160</v>
      </c>
      <c r="BK158" s="145">
        <f t="shared" si="29"/>
        <v>0</v>
      </c>
      <c r="BL158" s="16" t="s">
        <v>159</v>
      </c>
      <c r="BM158" s="144" t="s">
        <v>285</v>
      </c>
    </row>
    <row r="159" spans="2:65" s="1" customFormat="1" ht="24.2" customHeight="1">
      <c r="B159" s="31"/>
      <c r="C159" s="132" t="s">
        <v>75</v>
      </c>
      <c r="D159" s="132" t="s">
        <v>155</v>
      </c>
      <c r="E159" s="133" t="s">
        <v>1239</v>
      </c>
      <c r="F159" s="134" t="s">
        <v>1240</v>
      </c>
      <c r="G159" s="135" t="s">
        <v>158</v>
      </c>
      <c r="H159" s="136">
        <v>149</v>
      </c>
      <c r="I159" s="137"/>
      <c r="J159" s="138">
        <f t="shared" si="20"/>
        <v>0</v>
      </c>
      <c r="K159" s="139"/>
      <c r="L159" s="31"/>
      <c r="M159" s="140" t="s">
        <v>1</v>
      </c>
      <c r="N159" s="141" t="s">
        <v>41</v>
      </c>
      <c r="P159" s="142">
        <f t="shared" si="21"/>
        <v>0</v>
      </c>
      <c r="Q159" s="142">
        <v>0</v>
      </c>
      <c r="R159" s="142">
        <f t="shared" si="22"/>
        <v>0</v>
      </c>
      <c r="S159" s="142">
        <v>0</v>
      </c>
      <c r="T159" s="143">
        <f t="shared" si="23"/>
        <v>0</v>
      </c>
      <c r="AR159" s="144" t="s">
        <v>159</v>
      </c>
      <c r="AT159" s="144" t="s">
        <v>155</v>
      </c>
      <c r="AU159" s="144" t="s">
        <v>160</v>
      </c>
      <c r="AY159" s="16" t="s">
        <v>154</v>
      </c>
      <c r="BE159" s="145">
        <f t="shared" si="24"/>
        <v>0</v>
      </c>
      <c r="BF159" s="145">
        <f t="shared" si="25"/>
        <v>0</v>
      </c>
      <c r="BG159" s="145">
        <f t="shared" si="26"/>
        <v>0</v>
      </c>
      <c r="BH159" s="145">
        <f t="shared" si="27"/>
        <v>0</v>
      </c>
      <c r="BI159" s="145">
        <f t="shared" si="28"/>
        <v>0</v>
      </c>
      <c r="BJ159" s="16" t="s">
        <v>160</v>
      </c>
      <c r="BK159" s="145">
        <f t="shared" si="29"/>
        <v>0</v>
      </c>
      <c r="BL159" s="16" t="s">
        <v>159</v>
      </c>
      <c r="BM159" s="144" t="s">
        <v>290</v>
      </c>
    </row>
    <row r="160" spans="2:65" s="1" customFormat="1" ht="33" customHeight="1">
      <c r="B160" s="31"/>
      <c r="C160" s="132" t="s">
        <v>75</v>
      </c>
      <c r="D160" s="132" t="s">
        <v>155</v>
      </c>
      <c r="E160" s="133" t="s">
        <v>1148</v>
      </c>
      <c r="F160" s="134" t="s">
        <v>1241</v>
      </c>
      <c r="G160" s="135" t="s">
        <v>165</v>
      </c>
      <c r="H160" s="136">
        <v>2</v>
      </c>
      <c r="I160" s="137"/>
      <c r="J160" s="138">
        <f t="shared" si="20"/>
        <v>0</v>
      </c>
      <c r="K160" s="139"/>
      <c r="L160" s="31"/>
      <c r="M160" s="140" t="s">
        <v>1</v>
      </c>
      <c r="N160" s="141" t="s">
        <v>41</v>
      </c>
      <c r="P160" s="142">
        <f t="shared" si="21"/>
        <v>0</v>
      </c>
      <c r="Q160" s="142">
        <v>0</v>
      </c>
      <c r="R160" s="142">
        <f t="shared" si="22"/>
        <v>0</v>
      </c>
      <c r="S160" s="142">
        <v>0</v>
      </c>
      <c r="T160" s="143">
        <f t="shared" si="23"/>
        <v>0</v>
      </c>
      <c r="AR160" s="144" t="s">
        <v>159</v>
      </c>
      <c r="AT160" s="144" t="s">
        <v>155</v>
      </c>
      <c r="AU160" s="144" t="s">
        <v>160</v>
      </c>
      <c r="AY160" s="16" t="s">
        <v>154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6" t="s">
        <v>160</v>
      </c>
      <c r="BK160" s="145">
        <f t="shared" si="29"/>
        <v>0</v>
      </c>
      <c r="BL160" s="16" t="s">
        <v>159</v>
      </c>
      <c r="BM160" s="144" t="s">
        <v>294</v>
      </c>
    </row>
    <row r="161" spans="2:65" s="1" customFormat="1" ht="24.2" customHeight="1">
      <c r="B161" s="31"/>
      <c r="C161" s="132" t="s">
        <v>75</v>
      </c>
      <c r="D161" s="132" t="s">
        <v>155</v>
      </c>
      <c r="E161" s="133" t="s">
        <v>1242</v>
      </c>
      <c r="F161" s="134" t="s">
        <v>1243</v>
      </c>
      <c r="G161" s="135" t="s">
        <v>158</v>
      </c>
      <c r="H161" s="136">
        <v>20</v>
      </c>
      <c r="I161" s="137"/>
      <c r="J161" s="138">
        <f t="shared" si="20"/>
        <v>0</v>
      </c>
      <c r="K161" s="139"/>
      <c r="L161" s="31"/>
      <c r="M161" s="140" t="s">
        <v>1</v>
      </c>
      <c r="N161" s="141" t="s">
        <v>41</v>
      </c>
      <c r="P161" s="142">
        <f t="shared" si="21"/>
        <v>0</v>
      </c>
      <c r="Q161" s="142">
        <v>0</v>
      </c>
      <c r="R161" s="142">
        <f t="shared" si="22"/>
        <v>0</v>
      </c>
      <c r="S161" s="142">
        <v>0</v>
      </c>
      <c r="T161" s="143">
        <f t="shared" si="23"/>
        <v>0</v>
      </c>
      <c r="AR161" s="144" t="s">
        <v>159</v>
      </c>
      <c r="AT161" s="144" t="s">
        <v>155</v>
      </c>
      <c r="AU161" s="144" t="s">
        <v>160</v>
      </c>
      <c r="AY161" s="16" t="s">
        <v>154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6" t="s">
        <v>160</v>
      </c>
      <c r="BK161" s="145">
        <f t="shared" si="29"/>
        <v>0</v>
      </c>
      <c r="BL161" s="16" t="s">
        <v>159</v>
      </c>
      <c r="BM161" s="144" t="s">
        <v>306</v>
      </c>
    </row>
    <row r="162" spans="2:65" s="10" customFormat="1" ht="22.9" customHeight="1">
      <c r="B162" s="122"/>
      <c r="D162" s="123" t="s">
        <v>74</v>
      </c>
      <c r="E162" s="182" t="s">
        <v>1150</v>
      </c>
      <c r="F162" s="182" t="s">
        <v>1151</v>
      </c>
      <c r="I162" s="125"/>
      <c r="J162" s="183">
        <f>BK162</f>
        <v>0</v>
      </c>
      <c r="L162" s="122"/>
      <c r="M162" s="127"/>
      <c r="P162" s="128">
        <f>SUM(P163:P166)</f>
        <v>0</v>
      </c>
      <c r="R162" s="128">
        <f>SUM(R163:R166)</f>
        <v>0</v>
      </c>
      <c r="T162" s="129">
        <f>SUM(T163:T166)</f>
        <v>0</v>
      </c>
      <c r="AR162" s="123" t="s">
        <v>159</v>
      </c>
      <c r="AT162" s="130" t="s">
        <v>74</v>
      </c>
      <c r="AU162" s="130" t="s">
        <v>83</v>
      </c>
      <c r="AY162" s="123" t="s">
        <v>154</v>
      </c>
      <c r="BK162" s="131">
        <f>SUM(BK163:BK166)</f>
        <v>0</v>
      </c>
    </row>
    <row r="163" spans="2:65" s="1" customFormat="1" ht="16.5" customHeight="1">
      <c r="B163" s="31"/>
      <c r="C163" s="132" t="s">
        <v>75</v>
      </c>
      <c r="D163" s="132" t="s">
        <v>155</v>
      </c>
      <c r="E163" s="133" t="s">
        <v>1244</v>
      </c>
      <c r="F163" s="134" t="s">
        <v>1153</v>
      </c>
      <c r="G163" s="135" t="s">
        <v>365</v>
      </c>
      <c r="H163" s="172"/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159</v>
      </c>
      <c r="AT163" s="144" t="s">
        <v>155</v>
      </c>
      <c r="AU163" s="144" t="s">
        <v>160</v>
      </c>
      <c r="AY163" s="16" t="s">
        <v>154</v>
      </c>
      <c r="BE163" s="145">
        <f>IF(N163="základná",J163,0)</f>
        <v>0</v>
      </c>
      <c r="BF163" s="145">
        <f>IF(N163="znížená",J163,0)</f>
        <v>0</v>
      </c>
      <c r="BG163" s="145">
        <f>IF(N163="zákl. prenesená",J163,0)</f>
        <v>0</v>
      </c>
      <c r="BH163" s="145">
        <f>IF(N163="zníž. prenesená",J163,0)</f>
        <v>0</v>
      </c>
      <c r="BI163" s="145">
        <f>IF(N163="nulová",J163,0)</f>
        <v>0</v>
      </c>
      <c r="BJ163" s="16" t="s">
        <v>160</v>
      </c>
      <c r="BK163" s="145">
        <f>ROUND(I163*H163,2)</f>
        <v>0</v>
      </c>
      <c r="BL163" s="16" t="s">
        <v>159</v>
      </c>
      <c r="BM163" s="144" t="s">
        <v>309</v>
      </c>
    </row>
    <row r="164" spans="2:65" s="1" customFormat="1" ht="37.9" customHeight="1">
      <c r="B164" s="31"/>
      <c r="C164" s="161" t="s">
        <v>75</v>
      </c>
      <c r="D164" s="161" t="s">
        <v>224</v>
      </c>
      <c r="E164" s="162" t="s">
        <v>1245</v>
      </c>
      <c r="F164" s="163" t="s">
        <v>1246</v>
      </c>
      <c r="G164" s="164" t="s">
        <v>365</v>
      </c>
      <c r="H164" s="184"/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41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172</v>
      </c>
      <c r="AT164" s="144" t="s">
        <v>224</v>
      </c>
      <c r="AU164" s="144" t="s">
        <v>160</v>
      </c>
      <c r="AY164" s="16" t="s">
        <v>154</v>
      </c>
      <c r="BE164" s="145">
        <f>IF(N164="základná",J164,0)</f>
        <v>0</v>
      </c>
      <c r="BF164" s="145">
        <f>IF(N164="znížená",J164,0)</f>
        <v>0</v>
      </c>
      <c r="BG164" s="145">
        <f>IF(N164="zákl. prenesená",J164,0)</f>
        <v>0</v>
      </c>
      <c r="BH164" s="145">
        <f>IF(N164="zníž. prenesená",J164,0)</f>
        <v>0</v>
      </c>
      <c r="BI164" s="145">
        <f>IF(N164="nulová",J164,0)</f>
        <v>0</v>
      </c>
      <c r="BJ164" s="16" t="s">
        <v>160</v>
      </c>
      <c r="BK164" s="145">
        <f>ROUND(I164*H164,2)</f>
        <v>0</v>
      </c>
      <c r="BL164" s="16" t="s">
        <v>159</v>
      </c>
      <c r="BM164" s="144" t="s">
        <v>1247</v>
      </c>
    </row>
    <row r="165" spans="2:65" s="1" customFormat="1" ht="16.5" customHeight="1">
      <c r="B165" s="31"/>
      <c r="C165" s="161" t="s">
        <v>75</v>
      </c>
      <c r="D165" s="161" t="s">
        <v>224</v>
      </c>
      <c r="E165" s="162" t="s">
        <v>1248</v>
      </c>
      <c r="F165" s="163" t="s">
        <v>1249</v>
      </c>
      <c r="G165" s="164" t="s">
        <v>365</v>
      </c>
      <c r="H165" s="184"/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172</v>
      </c>
      <c r="AT165" s="144" t="s">
        <v>224</v>
      </c>
      <c r="AU165" s="144" t="s">
        <v>160</v>
      </c>
      <c r="AY165" s="16" t="s">
        <v>154</v>
      </c>
      <c r="BE165" s="145">
        <f>IF(N165="základná",J165,0)</f>
        <v>0</v>
      </c>
      <c r="BF165" s="145">
        <f>IF(N165="znížená",J165,0)</f>
        <v>0</v>
      </c>
      <c r="BG165" s="145">
        <f>IF(N165="zákl. prenesená",J165,0)</f>
        <v>0</v>
      </c>
      <c r="BH165" s="145">
        <f>IF(N165="zníž. prenesená",J165,0)</f>
        <v>0</v>
      </c>
      <c r="BI165" s="145">
        <f>IF(N165="nulová",J165,0)</f>
        <v>0</v>
      </c>
      <c r="BJ165" s="16" t="s">
        <v>160</v>
      </c>
      <c r="BK165" s="145">
        <f>ROUND(I165*H165,2)</f>
        <v>0</v>
      </c>
      <c r="BL165" s="16" t="s">
        <v>159</v>
      </c>
      <c r="BM165" s="144" t="s">
        <v>1250</v>
      </c>
    </row>
    <row r="166" spans="2:65" s="1" customFormat="1" ht="16.5" customHeight="1">
      <c r="B166" s="31"/>
      <c r="C166" s="132" t="s">
        <v>75</v>
      </c>
      <c r="D166" s="132" t="s">
        <v>155</v>
      </c>
      <c r="E166" s="133" t="s">
        <v>1251</v>
      </c>
      <c r="F166" s="134" t="s">
        <v>1252</v>
      </c>
      <c r="G166" s="135" t="s">
        <v>365</v>
      </c>
      <c r="H166" s="172"/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41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159</v>
      </c>
      <c r="AT166" s="144" t="s">
        <v>155</v>
      </c>
      <c r="AU166" s="144" t="s">
        <v>160</v>
      </c>
      <c r="AY166" s="16" t="s">
        <v>154</v>
      </c>
      <c r="BE166" s="145">
        <f>IF(N166="základná",J166,0)</f>
        <v>0</v>
      </c>
      <c r="BF166" s="145">
        <f>IF(N166="znížená",J166,0)</f>
        <v>0</v>
      </c>
      <c r="BG166" s="145">
        <f>IF(N166="zákl. prenesená",J166,0)</f>
        <v>0</v>
      </c>
      <c r="BH166" s="145">
        <f>IF(N166="zníž. prenesená",J166,0)</f>
        <v>0</v>
      </c>
      <c r="BI166" s="145">
        <f>IF(N166="nulová",J166,0)</f>
        <v>0</v>
      </c>
      <c r="BJ166" s="16" t="s">
        <v>160</v>
      </c>
      <c r="BK166" s="145">
        <f>ROUND(I166*H166,2)</f>
        <v>0</v>
      </c>
      <c r="BL166" s="16" t="s">
        <v>159</v>
      </c>
      <c r="BM166" s="144" t="s">
        <v>328</v>
      </c>
    </row>
    <row r="167" spans="2:65" s="10" customFormat="1" ht="22.9" customHeight="1">
      <c r="B167" s="122"/>
      <c r="D167" s="123" t="s">
        <v>74</v>
      </c>
      <c r="E167" s="182" t="s">
        <v>1105</v>
      </c>
      <c r="F167" s="182" t="s">
        <v>1253</v>
      </c>
      <c r="I167" s="125"/>
      <c r="J167" s="183">
        <f>BK167</f>
        <v>0</v>
      </c>
      <c r="L167" s="122"/>
      <c r="M167" s="127"/>
      <c r="P167" s="128">
        <v>0</v>
      </c>
      <c r="R167" s="128">
        <v>0</v>
      </c>
      <c r="T167" s="129">
        <v>0</v>
      </c>
      <c r="AR167" s="123" t="s">
        <v>83</v>
      </c>
      <c r="AT167" s="130" t="s">
        <v>74</v>
      </c>
      <c r="AU167" s="130" t="s">
        <v>83</v>
      </c>
      <c r="AY167" s="123" t="s">
        <v>154</v>
      </c>
      <c r="BK167" s="131">
        <v>0</v>
      </c>
    </row>
    <row r="168" spans="2:65" s="10" customFormat="1" ht="22.9" customHeight="1">
      <c r="B168" s="122"/>
      <c r="D168" s="123" t="s">
        <v>74</v>
      </c>
      <c r="E168" s="182" t="s">
        <v>969</v>
      </c>
      <c r="F168" s="182" t="s">
        <v>1158</v>
      </c>
      <c r="I168" s="125"/>
      <c r="J168" s="183">
        <f>BK168</f>
        <v>0</v>
      </c>
      <c r="L168" s="122"/>
      <c r="M168" s="127"/>
      <c r="P168" s="128">
        <v>0</v>
      </c>
      <c r="R168" s="128">
        <v>0</v>
      </c>
      <c r="T168" s="129">
        <v>0</v>
      </c>
      <c r="AR168" s="123" t="s">
        <v>83</v>
      </c>
      <c r="AT168" s="130" t="s">
        <v>74</v>
      </c>
      <c r="AU168" s="130" t="s">
        <v>83</v>
      </c>
      <c r="AY168" s="123" t="s">
        <v>154</v>
      </c>
      <c r="BK168" s="131">
        <v>0</v>
      </c>
    </row>
    <row r="169" spans="2:65" s="10" customFormat="1" ht="22.9" customHeight="1">
      <c r="B169" s="122"/>
      <c r="D169" s="123" t="s">
        <v>74</v>
      </c>
      <c r="E169" s="182" t="s">
        <v>1159</v>
      </c>
      <c r="F169" s="182" t="s">
        <v>1160</v>
      </c>
      <c r="I169" s="125"/>
      <c r="J169" s="183">
        <f>BK169</f>
        <v>0</v>
      </c>
      <c r="L169" s="122"/>
      <c r="M169" s="127"/>
      <c r="P169" s="128">
        <f>SUM(P170:P174)</f>
        <v>0</v>
      </c>
      <c r="R169" s="128">
        <f>SUM(R170:R174)</f>
        <v>0</v>
      </c>
      <c r="T169" s="129">
        <f>SUM(T170:T174)</f>
        <v>0</v>
      </c>
      <c r="AR169" s="123" t="s">
        <v>159</v>
      </c>
      <c r="AT169" s="130" t="s">
        <v>74</v>
      </c>
      <c r="AU169" s="130" t="s">
        <v>83</v>
      </c>
      <c r="AY169" s="123" t="s">
        <v>154</v>
      </c>
      <c r="BK169" s="131">
        <f>SUM(BK170:BK174)</f>
        <v>0</v>
      </c>
    </row>
    <row r="170" spans="2:65" s="1" customFormat="1" ht="33" customHeight="1">
      <c r="B170" s="31"/>
      <c r="C170" s="132" t="s">
        <v>83</v>
      </c>
      <c r="D170" s="132" t="s">
        <v>155</v>
      </c>
      <c r="E170" s="133" t="s">
        <v>1161</v>
      </c>
      <c r="F170" s="134" t="s">
        <v>1162</v>
      </c>
      <c r="G170" s="135" t="s">
        <v>165</v>
      </c>
      <c r="H170" s="136">
        <v>0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41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1163</v>
      </c>
      <c r="AT170" s="144" t="s">
        <v>155</v>
      </c>
      <c r="AU170" s="144" t="s">
        <v>160</v>
      </c>
      <c r="AY170" s="16" t="s">
        <v>154</v>
      </c>
      <c r="BE170" s="145">
        <f>IF(N170="základná",J170,0)</f>
        <v>0</v>
      </c>
      <c r="BF170" s="145">
        <f>IF(N170="znížená",J170,0)</f>
        <v>0</v>
      </c>
      <c r="BG170" s="145">
        <f>IF(N170="zákl. prenesená",J170,0)</f>
        <v>0</v>
      </c>
      <c r="BH170" s="145">
        <f>IF(N170="zníž. prenesená",J170,0)</f>
        <v>0</v>
      </c>
      <c r="BI170" s="145">
        <f>IF(N170="nulová",J170,0)</f>
        <v>0</v>
      </c>
      <c r="BJ170" s="16" t="s">
        <v>160</v>
      </c>
      <c r="BK170" s="145">
        <f>ROUND(I170*H170,2)</f>
        <v>0</v>
      </c>
      <c r="BL170" s="16" t="s">
        <v>1163</v>
      </c>
      <c r="BM170" s="144" t="s">
        <v>1254</v>
      </c>
    </row>
    <row r="171" spans="2:65" s="1" customFormat="1" ht="24.2" customHeight="1">
      <c r="B171" s="31"/>
      <c r="C171" s="132" t="s">
        <v>160</v>
      </c>
      <c r="D171" s="132" t="s">
        <v>155</v>
      </c>
      <c r="E171" s="133" t="s">
        <v>1165</v>
      </c>
      <c r="F171" s="134" t="s">
        <v>1166</v>
      </c>
      <c r="G171" s="135" t="s">
        <v>165</v>
      </c>
      <c r="H171" s="136">
        <v>0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41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1163</v>
      </c>
      <c r="AT171" s="144" t="s">
        <v>155</v>
      </c>
      <c r="AU171" s="144" t="s">
        <v>160</v>
      </c>
      <c r="AY171" s="16" t="s">
        <v>154</v>
      </c>
      <c r="BE171" s="145">
        <f>IF(N171="základná",J171,0)</f>
        <v>0</v>
      </c>
      <c r="BF171" s="145">
        <f>IF(N171="znížená",J171,0)</f>
        <v>0</v>
      </c>
      <c r="BG171" s="145">
        <f>IF(N171="zákl. prenesená",J171,0)</f>
        <v>0</v>
      </c>
      <c r="BH171" s="145">
        <f>IF(N171="zníž. prenesená",J171,0)</f>
        <v>0</v>
      </c>
      <c r="BI171" s="145">
        <f>IF(N171="nulová",J171,0)</f>
        <v>0</v>
      </c>
      <c r="BJ171" s="16" t="s">
        <v>160</v>
      </c>
      <c r="BK171" s="145">
        <f>ROUND(I171*H171,2)</f>
        <v>0</v>
      </c>
      <c r="BL171" s="16" t="s">
        <v>1163</v>
      </c>
      <c r="BM171" s="144" t="s">
        <v>1255</v>
      </c>
    </row>
    <row r="172" spans="2:65" s="1" customFormat="1" ht="24.2" customHeight="1">
      <c r="B172" s="31"/>
      <c r="C172" s="132" t="s">
        <v>152</v>
      </c>
      <c r="D172" s="132" t="s">
        <v>155</v>
      </c>
      <c r="E172" s="133" t="s">
        <v>1168</v>
      </c>
      <c r="F172" s="134" t="s">
        <v>1166</v>
      </c>
      <c r="G172" s="135" t="s">
        <v>165</v>
      </c>
      <c r="H172" s="136">
        <v>0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41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1163</v>
      </c>
      <c r="AT172" s="144" t="s">
        <v>155</v>
      </c>
      <c r="AU172" s="144" t="s">
        <v>160</v>
      </c>
      <c r="AY172" s="16" t="s">
        <v>154</v>
      </c>
      <c r="BE172" s="145">
        <f>IF(N172="základná",J172,0)</f>
        <v>0</v>
      </c>
      <c r="BF172" s="145">
        <f>IF(N172="znížená",J172,0)</f>
        <v>0</v>
      </c>
      <c r="BG172" s="145">
        <f>IF(N172="zákl. prenesená",J172,0)</f>
        <v>0</v>
      </c>
      <c r="BH172" s="145">
        <f>IF(N172="zníž. prenesená",J172,0)</f>
        <v>0</v>
      </c>
      <c r="BI172" s="145">
        <f>IF(N172="nulová",J172,0)</f>
        <v>0</v>
      </c>
      <c r="BJ172" s="16" t="s">
        <v>160</v>
      </c>
      <c r="BK172" s="145">
        <f>ROUND(I172*H172,2)</f>
        <v>0</v>
      </c>
      <c r="BL172" s="16" t="s">
        <v>1163</v>
      </c>
      <c r="BM172" s="144" t="s">
        <v>1256</v>
      </c>
    </row>
    <row r="173" spans="2:65" s="1" customFormat="1" ht="16.5" customHeight="1">
      <c r="B173" s="31"/>
      <c r="C173" s="132" t="s">
        <v>159</v>
      </c>
      <c r="D173" s="132" t="s">
        <v>155</v>
      </c>
      <c r="E173" s="133" t="s">
        <v>1170</v>
      </c>
      <c r="F173" s="134" t="s">
        <v>1171</v>
      </c>
      <c r="G173" s="135" t="s">
        <v>320</v>
      </c>
      <c r="H173" s="136">
        <v>0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41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1163</v>
      </c>
      <c r="AT173" s="144" t="s">
        <v>155</v>
      </c>
      <c r="AU173" s="144" t="s">
        <v>160</v>
      </c>
      <c r="AY173" s="16" t="s">
        <v>154</v>
      </c>
      <c r="BE173" s="145">
        <f>IF(N173="základná",J173,0)</f>
        <v>0</v>
      </c>
      <c r="BF173" s="145">
        <f>IF(N173="znížená",J173,0)</f>
        <v>0</v>
      </c>
      <c r="BG173" s="145">
        <f>IF(N173="zákl. prenesená",J173,0)</f>
        <v>0</v>
      </c>
      <c r="BH173" s="145">
        <f>IF(N173="zníž. prenesená",J173,0)</f>
        <v>0</v>
      </c>
      <c r="BI173" s="145">
        <f>IF(N173="nulová",J173,0)</f>
        <v>0</v>
      </c>
      <c r="BJ173" s="16" t="s">
        <v>160</v>
      </c>
      <c r="BK173" s="145">
        <f>ROUND(I173*H173,2)</f>
        <v>0</v>
      </c>
      <c r="BL173" s="16" t="s">
        <v>1163</v>
      </c>
      <c r="BM173" s="144" t="s">
        <v>1257</v>
      </c>
    </row>
    <row r="174" spans="2:65" s="1" customFormat="1" ht="24.2" customHeight="1">
      <c r="B174" s="31"/>
      <c r="C174" s="132" t="s">
        <v>177</v>
      </c>
      <c r="D174" s="132" t="s">
        <v>155</v>
      </c>
      <c r="E174" s="133" t="s">
        <v>1173</v>
      </c>
      <c r="F174" s="134" t="s">
        <v>1174</v>
      </c>
      <c r="G174" s="135" t="s">
        <v>320</v>
      </c>
      <c r="H174" s="136">
        <v>0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41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1163</v>
      </c>
      <c r="AT174" s="144" t="s">
        <v>155</v>
      </c>
      <c r="AU174" s="144" t="s">
        <v>160</v>
      </c>
      <c r="AY174" s="16" t="s">
        <v>154</v>
      </c>
      <c r="BE174" s="145">
        <f>IF(N174="základná",J174,0)</f>
        <v>0</v>
      </c>
      <c r="BF174" s="145">
        <f>IF(N174="znížená",J174,0)</f>
        <v>0</v>
      </c>
      <c r="BG174" s="145">
        <f>IF(N174="zákl. prenesená",J174,0)</f>
        <v>0</v>
      </c>
      <c r="BH174" s="145">
        <f>IF(N174="zníž. prenesená",J174,0)</f>
        <v>0</v>
      </c>
      <c r="BI174" s="145">
        <f>IF(N174="nulová",J174,0)</f>
        <v>0</v>
      </c>
      <c r="BJ174" s="16" t="s">
        <v>160</v>
      </c>
      <c r="BK174" s="145">
        <f>ROUND(I174*H174,2)</f>
        <v>0</v>
      </c>
      <c r="BL174" s="16" t="s">
        <v>1163</v>
      </c>
      <c r="BM174" s="144" t="s">
        <v>1258</v>
      </c>
    </row>
    <row r="175" spans="2:65" s="10" customFormat="1" ht="22.9" customHeight="1">
      <c r="B175" s="122"/>
      <c r="D175" s="123" t="s">
        <v>74</v>
      </c>
      <c r="E175" s="182" t="s">
        <v>1176</v>
      </c>
      <c r="F175" s="182" t="s">
        <v>1177</v>
      </c>
      <c r="I175" s="125"/>
      <c r="J175" s="183">
        <f>BK175</f>
        <v>0</v>
      </c>
      <c r="L175" s="122"/>
      <c r="M175" s="127"/>
      <c r="P175" s="128">
        <f>SUM(P176:P177)</f>
        <v>0</v>
      </c>
      <c r="R175" s="128">
        <f>SUM(R176:R177)</f>
        <v>0</v>
      </c>
      <c r="T175" s="129">
        <f>SUM(T176:T177)</f>
        <v>0</v>
      </c>
      <c r="AR175" s="123" t="s">
        <v>83</v>
      </c>
      <c r="AT175" s="130" t="s">
        <v>74</v>
      </c>
      <c r="AU175" s="130" t="s">
        <v>83</v>
      </c>
      <c r="AY175" s="123" t="s">
        <v>154</v>
      </c>
      <c r="BK175" s="131">
        <f>SUM(BK176:BK177)</f>
        <v>0</v>
      </c>
    </row>
    <row r="176" spans="2:65" s="1" customFormat="1" ht="33" customHeight="1">
      <c r="B176" s="31"/>
      <c r="C176" s="132" t="s">
        <v>75</v>
      </c>
      <c r="D176" s="132" t="s">
        <v>155</v>
      </c>
      <c r="E176" s="133" t="s">
        <v>1178</v>
      </c>
      <c r="F176" s="134" t="s">
        <v>1179</v>
      </c>
      <c r="G176" s="135" t="s">
        <v>184</v>
      </c>
      <c r="H176" s="136">
        <v>80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41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159</v>
      </c>
      <c r="AT176" s="144" t="s">
        <v>155</v>
      </c>
      <c r="AU176" s="144" t="s">
        <v>160</v>
      </c>
      <c r="AY176" s="16" t="s">
        <v>154</v>
      </c>
      <c r="BE176" s="145">
        <f>IF(N176="základná",J176,0)</f>
        <v>0</v>
      </c>
      <c r="BF176" s="145">
        <f>IF(N176="znížená",J176,0)</f>
        <v>0</v>
      </c>
      <c r="BG176" s="145">
        <f>IF(N176="zákl. prenesená",J176,0)</f>
        <v>0</v>
      </c>
      <c r="BH176" s="145">
        <f>IF(N176="zníž. prenesená",J176,0)</f>
        <v>0</v>
      </c>
      <c r="BI176" s="145">
        <f>IF(N176="nulová",J176,0)</f>
        <v>0</v>
      </c>
      <c r="BJ176" s="16" t="s">
        <v>160</v>
      </c>
      <c r="BK176" s="145">
        <f>ROUND(I176*H176,2)</f>
        <v>0</v>
      </c>
      <c r="BL176" s="16" t="s">
        <v>159</v>
      </c>
      <c r="BM176" s="144" t="s">
        <v>331</v>
      </c>
    </row>
    <row r="177" spans="2:65" s="1" customFormat="1" ht="24.2" customHeight="1">
      <c r="B177" s="31"/>
      <c r="C177" s="132" t="s">
        <v>75</v>
      </c>
      <c r="D177" s="132" t="s">
        <v>155</v>
      </c>
      <c r="E177" s="133" t="s">
        <v>1180</v>
      </c>
      <c r="F177" s="134" t="s">
        <v>1181</v>
      </c>
      <c r="G177" s="135" t="s">
        <v>1182</v>
      </c>
      <c r="H177" s="136">
        <v>1</v>
      </c>
      <c r="I177" s="137"/>
      <c r="J177" s="138">
        <f>ROUND(I177*H177,2)</f>
        <v>0</v>
      </c>
      <c r="K177" s="139"/>
      <c r="L177" s="31"/>
      <c r="M177" s="140" t="s">
        <v>1</v>
      </c>
      <c r="N177" s="141" t="s">
        <v>41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159</v>
      </c>
      <c r="AT177" s="144" t="s">
        <v>155</v>
      </c>
      <c r="AU177" s="144" t="s">
        <v>160</v>
      </c>
      <c r="AY177" s="16" t="s">
        <v>154</v>
      </c>
      <c r="BE177" s="145">
        <f>IF(N177="základná",J177,0)</f>
        <v>0</v>
      </c>
      <c r="BF177" s="145">
        <f>IF(N177="znížená",J177,0)</f>
        <v>0</v>
      </c>
      <c r="BG177" s="145">
        <f>IF(N177="zákl. prenesená",J177,0)</f>
        <v>0</v>
      </c>
      <c r="BH177" s="145">
        <f>IF(N177="zníž. prenesená",J177,0)</f>
        <v>0</v>
      </c>
      <c r="BI177" s="145">
        <f>IF(N177="nulová",J177,0)</f>
        <v>0</v>
      </c>
      <c r="BJ177" s="16" t="s">
        <v>160</v>
      </c>
      <c r="BK177" s="145">
        <f>ROUND(I177*H177,2)</f>
        <v>0</v>
      </c>
      <c r="BL177" s="16" t="s">
        <v>159</v>
      </c>
      <c r="BM177" s="144" t="s">
        <v>335</v>
      </c>
    </row>
    <row r="178" spans="2:65" s="10" customFormat="1" ht="22.9" customHeight="1">
      <c r="B178" s="122"/>
      <c r="D178" s="123" t="s">
        <v>74</v>
      </c>
      <c r="E178" s="182" t="s">
        <v>1023</v>
      </c>
      <c r="F178" s="182" t="s">
        <v>1183</v>
      </c>
      <c r="I178" s="125"/>
      <c r="J178" s="183">
        <f>BK178</f>
        <v>0</v>
      </c>
      <c r="L178" s="122"/>
      <c r="M178" s="127"/>
      <c r="P178" s="128">
        <f>P179</f>
        <v>0</v>
      </c>
      <c r="R178" s="128">
        <f>R179</f>
        <v>0</v>
      </c>
      <c r="T178" s="129">
        <f>T179</f>
        <v>0</v>
      </c>
      <c r="AR178" s="123" t="s">
        <v>83</v>
      </c>
      <c r="AT178" s="130" t="s">
        <v>74</v>
      </c>
      <c r="AU178" s="130" t="s">
        <v>83</v>
      </c>
      <c r="AY178" s="123" t="s">
        <v>154</v>
      </c>
      <c r="BK178" s="131">
        <f>BK179</f>
        <v>0</v>
      </c>
    </row>
    <row r="179" spans="2:65" s="1" customFormat="1" ht="49.15" customHeight="1">
      <c r="B179" s="31"/>
      <c r="C179" s="132" t="s">
        <v>75</v>
      </c>
      <c r="D179" s="132" t="s">
        <v>155</v>
      </c>
      <c r="E179" s="133" t="s">
        <v>1259</v>
      </c>
      <c r="F179" s="134" t="s">
        <v>1185</v>
      </c>
      <c r="G179" s="135" t="s">
        <v>772</v>
      </c>
      <c r="H179" s="136">
        <v>50</v>
      </c>
      <c r="I179" s="137"/>
      <c r="J179" s="138">
        <f>ROUND(I179*H179,2)</f>
        <v>0</v>
      </c>
      <c r="K179" s="139"/>
      <c r="L179" s="31"/>
      <c r="M179" s="173" t="s">
        <v>1</v>
      </c>
      <c r="N179" s="174" t="s">
        <v>41</v>
      </c>
      <c r="O179" s="175"/>
      <c r="P179" s="176">
        <f>O179*H179</f>
        <v>0</v>
      </c>
      <c r="Q179" s="176">
        <v>0</v>
      </c>
      <c r="R179" s="176">
        <f>Q179*H179</f>
        <v>0</v>
      </c>
      <c r="S179" s="176">
        <v>0</v>
      </c>
      <c r="T179" s="177">
        <f>S179*H179</f>
        <v>0</v>
      </c>
      <c r="AR179" s="144" t="s">
        <v>159</v>
      </c>
      <c r="AT179" s="144" t="s">
        <v>155</v>
      </c>
      <c r="AU179" s="144" t="s">
        <v>160</v>
      </c>
      <c r="AY179" s="16" t="s">
        <v>154</v>
      </c>
      <c r="BE179" s="145">
        <f>IF(N179="základná",J179,0)</f>
        <v>0</v>
      </c>
      <c r="BF179" s="145">
        <f>IF(N179="znížená",J179,0)</f>
        <v>0</v>
      </c>
      <c r="BG179" s="145">
        <f>IF(N179="zákl. prenesená",J179,0)</f>
        <v>0</v>
      </c>
      <c r="BH179" s="145">
        <f>IF(N179="zníž. prenesená",J179,0)</f>
        <v>0</v>
      </c>
      <c r="BI179" s="145">
        <f>IF(N179="nulová",J179,0)</f>
        <v>0</v>
      </c>
      <c r="BJ179" s="16" t="s">
        <v>160</v>
      </c>
      <c r="BK179" s="145">
        <f>ROUND(I179*H179,2)</f>
        <v>0</v>
      </c>
      <c r="BL179" s="16" t="s">
        <v>159</v>
      </c>
      <c r="BM179" s="144" t="s">
        <v>338</v>
      </c>
    </row>
    <row r="180" spans="2:65" s="1" customFormat="1" ht="6.95" customHeight="1">
      <c r="B180" s="46"/>
      <c r="C180" s="47"/>
      <c r="D180" s="47"/>
      <c r="E180" s="47"/>
      <c r="F180" s="47"/>
      <c r="G180" s="47"/>
      <c r="H180" s="47"/>
      <c r="I180" s="47"/>
      <c r="J180" s="47"/>
      <c r="K180" s="47"/>
      <c r="L180" s="31"/>
    </row>
  </sheetData>
  <sheetProtection algorithmName="SHA-512" hashValue="zi3AJmHr+87gWMc2ZVqt7Fc4H/Zb1oZMaXmrtdR1ujIWlhLwE69Gm+6dWRtXCBCu5qXmpU/UoMBXRAooqv3eGQ==" saltValue="HgIh8dbqFDL2lVZK/Sm0ZFkQPZUlZK4y6gE4Oc+zefQ47tzn3cuX6dnNyoCWslxG+q0bVwt5orXWE++jEtLlrQ==" spinCount="100000" sheet="1" objects="1" scenarios="1" formatColumns="0" formatRows="0" autoFilter="0"/>
  <autoFilter ref="C125:K179" xr:uid="{00000000-0009-0000-0000-000008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9F9AC89B015B4CB4DC0CA14D4F4F3B" ma:contentTypeVersion="18" ma:contentTypeDescription="Umožňuje vytvoriť nový dokument." ma:contentTypeScope="" ma:versionID="51808634b0592590eeb2b584a7ad3bef">
  <xsd:schema xmlns:xsd="http://www.w3.org/2001/XMLSchema" xmlns:xs="http://www.w3.org/2001/XMLSchema" xmlns:p="http://schemas.microsoft.com/office/2006/metadata/properties" xmlns:ns2="4f0c156b-b7a0-40aa-bf26-586a8e162c54" xmlns:ns3="d79633fd-3785-4eb4-bb9b-836a6dc72f5e" targetNamespace="http://schemas.microsoft.com/office/2006/metadata/properties" ma:root="true" ma:fieldsID="c9dede72b27a895835944f2841e7dfb7" ns2:_="" ns3:_="">
    <xsd:import namespace="4f0c156b-b7a0-40aa-bf26-586a8e162c54"/>
    <xsd:import namespace="d79633fd-3785-4eb4-bb9b-836a6dc72f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0c156b-b7a0-40aa-bf26-586a8e162c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e398ac1e-f0de-4715-9063-b27f3a6fd6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633fd-3785-4eb4-bb9b-836a6dc72f5e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da79511-f9d4-4b46-bd3d-6298f2bc12bc}" ma:internalName="TaxCatchAll" ma:showField="CatchAllData" ma:web="d79633fd-3785-4eb4-bb9b-836a6dc72f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AB477-8066-48BE-99D3-2E99D0196B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8ABACD-4F26-4191-A9D9-9D316C1D89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0c156b-b7a0-40aa-bf26-586a8e162c54"/>
    <ds:schemaRef ds:uri="d79633fd-3785-4eb4-bb9b-836a6dc72f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156-A - Rekonštrukcie uby...</vt:lpstr>
      <vt:lpstr>156-B -  Rekonštrukcie ub...</vt:lpstr>
      <vt:lpstr>156-C -  Rekonštrukcie ub...</vt:lpstr>
      <vt:lpstr>156-D - Zdravotechnika   </vt:lpstr>
      <vt:lpstr>156-E - Elektroinštalácia</vt:lpstr>
      <vt:lpstr>156-F - VZT</vt:lpstr>
      <vt:lpstr>156-G - EPS - Elektrická ...</vt:lpstr>
      <vt:lpstr>156-H - HPS - Hlasová sig...</vt:lpstr>
      <vt:lpstr>156-R - Rekonštrukcia uby...</vt:lpstr>
      <vt:lpstr>156-S - Rekonštrukcia uby...</vt:lpstr>
      <vt:lpstr>156-M1 - Prístupový systé...</vt:lpstr>
      <vt:lpstr>156-M - Štrukturovaná kab...</vt:lpstr>
      <vt:lpstr>'156-A - Rekonštrukcie uby...'!Názvy_tlače</vt:lpstr>
      <vt:lpstr>'156-B -  Rekonštrukcie ub...'!Názvy_tlače</vt:lpstr>
      <vt:lpstr>'156-C -  Rekonštrukcie ub...'!Názvy_tlače</vt:lpstr>
      <vt:lpstr>'156-D - Zdravotechnika   '!Názvy_tlače</vt:lpstr>
      <vt:lpstr>'156-E - Elektroinštalácia'!Názvy_tlače</vt:lpstr>
      <vt:lpstr>'156-F - VZT'!Názvy_tlače</vt:lpstr>
      <vt:lpstr>'156-G - EPS - Elektrická ...'!Názvy_tlače</vt:lpstr>
      <vt:lpstr>'156-H - HPS - Hlasová sig...'!Názvy_tlače</vt:lpstr>
      <vt:lpstr>'156-M - Štrukturovaná kab...'!Názvy_tlače</vt:lpstr>
      <vt:lpstr>'156-M1 - Prístupový systé...'!Názvy_tlače</vt:lpstr>
      <vt:lpstr>'156-R - Rekonštrukcia uby...'!Názvy_tlače</vt:lpstr>
      <vt:lpstr>'156-S - Rekonštrukcia uby...'!Názvy_tlače</vt:lpstr>
      <vt:lpstr>'Rekapitulácia stavby'!Názvy_tlače</vt:lpstr>
      <vt:lpstr>'156-A - Rekonštrukcie uby...'!Oblasť_tlače</vt:lpstr>
      <vt:lpstr>'156-B -  Rekonštrukcie ub...'!Oblasť_tlače</vt:lpstr>
      <vt:lpstr>'156-C -  Rekonštrukcie ub...'!Oblasť_tlače</vt:lpstr>
      <vt:lpstr>'156-D - Zdravotechnika   '!Oblasť_tlače</vt:lpstr>
      <vt:lpstr>'156-E - Elektroinštalácia'!Oblasť_tlače</vt:lpstr>
      <vt:lpstr>'156-F - VZT'!Oblasť_tlače</vt:lpstr>
      <vt:lpstr>'156-G - EPS - Elektrická ...'!Oblasť_tlače</vt:lpstr>
      <vt:lpstr>'156-H - HPS - Hlasová sig...'!Oblasť_tlače</vt:lpstr>
      <vt:lpstr>'156-M - Štrukturovaná kab...'!Oblasť_tlače</vt:lpstr>
      <vt:lpstr>'156-M1 - Prístupový systé...'!Oblasť_tlače</vt:lpstr>
      <vt:lpstr>'156-R - Rekonštrukcia uby...'!Oblasť_tlače</vt:lpstr>
      <vt:lpstr>'156-S - Rekonštrukcia uby...'!Oblasť_tlače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Zdeno-THINK\Zdeno</dc:creator>
  <cp:lastModifiedBy>Jarmila Korálová</cp:lastModifiedBy>
  <dcterms:created xsi:type="dcterms:W3CDTF">2024-03-06T07:49:08Z</dcterms:created>
  <dcterms:modified xsi:type="dcterms:W3CDTF">2024-03-06T11:22:09Z</dcterms:modified>
</cp:coreProperties>
</file>