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3\FN MARTIN RTG\ROZPOČTY\BEZ CIEN\"/>
    </mc:Choice>
  </mc:AlternateContent>
  <bookViews>
    <workbookView xWindow="0" yWindow="0" windowWidth="28800" windowHeight="11835" firstSheet="1" activeTab="1"/>
  </bookViews>
  <sheets>
    <sheet name="Rekapitulácia stavby" sheetId="1" state="veryHidden" r:id="rId1"/>
    <sheet name="uv - Stavebné úpravy RTG ..." sheetId="2" r:id="rId2"/>
  </sheets>
  <definedNames>
    <definedName name="_xlnm._FilterDatabase" localSheetId="1" hidden="1">'uv - Stavebné úpravy RTG ...'!$C$122:$K$153</definedName>
    <definedName name="_xlnm.Print_Titles" localSheetId="0">'Rekapitulácia stavby'!$92:$92</definedName>
    <definedName name="_xlnm.Print_Titles" localSheetId="1">'uv - Stavebné úpravy RTG ...'!$122:$122</definedName>
    <definedName name="_xlnm.Print_Area" localSheetId="0">'Rekapitulácia stavby'!$D$4:$AO$76,'Rekapitulácia stavby'!$C$82:$AQ$96</definedName>
    <definedName name="_xlnm.Print_Area" localSheetId="1">'uv - Stavebné úpravy RTG ...'!$C$4:$J$76,'uv - Stavebné úpravy RTG ...'!$C$82:$J$104,'uv - Stavebné úpravy RTG ...'!$C$110:$J$153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53" i="2"/>
  <c r="BH153" i="2"/>
  <c r="BG153" i="2"/>
  <c r="BE153" i="2"/>
  <c r="T153" i="2"/>
  <c r="T152" i="2"/>
  <c r="R153" i="2"/>
  <c r="R152" i="2" s="1"/>
  <c r="P153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/>
  <c r="J23" i="2"/>
  <c r="J18" i="2"/>
  <c r="E18" i="2"/>
  <c r="F92" i="2"/>
  <c r="J17" i="2"/>
  <c r="J12" i="2"/>
  <c r="J117" i="2"/>
  <c r="E7" i="2"/>
  <c r="E85" i="2" s="1"/>
  <c r="L90" i="1"/>
  <c r="AM90" i="1"/>
  <c r="AM89" i="1"/>
  <c r="L89" i="1"/>
  <c r="AM87" i="1"/>
  <c r="L87" i="1"/>
  <c r="L85" i="1"/>
  <c r="L84" i="1"/>
  <c r="BK135" i="2"/>
  <c r="J144" i="2"/>
  <c r="BK127" i="2"/>
  <c r="BK138" i="2"/>
  <c r="BK132" i="2"/>
  <c r="J139" i="2"/>
  <c r="J143" i="2"/>
  <c r="J135" i="2"/>
  <c r="J145" i="2"/>
  <c r="BK140" i="2"/>
  <c r="BK139" i="2"/>
  <c r="BK136" i="2"/>
  <c r="BK131" i="2"/>
  <c r="BK133" i="2"/>
  <c r="AS94" i="1"/>
  <c r="BK141" i="2"/>
  <c r="J133" i="2"/>
  <c r="J134" i="2"/>
  <c r="J150" i="2"/>
  <c r="J131" i="2"/>
  <c r="J128" i="2"/>
  <c r="BK147" i="2"/>
  <c r="BK153" i="2"/>
  <c r="BK150" i="2"/>
  <c r="BK134" i="2"/>
  <c r="J140" i="2"/>
  <c r="BK128" i="2"/>
  <c r="J141" i="2"/>
  <c r="BK126" i="2"/>
  <c r="J146" i="2"/>
  <c r="BK130" i="2"/>
  <c r="J132" i="2"/>
  <c r="BK151" i="2"/>
  <c r="J130" i="2"/>
  <c r="J147" i="2"/>
  <c r="BK148" i="2"/>
  <c r="J126" i="2"/>
  <c r="J138" i="2"/>
  <c r="BK146" i="2"/>
  <c r="J136" i="2"/>
  <c r="J127" i="2"/>
  <c r="BK144" i="2"/>
  <c r="BK143" i="2"/>
  <c r="BK145" i="2"/>
  <c r="J153" i="2"/>
  <c r="J151" i="2"/>
  <c r="J148" i="2"/>
  <c r="R125" i="2" l="1"/>
  <c r="BK129" i="2"/>
  <c r="J129" i="2"/>
  <c r="J99" i="2"/>
  <c r="P142" i="2"/>
  <c r="T125" i="2"/>
  <c r="R142" i="2"/>
  <c r="BK125" i="2"/>
  <c r="J125" i="2" s="1"/>
  <c r="J98" i="2" s="1"/>
  <c r="BK137" i="2"/>
  <c r="J137" i="2" s="1"/>
  <c r="J100" i="2" s="1"/>
  <c r="T142" i="2"/>
  <c r="P125" i="2"/>
  <c r="P124" i="2"/>
  <c r="P123" i="2" s="1"/>
  <c r="AU95" i="1" s="1"/>
  <c r="AU94" i="1" s="1"/>
  <c r="P137" i="2"/>
  <c r="BK149" i="2"/>
  <c r="J149" i="2" s="1"/>
  <c r="J102" i="2" s="1"/>
  <c r="T129" i="2"/>
  <c r="R137" i="2"/>
  <c r="P149" i="2"/>
  <c r="P129" i="2"/>
  <c r="T137" i="2"/>
  <c r="R149" i="2"/>
  <c r="R129" i="2"/>
  <c r="BK142" i="2"/>
  <c r="J142" i="2"/>
  <c r="J101" i="2" s="1"/>
  <c r="T149" i="2"/>
  <c r="BK152" i="2"/>
  <c r="J152" i="2"/>
  <c r="J103" i="2" s="1"/>
  <c r="F120" i="2"/>
  <c r="BF140" i="2"/>
  <c r="BF127" i="2"/>
  <c r="BF139" i="2"/>
  <c r="E113" i="2"/>
  <c r="BF126" i="2"/>
  <c r="BF130" i="2"/>
  <c r="BF145" i="2"/>
  <c r="BF147" i="2"/>
  <c r="BF153" i="2"/>
  <c r="J92" i="2"/>
  <c r="BF134" i="2"/>
  <c r="BF141" i="2"/>
  <c r="J89" i="2"/>
  <c r="BF132" i="2"/>
  <c r="BF144" i="2"/>
  <c r="BF151" i="2"/>
  <c r="BF128" i="2"/>
  <c r="BF131" i="2"/>
  <c r="BF135" i="2"/>
  <c r="BF148" i="2"/>
  <c r="BF138" i="2"/>
  <c r="BF133" i="2"/>
  <c r="BF150" i="2"/>
  <c r="BF136" i="2"/>
  <c r="BF146" i="2"/>
  <c r="BF143" i="2"/>
  <c r="F35" i="2"/>
  <c r="BB95" i="1" s="1"/>
  <c r="BB94" i="1" s="1"/>
  <c r="W31" i="1" s="1"/>
  <c r="F36" i="2"/>
  <c r="BC95" i="1" s="1"/>
  <c r="BC94" i="1" s="1"/>
  <c r="AY94" i="1" s="1"/>
  <c r="F33" i="2"/>
  <c r="AZ95" i="1" s="1"/>
  <c r="AZ94" i="1" s="1"/>
  <c r="AV94" i="1" s="1"/>
  <c r="AK29" i="1" s="1"/>
  <c r="J33" i="2"/>
  <c r="AV95" i="1" s="1"/>
  <c r="F37" i="2"/>
  <c r="BD95" i="1" s="1"/>
  <c r="BD94" i="1" s="1"/>
  <c r="W33" i="1" s="1"/>
  <c r="T124" i="2" l="1"/>
  <c r="T123" i="2"/>
  <c r="R124" i="2"/>
  <c r="R123" i="2"/>
  <c r="BK124" i="2"/>
  <c r="J124" i="2"/>
  <c r="J97" i="2" s="1"/>
  <c r="W29" i="1"/>
  <c r="AX94" i="1"/>
  <c r="W32" i="1"/>
  <c r="F34" i="2"/>
  <c r="BA95" i="1" s="1"/>
  <c r="BA94" i="1" s="1"/>
  <c r="W30" i="1" s="1"/>
  <c r="J34" i="2"/>
  <c r="AW95" i="1"/>
  <c r="AT95" i="1" s="1"/>
  <c r="BK123" i="2" l="1"/>
  <c r="J123" i="2"/>
  <c r="J96" i="2" s="1"/>
  <c r="AW94" i="1"/>
  <c r="AK30" i="1" s="1"/>
  <c r="J30" i="2" l="1"/>
  <c r="AG95" i="1"/>
  <c r="AG94" i="1" s="1"/>
  <c r="AN94" i="1" s="1"/>
  <c r="AT94" i="1"/>
  <c r="AK26" i="1" l="1"/>
  <c r="AK35" i="1" s="1"/>
  <c r="J39" i="2"/>
  <c r="AN95" i="1"/>
</calcChain>
</file>

<file path=xl/sharedStrings.xml><?xml version="1.0" encoding="utf-8"?>
<sst xmlns="http://schemas.openxmlformats.org/spreadsheetml/2006/main" count="621" uniqueCount="222">
  <si>
    <t>Export Komplet</t>
  </si>
  <si>
    <t/>
  </si>
  <si>
    <t>2.0</t>
  </si>
  <si>
    <t>False</t>
  </si>
  <si>
    <t>{450ba020-acb8-485d-8e71-a2d852dc89ec}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</si>
  <si>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</si>
  <si>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</si>
  <si>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</si>
  <si>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</si>
  <si>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</si>
  <si>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</si>
  <si>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</si>
  <si>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uv-Martin</t>
  </si>
  <si>
    <t>Stavba:</t>
  </si>
  <si>
    <t>Stavebná pripravenosť pre montáž RTG prístroja NR SYS C400 na 1.NP UNM,Kollárova 2,Martin</t>
  </si>
  <si>
    <t>JKSO:</t>
  </si>
  <si>
    <t>KS:</t>
  </si>
  <si>
    <t>Miesto:</t>
  </si>
  <si>
    <t>Univerzitná nemocnica,Kollárova 2,Martin</t>
  </si>
  <si>
    <t>Dátum:</t>
  </si>
  <si>
    <t>8. 12. 2023</t>
  </si>
  <si>
    <t>Objednávateľ:</t>
  </si>
  <si>
    <t>IČO:</t>
  </si>
  <si>
    <t>IČ DPH:</t>
  </si>
  <si>
    <t>Zhotoviteľ:</t>
  </si>
  <si>
    <t xml:space="preserve"> </t>
  </si>
  <si>
    <t>Projektant:</t>
  </si>
  <si>
    <t>Ing.Alexander Szekely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</si>
  <si>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</si>
  <si>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</si>
  <si>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</si>
  <si>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</si>
  <si>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</si>
  <si>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</si>
  <si>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</si>
  <si>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</si>
  <si>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</si>
  <si>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</si>
  <si>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</si>
  <si>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</si>
  <si>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</si>
  <si>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</si>
  <si>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</si>
  <si>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</si>
  <si>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</si>
  <si>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</si>
  <si>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</si>
  <si>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</si>
  <si>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</si>
  <si>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</si>
  <si>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</si>
  <si>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</si>
  <si>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</si>
  <si>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</si>
  <si>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</si>
  <si>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</si>
  <si>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</si>
  <si>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</si>
  <si>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</si>
  <si>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</si>
  <si>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</si>
  <si>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</si>
  <si>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</si>
  <si>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</si>
  <si>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</si>
  <si>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</si>
  <si>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</si>
  <si>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</si>
  <si>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</si>
  <si>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</si>
  <si>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</si>
  <si>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</si>
  <si>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</si>
  <si>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</si>
  <si>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</si>
  <si>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</si>
  <si>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uv</t>
  </si>
  <si>
    <t>Stavebné úpravy RTG ,ústredné vykurovanie</t>
  </si>
  <si>
    <t>STA</t>
  </si>
  <si>
    <t>1</t>
  </si>
  <si>
    <t>{5a0b2c46-13e1-43d7-8f8a-647a04a85844}</t>
  </si>
  <si>
    <t>KRYCÍ LIST ROZPOČTU</t>
  </si>
  <si>
    <t>Objekt:</t>
  </si>
  <si>
    <t>uv - Stavebné úpravy RTG ,ústredné vykurovanie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</si>
  <si>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</si>
  <si>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</si>
  <si>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</si>
  <si>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</si>
  <si>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</si>
  <si>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</si>
  <si>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</si>
  <si>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</si>
  <si>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</si>
  <si>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</si>
  <si>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783 - Nátery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</si>
  <si>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</si>
  <si>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</si>
  <si>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</si>
  <si>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</si>
  <si>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</si>
  <si>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</si>
  <si>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</si>
  <si>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</si>
  <si>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</si>
  <si>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</si>
  <si>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</si>
  <si>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</si>
  <si>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</si>
  <si>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</si>
  <si>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</si>
  <si>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</si>
  <si>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</si>
  <si>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</si>
  <si>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</si>
  <si>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</si>
  <si>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713482111.S</t>
  </si>
  <si>
    <t>Montáž trubíc z PE, hr.do 10 mm,vnút.priemer do 38 mm</t>
  </si>
  <si>
    <t>m</t>
  </si>
  <si>
    <t>16</t>
  </si>
  <si>
    <t>2086056472</t>
  </si>
  <si>
    <t>M</t>
  </si>
  <si>
    <t>283310000700.S</t>
  </si>
  <si>
    <t>Izolačná PE trubica dxhr. 28x5 mm, nenadrezaná, na izolovanie rozvodov vody, kúrenia, zdravotechniky</t>
  </si>
  <si>
    <t>32</t>
  </si>
  <si>
    <t>-2039417160</t>
  </si>
  <si>
    <t>3</t>
  </si>
  <si>
    <t>998713201.S</t>
  </si>
  <si>
    <t>Presun hmôt pre izolácie tepelné v objektoch výšky do 6 m</t>
  </si>
  <si>
    <t>%</t>
  </si>
  <si>
    <t>1957611953</t>
  </si>
  <si>
    <t>733</t>
  </si>
  <si>
    <t>Ústredné kúrenie - rozvodné potrubie</t>
  </si>
  <si>
    <t>4</t>
  </si>
  <si>
    <t>733110803.S</t>
  </si>
  <si>
    <t>Demontáž potrubia z oceľových rúrok závitových do DN 15,  -0,00100t</t>
  </si>
  <si>
    <t>502988117</t>
  </si>
  <si>
    <t>5</t>
  </si>
  <si>
    <t>733110806.S</t>
  </si>
  <si>
    <t>Demontáž potrubia z oceľových rúrok závitových nad 15 do DN 32,  -0,00320t</t>
  </si>
  <si>
    <t>-1879126597</t>
  </si>
  <si>
    <t>6</t>
  </si>
  <si>
    <t>733111103.S</t>
  </si>
  <si>
    <t>Potrubie z rúrok závitových oceľových bezšvových bežných nízkotlakových DN 15</t>
  </si>
  <si>
    <t>2086778074</t>
  </si>
  <si>
    <t>7</t>
  </si>
  <si>
    <t>733111104.S</t>
  </si>
  <si>
    <t>Potrubie z rúrok závitových oceľových bezšvových bežných nízkotlakových DN 20</t>
  </si>
  <si>
    <t>-1098412319</t>
  </si>
  <si>
    <t>8</t>
  </si>
  <si>
    <t>733113113.S</t>
  </si>
  <si>
    <t>Potrubie z rúrok závitových Príplatok k cene za zhotovenie prípojky z oceľ. rúrok závitových DN 15</t>
  </si>
  <si>
    <t>ks</t>
  </si>
  <si>
    <t>-10337420</t>
  </si>
  <si>
    <t>9</t>
  </si>
  <si>
    <t>733890801.S</t>
  </si>
  <si>
    <t>Vnútrostav. premiestnenie vybúraných hmôt rozvodov potrubia vodorovne do 100 m z obj. výš. do 6 m</t>
  </si>
  <si>
    <t>t</t>
  </si>
  <si>
    <t>-1337137203</t>
  </si>
  <si>
    <t>10</t>
  </si>
  <si>
    <t>998733201.S</t>
  </si>
  <si>
    <t>Presun hmôt pre rozvody potrubia v objektoch výšky do 6 m</t>
  </si>
  <si>
    <t>-1910009154</t>
  </si>
  <si>
    <t>734</t>
  </si>
  <si>
    <t>Ústredné kúrenie - armatúry</t>
  </si>
  <si>
    <t>11</t>
  </si>
  <si>
    <t>734200821.S</t>
  </si>
  <si>
    <t>Demontáž armatúry závitovej s dvomi závitmi do G 1/2 -0,00045t</t>
  </si>
  <si>
    <t>-1097746295</t>
  </si>
  <si>
    <t>12</t>
  </si>
  <si>
    <t>734291911.S</t>
  </si>
  <si>
    <t>Oprava armatúry závitovej,- spätná montáž armatúr do G 1/2</t>
  </si>
  <si>
    <t>1905459740</t>
  </si>
  <si>
    <t>13</t>
  </si>
  <si>
    <t>734890801.S</t>
  </si>
  <si>
    <t>Vnútrostaveniskové premiestnenie vybúraných hmôt armatúr do 6m</t>
  </si>
  <si>
    <t>-1554176503</t>
  </si>
  <si>
    <t>14</t>
  </si>
  <si>
    <t>998734201.S</t>
  </si>
  <si>
    <t>Presun hmôt pre armatúry v objektoch výšky do 6 m</t>
  </si>
  <si>
    <t>-130073414</t>
  </si>
  <si>
    <t>735</t>
  </si>
  <si>
    <t>Ústredné kúrenie - vykurovacie telesá</t>
  </si>
  <si>
    <t>15</t>
  </si>
  <si>
    <t>735151821.S</t>
  </si>
  <si>
    <t>Demontáž vykurovacieho telesa panelového dvojradového stavebnej dĺžky do 1500 mm,  -0,02493t</t>
  </si>
  <si>
    <t>1277530235</t>
  </si>
  <si>
    <t>735154142.S</t>
  </si>
  <si>
    <t>Montáž vykurovacieho telesa panelového dvojradového výšky 600 mm/ dĺžky 1000-1200 mm</t>
  </si>
  <si>
    <t>1558662455</t>
  </si>
  <si>
    <t>17</t>
  </si>
  <si>
    <t>735154143.S</t>
  </si>
  <si>
    <t>Montáž vykurovacieho telesa panelového dvojradového výšky 600 mm/ dĺžky 1400-1800 mm</t>
  </si>
  <si>
    <t>-1047359957</t>
  </si>
  <si>
    <t>18</t>
  </si>
  <si>
    <t>735158120.S</t>
  </si>
  <si>
    <t>Vykurovacie telesá panelové dvojradové, tlaková skúška telesa vodou</t>
  </si>
  <si>
    <t>-1314103589</t>
  </si>
  <si>
    <t>19</t>
  </si>
  <si>
    <t>735890801.S</t>
  </si>
  <si>
    <t>Vnútrostaveniskové premiestnenie vybúraných hmôt vykurovacích telies do 6m</t>
  </si>
  <si>
    <t>-1036793397</t>
  </si>
  <si>
    <t>998735201.S</t>
  </si>
  <si>
    <t>Presun hmôt pre vykurovacie telesá v objektoch výšky do 6 m</t>
  </si>
  <si>
    <t>-1685866624</t>
  </si>
  <si>
    <t>783</t>
  </si>
  <si>
    <t>Nátery</t>
  </si>
  <si>
    <t>21</t>
  </si>
  <si>
    <t>783424140.S</t>
  </si>
  <si>
    <t>Nátery kov.potr.a armatúr syntetické potrubie do DN 50 mm dvojnás. so základným náterom - 105µm</t>
  </si>
  <si>
    <t>262329123</t>
  </si>
  <si>
    <t>22</t>
  </si>
  <si>
    <t>783424740.S</t>
  </si>
  <si>
    <t>Nátery kov.potr.a armatúr syntetické potrubie do DN 50 mm základné - 35µm</t>
  </si>
  <si>
    <t>2023894757</t>
  </si>
  <si>
    <t>HZS</t>
  </si>
  <si>
    <t>Hodinové zúčtovacie sadzby</t>
  </si>
  <si>
    <t>23</t>
  </si>
  <si>
    <t>HZS000212.S</t>
  </si>
  <si>
    <t>vypustenie a spätné napustenie systému vykurovacou vodou, odvzdušnenie</t>
  </si>
  <si>
    <t>hod</t>
  </si>
  <si>
    <t>512</t>
  </si>
  <si>
    <t>-1040483343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</si>
</sst>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0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7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9" t="s">
        <v>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25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3" t="s">
        <v>32</v>
      </c>
      <c r="M28" s="173"/>
      <c r="N28" s="173"/>
      <c r="O28" s="173"/>
      <c r="P28" s="173"/>
      <c r="Q28" s="26"/>
      <c r="R28" s="26"/>
      <c r="S28" s="26"/>
      <c r="T28" s="26"/>
      <c r="U28" s="26"/>
      <c r="V28" s="26"/>
      <c r="W28" s="173" t="s">
        <v>33</v>
      </c>
      <c r="X28" s="173"/>
      <c r="Y28" s="173"/>
      <c r="Z28" s="173"/>
      <c r="AA28" s="173"/>
      <c r="AB28" s="173"/>
      <c r="AC28" s="173"/>
      <c r="AD28" s="173"/>
      <c r="AE28" s="173"/>
      <c r="AF28" s="26"/>
      <c r="AG28" s="26"/>
      <c r="AH28" s="26"/>
      <c r="AI28" s="26"/>
      <c r="AJ28" s="26"/>
      <c r="AK28" s="173" t="s">
        <v>34</v>
      </c>
      <c r="AL28" s="173"/>
      <c r="AM28" s="173"/>
      <c r="AN28" s="173"/>
      <c r="AO28" s="173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32" t="s">
        <v>36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32" t="s">
        <v>37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38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39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32" t="s">
        <v>40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77" t="s">
        <v>43</v>
      </c>
      <c r="Y35" s="178"/>
      <c r="Z35" s="178"/>
      <c r="AA35" s="178"/>
      <c r="AB35" s="178"/>
      <c r="AC35" s="35"/>
      <c r="AD35" s="35"/>
      <c r="AE35" s="35"/>
      <c r="AF35" s="35"/>
      <c r="AG35" s="35"/>
      <c r="AH35" s="35"/>
      <c r="AI35" s="35"/>
      <c r="AJ35" s="35"/>
      <c r="AK35" s="179">
        <f>SUM(AK26:AK33)</f>
        <v>0</v>
      </c>
      <c r="AL35" s="178"/>
      <c r="AM35" s="178"/>
      <c r="AN35" s="178"/>
      <c r="AO35" s="180"/>
      <c r="AP35" s="33"/>
      <c r="AQ35" s="33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7"/>
      <c r="D49" s="38" t="s">
        <v>44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45</v>
      </c>
      <c r="AI49" s="39"/>
      <c r="AJ49" s="39"/>
      <c r="AK49" s="39"/>
      <c r="AL49" s="39"/>
      <c r="AM49" s="39"/>
      <c r="AN49" s="39"/>
      <c r="AO49" s="39"/>
      <c r="AR49" s="37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40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46</v>
      </c>
      <c r="AI60" s="29"/>
      <c r="AJ60" s="29"/>
      <c r="AK60" s="29"/>
      <c r="AL60" s="29"/>
      <c r="AM60" s="40" t="s">
        <v>47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8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49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40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46</v>
      </c>
      <c r="AI75" s="29"/>
      <c r="AJ75" s="29"/>
      <c r="AK75" s="29"/>
      <c r="AL75" s="29"/>
      <c r="AM75" s="40" t="s">
        <v>47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6"/>
      <c r="C84" s="23" t="s">
        <v>11</v>
      </c>
      <c r="L84" s="4" t="str">
        <f>K5</f>
        <v>uv-Martin</v>
      </c>
      <c r="AR84" s="46"/>
    </row>
    <row r="85" spans="1:91" s="5" customFormat="1" ht="36.950000000000003" customHeight="1">
      <c r="B85" s="47"/>
      <c r="C85" s="48" t="s">
        <v>13</v>
      </c>
      <c r="L85" s="181" t="str">
        <f>K6</f>
        <v>Stavebná pripravenosť pre montáž RTG prístroja NR SYS C400 na 1.NP UNM,Kollárova 2,Martin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R85" s="47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Univerzitná nemocnica,Kollárova 2,Martin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8. 12. 2023</v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Univerzitná nemocnica,Kollárova 2,Martin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84" t="str">
        <f>IF(E17="","",E17)</f>
        <v>Ing.Alexander Szekely</v>
      </c>
      <c r="AN89" s="185"/>
      <c r="AO89" s="185"/>
      <c r="AP89" s="185"/>
      <c r="AQ89" s="26"/>
      <c r="AR89" s="27"/>
      <c r="AS89" s="186" t="s">
        <v>51</v>
      </c>
      <c r="AT89" s="187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>
      <c r="A92" s="26"/>
      <c r="B92" s="27"/>
      <c r="C92" s="190" t="s">
        <v>52</v>
      </c>
      <c r="D92" s="191"/>
      <c r="E92" s="191"/>
      <c r="F92" s="191"/>
      <c r="G92" s="191"/>
      <c r="H92" s="55"/>
      <c r="I92" s="192" t="s">
        <v>53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54</v>
      </c>
      <c r="AH92" s="191"/>
      <c r="AI92" s="191"/>
      <c r="AJ92" s="191"/>
      <c r="AK92" s="191"/>
      <c r="AL92" s="191"/>
      <c r="AM92" s="191"/>
      <c r="AN92" s="192" t="s">
        <v>55</v>
      </c>
      <c r="AO92" s="191"/>
      <c r="AP92" s="194"/>
      <c r="AQ92" s="56" t="s">
        <v>56</v>
      </c>
      <c r="AR92" s="27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19.789899999999999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70</v>
      </c>
      <c r="BT94" s="72" t="s">
        <v>71</v>
      </c>
      <c r="BU94" s="73" t="s">
        <v>72</v>
      </c>
      <c r="BV94" s="72" t="s">
        <v>73</v>
      </c>
      <c r="BW94" s="72" t="s">
        <v>4</v>
      </c>
      <c r="BX94" s="72" t="s">
        <v>74</v>
      </c>
      <c r="CL94" s="72" t="s">
        <v>1</v>
      </c>
    </row>
    <row r="95" spans="1:91" s="7" customFormat="1" ht="24.75" customHeight="1">
      <c r="A95" s="74" t="s">
        <v>75</v>
      </c>
      <c r="B95" s="75"/>
      <c r="C95" s="76"/>
      <c r="D95" s="197" t="s">
        <v>76</v>
      </c>
      <c r="E95" s="197"/>
      <c r="F95" s="197"/>
      <c r="G95" s="197"/>
      <c r="H95" s="197"/>
      <c r="I95" s="77"/>
      <c r="J95" s="197" t="s">
        <v>77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'uv - Stavebné úpravy RTG 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8" t="s">
        <v>78</v>
      </c>
      <c r="AR95" s="75"/>
      <c r="AS95" s="79">
        <v>0</v>
      </c>
      <c r="AT95" s="80">
        <f>ROUND(SUM(AV95:AW95),2)</f>
        <v>0</v>
      </c>
      <c r="AU95" s="81">
        <f>'uv - Stavebné úpravy RTG ...'!P123</f>
        <v>19.789895000000001</v>
      </c>
      <c r="AV95" s="80">
        <f>'uv - Stavebné úpravy RTG ...'!J33</f>
        <v>0</v>
      </c>
      <c r="AW95" s="80">
        <f>'uv - Stavebné úpravy RTG ...'!J34</f>
        <v>0</v>
      </c>
      <c r="AX95" s="80">
        <f>'uv - Stavebné úpravy RTG ...'!J35</f>
        <v>0</v>
      </c>
      <c r="AY95" s="80">
        <f>'uv - Stavebné úpravy RTG ...'!J36</f>
        <v>0</v>
      </c>
      <c r="AZ95" s="80">
        <f>'uv - Stavebné úpravy RTG ...'!F33</f>
        <v>0</v>
      </c>
      <c r="BA95" s="80">
        <f>'uv - Stavebné úpravy RTG ...'!F34</f>
        <v>0</v>
      </c>
      <c r="BB95" s="80">
        <f>'uv - Stavebné úpravy RTG ...'!F35</f>
        <v>0</v>
      </c>
      <c r="BC95" s="80">
        <f>'uv - Stavebné úpravy RTG ...'!F36</f>
        <v>0</v>
      </c>
      <c r="BD95" s="82">
        <f>'uv - Stavebné úpravy RTG ...'!F37</f>
        <v>0</v>
      </c>
      <c r="BT95" s="83" t="s">
        <v>79</v>
      </c>
      <c r="BV95" s="83" t="s">
        <v>73</v>
      </c>
      <c r="BW95" s="83" t="s">
        <v>80</v>
      </c>
      <c r="BX95" s="83" t="s">
        <v>4</v>
      </c>
      <c r="CL95" s="83" t="s">
        <v>1</v>
      </c>
      <c r="CM95" s="83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uv - Stavebné úpravy RTG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4"/>
  <sheetViews>
    <sheetView showGridLines="0" tabSelected="1" topLeftCell="A62" workbookViewId="0">
      <selection activeCell="V145" sqref="V14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4"/>
    </row>
    <row r="2" spans="1:46" s="1" customFormat="1" ht="36.950000000000003" customHeight="1">
      <c r="L2" s="200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81</v>
      </c>
      <c r="L4" s="17"/>
      <c r="M4" s="8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201" t="str">
        <f>'Rekapitulácia stavby'!K6</f>
        <v>Stavebná pripravenosť pre montáž RTG prístroja NR SYS C400 na 1.NP UNM,Kollárova 2,Martin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1" t="s">
        <v>83</v>
      </c>
      <c r="F9" s="203"/>
      <c r="G9" s="203"/>
      <c r="H9" s="203"/>
      <c r="I9" s="26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0" t="str">
        <f>'Rekapitulácia stavby'!AN8</f>
        <v>8. 12. 2023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18</v>
      </c>
      <c r="F15" s="26"/>
      <c r="G15" s="26"/>
      <c r="H15" s="26"/>
      <c r="I15" s="23" t="s">
        <v>23</v>
      </c>
      <c r="J15" s="21" t="s">
        <v>1</v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>
      <c r="A18" s="26"/>
      <c r="B18" s="27"/>
      <c r="C18" s="26"/>
      <c r="D18" s="26"/>
      <c r="E18" s="167" t="str">
        <f>'Rekapitulácia stavby'!E14</f>
        <v xml:space="preserve"> </v>
      </c>
      <c r="F18" s="167"/>
      <c r="G18" s="167"/>
      <c r="H18" s="167"/>
      <c r="I18" s="23" t="s">
        <v>23</v>
      </c>
      <c r="J18" s="21" t="str">
        <f>'Rekapitulácia stavby'!AN14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>
      <c r="A27" s="86"/>
      <c r="B27" s="87"/>
      <c r="C27" s="86"/>
      <c r="D27" s="86"/>
      <c r="E27" s="170" t="s">
        <v>1</v>
      </c>
      <c r="F27" s="170"/>
      <c r="G27" s="170"/>
      <c r="H27" s="170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35" customHeight="1">
      <c r="A30" s="26"/>
      <c r="B30" s="27"/>
      <c r="C30" s="26"/>
      <c r="D30" s="91" t="s">
        <v>31</v>
      </c>
      <c r="E30" s="26"/>
      <c r="F30" s="26"/>
      <c r="G30" s="26"/>
      <c r="H30" s="26"/>
      <c r="I30" s="26"/>
      <c r="J30" s="66">
        <f>ROUND(J123, 2)</f>
        <v>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6.95" customHeight="1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customHeight="1">
      <c r="A33" s="26"/>
      <c r="B33" s="27"/>
      <c r="C33" s="26"/>
      <c r="D33" s="92" t="s">
        <v>35</v>
      </c>
      <c r="E33" s="32" t="s">
        <v>36</v>
      </c>
      <c r="F33" s="93">
        <f>ROUND((SUM(BE123:BE153)),  2)</f>
        <v>0</v>
      </c>
      <c r="G33" s="90"/>
      <c r="H33" s="90"/>
      <c r="I33" s="94">
        <v>0.2</v>
      </c>
      <c r="J33" s="93">
        <f>ROUND(((SUM(BE123:BE153))*I33),  2)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customHeight="1">
      <c r="A34" s="26"/>
      <c r="B34" s="27"/>
      <c r="C34" s="26"/>
      <c r="D34" s="26"/>
      <c r="E34" s="32" t="s">
        <v>37</v>
      </c>
      <c r="F34" s="95">
        <f>ROUND((SUM(BF123:BF153)),  2)</f>
        <v>0</v>
      </c>
      <c r="G34" s="26"/>
      <c r="H34" s="26"/>
      <c r="I34" s="96">
        <v>0.2</v>
      </c>
      <c r="J34" s="95">
        <f>ROUND(((SUM(BF123:BF153))*I34),  2)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>
      <c r="A35" s="26"/>
      <c r="B35" s="27"/>
      <c r="C35" s="26"/>
      <c r="D35" s="26"/>
      <c r="E35" s="23" t="s">
        <v>38</v>
      </c>
      <c r="F35" s="95">
        <f>ROUND((SUM(BG123:BG153)),  2)</f>
        <v>0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45" hidden="1" customHeight="1">
      <c r="A36" s="26"/>
      <c r="B36" s="27"/>
      <c r="C36" s="26"/>
      <c r="D36" s="26"/>
      <c r="E36" s="23" t="s">
        <v>39</v>
      </c>
      <c r="F36" s="95">
        <f>ROUND((SUM(BH123:BH153)),  2)</f>
        <v>0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45" hidden="1" customHeight="1">
      <c r="A37" s="26"/>
      <c r="B37" s="27"/>
      <c r="C37" s="26"/>
      <c r="D37" s="26"/>
      <c r="E37" s="32" t="s">
        <v>40</v>
      </c>
      <c r="F37" s="93">
        <f>ROUND((SUM(BI123:BI153)),  2)</f>
        <v>0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35" customHeight="1">
      <c r="A39" s="26"/>
      <c r="B39" s="27"/>
      <c r="C39" s="97"/>
      <c r="D39" s="98" t="s">
        <v>41</v>
      </c>
      <c r="E39" s="55"/>
      <c r="F39" s="55"/>
      <c r="G39" s="99" t="s">
        <v>42</v>
      </c>
      <c r="H39" s="100" t="s">
        <v>43</v>
      </c>
      <c r="I39" s="55"/>
      <c r="J39" s="101">
        <f>SUM(J30:J37)</f>
        <v>0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0" t="s">
        <v>46</v>
      </c>
      <c r="E61" s="29"/>
      <c r="F61" s="103" t="s">
        <v>47</v>
      </c>
      <c r="G61" s="40" t="s">
        <v>46</v>
      </c>
      <c r="H61" s="29"/>
      <c r="I61" s="29"/>
      <c r="J61" s="104" t="s">
        <v>47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0" t="s">
        <v>46</v>
      </c>
      <c r="E76" s="29"/>
      <c r="F76" s="103" t="s">
        <v>47</v>
      </c>
      <c r="G76" s="40" t="s">
        <v>46</v>
      </c>
      <c r="H76" s="29"/>
      <c r="I76" s="29"/>
      <c r="J76" s="104" t="s">
        <v>47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01" t="str">
        <f>E7</f>
        <v>Stavebná pripravenosť pre montáž RTG prístroja NR SYS C400 na 1.NP UNM,Kollárova 2,Martin</v>
      </c>
      <c r="F85" s="202"/>
      <c r="G85" s="202"/>
      <c r="H85" s="202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1" t="str">
        <f>E9</f>
        <v>uv - Stavebné úpravy RTG ,ústredné vykurovanie</v>
      </c>
      <c r="F87" s="203"/>
      <c r="G87" s="203"/>
      <c r="H87" s="203"/>
      <c r="I87" s="26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Univerzitná nemocnica,Kollárova 2,Martin</v>
      </c>
      <c r="G89" s="26"/>
      <c r="H89" s="26"/>
      <c r="I89" s="23" t="s">
        <v>19</v>
      </c>
      <c r="J89" s="50" t="str">
        <f>IF(J12="","",J12)</f>
        <v>8. 12. 2023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customHeight="1">
      <c r="A91" s="26"/>
      <c r="B91" s="27"/>
      <c r="C91" s="23" t="s">
        <v>21</v>
      </c>
      <c r="D91" s="26"/>
      <c r="E91" s="26"/>
      <c r="F91" s="21" t="str">
        <f>E15</f>
        <v>Univerzitná nemocnica,Kollárova 2,Martin</v>
      </c>
      <c r="G91" s="26"/>
      <c r="H91" s="26"/>
      <c r="I91" s="23" t="s">
        <v>26</v>
      </c>
      <c r="J91" s="24" t="str">
        <f>E21</f>
        <v>Ing.Alexander Szekely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5" t="s">
        <v>85</v>
      </c>
      <c r="D94" s="97"/>
      <c r="E94" s="97"/>
      <c r="F94" s="97"/>
      <c r="G94" s="97"/>
      <c r="H94" s="97"/>
      <c r="I94" s="97"/>
      <c r="J94" s="106" t="s">
        <v>86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7" t="s">
        <v>87</v>
      </c>
      <c r="D96" s="26"/>
      <c r="E96" s="26"/>
      <c r="F96" s="26"/>
      <c r="G96" s="26"/>
      <c r="H96" s="26"/>
      <c r="I96" s="26"/>
      <c r="J96" s="66">
        <f>J123</f>
        <v>0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8"/>
      <c r="D97" s="109" t="s">
        <v>89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1:31" s="10" customFormat="1" ht="19.899999999999999" customHeight="1">
      <c r="B98" s="112"/>
      <c r="D98" s="113" t="s">
        <v>90</v>
      </c>
      <c r="E98" s="114"/>
      <c r="F98" s="114"/>
      <c r="G98" s="114"/>
      <c r="H98" s="114"/>
      <c r="I98" s="114"/>
      <c r="J98" s="115">
        <f>J125</f>
        <v>0</v>
      </c>
      <c r="L98" s="112"/>
    </row>
    <row r="99" spans="1:31" s="10" customFormat="1" ht="19.899999999999999" customHeight="1">
      <c r="B99" s="112"/>
      <c r="D99" s="113" t="s">
        <v>91</v>
      </c>
      <c r="E99" s="114"/>
      <c r="F99" s="114"/>
      <c r="G99" s="114"/>
      <c r="H99" s="114"/>
      <c r="I99" s="114"/>
      <c r="J99" s="115">
        <f>J129</f>
        <v>0</v>
      </c>
      <c r="L99" s="112"/>
    </row>
    <row r="100" spans="1:31" s="10" customFormat="1" ht="19.899999999999999" customHeight="1">
      <c r="B100" s="112"/>
      <c r="D100" s="113" t="s">
        <v>92</v>
      </c>
      <c r="E100" s="114"/>
      <c r="F100" s="114"/>
      <c r="G100" s="114"/>
      <c r="H100" s="114"/>
      <c r="I100" s="114"/>
      <c r="J100" s="115">
        <f>J137</f>
        <v>0</v>
      </c>
      <c r="L100" s="112"/>
    </row>
    <row r="101" spans="1:31" s="10" customFormat="1" ht="19.899999999999999" customHeight="1">
      <c r="B101" s="112"/>
      <c r="D101" s="113" t="s">
        <v>93</v>
      </c>
      <c r="E101" s="114"/>
      <c r="F101" s="114"/>
      <c r="G101" s="114"/>
      <c r="H101" s="114"/>
      <c r="I101" s="114"/>
      <c r="J101" s="115">
        <f>J142</f>
        <v>0</v>
      </c>
      <c r="L101" s="112"/>
    </row>
    <row r="102" spans="1:31" s="10" customFormat="1" ht="19.899999999999999" customHeight="1">
      <c r="B102" s="112"/>
      <c r="D102" s="113" t="s">
        <v>94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31" s="9" customFormat="1" ht="24.95" customHeight="1">
      <c r="B103" s="108"/>
      <c r="D103" s="109" t="s">
        <v>95</v>
      </c>
      <c r="E103" s="110"/>
      <c r="F103" s="110"/>
      <c r="G103" s="110"/>
      <c r="H103" s="110"/>
      <c r="I103" s="110"/>
      <c r="J103" s="111">
        <f>J152</f>
        <v>0</v>
      </c>
      <c r="L103" s="108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7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96</v>
      </c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6.25" customHeight="1">
      <c r="A113" s="26"/>
      <c r="B113" s="27"/>
      <c r="C113" s="26"/>
      <c r="D113" s="26"/>
      <c r="E113" s="201" t="str">
        <f>E7</f>
        <v>Stavebná pripravenosť pre montáž RTG prístroja NR SYS C400 na 1.NP UNM,Kollárova 2,Martin</v>
      </c>
      <c r="F113" s="202"/>
      <c r="G113" s="202"/>
      <c r="H113" s="202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82</v>
      </c>
      <c r="D114" s="26"/>
      <c r="E114" s="26"/>
      <c r="F114" s="26"/>
      <c r="G114" s="26"/>
      <c r="H114" s="26"/>
      <c r="I114" s="26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1" t="str">
        <f>E9</f>
        <v>uv - Stavebné úpravy RTG ,ústredné vykurovanie</v>
      </c>
      <c r="F115" s="203"/>
      <c r="G115" s="203"/>
      <c r="H115" s="203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>Univerzitná nemocnica,Kollárova 2,Martin</v>
      </c>
      <c r="G117" s="26"/>
      <c r="H117" s="26"/>
      <c r="I117" s="23" t="s">
        <v>19</v>
      </c>
      <c r="J117" s="50" t="str">
        <f>IF(J12="","",J12)</f>
        <v>8. 12. 2023</v>
      </c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25.7" customHeight="1">
      <c r="A119" s="26"/>
      <c r="B119" s="27"/>
      <c r="C119" s="23" t="s">
        <v>21</v>
      </c>
      <c r="D119" s="26"/>
      <c r="E119" s="26"/>
      <c r="F119" s="21" t="str">
        <f>E15</f>
        <v>Univerzitná nemocnica,Kollárova 2,Martin</v>
      </c>
      <c r="G119" s="26"/>
      <c r="H119" s="26"/>
      <c r="I119" s="23" t="s">
        <v>26</v>
      </c>
      <c r="J119" s="24" t="str">
        <f>E21</f>
        <v>Ing.Alexander Szekely</v>
      </c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29</v>
      </c>
      <c r="J120" s="24" t="str">
        <f>E24</f>
        <v xml:space="preserve"> </v>
      </c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7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6"/>
      <c r="B122" s="117"/>
      <c r="C122" s="118" t="s">
        <v>97</v>
      </c>
      <c r="D122" s="119" t="s">
        <v>56</v>
      </c>
      <c r="E122" s="119" t="s">
        <v>52</v>
      </c>
      <c r="F122" s="119" t="s">
        <v>53</v>
      </c>
      <c r="G122" s="119" t="s">
        <v>98</v>
      </c>
      <c r="H122" s="119" t="s">
        <v>99</v>
      </c>
      <c r="I122" s="119" t="s">
        <v>100</v>
      </c>
      <c r="J122" s="120" t="s">
        <v>86</v>
      </c>
      <c r="K122" s="121" t="s">
        <v>101</v>
      </c>
      <c r="L122" s="122"/>
      <c r="M122" s="57" t="s">
        <v>1</v>
      </c>
      <c r="N122" s="58" t="s">
        <v>35</v>
      </c>
      <c r="O122" s="58" t="s">
        <v>102</v>
      </c>
      <c r="P122" s="58" t="s">
        <v>103</v>
      </c>
      <c r="Q122" s="58" t="s">
        <v>104</v>
      </c>
      <c r="R122" s="58" t="s">
        <v>105</v>
      </c>
      <c r="S122" s="58" t="s">
        <v>106</v>
      </c>
      <c r="T122" s="59" t="s">
        <v>107</v>
      </c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</row>
    <row r="123" spans="1:65" s="2" customFormat="1" ht="22.9" customHeight="1">
      <c r="A123" s="26"/>
      <c r="B123" s="27"/>
      <c r="C123" s="64" t="s">
        <v>87</v>
      </c>
      <c r="D123" s="26"/>
      <c r="E123" s="26"/>
      <c r="F123" s="26"/>
      <c r="G123" s="26"/>
      <c r="H123" s="26"/>
      <c r="I123" s="26"/>
      <c r="J123" s="123">
        <f>BK123</f>
        <v>0</v>
      </c>
      <c r="K123" s="26"/>
      <c r="L123" s="27"/>
      <c r="M123" s="60"/>
      <c r="N123" s="51"/>
      <c r="O123" s="61"/>
      <c r="P123" s="124">
        <f>P124+P152</f>
        <v>19.789895000000001</v>
      </c>
      <c r="Q123" s="61"/>
      <c r="R123" s="124">
        <f>R124+R152</f>
        <v>1.9041949999999998E-2</v>
      </c>
      <c r="S123" s="61"/>
      <c r="T123" s="125">
        <f>T124+T152</f>
        <v>0.12252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88</v>
      </c>
      <c r="BK123" s="126">
        <f>BK124+BK152</f>
        <v>0</v>
      </c>
    </row>
    <row r="124" spans="1:65" s="12" customFormat="1" ht="25.9" customHeight="1">
      <c r="B124" s="127"/>
      <c r="D124" s="128" t="s">
        <v>70</v>
      </c>
      <c r="E124" s="129" t="s">
        <v>108</v>
      </c>
      <c r="F124" s="129" t="s">
        <v>109</v>
      </c>
      <c r="J124" s="130">
        <f>BK124</f>
        <v>0</v>
      </c>
      <c r="L124" s="127"/>
      <c r="M124" s="131"/>
      <c r="N124" s="132"/>
      <c r="O124" s="132"/>
      <c r="P124" s="133">
        <f>P125+P129+P137+P142+P149</f>
        <v>13.249895</v>
      </c>
      <c r="Q124" s="132"/>
      <c r="R124" s="133">
        <f>R125+R129+R137+R142+R149</f>
        <v>1.9041949999999998E-2</v>
      </c>
      <c r="S124" s="132"/>
      <c r="T124" s="134">
        <f>T125+T129+T137+T142+T149</f>
        <v>0.12252</v>
      </c>
      <c r="AR124" s="128" t="s">
        <v>110</v>
      </c>
      <c r="AT124" s="135" t="s">
        <v>70</v>
      </c>
      <c r="AU124" s="135" t="s">
        <v>71</v>
      </c>
      <c r="AY124" s="128" t="s">
        <v>111</v>
      </c>
      <c r="BK124" s="136">
        <f>BK125+BK129+BK137+BK142+BK149</f>
        <v>0</v>
      </c>
    </row>
    <row r="125" spans="1:65" s="12" customFormat="1" ht="22.9" customHeight="1">
      <c r="B125" s="127"/>
      <c r="D125" s="128" t="s">
        <v>70</v>
      </c>
      <c r="E125" s="137" t="s">
        <v>112</v>
      </c>
      <c r="F125" s="137" t="s">
        <v>113</v>
      </c>
      <c r="J125" s="138">
        <f>BK125</f>
        <v>0</v>
      </c>
      <c r="L125" s="127"/>
      <c r="M125" s="131"/>
      <c r="N125" s="132"/>
      <c r="O125" s="132"/>
      <c r="P125" s="133">
        <f>SUM(P126:P128)</f>
        <v>0.65510000000000002</v>
      </c>
      <c r="Q125" s="132"/>
      <c r="R125" s="133">
        <f>SUM(R126:R128)</f>
        <v>1.47E-4</v>
      </c>
      <c r="S125" s="132"/>
      <c r="T125" s="134">
        <f>SUM(T126:T128)</f>
        <v>0</v>
      </c>
      <c r="AR125" s="128" t="s">
        <v>110</v>
      </c>
      <c r="AT125" s="135" t="s">
        <v>70</v>
      </c>
      <c r="AU125" s="135" t="s">
        <v>79</v>
      </c>
      <c r="AY125" s="128" t="s">
        <v>111</v>
      </c>
      <c r="BK125" s="136">
        <f>SUM(BK126:BK128)</f>
        <v>0</v>
      </c>
    </row>
    <row r="126" spans="1:65" s="2" customFormat="1" ht="24.2" customHeight="1">
      <c r="A126" s="26"/>
      <c r="B126" s="139"/>
      <c r="C126" s="140" t="s">
        <v>79</v>
      </c>
      <c r="D126" s="140" t="s">
        <v>114</v>
      </c>
      <c r="E126" s="141" t="s">
        <v>115</v>
      </c>
      <c r="F126" s="142" t="s">
        <v>116</v>
      </c>
      <c r="G126" s="143" t="s">
        <v>117</v>
      </c>
      <c r="H126" s="144">
        <v>5</v>
      </c>
      <c r="I126" s="145"/>
      <c r="J126" s="145">
        <f>ROUND(I126*H126,2)</f>
        <v>0</v>
      </c>
      <c r="K126" s="146"/>
      <c r="L126" s="27"/>
      <c r="M126" s="147" t="s">
        <v>1</v>
      </c>
      <c r="N126" s="148" t="s">
        <v>37</v>
      </c>
      <c r="O126" s="149">
        <v>0.13102</v>
      </c>
      <c r="P126" s="149">
        <f>O126*H126</f>
        <v>0.65510000000000002</v>
      </c>
      <c r="Q126" s="149">
        <v>9.0000000000000002E-6</v>
      </c>
      <c r="R126" s="149">
        <f>Q126*H126</f>
        <v>4.5000000000000003E-5</v>
      </c>
      <c r="S126" s="149">
        <v>0</v>
      </c>
      <c r="T126" s="150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118</v>
      </c>
      <c r="AT126" s="151" t="s">
        <v>114</v>
      </c>
      <c r="AU126" s="151" t="s">
        <v>110</v>
      </c>
      <c r="AY126" s="14" t="s">
        <v>111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4" t="s">
        <v>110</v>
      </c>
      <c r="BK126" s="152">
        <f>ROUND(I126*H126,2)</f>
        <v>0</v>
      </c>
      <c r="BL126" s="14" t="s">
        <v>118</v>
      </c>
      <c r="BM126" s="151" t="s">
        <v>119</v>
      </c>
    </row>
    <row r="127" spans="1:65" s="2" customFormat="1" ht="33" customHeight="1">
      <c r="A127" s="26"/>
      <c r="B127" s="139"/>
      <c r="C127" s="153" t="s">
        <v>110</v>
      </c>
      <c r="D127" s="153" t="s">
        <v>120</v>
      </c>
      <c r="E127" s="154" t="s">
        <v>121</v>
      </c>
      <c r="F127" s="155" t="s">
        <v>122</v>
      </c>
      <c r="G127" s="156" t="s">
        <v>117</v>
      </c>
      <c r="H127" s="157">
        <v>5.0999999999999996</v>
      </c>
      <c r="I127" s="158"/>
      <c r="J127" s="158">
        <f>ROUND(I127*H127,2)</f>
        <v>0</v>
      </c>
      <c r="K127" s="159"/>
      <c r="L127" s="160"/>
      <c r="M127" s="161" t="s">
        <v>1</v>
      </c>
      <c r="N127" s="162" t="s">
        <v>37</v>
      </c>
      <c r="O127" s="149">
        <v>0</v>
      </c>
      <c r="P127" s="149">
        <f>O127*H127</f>
        <v>0</v>
      </c>
      <c r="Q127" s="149">
        <v>2.0000000000000002E-5</v>
      </c>
      <c r="R127" s="149">
        <f>Q127*H127</f>
        <v>1.02E-4</v>
      </c>
      <c r="S127" s="149">
        <v>0</v>
      </c>
      <c r="T127" s="150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123</v>
      </c>
      <c r="AT127" s="151" t="s">
        <v>120</v>
      </c>
      <c r="AU127" s="151" t="s">
        <v>110</v>
      </c>
      <c r="AY127" s="14" t="s">
        <v>111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4" t="s">
        <v>110</v>
      </c>
      <c r="BK127" s="152">
        <f>ROUND(I127*H127,2)</f>
        <v>0</v>
      </c>
      <c r="BL127" s="14" t="s">
        <v>118</v>
      </c>
      <c r="BM127" s="151" t="s">
        <v>124</v>
      </c>
    </row>
    <row r="128" spans="1:65" s="2" customFormat="1" ht="24.2" customHeight="1">
      <c r="A128" s="26"/>
      <c r="B128" s="139"/>
      <c r="C128" s="140" t="s">
        <v>125</v>
      </c>
      <c r="D128" s="140" t="s">
        <v>114</v>
      </c>
      <c r="E128" s="141" t="s">
        <v>126</v>
      </c>
      <c r="F128" s="142" t="s">
        <v>127</v>
      </c>
      <c r="G128" s="143" t="s">
        <v>128</v>
      </c>
      <c r="H128" s="144">
        <v>0.21099999999999999</v>
      </c>
      <c r="I128" s="145"/>
      <c r="J128" s="145">
        <f>ROUND(I128*H128,2)</f>
        <v>0</v>
      </c>
      <c r="K128" s="146"/>
      <c r="L128" s="27"/>
      <c r="M128" s="147" t="s">
        <v>1</v>
      </c>
      <c r="N128" s="148" t="s">
        <v>37</v>
      </c>
      <c r="O128" s="149">
        <v>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118</v>
      </c>
      <c r="AT128" s="151" t="s">
        <v>114</v>
      </c>
      <c r="AU128" s="151" t="s">
        <v>110</v>
      </c>
      <c r="AY128" s="14" t="s">
        <v>111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4" t="s">
        <v>110</v>
      </c>
      <c r="BK128" s="152">
        <f>ROUND(I128*H128,2)</f>
        <v>0</v>
      </c>
      <c r="BL128" s="14" t="s">
        <v>118</v>
      </c>
      <c r="BM128" s="151" t="s">
        <v>129</v>
      </c>
    </row>
    <row r="129" spans="1:65" s="12" customFormat="1" ht="22.9" customHeight="1">
      <c r="B129" s="127"/>
      <c r="D129" s="128" t="s">
        <v>70</v>
      </c>
      <c r="E129" s="137" t="s">
        <v>130</v>
      </c>
      <c r="F129" s="137" t="s">
        <v>131</v>
      </c>
      <c r="J129" s="138">
        <f>BK129</f>
        <v>0</v>
      </c>
      <c r="L129" s="127"/>
      <c r="M129" s="131"/>
      <c r="N129" s="132"/>
      <c r="O129" s="132"/>
      <c r="P129" s="133">
        <f>SUM(P130:P136)</f>
        <v>4.8171990000000005</v>
      </c>
      <c r="Q129" s="132"/>
      <c r="R129" s="133">
        <f>SUM(R130:R136)</f>
        <v>1.751465E-2</v>
      </c>
      <c r="S129" s="132"/>
      <c r="T129" s="134">
        <f>SUM(T130:T136)</f>
        <v>2.1000000000000001E-2</v>
      </c>
      <c r="AR129" s="128" t="s">
        <v>110</v>
      </c>
      <c r="AT129" s="135" t="s">
        <v>70</v>
      </c>
      <c r="AU129" s="135" t="s">
        <v>79</v>
      </c>
      <c r="AY129" s="128" t="s">
        <v>111</v>
      </c>
      <c r="BK129" s="136">
        <f>SUM(BK130:BK136)</f>
        <v>0</v>
      </c>
    </row>
    <row r="130" spans="1:65" s="2" customFormat="1" ht="24.2" customHeight="1">
      <c r="A130" s="26"/>
      <c r="B130" s="139"/>
      <c r="C130" s="140" t="s">
        <v>132</v>
      </c>
      <c r="D130" s="140" t="s">
        <v>114</v>
      </c>
      <c r="E130" s="141" t="s">
        <v>133</v>
      </c>
      <c r="F130" s="142" t="s">
        <v>134</v>
      </c>
      <c r="G130" s="143" t="s">
        <v>117</v>
      </c>
      <c r="H130" s="144">
        <v>5</v>
      </c>
      <c r="I130" s="145"/>
      <c r="J130" s="145">
        <f t="shared" ref="J130:J136" si="0">ROUND(I130*H130,2)</f>
        <v>0</v>
      </c>
      <c r="K130" s="146"/>
      <c r="L130" s="27"/>
      <c r="M130" s="147" t="s">
        <v>1</v>
      </c>
      <c r="N130" s="148" t="s">
        <v>37</v>
      </c>
      <c r="O130" s="149">
        <v>4.8030000000000003E-2</v>
      </c>
      <c r="P130" s="149">
        <f t="shared" ref="P130:P136" si="1">O130*H130</f>
        <v>0.24015000000000003</v>
      </c>
      <c r="Q130" s="149">
        <v>1.5359999999999999E-5</v>
      </c>
      <c r="R130" s="149">
        <f t="shared" ref="R130:R136" si="2">Q130*H130</f>
        <v>7.6799999999999997E-5</v>
      </c>
      <c r="S130" s="149">
        <v>1E-3</v>
      </c>
      <c r="T130" s="150">
        <f t="shared" ref="T130:T136" si="3">S130*H130</f>
        <v>5.0000000000000001E-3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118</v>
      </c>
      <c r="AT130" s="151" t="s">
        <v>114</v>
      </c>
      <c r="AU130" s="151" t="s">
        <v>110</v>
      </c>
      <c r="AY130" s="14" t="s">
        <v>111</v>
      </c>
      <c r="BE130" s="152">
        <f t="shared" ref="BE130:BE136" si="4">IF(N130="základná",J130,0)</f>
        <v>0</v>
      </c>
      <c r="BF130" s="152">
        <f t="shared" ref="BF130:BF136" si="5">IF(N130="znížená",J130,0)</f>
        <v>0</v>
      </c>
      <c r="BG130" s="152">
        <f t="shared" ref="BG130:BG136" si="6">IF(N130="zákl. prenesená",J130,0)</f>
        <v>0</v>
      </c>
      <c r="BH130" s="152">
        <f t="shared" ref="BH130:BH136" si="7">IF(N130="zníž. prenesená",J130,0)</f>
        <v>0</v>
      </c>
      <c r="BI130" s="152">
        <f t="shared" ref="BI130:BI136" si="8">IF(N130="nulová",J130,0)</f>
        <v>0</v>
      </c>
      <c r="BJ130" s="14" t="s">
        <v>110</v>
      </c>
      <c r="BK130" s="152">
        <f t="shared" ref="BK130:BK136" si="9">ROUND(I130*H130,2)</f>
        <v>0</v>
      </c>
      <c r="BL130" s="14" t="s">
        <v>118</v>
      </c>
      <c r="BM130" s="151" t="s">
        <v>135</v>
      </c>
    </row>
    <row r="131" spans="1:65" s="2" customFormat="1" ht="24.2" customHeight="1">
      <c r="A131" s="26"/>
      <c r="B131" s="139"/>
      <c r="C131" s="140" t="s">
        <v>136</v>
      </c>
      <c r="D131" s="140" t="s">
        <v>114</v>
      </c>
      <c r="E131" s="141" t="s">
        <v>137</v>
      </c>
      <c r="F131" s="142" t="s">
        <v>138</v>
      </c>
      <c r="G131" s="143" t="s">
        <v>117</v>
      </c>
      <c r="H131" s="144">
        <v>5</v>
      </c>
      <c r="I131" s="145"/>
      <c r="J131" s="145">
        <f t="shared" si="0"/>
        <v>0</v>
      </c>
      <c r="K131" s="146"/>
      <c r="L131" s="27"/>
      <c r="M131" s="147" t="s">
        <v>1</v>
      </c>
      <c r="N131" s="148" t="s">
        <v>37</v>
      </c>
      <c r="O131" s="149">
        <v>5.0040000000000001E-2</v>
      </c>
      <c r="P131" s="149">
        <f t="shared" si="1"/>
        <v>0.25019999999999998</v>
      </c>
      <c r="Q131" s="149">
        <v>2.016E-5</v>
      </c>
      <c r="R131" s="149">
        <f t="shared" si="2"/>
        <v>1.008E-4</v>
      </c>
      <c r="S131" s="149">
        <v>3.2000000000000002E-3</v>
      </c>
      <c r="T131" s="150">
        <f t="shared" si="3"/>
        <v>1.6E-2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118</v>
      </c>
      <c r="AT131" s="151" t="s">
        <v>114</v>
      </c>
      <c r="AU131" s="151" t="s">
        <v>110</v>
      </c>
      <c r="AY131" s="14" t="s">
        <v>111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110</v>
      </c>
      <c r="BK131" s="152">
        <f t="shared" si="9"/>
        <v>0</v>
      </c>
      <c r="BL131" s="14" t="s">
        <v>118</v>
      </c>
      <c r="BM131" s="151" t="s">
        <v>139</v>
      </c>
    </row>
    <row r="132" spans="1:65" s="2" customFormat="1" ht="24.2" customHeight="1">
      <c r="A132" s="26"/>
      <c r="B132" s="139"/>
      <c r="C132" s="140" t="s">
        <v>140</v>
      </c>
      <c r="D132" s="140" t="s">
        <v>114</v>
      </c>
      <c r="E132" s="141" t="s">
        <v>141</v>
      </c>
      <c r="F132" s="142" t="s">
        <v>142</v>
      </c>
      <c r="G132" s="143" t="s">
        <v>117</v>
      </c>
      <c r="H132" s="144">
        <v>5</v>
      </c>
      <c r="I132" s="145"/>
      <c r="J132" s="145">
        <f t="shared" si="0"/>
        <v>0</v>
      </c>
      <c r="K132" s="146"/>
      <c r="L132" s="27"/>
      <c r="M132" s="147" t="s">
        <v>1</v>
      </c>
      <c r="N132" s="148" t="s">
        <v>37</v>
      </c>
      <c r="O132" s="149">
        <v>0.33489000000000002</v>
      </c>
      <c r="P132" s="149">
        <f t="shared" si="1"/>
        <v>1.6744500000000002</v>
      </c>
      <c r="Q132" s="149">
        <v>1.5284599999999999E-3</v>
      </c>
      <c r="R132" s="149">
        <f t="shared" si="2"/>
        <v>7.6422999999999994E-3</v>
      </c>
      <c r="S132" s="149">
        <v>0</v>
      </c>
      <c r="T132" s="15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118</v>
      </c>
      <c r="AT132" s="151" t="s">
        <v>114</v>
      </c>
      <c r="AU132" s="151" t="s">
        <v>110</v>
      </c>
      <c r="AY132" s="14" t="s">
        <v>111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110</v>
      </c>
      <c r="BK132" s="152">
        <f t="shared" si="9"/>
        <v>0</v>
      </c>
      <c r="BL132" s="14" t="s">
        <v>118</v>
      </c>
      <c r="BM132" s="151" t="s">
        <v>143</v>
      </c>
    </row>
    <row r="133" spans="1:65" s="2" customFormat="1" ht="24.2" customHeight="1">
      <c r="A133" s="26"/>
      <c r="B133" s="139"/>
      <c r="C133" s="140" t="s">
        <v>144</v>
      </c>
      <c r="D133" s="140" t="s">
        <v>114</v>
      </c>
      <c r="E133" s="141" t="s">
        <v>145</v>
      </c>
      <c r="F133" s="142" t="s">
        <v>146</v>
      </c>
      <c r="G133" s="143" t="s">
        <v>117</v>
      </c>
      <c r="H133" s="144">
        <v>5</v>
      </c>
      <c r="I133" s="145"/>
      <c r="J133" s="145">
        <f t="shared" si="0"/>
        <v>0</v>
      </c>
      <c r="K133" s="146"/>
      <c r="L133" s="27"/>
      <c r="M133" s="147" t="s">
        <v>1</v>
      </c>
      <c r="N133" s="148" t="s">
        <v>37</v>
      </c>
      <c r="O133" s="149">
        <v>0.33712999999999999</v>
      </c>
      <c r="P133" s="149">
        <f t="shared" si="1"/>
        <v>1.6856499999999999</v>
      </c>
      <c r="Q133" s="149">
        <v>1.93895E-3</v>
      </c>
      <c r="R133" s="149">
        <f t="shared" si="2"/>
        <v>9.6947500000000002E-3</v>
      </c>
      <c r="S133" s="149">
        <v>0</v>
      </c>
      <c r="T133" s="15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118</v>
      </c>
      <c r="AT133" s="151" t="s">
        <v>114</v>
      </c>
      <c r="AU133" s="151" t="s">
        <v>110</v>
      </c>
      <c r="AY133" s="14" t="s">
        <v>111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110</v>
      </c>
      <c r="BK133" s="152">
        <f t="shared" si="9"/>
        <v>0</v>
      </c>
      <c r="BL133" s="14" t="s">
        <v>118</v>
      </c>
      <c r="BM133" s="151" t="s">
        <v>147</v>
      </c>
    </row>
    <row r="134" spans="1:65" s="2" customFormat="1" ht="33" customHeight="1">
      <c r="A134" s="26"/>
      <c r="B134" s="139"/>
      <c r="C134" s="140" t="s">
        <v>148</v>
      </c>
      <c r="D134" s="140" t="s">
        <v>114</v>
      </c>
      <c r="E134" s="141" t="s">
        <v>149</v>
      </c>
      <c r="F134" s="142" t="s">
        <v>150</v>
      </c>
      <c r="G134" s="143" t="s">
        <v>151</v>
      </c>
      <c r="H134" s="144">
        <v>4</v>
      </c>
      <c r="I134" s="145"/>
      <c r="J134" s="145">
        <f t="shared" si="0"/>
        <v>0</v>
      </c>
      <c r="K134" s="146"/>
      <c r="L134" s="27"/>
      <c r="M134" s="147" t="s">
        <v>1</v>
      </c>
      <c r="N134" s="148" t="s">
        <v>37</v>
      </c>
      <c r="O134" s="149">
        <v>0.224</v>
      </c>
      <c r="P134" s="149">
        <f t="shared" si="1"/>
        <v>0.89600000000000002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118</v>
      </c>
      <c r="AT134" s="151" t="s">
        <v>114</v>
      </c>
      <c r="AU134" s="151" t="s">
        <v>110</v>
      </c>
      <c r="AY134" s="14" t="s">
        <v>111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110</v>
      </c>
      <c r="BK134" s="152">
        <f t="shared" si="9"/>
        <v>0</v>
      </c>
      <c r="BL134" s="14" t="s">
        <v>118</v>
      </c>
      <c r="BM134" s="151" t="s">
        <v>152</v>
      </c>
    </row>
    <row r="135" spans="1:65" s="2" customFormat="1" ht="33" customHeight="1">
      <c r="A135" s="26"/>
      <c r="B135" s="139"/>
      <c r="C135" s="140" t="s">
        <v>153</v>
      </c>
      <c r="D135" s="140" t="s">
        <v>114</v>
      </c>
      <c r="E135" s="141" t="s">
        <v>154</v>
      </c>
      <c r="F135" s="142" t="s">
        <v>155</v>
      </c>
      <c r="G135" s="143" t="s">
        <v>156</v>
      </c>
      <c r="H135" s="144">
        <v>2.1000000000000001E-2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37</v>
      </c>
      <c r="O135" s="149">
        <v>3.3690000000000002</v>
      </c>
      <c r="P135" s="149">
        <f t="shared" si="1"/>
        <v>7.0749000000000006E-2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118</v>
      </c>
      <c r="AT135" s="151" t="s">
        <v>114</v>
      </c>
      <c r="AU135" s="151" t="s">
        <v>110</v>
      </c>
      <c r="AY135" s="14" t="s">
        <v>111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110</v>
      </c>
      <c r="BK135" s="152">
        <f t="shared" si="9"/>
        <v>0</v>
      </c>
      <c r="BL135" s="14" t="s">
        <v>118</v>
      </c>
      <c r="BM135" s="151" t="s">
        <v>157</v>
      </c>
    </row>
    <row r="136" spans="1:65" s="2" customFormat="1" ht="24.2" customHeight="1">
      <c r="A136" s="26"/>
      <c r="B136" s="139"/>
      <c r="C136" s="140" t="s">
        <v>158</v>
      </c>
      <c r="D136" s="140" t="s">
        <v>114</v>
      </c>
      <c r="E136" s="141" t="s">
        <v>159</v>
      </c>
      <c r="F136" s="142" t="s">
        <v>160</v>
      </c>
      <c r="G136" s="143" t="s">
        <v>128</v>
      </c>
      <c r="H136" s="144">
        <v>1.7330000000000001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37</v>
      </c>
      <c r="O136" s="149">
        <v>0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118</v>
      </c>
      <c r="AT136" s="151" t="s">
        <v>114</v>
      </c>
      <c r="AU136" s="151" t="s">
        <v>110</v>
      </c>
      <c r="AY136" s="14" t="s">
        <v>111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110</v>
      </c>
      <c r="BK136" s="152">
        <f t="shared" si="9"/>
        <v>0</v>
      </c>
      <c r="BL136" s="14" t="s">
        <v>118</v>
      </c>
      <c r="BM136" s="151" t="s">
        <v>161</v>
      </c>
    </row>
    <row r="137" spans="1:65" s="12" customFormat="1" ht="22.9" customHeight="1">
      <c r="B137" s="127"/>
      <c r="D137" s="128" t="s">
        <v>70</v>
      </c>
      <c r="E137" s="137" t="s">
        <v>162</v>
      </c>
      <c r="F137" s="137" t="s">
        <v>163</v>
      </c>
      <c r="J137" s="138">
        <f>BK137</f>
        <v>0</v>
      </c>
      <c r="L137" s="127"/>
      <c r="M137" s="131"/>
      <c r="N137" s="132"/>
      <c r="O137" s="132"/>
      <c r="P137" s="133">
        <f>SUM(P138:P141)</f>
        <v>1.297712</v>
      </c>
      <c r="Q137" s="132"/>
      <c r="R137" s="133">
        <f>SUM(R138:R141)</f>
        <v>5.0604000000000003E-4</v>
      </c>
      <c r="S137" s="132"/>
      <c r="T137" s="134">
        <f>SUM(T138:T141)</f>
        <v>1.8E-3</v>
      </c>
      <c r="AR137" s="128" t="s">
        <v>110</v>
      </c>
      <c r="AT137" s="135" t="s">
        <v>70</v>
      </c>
      <c r="AU137" s="135" t="s">
        <v>79</v>
      </c>
      <c r="AY137" s="128" t="s">
        <v>111</v>
      </c>
      <c r="BK137" s="136">
        <f>SUM(BK138:BK141)</f>
        <v>0</v>
      </c>
    </row>
    <row r="138" spans="1:65" s="2" customFormat="1" ht="24.2" customHeight="1">
      <c r="A138" s="26"/>
      <c r="B138" s="139"/>
      <c r="C138" s="140" t="s">
        <v>164</v>
      </c>
      <c r="D138" s="140" t="s">
        <v>114</v>
      </c>
      <c r="E138" s="141" t="s">
        <v>165</v>
      </c>
      <c r="F138" s="142" t="s">
        <v>166</v>
      </c>
      <c r="G138" s="143" t="s">
        <v>151</v>
      </c>
      <c r="H138" s="144">
        <v>4</v>
      </c>
      <c r="I138" s="145"/>
      <c r="J138" s="145">
        <f>ROUND(I138*H138,2)</f>
        <v>0</v>
      </c>
      <c r="K138" s="146"/>
      <c r="L138" s="27"/>
      <c r="M138" s="147" t="s">
        <v>1</v>
      </c>
      <c r="N138" s="148" t="s">
        <v>37</v>
      </c>
      <c r="O138" s="149">
        <v>0.15719</v>
      </c>
      <c r="P138" s="149">
        <f>O138*H138</f>
        <v>0.62875999999999999</v>
      </c>
      <c r="Q138" s="149">
        <v>9.2159999999999999E-5</v>
      </c>
      <c r="R138" s="149">
        <f>Q138*H138</f>
        <v>3.6863999999999999E-4</v>
      </c>
      <c r="S138" s="149">
        <v>4.4999999999999999E-4</v>
      </c>
      <c r="T138" s="150">
        <f>S138*H138</f>
        <v>1.8E-3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118</v>
      </c>
      <c r="AT138" s="151" t="s">
        <v>114</v>
      </c>
      <c r="AU138" s="151" t="s">
        <v>110</v>
      </c>
      <c r="AY138" s="14" t="s">
        <v>111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4" t="s">
        <v>110</v>
      </c>
      <c r="BK138" s="152">
        <f>ROUND(I138*H138,2)</f>
        <v>0</v>
      </c>
      <c r="BL138" s="14" t="s">
        <v>118</v>
      </c>
      <c r="BM138" s="151" t="s">
        <v>167</v>
      </c>
    </row>
    <row r="139" spans="1:65" s="2" customFormat="1" ht="24.2" customHeight="1">
      <c r="A139" s="26"/>
      <c r="B139" s="139"/>
      <c r="C139" s="140" t="s">
        <v>168</v>
      </c>
      <c r="D139" s="140" t="s">
        <v>114</v>
      </c>
      <c r="E139" s="141" t="s">
        <v>169</v>
      </c>
      <c r="F139" s="142" t="s">
        <v>170</v>
      </c>
      <c r="G139" s="143" t="s">
        <v>151</v>
      </c>
      <c r="H139" s="144">
        <v>4</v>
      </c>
      <c r="I139" s="145"/>
      <c r="J139" s="145">
        <f>ROUND(I139*H139,2)</f>
        <v>0</v>
      </c>
      <c r="K139" s="146"/>
      <c r="L139" s="27"/>
      <c r="M139" s="147" t="s">
        <v>1</v>
      </c>
      <c r="N139" s="148" t="s">
        <v>37</v>
      </c>
      <c r="O139" s="149">
        <v>0.16602</v>
      </c>
      <c r="P139" s="149">
        <f>O139*H139</f>
        <v>0.66408</v>
      </c>
      <c r="Q139" s="149">
        <v>3.4350000000000001E-5</v>
      </c>
      <c r="R139" s="149">
        <f>Q139*H139</f>
        <v>1.3740000000000001E-4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118</v>
      </c>
      <c r="AT139" s="151" t="s">
        <v>114</v>
      </c>
      <c r="AU139" s="151" t="s">
        <v>110</v>
      </c>
      <c r="AY139" s="14" t="s">
        <v>111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4" t="s">
        <v>110</v>
      </c>
      <c r="BK139" s="152">
        <f>ROUND(I139*H139,2)</f>
        <v>0</v>
      </c>
      <c r="BL139" s="14" t="s">
        <v>118</v>
      </c>
      <c r="BM139" s="151" t="s">
        <v>171</v>
      </c>
    </row>
    <row r="140" spans="1:65" s="2" customFormat="1" ht="24.2" customHeight="1">
      <c r="A140" s="26"/>
      <c r="B140" s="139"/>
      <c r="C140" s="140" t="s">
        <v>172</v>
      </c>
      <c r="D140" s="140" t="s">
        <v>114</v>
      </c>
      <c r="E140" s="141" t="s">
        <v>173</v>
      </c>
      <c r="F140" s="142" t="s">
        <v>174</v>
      </c>
      <c r="G140" s="143" t="s">
        <v>156</v>
      </c>
      <c r="H140" s="144">
        <v>2E-3</v>
      </c>
      <c r="I140" s="145"/>
      <c r="J140" s="145">
        <f>ROUND(I140*H140,2)</f>
        <v>0</v>
      </c>
      <c r="K140" s="146"/>
      <c r="L140" s="27"/>
      <c r="M140" s="147" t="s">
        <v>1</v>
      </c>
      <c r="N140" s="148" t="s">
        <v>37</v>
      </c>
      <c r="O140" s="149">
        <v>2.4359999999999999</v>
      </c>
      <c r="P140" s="149">
        <f>O140*H140</f>
        <v>4.8719999999999996E-3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118</v>
      </c>
      <c r="AT140" s="151" t="s">
        <v>114</v>
      </c>
      <c r="AU140" s="151" t="s">
        <v>110</v>
      </c>
      <c r="AY140" s="14" t="s">
        <v>111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4" t="s">
        <v>110</v>
      </c>
      <c r="BK140" s="152">
        <f>ROUND(I140*H140,2)</f>
        <v>0</v>
      </c>
      <c r="BL140" s="14" t="s">
        <v>118</v>
      </c>
      <c r="BM140" s="151" t="s">
        <v>175</v>
      </c>
    </row>
    <row r="141" spans="1:65" s="2" customFormat="1" ht="21.75" customHeight="1">
      <c r="A141" s="26"/>
      <c r="B141" s="139"/>
      <c r="C141" s="140" t="s">
        <v>176</v>
      </c>
      <c r="D141" s="140" t="s">
        <v>114</v>
      </c>
      <c r="E141" s="141" t="s">
        <v>177</v>
      </c>
      <c r="F141" s="142" t="s">
        <v>178</v>
      </c>
      <c r="G141" s="143" t="s">
        <v>128</v>
      </c>
      <c r="H141" s="144">
        <v>0.379</v>
      </c>
      <c r="I141" s="145"/>
      <c r="J141" s="145">
        <f>ROUND(I141*H141,2)</f>
        <v>0</v>
      </c>
      <c r="K141" s="146"/>
      <c r="L141" s="27"/>
      <c r="M141" s="147" t="s">
        <v>1</v>
      </c>
      <c r="N141" s="148" t="s">
        <v>37</v>
      </c>
      <c r="O141" s="149">
        <v>0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118</v>
      </c>
      <c r="AT141" s="151" t="s">
        <v>114</v>
      </c>
      <c r="AU141" s="151" t="s">
        <v>110</v>
      </c>
      <c r="AY141" s="14" t="s">
        <v>111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4" t="s">
        <v>110</v>
      </c>
      <c r="BK141" s="152">
        <f>ROUND(I141*H141,2)</f>
        <v>0</v>
      </c>
      <c r="BL141" s="14" t="s">
        <v>118</v>
      </c>
      <c r="BM141" s="151" t="s">
        <v>179</v>
      </c>
    </row>
    <row r="142" spans="1:65" s="12" customFormat="1" ht="22.9" customHeight="1">
      <c r="B142" s="127"/>
      <c r="D142" s="128" t="s">
        <v>70</v>
      </c>
      <c r="E142" s="137" t="s">
        <v>180</v>
      </c>
      <c r="F142" s="137" t="s">
        <v>181</v>
      </c>
      <c r="J142" s="138">
        <f>BK142</f>
        <v>0</v>
      </c>
      <c r="L142" s="127"/>
      <c r="M142" s="131"/>
      <c r="N142" s="132"/>
      <c r="O142" s="132"/>
      <c r="P142" s="133">
        <f>SUM(P143:P148)</f>
        <v>5.9340339999999996</v>
      </c>
      <c r="Q142" s="132"/>
      <c r="R142" s="133">
        <f>SUM(R143:R148)</f>
        <v>4.1096000000000004E-4</v>
      </c>
      <c r="S142" s="132"/>
      <c r="T142" s="134">
        <f>SUM(T143:T148)</f>
        <v>9.9720000000000003E-2</v>
      </c>
      <c r="AR142" s="128" t="s">
        <v>110</v>
      </c>
      <c r="AT142" s="135" t="s">
        <v>70</v>
      </c>
      <c r="AU142" s="135" t="s">
        <v>79</v>
      </c>
      <c r="AY142" s="128" t="s">
        <v>111</v>
      </c>
      <c r="BK142" s="136">
        <f>SUM(BK143:BK148)</f>
        <v>0</v>
      </c>
    </row>
    <row r="143" spans="1:65" s="2" customFormat="1" ht="33" customHeight="1">
      <c r="A143" s="26"/>
      <c r="B143" s="139"/>
      <c r="C143" s="140" t="s">
        <v>182</v>
      </c>
      <c r="D143" s="140" t="s">
        <v>114</v>
      </c>
      <c r="E143" s="141" t="s">
        <v>183</v>
      </c>
      <c r="F143" s="142" t="s">
        <v>184</v>
      </c>
      <c r="G143" s="143" t="s">
        <v>151</v>
      </c>
      <c r="H143" s="144">
        <v>4</v>
      </c>
      <c r="I143" s="145"/>
      <c r="J143" s="145">
        <f t="shared" ref="J143:J148" si="10">ROUND(I143*H143,2)</f>
        <v>0</v>
      </c>
      <c r="K143" s="146"/>
      <c r="L143" s="27"/>
      <c r="M143" s="147" t="s">
        <v>1</v>
      </c>
      <c r="N143" s="148" t="s">
        <v>37</v>
      </c>
      <c r="O143" s="149">
        <v>0.25416</v>
      </c>
      <c r="P143" s="149">
        <f t="shared" ref="P143:P148" si="11">O143*H143</f>
        <v>1.01664</v>
      </c>
      <c r="Q143" s="149">
        <v>7.6799999999999997E-5</v>
      </c>
      <c r="R143" s="149">
        <f t="shared" ref="R143:R148" si="12">Q143*H143</f>
        <v>3.0719999999999999E-4</v>
      </c>
      <c r="S143" s="149">
        <v>2.4930000000000001E-2</v>
      </c>
      <c r="T143" s="150">
        <f t="shared" ref="T143:T148" si="13">S143*H143</f>
        <v>9.9720000000000003E-2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118</v>
      </c>
      <c r="AT143" s="151" t="s">
        <v>114</v>
      </c>
      <c r="AU143" s="151" t="s">
        <v>110</v>
      </c>
      <c r="AY143" s="14" t="s">
        <v>111</v>
      </c>
      <c r="BE143" s="152">
        <f t="shared" ref="BE143:BE148" si="14">IF(N143="základná",J143,0)</f>
        <v>0</v>
      </c>
      <c r="BF143" s="152">
        <f t="shared" ref="BF143:BF148" si="15">IF(N143="znížená",J143,0)</f>
        <v>0</v>
      </c>
      <c r="BG143" s="152">
        <f t="shared" ref="BG143:BG148" si="16">IF(N143="zákl. prenesená",J143,0)</f>
        <v>0</v>
      </c>
      <c r="BH143" s="152">
        <f t="shared" ref="BH143:BH148" si="17">IF(N143="zníž. prenesená",J143,0)</f>
        <v>0</v>
      </c>
      <c r="BI143" s="152">
        <f t="shared" ref="BI143:BI148" si="18">IF(N143="nulová",J143,0)</f>
        <v>0</v>
      </c>
      <c r="BJ143" s="14" t="s">
        <v>110</v>
      </c>
      <c r="BK143" s="152">
        <f t="shared" ref="BK143:BK148" si="19">ROUND(I143*H143,2)</f>
        <v>0</v>
      </c>
      <c r="BL143" s="14" t="s">
        <v>118</v>
      </c>
      <c r="BM143" s="151" t="s">
        <v>185</v>
      </c>
    </row>
    <row r="144" spans="1:65" s="2" customFormat="1" ht="33" customHeight="1">
      <c r="A144" s="26"/>
      <c r="B144" s="139"/>
      <c r="C144" s="140" t="s">
        <v>118</v>
      </c>
      <c r="D144" s="140" t="s">
        <v>114</v>
      </c>
      <c r="E144" s="141" t="s">
        <v>186</v>
      </c>
      <c r="F144" s="142" t="s">
        <v>187</v>
      </c>
      <c r="G144" s="143" t="s">
        <v>151</v>
      </c>
      <c r="H144" s="144">
        <v>2</v>
      </c>
      <c r="I144" s="145"/>
      <c r="J144" s="145">
        <f t="shared" si="10"/>
        <v>0</v>
      </c>
      <c r="K144" s="146"/>
      <c r="L144" s="27"/>
      <c r="M144" s="147" t="s">
        <v>1</v>
      </c>
      <c r="N144" s="148" t="s">
        <v>37</v>
      </c>
      <c r="O144" s="149">
        <v>0.58267199999999997</v>
      </c>
      <c r="P144" s="149">
        <f t="shared" si="11"/>
        <v>1.1653439999999999</v>
      </c>
      <c r="Q144" s="149">
        <v>2.5939999999999999E-5</v>
      </c>
      <c r="R144" s="149">
        <f t="shared" si="12"/>
        <v>5.1879999999999998E-5</v>
      </c>
      <c r="S144" s="149">
        <v>0</v>
      </c>
      <c r="T144" s="15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118</v>
      </c>
      <c r="AT144" s="151" t="s">
        <v>114</v>
      </c>
      <c r="AU144" s="151" t="s">
        <v>110</v>
      </c>
      <c r="AY144" s="14" t="s">
        <v>111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4" t="s">
        <v>110</v>
      </c>
      <c r="BK144" s="152">
        <f t="shared" si="19"/>
        <v>0</v>
      </c>
      <c r="BL144" s="14" t="s">
        <v>118</v>
      </c>
      <c r="BM144" s="151" t="s">
        <v>188</v>
      </c>
    </row>
    <row r="145" spans="1:65" s="2" customFormat="1" ht="33" customHeight="1">
      <c r="A145" s="26"/>
      <c r="B145" s="139"/>
      <c r="C145" s="140" t="s">
        <v>189</v>
      </c>
      <c r="D145" s="140" t="s">
        <v>114</v>
      </c>
      <c r="E145" s="141" t="s">
        <v>190</v>
      </c>
      <c r="F145" s="142" t="s">
        <v>191</v>
      </c>
      <c r="G145" s="143" t="s">
        <v>151</v>
      </c>
      <c r="H145" s="144">
        <v>2</v>
      </c>
      <c r="I145" s="145"/>
      <c r="J145" s="145">
        <f t="shared" si="10"/>
        <v>0</v>
      </c>
      <c r="K145" s="146"/>
      <c r="L145" s="27"/>
      <c r="M145" s="147" t="s">
        <v>1</v>
      </c>
      <c r="N145" s="148" t="s">
        <v>37</v>
      </c>
      <c r="O145" s="149">
        <v>0.75262499999999999</v>
      </c>
      <c r="P145" s="149">
        <f t="shared" si="11"/>
        <v>1.50525</v>
      </c>
      <c r="Q145" s="149">
        <v>2.5939999999999999E-5</v>
      </c>
      <c r="R145" s="149">
        <f t="shared" si="12"/>
        <v>5.1879999999999998E-5</v>
      </c>
      <c r="S145" s="149">
        <v>0</v>
      </c>
      <c r="T145" s="15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118</v>
      </c>
      <c r="AT145" s="151" t="s">
        <v>114</v>
      </c>
      <c r="AU145" s="151" t="s">
        <v>110</v>
      </c>
      <c r="AY145" s="14" t="s">
        <v>111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4" t="s">
        <v>110</v>
      </c>
      <c r="BK145" s="152">
        <f t="shared" si="19"/>
        <v>0</v>
      </c>
      <c r="BL145" s="14" t="s">
        <v>118</v>
      </c>
      <c r="BM145" s="151" t="s">
        <v>192</v>
      </c>
    </row>
    <row r="146" spans="1:65" s="2" customFormat="1" ht="24.2" customHeight="1">
      <c r="A146" s="26"/>
      <c r="B146" s="139"/>
      <c r="C146" s="140" t="s">
        <v>193</v>
      </c>
      <c r="D146" s="140" t="s">
        <v>114</v>
      </c>
      <c r="E146" s="141" t="s">
        <v>194</v>
      </c>
      <c r="F146" s="142" t="s">
        <v>195</v>
      </c>
      <c r="G146" s="143" t="s">
        <v>151</v>
      </c>
      <c r="H146" s="144">
        <v>4</v>
      </c>
      <c r="I146" s="145"/>
      <c r="J146" s="145">
        <f t="shared" si="10"/>
        <v>0</v>
      </c>
      <c r="K146" s="146"/>
      <c r="L146" s="27"/>
      <c r="M146" s="147" t="s">
        <v>1</v>
      </c>
      <c r="N146" s="148" t="s">
        <v>37</v>
      </c>
      <c r="O146" s="149">
        <v>0.48899999999999999</v>
      </c>
      <c r="P146" s="149">
        <f t="shared" si="11"/>
        <v>1.956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118</v>
      </c>
      <c r="AT146" s="151" t="s">
        <v>114</v>
      </c>
      <c r="AU146" s="151" t="s">
        <v>110</v>
      </c>
      <c r="AY146" s="14" t="s">
        <v>111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4" t="s">
        <v>110</v>
      </c>
      <c r="BK146" s="152">
        <f t="shared" si="19"/>
        <v>0</v>
      </c>
      <c r="BL146" s="14" t="s">
        <v>118</v>
      </c>
      <c r="BM146" s="151" t="s">
        <v>196</v>
      </c>
    </row>
    <row r="147" spans="1:65" s="2" customFormat="1" ht="24.2" customHeight="1">
      <c r="A147" s="26"/>
      <c r="B147" s="139"/>
      <c r="C147" s="140" t="s">
        <v>197</v>
      </c>
      <c r="D147" s="140" t="s">
        <v>114</v>
      </c>
      <c r="E147" s="141" t="s">
        <v>198</v>
      </c>
      <c r="F147" s="142" t="s">
        <v>199</v>
      </c>
      <c r="G147" s="143" t="s">
        <v>156</v>
      </c>
      <c r="H147" s="144">
        <v>0.1</v>
      </c>
      <c r="I147" s="145"/>
      <c r="J147" s="145">
        <f t="shared" si="10"/>
        <v>0</v>
      </c>
      <c r="K147" s="146"/>
      <c r="L147" s="27"/>
      <c r="M147" s="147" t="s">
        <v>1</v>
      </c>
      <c r="N147" s="148" t="s">
        <v>37</v>
      </c>
      <c r="O147" s="149">
        <v>2.9079999999999999</v>
      </c>
      <c r="P147" s="149">
        <f t="shared" si="11"/>
        <v>0.2908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118</v>
      </c>
      <c r="AT147" s="151" t="s">
        <v>114</v>
      </c>
      <c r="AU147" s="151" t="s">
        <v>110</v>
      </c>
      <c r="AY147" s="14" t="s">
        <v>111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4" t="s">
        <v>110</v>
      </c>
      <c r="BK147" s="152">
        <f t="shared" si="19"/>
        <v>0</v>
      </c>
      <c r="BL147" s="14" t="s">
        <v>118</v>
      </c>
      <c r="BM147" s="151" t="s">
        <v>200</v>
      </c>
    </row>
    <row r="148" spans="1:65" s="2" customFormat="1" ht="24.2" customHeight="1">
      <c r="A148" s="26"/>
      <c r="B148" s="139"/>
      <c r="C148" s="140" t="s">
        <v>7</v>
      </c>
      <c r="D148" s="140" t="s">
        <v>114</v>
      </c>
      <c r="E148" s="141" t="s">
        <v>201</v>
      </c>
      <c r="F148" s="142" t="s">
        <v>202</v>
      </c>
      <c r="G148" s="143" t="s">
        <v>128</v>
      </c>
      <c r="H148" s="144">
        <v>1.3480000000000001</v>
      </c>
      <c r="I148" s="145"/>
      <c r="J148" s="145">
        <f t="shared" si="10"/>
        <v>0</v>
      </c>
      <c r="K148" s="146"/>
      <c r="L148" s="27"/>
      <c r="M148" s="147" t="s">
        <v>1</v>
      </c>
      <c r="N148" s="148" t="s">
        <v>37</v>
      </c>
      <c r="O148" s="149">
        <v>0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118</v>
      </c>
      <c r="AT148" s="151" t="s">
        <v>114</v>
      </c>
      <c r="AU148" s="151" t="s">
        <v>110</v>
      </c>
      <c r="AY148" s="14" t="s">
        <v>111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4" t="s">
        <v>110</v>
      </c>
      <c r="BK148" s="152">
        <f t="shared" si="19"/>
        <v>0</v>
      </c>
      <c r="BL148" s="14" t="s">
        <v>118</v>
      </c>
      <c r="BM148" s="151" t="s">
        <v>203</v>
      </c>
    </row>
    <row r="149" spans="1:65" s="12" customFormat="1" ht="22.9" customHeight="1">
      <c r="B149" s="127"/>
      <c r="D149" s="128" t="s">
        <v>70</v>
      </c>
      <c r="E149" s="137" t="s">
        <v>204</v>
      </c>
      <c r="F149" s="137" t="s">
        <v>205</v>
      </c>
      <c r="J149" s="138">
        <f>BK149</f>
        <v>0</v>
      </c>
      <c r="L149" s="127"/>
      <c r="M149" s="131"/>
      <c r="N149" s="132"/>
      <c r="O149" s="132"/>
      <c r="P149" s="133">
        <f>SUM(P150:P151)</f>
        <v>0.54584999999999995</v>
      </c>
      <c r="Q149" s="132"/>
      <c r="R149" s="133">
        <f>SUM(R150:R151)</f>
        <v>4.6330000000000004E-4</v>
      </c>
      <c r="S149" s="132"/>
      <c r="T149" s="134">
        <f>SUM(T150:T151)</f>
        <v>0</v>
      </c>
      <c r="AR149" s="128" t="s">
        <v>110</v>
      </c>
      <c r="AT149" s="135" t="s">
        <v>70</v>
      </c>
      <c r="AU149" s="135" t="s">
        <v>79</v>
      </c>
      <c r="AY149" s="128" t="s">
        <v>111</v>
      </c>
      <c r="BK149" s="136">
        <f>SUM(BK150:BK151)</f>
        <v>0</v>
      </c>
    </row>
    <row r="150" spans="1:65" s="2" customFormat="1" ht="33" customHeight="1">
      <c r="A150" s="26"/>
      <c r="B150" s="139"/>
      <c r="C150" s="140" t="s">
        <v>206</v>
      </c>
      <c r="D150" s="140" t="s">
        <v>114</v>
      </c>
      <c r="E150" s="141" t="s">
        <v>207</v>
      </c>
      <c r="F150" s="142" t="s">
        <v>208</v>
      </c>
      <c r="G150" s="143" t="s">
        <v>117</v>
      </c>
      <c r="H150" s="144">
        <v>5</v>
      </c>
      <c r="I150" s="145"/>
      <c r="J150" s="145">
        <f>ROUND(I150*H150,2)</f>
        <v>0</v>
      </c>
      <c r="K150" s="146"/>
      <c r="L150" s="27"/>
      <c r="M150" s="147" t="s">
        <v>1</v>
      </c>
      <c r="N150" s="148" t="s">
        <v>37</v>
      </c>
      <c r="O150" s="149">
        <v>8.2129999999999995E-2</v>
      </c>
      <c r="P150" s="149">
        <f>O150*H150</f>
        <v>0.41064999999999996</v>
      </c>
      <c r="Q150" s="149">
        <v>6.9380000000000003E-5</v>
      </c>
      <c r="R150" s="149">
        <f>Q150*H150</f>
        <v>3.4690000000000003E-4</v>
      </c>
      <c r="S150" s="149">
        <v>0</v>
      </c>
      <c r="T150" s="15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118</v>
      </c>
      <c r="AT150" s="151" t="s">
        <v>114</v>
      </c>
      <c r="AU150" s="151" t="s">
        <v>110</v>
      </c>
      <c r="AY150" s="14" t="s">
        <v>111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4" t="s">
        <v>110</v>
      </c>
      <c r="BK150" s="152">
        <f>ROUND(I150*H150,2)</f>
        <v>0</v>
      </c>
      <c r="BL150" s="14" t="s">
        <v>118</v>
      </c>
      <c r="BM150" s="151" t="s">
        <v>209</v>
      </c>
    </row>
    <row r="151" spans="1:65" s="2" customFormat="1" ht="24.2" customHeight="1">
      <c r="A151" s="26"/>
      <c r="B151" s="139"/>
      <c r="C151" s="140" t="s">
        <v>210</v>
      </c>
      <c r="D151" s="140" t="s">
        <v>114</v>
      </c>
      <c r="E151" s="141" t="s">
        <v>211</v>
      </c>
      <c r="F151" s="142" t="s">
        <v>212</v>
      </c>
      <c r="G151" s="143" t="s">
        <v>117</v>
      </c>
      <c r="H151" s="144">
        <v>5</v>
      </c>
      <c r="I151" s="145"/>
      <c r="J151" s="145">
        <f>ROUND(I151*H151,2)</f>
        <v>0</v>
      </c>
      <c r="K151" s="146"/>
      <c r="L151" s="27"/>
      <c r="M151" s="147" t="s">
        <v>1</v>
      </c>
      <c r="N151" s="148" t="s">
        <v>37</v>
      </c>
      <c r="O151" s="149">
        <v>2.7040000000000002E-2</v>
      </c>
      <c r="P151" s="149">
        <f>O151*H151</f>
        <v>0.13520000000000001</v>
      </c>
      <c r="Q151" s="149">
        <v>2.3280000000000001E-5</v>
      </c>
      <c r="R151" s="149">
        <f>Q151*H151</f>
        <v>1.1640000000000001E-4</v>
      </c>
      <c r="S151" s="149">
        <v>0</v>
      </c>
      <c r="T151" s="15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118</v>
      </c>
      <c r="AT151" s="151" t="s">
        <v>114</v>
      </c>
      <c r="AU151" s="151" t="s">
        <v>110</v>
      </c>
      <c r="AY151" s="14" t="s">
        <v>111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4" t="s">
        <v>110</v>
      </c>
      <c r="BK151" s="152">
        <f>ROUND(I151*H151,2)</f>
        <v>0</v>
      </c>
      <c r="BL151" s="14" t="s">
        <v>118</v>
      </c>
      <c r="BM151" s="151" t="s">
        <v>213</v>
      </c>
    </row>
    <row r="152" spans="1:65" s="12" customFormat="1" ht="25.9" customHeight="1">
      <c r="B152" s="127"/>
      <c r="D152" s="128" t="s">
        <v>70</v>
      </c>
      <c r="E152" s="129" t="s">
        <v>214</v>
      </c>
      <c r="F152" s="129" t="s">
        <v>215</v>
      </c>
      <c r="J152" s="130">
        <f>BK152</f>
        <v>0</v>
      </c>
      <c r="L152" s="127"/>
      <c r="M152" s="131"/>
      <c r="N152" s="132"/>
      <c r="O152" s="132"/>
      <c r="P152" s="133">
        <f>P153</f>
        <v>6.5400000000000009</v>
      </c>
      <c r="Q152" s="132"/>
      <c r="R152" s="133">
        <f>R153</f>
        <v>0</v>
      </c>
      <c r="S152" s="132"/>
      <c r="T152" s="134">
        <f>T153</f>
        <v>0</v>
      </c>
      <c r="AR152" s="128" t="s">
        <v>132</v>
      </c>
      <c r="AT152" s="135" t="s">
        <v>70</v>
      </c>
      <c r="AU152" s="135" t="s">
        <v>71</v>
      </c>
      <c r="AY152" s="128" t="s">
        <v>111</v>
      </c>
      <c r="BK152" s="136">
        <f>BK153</f>
        <v>0</v>
      </c>
    </row>
    <row r="153" spans="1:65" s="2" customFormat="1" ht="24.2" customHeight="1">
      <c r="A153" s="26"/>
      <c r="B153" s="139"/>
      <c r="C153" s="140" t="s">
        <v>216</v>
      </c>
      <c r="D153" s="140" t="s">
        <v>114</v>
      </c>
      <c r="E153" s="141" t="s">
        <v>217</v>
      </c>
      <c r="F153" s="142" t="s">
        <v>218</v>
      </c>
      <c r="G153" s="143" t="s">
        <v>219</v>
      </c>
      <c r="H153" s="144">
        <v>6</v>
      </c>
      <c r="I153" s="145"/>
      <c r="J153" s="145">
        <f>ROUND(I153*H153,2)</f>
        <v>0</v>
      </c>
      <c r="K153" s="146"/>
      <c r="L153" s="27"/>
      <c r="M153" s="163" t="s">
        <v>1</v>
      </c>
      <c r="N153" s="164" t="s">
        <v>37</v>
      </c>
      <c r="O153" s="165">
        <v>1.0900000000000001</v>
      </c>
      <c r="P153" s="165">
        <f>O153*H153</f>
        <v>6.5400000000000009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220</v>
      </c>
      <c r="AT153" s="151" t="s">
        <v>114</v>
      </c>
      <c r="AU153" s="151" t="s">
        <v>79</v>
      </c>
      <c r="AY153" s="14" t="s">
        <v>111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4" t="s">
        <v>110</v>
      </c>
      <c r="BK153" s="152">
        <f>ROUND(I153*H153,2)</f>
        <v>0</v>
      </c>
      <c r="BL153" s="14" t="s">
        <v>220</v>
      </c>
      <c r="BM153" s="151" t="s">
        <v>221</v>
      </c>
    </row>
    <row r="154" spans="1:65" s="2" customFormat="1" ht="6.95" customHeight="1">
      <c r="A154" s="26"/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27"/>
      <c r="M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</sheetData>
  <autoFilter ref="C122:K15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uv - Stavebné úpravy RTG ...</vt:lpstr>
      <vt:lpstr>'Rekapitulácia stavby'!Názvy_tlače</vt:lpstr>
      <vt:lpstr>'uv - Stavebné úpravy RTG ...'!Názvy_tlače</vt:lpstr>
      <vt:lpstr>'Rekapitulácia stavby'!Oblasť_tlače</vt:lpstr>
      <vt:lpstr>'uv - Stavebné úpravy RTG 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Tom</cp:lastModifiedBy>
  <dcterms:created xsi:type="dcterms:W3CDTF">2024-01-22T11:26:24Z</dcterms:created>
  <dcterms:modified xsi:type="dcterms:W3CDTF">2023-12-20T12:19:27Z</dcterms:modified>
</cp:coreProperties>
</file>