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ovic Karol\Desktop\Piatka výkazy\"/>
    </mc:Choice>
  </mc:AlternateContent>
  <bookViews>
    <workbookView xWindow="0" yWindow="0" windowWidth="28800" windowHeight="12435" activeTab="1"/>
  </bookViews>
  <sheets>
    <sheet name="02a - Strecha špeciálne d..." sheetId="5" r:id="rId1"/>
    <sheet name="02b - Strecha špeciálne d..." sheetId="6" r:id="rId2"/>
  </sheets>
  <definedNames>
    <definedName name="_xlnm._FilterDatabase" localSheetId="0" hidden="1">'02a - Strecha špeciálne d...'!$C$140:$K$289</definedName>
    <definedName name="_xlnm._FilterDatabase" localSheetId="1" hidden="1">'02b - Strecha špeciálne d...'!$C$139:$K$278</definedName>
    <definedName name="_xlnm.Print_Titles" localSheetId="0">'02a - Strecha špeciálne d...'!$140:$140</definedName>
    <definedName name="_xlnm.Print_Titles" localSheetId="1">'02b - Strecha špeciálne d...'!$139:$139</definedName>
    <definedName name="_xlnm.Print_Area" localSheetId="0">'02a - Strecha špeciálne d...'!$C$4:$J$76,'02a - Strecha špeciálne d...'!$C$82:$J$122,'02a - Strecha špeciálne d...'!$C$128:$J$289</definedName>
    <definedName name="_xlnm.Print_Area" localSheetId="1">'02b - Strecha špeciálne d...'!$C$4:$J$76,'02b - Strecha špeciálne d...'!$C$82:$J$121,'02b - Strecha špeciálne d...'!$C$127:$J$278</definedName>
  </definedNames>
  <calcPr calcId="152511"/>
</workbook>
</file>

<file path=xl/calcChain.xml><?xml version="1.0" encoding="utf-8"?>
<calcChain xmlns="http://schemas.openxmlformats.org/spreadsheetml/2006/main">
  <c r="J39" i="6" l="1"/>
  <c r="J38" i="6"/>
  <c r="J37" i="6"/>
  <c r="BI278" i="6"/>
  <c r="BH278" i="6"/>
  <c r="BG278" i="6"/>
  <c r="BE278" i="6"/>
  <c r="BK278" i="6"/>
  <c r="J278" i="6"/>
  <c r="BF278" i="6"/>
  <c r="BI277" i="6"/>
  <c r="BH277" i="6"/>
  <c r="BG277" i="6"/>
  <c r="BE277" i="6"/>
  <c r="BK277" i="6"/>
  <c r="J277" i="6" s="1"/>
  <c r="BF277" i="6" s="1"/>
  <c r="BI276" i="6"/>
  <c r="BH276" i="6"/>
  <c r="BG276" i="6"/>
  <c r="BE276" i="6"/>
  <c r="BK276" i="6"/>
  <c r="J276" i="6"/>
  <c r="BF276" i="6" s="1"/>
  <c r="BI275" i="6"/>
  <c r="BH275" i="6"/>
  <c r="BG275" i="6"/>
  <c r="BE275" i="6"/>
  <c r="BK275" i="6"/>
  <c r="J275" i="6"/>
  <c r="BF275" i="6"/>
  <c r="BI274" i="6"/>
  <c r="BH274" i="6"/>
  <c r="BG274" i="6"/>
  <c r="BE274" i="6"/>
  <c r="BK274" i="6"/>
  <c r="J274" i="6"/>
  <c r="BF274" i="6"/>
  <c r="BI272" i="6"/>
  <c r="BH272" i="6"/>
  <c r="BG272" i="6"/>
  <c r="BE272" i="6"/>
  <c r="T272" i="6"/>
  <c r="R272" i="6"/>
  <c r="P272" i="6"/>
  <c r="BI270" i="6"/>
  <c r="BH270" i="6"/>
  <c r="BG270" i="6"/>
  <c r="BE270" i="6"/>
  <c r="T270" i="6"/>
  <c r="R270" i="6"/>
  <c r="P270" i="6"/>
  <c r="BI268" i="6"/>
  <c r="BH268" i="6"/>
  <c r="BG268" i="6"/>
  <c r="BE268" i="6"/>
  <c r="T268" i="6"/>
  <c r="R268" i="6"/>
  <c r="P268" i="6"/>
  <c r="BI264" i="6"/>
  <c r="BH264" i="6"/>
  <c r="BG264" i="6"/>
  <c r="BE264" i="6"/>
  <c r="T264" i="6"/>
  <c r="T263" i="6"/>
  <c r="R264" i="6"/>
  <c r="R263" i="6"/>
  <c r="P264" i="6"/>
  <c r="P263" i="6"/>
  <c r="BI262" i="6"/>
  <c r="BH262" i="6"/>
  <c r="BG262" i="6"/>
  <c r="BE262" i="6"/>
  <c r="T262" i="6"/>
  <c r="T261" i="6"/>
  <c r="R262" i="6"/>
  <c r="R261" i="6" s="1"/>
  <c r="P262" i="6"/>
  <c r="P261" i="6"/>
  <c r="BI258" i="6"/>
  <c r="BH258" i="6"/>
  <c r="BG258" i="6"/>
  <c r="BE258" i="6"/>
  <c r="T258" i="6"/>
  <c r="R258" i="6"/>
  <c r="P258" i="6"/>
  <c r="BI255" i="6"/>
  <c r="BH255" i="6"/>
  <c r="BG255" i="6"/>
  <c r="BE255" i="6"/>
  <c r="T255" i="6"/>
  <c r="R255" i="6"/>
  <c r="P255" i="6"/>
  <c r="BI252" i="6"/>
  <c r="BH252" i="6"/>
  <c r="BG252" i="6"/>
  <c r="BE252" i="6"/>
  <c r="T252" i="6"/>
  <c r="R252" i="6"/>
  <c r="P252" i="6"/>
  <c r="BI251" i="6"/>
  <c r="BH251" i="6"/>
  <c r="BG251" i="6"/>
  <c r="BE251" i="6"/>
  <c r="T251" i="6"/>
  <c r="R251" i="6"/>
  <c r="P251" i="6"/>
  <c r="BI248" i="6"/>
  <c r="BH248" i="6"/>
  <c r="BG248" i="6"/>
  <c r="BE248" i="6"/>
  <c r="T248" i="6"/>
  <c r="R248" i="6"/>
  <c r="P248" i="6"/>
  <c r="BI247" i="6"/>
  <c r="BH247" i="6"/>
  <c r="BG247" i="6"/>
  <c r="BE247" i="6"/>
  <c r="T247" i="6"/>
  <c r="R247" i="6"/>
  <c r="P247" i="6"/>
  <c r="BI244" i="6"/>
  <c r="BH244" i="6"/>
  <c r="BG244" i="6"/>
  <c r="BE244" i="6"/>
  <c r="T244" i="6"/>
  <c r="R244" i="6"/>
  <c r="P244" i="6"/>
  <c r="BI243" i="6"/>
  <c r="BH243" i="6"/>
  <c r="BG243" i="6"/>
  <c r="BE243" i="6"/>
  <c r="T243" i="6"/>
  <c r="R243" i="6"/>
  <c r="P243" i="6"/>
  <c r="BI241" i="6"/>
  <c r="BH241" i="6"/>
  <c r="BG241" i="6"/>
  <c r="BE241" i="6"/>
  <c r="T241" i="6"/>
  <c r="R241" i="6"/>
  <c r="P241" i="6"/>
  <c r="BI238" i="6"/>
  <c r="BH238" i="6"/>
  <c r="BG238" i="6"/>
  <c r="BE238" i="6"/>
  <c r="T238" i="6"/>
  <c r="T237" i="6" s="1"/>
  <c r="R238" i="6"/>
  <c r="R237" i="6" s="1"/>
  <c r="P238" i="6"/>
  <c r="P237" i="6" s="1"/>
  <c r="BI236" i="6"/>
  <c r="BH236" i="6"/>
  <c r="BG236" i="6"/>
  <c r="BE236" i="6"/>
  <c r="T236" i="6"/>
  <c r="R236" i="6"/>
  <c r="P236" i="6"/>
  <c r="BI235" i="6"/>
  <c r="BH235" i="6"/>
  <c r="BG235" i="6"/>
  <c r="BE235" i="6"/>
  <c r="T235" i="6"/>
  <c r="R235" i="6"/>
  <c r="P235" i="6"/>
  <c r="BI234" i="6"/>
  <c r="BH234" i="6"/>
  <c r="BG234" i="6"/>
  <c r="BE234" i="6"/>
  <c r="T234" i="6"/>
  <c r="R234" i="6"/>
  <c r="P234" i="6"/>
  <c r="BI233" i="6"/>
  <c r="BH233" i="6"/>
  <c r="BG233" i="6"/>
  <c r="BE233" i="6"/>
  <c r="T233" i="6"/>
  <c r="R233" i="6"/>
  <c r="P233" i="6"/>
  <c r="BI232" i="6"/>
  <c r="BH232" i="6"/>
  <c r="BG232" i="6"/>
  <c r="BE232" i="6"/>
  <c r="T232" i="6"/>
  <c r="R232" i="6"/>
  <c r="P232" i="6"/>
  <c r="BI231" i="6"/>
  <c r="BH231" i="6"/>
  <c r="BG231" i="6"/>
  <c r="BE231" i="6"/>
  <c r="T231" i="6"/>
  <c r="R231" i="6"/>
  <c r="P231" i="6"/>
  <c r="BI228" i="6"/>
  <c r="BH228" i="6"/>
  <c r="BG228" i="6"/>
  <c r="BE228" i="6"/>
  <c r="T228" i="6"/>
  <c r="R228" i="6"/>
  <c r="P228" i="6"/>
  <c r="BI227" i="6"/>
  <c r="BH227" i="6"/>
  <c r="BG227" i="6"/>
  <c r="BE227" i="6"/>
  <c r="T227" i="6"/>
  <c r="R227" i="6"/>
  <c r="P227" i="6"/>
  <c r="BI226" i="6"/>
  <c r="BH226" i="6"/>
  <c r="BG226" i="6"/>
  <c r="BE226" i="6"/>
  <c r="T226" i="6"/>
  <c r="R226" i="6"/>
  <c r="P226" i="6"/>
  <c r="BI225" i="6"/>
  <c r="BH225" i="6"/>
  <c r="BG225" i="6"/>
  <c r="BE225" i="6"/>
  <c r="T225" i="6"/>
  <c r="R225" i="6"/>
  <c r="P225" i="6"/>
  <c r="BI223" i="6"/>
  <c r="BH223" i="6"/>
  <c r="BG223" i="6"/>
  <c r="BE223" i="6"/>
  <c r="T223" i="6"/>
  <c r="R223" i="6"/>
  <c r="P223" i="6"/>
  <c r="BI220" i="6"/>
  <c r="BH220" i="6"/>
  <c r="BG220" i="6"/>
  <c r="BE220" i="6"/>
  <c r="T220" i="6"/>
  <c r="R220" i="6"/>
  <c r="P220" i="6"/>
  <c r="BI218" i="6"/>
  <c r="BH218" i="6"/>
  <c r="BG218" i="6"/>
  <c r="BE218" i="6"/>
  <c r="T218" i="6"/>
  <c r="R218" i="6"/>
  <c r="P218" i="6"/>
  <c r="BI217" i="6"/>
  <c r="BH217" i="6"/>
  <c r="BG217" i="6"/>
  <c r="BE217" i="6"/>
  <c r="T217" i="6"/>
  <c r="R217" i="6"/>
  <c r="P217" i="6"/>
  <c r="BI215" i="6"/>
  <c r="BH215" i="6"/>
  <c r="BG215" i="6"/>
  <c r="BE215" i="6"/>
  <c r="T215" i="6"/>
  <c r="R215" i="6"/>
  <c r="P215" i="6"/>
  <c r="BI212" i="6"/>
  <c r="BH212" i="6"/>
  <c r="BG212" i="6"/>
  <c r="BE212" i="6"/>
  <c r="T212" i="6"/>
  <c r="R212" i="6"/>
  <c r="P212" i="6"/>
  <c r="BI209" i="6"/>
  <c r="BH209" i="6"/>
  <c r="BG209" i="6"/>
  <c r="BE209" i="6"/>
  <c r="T209" i="6"/>
  <c r="R209" i="6"/>
  <c r="P209" i="6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2" i="6"/>
  <c r="BH202" i="6"/>
  <c r="BG202" i="6"/>
  <c r="BE202" i="6"/>
  <c r="T202" i="6"/>
  <c r="R202" i="6"/>
  <c r="P202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5" i="6"/>
  <c r="BH195" i="6"/>
  <c r="BG195" i="6"/>
  <c r="BE195" i="6"/>
  <c r="T195" i="6"/>
  <c r="R195" i="6"/>
  <c r="P195" i="6"/>
  <c r="BI193" i="6"/>
  <c r="BH193" i="6"/>
  <c r="BG193" i="6"/>
  <c r="BE193" i="6"/>
  <c r="T193" i="6"/>
  <c r="R193" i="6"/>
  <c r="P193" i="6"/>
  <c r="BI189" i="6"/>
  <c r="BH189" i="6"/>
  <c r="BG189" i="6"/>
  <c r="BE189" i="6"/>
  <c r="T189" i="6"/>
  <c r="R189" i="6"/>
  <c r="P189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1" i="6"/>
  <c r="BH171" i="6"/>
  <c r="BG171" i="6"/>
  <c r="BE171" i="6"/>
  <c r="T171" i="6"/>
  <c r="R171" i="6"/>
  <c r="P171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3" i="6"/>
  <c r="BH163" i="6"/>
  <c r="BG163" i="6"/>
  <c r="BE163" i="6"/>
  <c r="T163" i="6"/>
  <c r="R163" i="6"/>
  <c r="P163" i="6"/>
  <c r="BI161" i="6"/>
  <c r="BH161" i="6"/>
  <c r="BG161" i="6"/>
  <c r="BE161" i="6"/>
  <c r="T161" i="6"/>
  <c r="R161" i="6"/>
  <c r="P161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3" i="6"/>
  <c r="BH153" i="6"/>
  <c r="BG153" i="6"/>
  <c r="BE153" i="6"/>
  <c r="T153" i="6"/>
  <c r="R153" i="6"/>
  <c r="P153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F136" i="6"/>
  <c r="F134" i="6"/>
  <c r="E132" i="6"/>
  <c r="BI119" i="6"/>
  <c r="BH119" i="6"/>
  <c r="BG119" i="6"/>
  <c r="BE119" i="6"/>
  <c r="BI118" i="6"/>
  <c r="BH118" i="6"/>
  <c r="BG118" i="6"/>
  <c r="BF118" i="6"/>
  <c r="BE118" i="6"/>
  <c r="BI117" i="6"/>
  <c r="BH117" i="6"/>
  <c r="BG117" i="6"/>
  <c r="BF117" i="6"/>
  <c r="BE117" i="6"/>
  <c r="BI116" i="6"/>
  <c r="BH116" i="6"/>
  <c r="BG116" i="6"/>
  <c r="BF116" i="6"/>
  <c r="BE116" i="6"/>
  <c r="BI115" i="6"/>
  <c r="BH115" i="6"/>
  <c r="BG115" i="6"/>
  <c r="BF115" i="6"/>
  <c r="BE115" i="6"/>
  <c r="BI114" i="6"/>
  <c r="BH114" i="6"/>
  <c r="BG114" i="6"/>
  <c r="BF114" i="6"/>
  <c r="BE114" i="6"/>
  <c r="F91" i="6"/>
  <c r="F89" i="6"/>
  <c r="E87" i="6"/>
  <c r="J24" i="6"/>
  <c r="E24" i="6"/>
  <c r="J137" i="6" s="1"/>
  <c r="J23" i="6"/>
  <c r="J21" i="6"/>
  <c r="E21" i="6"/>
  <c r="J91" i="6" s="1"/>
  <c r="J20" i="6"/>
  <c r="J18" i="6"/>
  <c r="E18" i="6"/>
  <c r="F92" i="6" s="1"/>
  <c r="J17" i="6"/>
  <c r="J12" i="6"/>
  <c r="J134" i="6" s="1"/>
  <c r="E7" i="6"/>
  <c r="E85" i="6" s="1"/>
  <c r="J39" i="5"/>
  <c r="J38" i="5"/>
  <c r="J37" i="5"/>
  <c r="BI289" i="5"/>
  <c r="BH289" i="5"/>
  <c r="BG289" i="5"/>
  <c r="BE289" i="5"/>
  <c r="BK289" i="5"/>
  <c r="J289" i="5" s="1"/>
  <c r="BF289" i="5" s="1"/>
  <c r="BI288" i="5"/>
  <c r="BH288" i="5"/>
  <c r="BG288" i="5"/>
  <c r="BE288" i="5"/>
  <c r="BK288" i="5"/>
  <c r="J288" i="5" s="1"/>
  <c r="BF288" i="5" s="1"/>
  <c r="BI287" i="5"/>
  <c r="BH287" i="5"/>
  <c r="BG287" i="5"/>
  <c r="BE287" i="5"/>
  <c r="BK287" i="5"/>
  <c r="J287" i="5"/>
  <c r="BF287" i="5" s="1"/>
  <c r="BI286" i="5"/>
  <c r="BH286" i="5"/>
  <c r="BG286" i="5"/>
  <c r="BE286" i="5"/>
  <c r="BK286" i="5"/>
  <c r="J286" i="5"/>
  <c r="BF286" i="5"/>
  <c r="BI285" i="5"/>
  <c r="BH285" i="5"/>
  <c r="BG285" i="5"/>
  <c r="BE285" i="5"/>
  <c r="BK285" i="5"/>
  <c r="J285" i="5"/>
  <c r="BF285" i="5"/>
  <c r="BI283" i="5"/>
  <c r="BH283" i="5"/>
  <c r="BG283" i="5"/>
  <c r="BE283" i="5"/>
  <c r="T283" i="5"/>
  <c r="R283" i="5"/>
  <c r="P283" i="5"/>
  <c r="BI281" i="5"/>
  <c r="BH281" i="5"/>
  <c r="BG281" i="5"/>
  <c r="BE281" i="5"/>
  <c r="T281" i="5"/>
  <c r="R281" i="5"/>
  <c r="P281" i="5"/>
  <c r="BI279" i="5"/>
  <c r="BH279" i="5"/>
  <c r="BG279" i="5"/>
  <c r="BE279" i="5"/>
  <c r="T279" i="5"/>
  <c r="R279" i="5"/>
  <c r="P279" i="5"/>
  <c r="BI277" i="5"/>
  <c r="BH277" i="5"/>
  <c r="BG277" i="5"/>
  <c r="BE277" i="5"/>
  <c r="T277" i="5"/>
  <c r="T276" i="5"/>
  <c r="R277" i="5"/>
  <c r="R276" i="5"/>
  <c r="P277" i="5"/>
  <c r="P276" i="5"/>
  <c r="BI273" i="5"/>
  <c r="BH273" i="5"/>
  <c r="BG273" i="5"/>
  <c r="BE273" i="5"/>
  <c r="T273" i="5"/>
  <c r="T272" i="5"/>
  <c r="R273" i="5"/>
  <c r="R272" i="5" s="1"/>
  <c r="P273" i="5"/>
  <c r="P272" i="5"/>
  <c r="BI271" i="5"/>
  <c r="BH271" i="5"/>
  <c r="BG271" i="5"/>
  <c r="BE271" i="5"/>
  <c r="T271" i="5"/>
  <c r="T270" i="5"/>
  <c r="R271" i="5"/>
  <c r="R270" i="5"/>
  <c r="P271" i="5"/>
  <c r="P270" i="5"/>
  <c r="BI267" i="5"/>
  <c r="BH267" i="5"/>
  <c r="BG267" i="5"/>
  <c r="BE267" i="5"/>
  <c r="T267" i="5"/>
  <c r="R267" i="5"/>
  <c r="P267" i="5"/>
  <c r="BI264" i="5"/>
  <c r="BH264" i="5"/>
  <c r="BG264" i="5"/>
  <c r="BE264" i="5"/>
  <c r="T264" i="5"/>
  <c r="R264" i="5"/>
  <c r="P264" i="5"/>
  <c r="BI261" i="5"/>
  <c r="BH261" i="5"/>
  <c r="BG261" i="5"/>
  <c r="BE261" i="5"/>
  <c r="T261" i="5"/>
  <c r="R261" i="5"/>
  <c r="P261" i="5"/>
  <c r="BI260" i="5"/>
  <c r="BH260" i="5"/>
  <c r="BG260" i="5"/>
  <c r="BE260" i="5"/>
  <c r="T260" i="5"/>
  <c r="R260" i="5"/>
  <c r="P260" i="5"/>
  <c r="BI257" i="5"/>
  <c r="BH257" i="5"/>
  <c r="BG257" i="5"/>
  <c r="BE257" i="5"/>
  <c r="T257" i="5"/>
  <c r="R257" i="5"/>
  <c r="P257" i="5"/>
  <c r="BI256" i="5"/>
  <c r="BH256" i="5"/>
  <c r="BG256" i="5"/>
  <c r="BE256" i="5"/>
  <c r="T256" i="5"/>
  <c r="R256" i="5"/>
  <c r="P256" i="5"/>
  <c r="BI253" i="5"/>
  <c r="BH253" i="5"/>
  <c r="BG253" i="5"/>
  <c r="BE253" i="5"/>
  <c r="T253" i="5"/>
  <c r="R253" i="5"/>
  <c r="P253" i="5"/>
  <c r="BI252" i="5"/>
  <c r="BH252" i="5"/>
  <c r="BG252" i="5"/>
  <c r="BE252" i="5"/>
  <c r="T252" i="5"/>
  <c r="R252" i="5"/>
  <c r="P252" i="5"/>
  <c r="BI250" i="5"/>
  <c r="BH250" i="5"/>
  <c r="BG250" i="5"/>
  <c r="BE250" i="5"/>
  <c r="T250" i="5"/>
  <c r="R250" i="5"/>
  <c r="P250" i="5"/>
  <c r="BI246" i="5"/>
  <c r="BH246" i="5"/>
  <c r="BG246" i="5"/>
  <c r="BE246" i="5"/>
  <c r="T246" i="5"/>
  <c r="T245" i="5" s="1"/>
  <c r="R246" i="5"/>
  <c r="R245" i="5" s="1"/>
  <c r="P246" i="5"/>
  <c r="P245" i="5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1" i="5"/>
  <c r="BH241" i="5"/>
  <c r="BG241" i="5"/>
  <c r="BE241" i="5"/>
  <c r="T241" i="5"/>
  <c r="R241" i="5"/>
  <c r="P241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1" i="5"/>
  <c r="BH231" i="5"/>
  <c r="BG231" i="5"/>
  <c r="BE231" i="5"/>
  <c r="T231" i="5"/>
  <c r="R231" i="5"/>
  <c r="P231" i="5"/>
  <c r="BI228" i="5"/>
  <c r="BH228" i="5"/>
  <c r="BG228" i="5"/>
  <c r="BE228" i="5"/>
  <c r="T228" i="5"/>
  <c r="R228" i="5"/>
  <c r="P228" i="5"/>
  <c r="BI226" i="5"/>
  <c r="BH226" i="5"/>
  <c r="BG226" i="5"/>
  <c r="BE226" i="5"/>
  <c r="T226" i="5"/>
  <c r="R226" i="5"/>
  <c r="P226" i="5"/>
  <c r="BI223" i="5"/>
  <c r="BH223" i="5"/>
  <c r="BG223" i="5"/>
  <c r="BE223" i="5"/>
  <c r="T223" i="5"/>
  <c r="R223" i="5"/>
  <c r="P223" i="5"/>
  <c r="BI221" i="5"/>
  <c r="BH221" i="5"/>
  <c r="BG221" i="5"/>
  <c r="BE221" i="5"/>
  <c r="T221" i="5"/>
  <c r="R221" i="5"/>
  <c r="P221" i="5"/>
  <c r="BI219" i="5"/>
  <c r="BH219" i="5"/>
  <c r="BG219" i="5"/>
  <c r="BE219" i="5"/>
  <c r="T219" i="5"/>
  <c r="R219" i="5"/>
  <c r="P219" i="5"/>
  <c r="BI216" i="5"/>
  <c r="BH216" i="5"/>
  <c r="BG216" i="5"/>
  <c r="BE216" i="5"/>
  <c r="T216" i="5"/>
  <c r="R216" i="5"/>
  <c r="P216" i="5"/>
  <c r="BI214" i="5"/>
  <c r="BH214" i="5"/>
  <c r="BG214" i="5"/>
  <c r="BE214" i="5"/>
  <c r="T214" i="5"/>
  <c r="R214" i="5"/>
  <c r="P214" i="5"/>
  <c r="BI211" i="5"/>
  <c r="BH211" i="5"/>
  <c r="BG211" i="5"/>
  <c r="BE211" i="5"/>
  <c r="T211" i="5"/>
  <c r="R211" i="5"/>
  <c r="P211" i="5"/>
  <c r="BI208" i="5"/>
  <c r="BH208" i="5"/>
  <c r="BG208" i="5"/>
  <c r="BE208" i="5"/>
  <c r="T208" i="5"/>
  <c r="R208" i="5"/>
  <c r="P208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1" i="5"/>
  <c r="BH201" i="5"/>
  <c r="BG201" i="5"/>
  <c r="BE201" i="5"/>
  <c r="T201" i="5"/>
  <c r="R201" i="5"/>
  <c r="P201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4" i="5"/>
  <c r="BH194" i="5"/>
  <c r="BG194" i="5"/>
  <c r="BE194" i="5"/>
  <c r="T194" i="5"/>
  <c r="R194" i="5"/>
  <c r="P194" i="5"/>
  <c r="BI192" i="5"/>
  <c r="BH192" i="5"/>
  <c r="BG192" i="5"/>
  <c r="BE192" i="5"/>
  <c r="T192" i="5"/>
  <c r="R192" i="5"/>
  <c r="P192" i="5"/>
  <c r="BI189" i="5"/>
  <c r="BH189" i="5"/>
  <c r="BG189" i="5"/>
  <c r="BE189" i="5"/>
  <c r="T189" i="5"/>
  <c r="R189" i="5"/>
  <c r="P189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6" i="5"/>
  <c r="BH166" i="5"/>
  <c r="BG166" i="5"/>
  <c r="BE166" i="5"/>
  <c r="T166" i="5"/>
  <c r="R166" i="5"/>
  <c r="P166" i="5"/>
  <c r="BI164" i="5"/>
  <c r="BH164" i="5"/>
  <c r="BG164" i="5"/>
  <c r="BE164" i="5"/>
  <c r="T164" i="5"/>
  <c r="R164" i="5"/>
  <c r="P164" i="5"/>
  <c r="BI162" i="5"/>
  <c r="BH162" i="5"/>
  <c r="BG162" i="5"/>
  <c r="BE162" i="5"/>
  <c r="T162" i="5"/>
  <c r="R162" i="5"/>
  <c r="P162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4" i="5"/>
  <c r="BH154" i="5"/>
  <c r="BG154" i="5"/>
  <c r="BE154" i="5"/>
  <c r="T154" i="5"/>
  <c r="R154" i="5"/>
  <c r="P154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F137" i="5"/>
  <c r="F135" i="5"/>
  <c r="E133" i="5"/>
  <c r="BI120" i="5"/>
  <c r="BH120" i="5"/>
  <c r="BG120" i="5"/>
  <c r="BE120" i="5"/>
  <c r="BI119" i="5"/>
  <c r="BH119" i="5"/>
  <c r="BG119" i="5"/>
  <c r="BF119" i="5"/>
  <c r="BE119" i="5"/>
  <c r="BI118" i="5"/>
  <c r="BH118" i="5"/>
  <c r="BG118" i="5"/>
  <c r="BF118" i="5"/>
  <c r="BE118" i="5"/>
  <c r="BI117" i="5"/>
  <c r="BH117" i="5"/>
  <c r="BG117" i="5"/>
  <c r="BF117" i="5"/>
  <c r="BE117" i="5"/>
  <c r="BI116" i="5"/>
  <c r="BH116" i="5"/>
  <c r="BG116" i="5"/>
  <c r="BF116" i="5"/>
  <c r="BE116" i="5"/>
  <c r="BI115" i="5"/>
  <c r="BH115" i="5"/>
  <c r="BG115" i="5"/>
  <c r="BF115" i="5"/>
  <c r="BE115" i="5"/>
  <c r="F91" i="5"/>
  <c r="F89" i="5"/>
  <c r="E87" i="5"/>
  <c r="J24" i="5"/>
  <c r="E24" i="5"/>
  <c r="J92" i="5" s="1"/>
  <c r="J23" i="5"/>
  <c r="J21" i="5"/>
  <c r="E21" i="5"/>
  <c r="J137" i="5" s="1"/>
  <c r="J20" i="5"/>
  <c r="J18" i="5"/>
  <c r="E18" i="5"/>
  <c r="F138" i="5" s="1"/>
  <c r="J17" i="5"/>
  <c r="J12" i="5"/>
  <c r="J89" i="5" s="1"/>
  <c r="E7" i="5"/>
  <c r="E131" i="5" s="1"/>
  <c r="J261" i="5"/>
  <c r="BK234" i="5"/>
  <c r="J166" i="5"/>
  <c r="J208" i="5"/>
  <c r="J271" i="5"/>
  <c r="J236" i="5"/>
  <c r="BK198" i="5"/>
  <c r="J283" i="5"/>
  <c r="BK260" i="5"/>
  <c r="BK240" i="5"/>
  <c r="BK211" i="5"/>
  <c r="BK192" i="5"/>
  <c r="J171" i="5"/>
  <c r="BK162" i="5"/>
  <c r="BK208" i="5"/>
  <c r="BK214" i="5"/>
  <c r="J179" i="5"/>
  <c r="BK246" i="5"/>
  <c r="J198" i="5"/>
  <c r="BK166" i="5"/>
  <c r="J186" i="6"/>
  <c r="BK144" i="6"/>
  <c r="J235" i="6"/>
  <c r="BK197" i="6"/>
  <c r="BK171" i="6"/>
  <c r="BK143" i="6"/>
  <c r="J182" i="6"/>
  <c r="BK145" i="6"/>
  <c r="J209" i="6"/>
  <c r="BK161" i="6"/>
  <c r="BK193" i="6"/>
  <c r="J257" i="5"/>
  <c r="BK221" i="5"/>
  <c r="J226" i="5"/>
  <c r="BK264" i="5"/>
  <c r="BK228" i="5"/>
  <c r="BK175" i="5"/>
  <c r="J264" i="5"/>
  <c r="J241" i="5"/>
  <c r="J214" i="5"/>
  <c r="J181" i="5"/>
  <c r="J157" i="5"/>
  <c r="J194" i="5"/>
  <c r="J197" i="5"/>
  <c r="J256" i="5"/>
  <c r="J216" i="5"/>
  <c r="BK171" i="5"/>
  <c r="J146" i="5"/>
  <c r="J243" i="6"/>
  <c r="J232" i="6"/>
  <c r="BK199" i="6"/>
  <c r="BK187" i="6"/>
  <c r="BK158" i="6"/>
  <c r="J145" i="6"/>
  <c r="BK268" i="6"/>
  <c r="J247" i="6"/>
  <c r="J226" i="6"/>
  <c r="J202" i="6"/>
  <c r="BK186" i="6"/>
  <c r="BK166" i="6"/>
  <c r="J156" i="6"/>
  <c r="J252" i="6"/>
  <c r="BK223" i="6"/>
  <c r="J199" i="6"/>
  <c r="BK244" i="6"/>
  <c r="J268" i="6"/>
  <c r="BK212" i="6"/>
  <c r="J270" i="6"/>
  <c r="J218" i="6"/>
  <c r="BK163" i="6"/>
  <c r="J243" i="5"/>
  <c r="J204" i="5"/>
  <c r="BK283" i="5"/>
  <c r="J273" i="5"/>
  <c r="J253" i="5"/>
  <c r="BK219" i="5"/>
  <c r="J148" i="5"/>
  <c r="BK261" i="5"/>
  <c r="J242" i="5"/>
  <c r="BK226" i="5"/>
  <c r="BK196" i="5"/>
  <c r="J174" i="5"/>
  <c r="BK146" i="5"/>
  <c r="J182" i="5"/>
  <c r="J192" i="5"/>
  <c r="BK151" i="5"/>
  <c r="BK197" i="5"/>
  <c r="J176" i="5"/>
  <c r="J162" i="5"/>
  <c r="BK145" i="5"/>
  <c r="J238" i="6"/>
  <c r="J220" i="6"/>
  <c r="BK195" i="6"/>
  <c r="J176" i="6"/>
  <c r="J147" i="6"/>
  <c r="BK148" i="6"/>
  <c r="J251" i="6"/>
  <c r="J231" i="6"/>
  <c r="BK215" i="6"/>
  <c r="BK189" i="6"/>
  <c r="BK167" i="6"/>
  <c r="J150" i="6"/>
  <c r="J241" i="6"/>
  <c r="BK181" i="6"/>
  <c r="BK150" i="6"/>
  <c r="J212" i="6"/>
  <c r="BK264" i="6"/>
  <c r="BK209" i="6"/>
  <c r="J272" i="6"/>
  <c r="BK232" i="6"/>
  <c r="BK179" i="6"/>
  <c r="BK233" i="5"/>
  <c r="BK206" i="5"/>
  <c r="BK244" i="5"/>
  <c r="BK176" i="5"/>
  <c r="BK257" i="5"/>
  <c r="J234" i="5"/>
  <c r="BK204" i="5"/>
  <c r="J180" i="5"/>
  <c r="BK144" i="5"/>
  <c r="BK281" i="5"/>
  <c r="BK273" i="5"/>
  <c r="J235" i="5"/>
  <c r="J231" i="5"/>
  <c r="J175" i="5"/>
  <c r="J151" i="5"/>
  <c r="J255" i="6"/>
  <c r="J228" i="6"/>
  <c r="J193" i="6"/>
  <c r="BK157" i="6"/>
  <c r="BK272" i="6"/>
  <c r="J262" i="6"/>
  <c r="BK228" i="6"/>
  <c r="BK206" i="6"/>
  <c r="BK174" i="6"/>
  <c r="J149" i="6"/>
  <c r="BK226" i="6"/>
  <c r="J174" i="6"/>
  <c r="J144" i="6"/>
  <c r="J171" i="6"/>
  <c r="J207" i="6"/>
  <c r="BK233" i="6"/>
  <c r="BK176" i="6"/>
  <c r="BK241" i="5"/>
  <c r="J164" i="5"/>
  <c r="BK279" i="5"/>
  <c r="J252" i="5"/>
  <c r="BK216" i="5"/>
  <c r="BK277" i="5"/>
  <c r="BK243" i="5"/>
  <c r="J228" i="5"/>
  <c r="J189" i="5"/>
  <c r="J169" i="5"/>
  <c r="BK250" i="5"/>
  <c r="BK148" i="5"/>
  <c r="BK157" i="5"/>
  <c r="J239" i="5"/>
  <c r="J233" i="5"/>
  <c r="J186" i="5"/>
  <c r="J159" i="5"/>
  <c r="J144" i="5"/>
  <c r="BK236" i="6"/>
  <c r="BK205" i="6"/>
  <c r="J189" i="6"/>
  <c r="BK156" i="6"/>
  <c r="J166" i="6"/>
  <c r="J264" i="6"/>
  <c r="J233" i="6"/>
  <c r="J217" i="6"/>
  <c r="J181" i="6"/>
  <c r="J163" i="6"/>
  <c r="BK147" i="6"/>
  <c r="J225" i="6"/>
  <c r="BK231" i="6"/>
  <c r="BK235" i="6"/>
  <c r="BK248" i="6"/>
  <c r="BK241" i="6"/>
  <c r="J195" i="6"/>
  <c r="BK201" i="5"/>
  <c r="J281" i="5"/>
  <c r="J250" i="5"/>
  <c r="J206" i="5"/>
  <c r="BK271" i="5"/>
  <c r="BK235" i="5"/>
  <c r="J205" i="5"/>
  <c r="BK179" i="5"/>
  <c r="J149" i="5"/>
  <c r="BK149" i="5"/>
  <c r="BK174" i="5"/>
  <c r="BK205" i="5"/>
  <c r="J158" i="5"/>
  <c r="J258" i="6"/>
  <c r="J223" i="6"/>
  <c r="J197" i="6"/>
  <c r="J167" i="6"/>
  <c r="J143" i="6"/>
  <c r="J236" i="6"/>
  <c r="BK225" i="6"/>
  <c r="J175" i="6"/>
  <c r="J148" i="6"/>
  <c r="BK180" i="6"/>
  <c r="BK217" i="6"/>
  <c r="BK251" i="6"/>
  <c r="J158" i="6"/>
  <c r="J206" i="6"/>
  <c r="BK242" i="5"/>
  <c r="J211" i="5"/>
  <c r="BK159" i="5"/>
  <c r="J145" i="5"/>
  <c r="BK267" i="5"/>
  <c r="BK239" i="5"/>
  <c r="J196" i="5"/>
  <c r="J279" i="5"/>
  <c r="BK256" i="5"/>
  <c r="BK236" i="5"/>
  <c r="J219" i="5"/>
  <c r="BK194" i="5"/>
  <c r="BK170" i="5"/>
  <c r="BK154" i="5"/>
  <c r="BK180" i="5"/>
  <c r="BK189" i="5"/>
  <c r="BK253" i="5"/>
  <c r="J187" i="5"/>
  <c r="BK169" i="5"/>
  <c r="BK150" i="5"/>
  <c r="BK252" i="6"/>
  <c r="BK234" i="6"/>
  <c r="BK202" i="6"/>
  <c r="J179" i="6"/>
  <c r="J153" i="6"/>
  <c r="BK270" i="6"/>
  <c r="J234" i="6"/>
  <c r="BK218" i="6"/>
  <c r="J187" i="6"/>
  <c r="J161" i="6"/>
  <c r="BK255" i="6"/>
  <c r="BK220" i="6"/>
  <c r="BK153" i="6"/>
  <c r="J215" i="6"/>
  <c r="BK258" i="6"/>
  <c r="BK182" i="6"/>
  <c r="BK207" i="6"/>
  <c r="J244" i="5"/>
  <c r="BK223" i="5"/>
  <c r="BK158" i="5"/>
  <c r="J277" i="5"/>
  <c r="J260" i="5"/>
  <c r="J223" i="5"/>
  <c r="BK187" i="5"/>
  <c r="J267" i="5"/>
  <c r="BK252" i="5"/>
  <c r="BK231" i="5"/>
  <c r="J201" i="5"/>
  <c r="BK186" i="5"/>
  <c r="BK164" i="5"/>
  <c r="J246" i="5"/>
  <c r="J150" i="5"/>
  <c r="BK182" i="5"/>
  <c r="J170" i="5"/>
  <c r="J240" i="5"/>
  <c r="J221" i="5"/>
  <c r="BK181" i="5"/>
  <c r="J154" i="5"/>
  <c r="BK262" i="6"/>
  <c r="J227" i="6"/>
  <c r="BK198" i="6"/>
  <c r="BK168" i="6"/>
  <c r="BK149" i="6"/>
  <c r="J248" i="6"/>
  <c r="BK227" i="6"/>
  <c r="J205" i="6"/>
  <c r="J180" i="6"/>
  <c r="J157" i="6"/>
  <c r="BK238" i="6"/>
  <c r="BK175" i="6"/>
  <c r="BK247" i="6"/>
  <c r="J168" i="6"/>
  <c r="J244" i="6"/>
  <c r="BK243" i="6"/>
  <c r="J198" i="6"/>
  <c r="P163" i="5" l="1"/>
  <c r="R227" i="5"/>
  <c r="R278" i="5"/>
  <c r="T162" i="6"/>
  <c r="P240" i="6"/>
  <c r="P239" i="6"/>
  <c r="T267" i="6"/>
  <c r="P143" i="5"/>
  <c r="P142" i="5"/>
  <c r="R163" i="5"/>
  <c r="P227" i="5"/>
  <c r="P249" i="5"/>
  <c r="P248" i="5"/>
  <c r="R142" i="6"/>
  <c r="R141" i="6" s="1"/>
  <c r="R152" i="6"/>
  <c r="P208" i="6"/>
  <c r="R219" i="6"/>
  <c r="R267" i="6"/>
  <c r="R153" i="5"/>
  <c r="T207" i="5"/>
  <c r="P162" i="6"/>
  <c r="P219" i="6"/>
  <c r="T143" i="5"/>
  <c r="T142" i="5"/>
  <c r="BK207" i="5"/>
  <c r="J207" i="5"/>
  <c r="J102" i="5" s="1"/>
  <c r="BK249" i="5"/>
  <c r="J249" i="5" s="1"/>
  <c r="J106" i="5" s="1"/>
  <c r="T278" i="5"/>
  <c r="R162" i="6"/>
  <c r="BK240" i="6"/>
  <c r="J240" i="6"/>
  <c r="J106" i="6" s="1"/>
  <c r="BK273" i="6"/>
  <c r="J273" i="6" s="1"/>
  <c r="J110" i="6" s="1"/>
  <c r="R143" i="5"/>
  <c r="R142" i="5" s="1"/>
  <c r="P153" i="5"/>
  <c r="T153" i="5"/>
  <c r="R207" i="5"/>
  <c r="R249" i="5"/>
  <c r="R248" i="5"/>
  <c r="P278" i="5"/>
  <c r="P142" i="6"/>
  <c r="P141" i="6" s="1"/>
  <c r="P152" i="6"/>
  <c r="R208" i="6"/>
  <c r="R240" i="6"/>
  <c r="R239" i="6"/>
  <c r="P267" i="6"/>
  <c r="BK153" i="5"/>
  <c r="J153" i="5"/>
  <c r="J100" i="5" s="1"/>
  <c r="P207" i="5"/>
  <c r="BK162" i="6"/>
  <c r="J162" i="6"/>
  <c r="J101" i="6" s="1"/>
  <c r="BK219" i="6"/>
  <c r="J219" i="6" s="1"/>
  <c r="J103" i="6" s="1"/>
  <c r="BK163" i="5"/>
  <c r="J163" i="5" s="1"/>
  <c r="J101" i="5" s="1"/>
  <c r="BK227" i="5"/>
  <c r="J227" i="5"/>
  <c r="J103" i="5" s="1"/>
  <c r="T249" i="5"/>
  <c r="T248" i="5" s="1"/>
  <c r="BK278" i="5"/>
  <c r="J278" i="5" s="1"/>
  <c r="J110" i="5" s="1"/>
  <c r="BK142" i="6"/>
  <c r="BK141" i="6"/>
  <c r="BK152" i="6"/>
  <c r="J152" i="6"/>
  <c r="J100" i="6" s="1"/>
  <c r="BK208" i="6"/>
  <c r="T219" i="6"/>
  <c r="BK267" i="6"/>
  <c r="J267" i="6" s="1"/>
  <c r="J109" i="6" s="1"/>
  <c r="BK143" i="5"/>
  <c r="J143" i="5" s="1"/>
  <c r="J98" i="5" s="1"/>
  <c r="T163" i="5"/>
  <c r="T227" i="5"/>
  <c r="BK284" i="5"/>
  <c r="J284" i="5" s="1"/>
  <c r="J111" i="5" s="1"/>
  <c r="T142" i="6"/>
  <c r="T141" i="6"/>
  <c r="T152" i="6"/>
  <c r="T208" i="6"/>
  <c r="T240" i="6"/>
  <c r="T239" i="6"/>
  <c r="BK276" i="5"/>
  <c r="J276" i="5" s="1"/>
  <c r="J109" i="5" s="1"/>
  <c r="BK263" i="6"/>
  <c r="J263" i="6" s="1"/>
  <c r="J108" i="6"/>
  <c r="BK270" i="5"/>
  <c r="J270" i="5"/>
  <c r="J107" i="5" s="1"/>
  <c r="BK245" i="5"/>
  <c r="J245" i="5" s="1"/>
  <c r="J104" i="5"/>
  <c r="BK237" i="6"/>
  <c r="J237" i="6"/>
  <c r="J104" i="6" s="1"/>
  <c r="BK261" i="6"/>
  <c r="J261" i="6"/>
  <c r="J107" i="6" s="1"/>
  <c r="BK272" i="5"/>
  <c r="J272" i="5" s="1"/>
  <c r="J108" i="5" s="1"/>
  <c r="J141" i="6"/>
  <c r="J97" i="6" s="1"/>
  <c r="J142" i="6"/>
  <c r="J98" i="6"/>
  <c r="BK239" i="6"/>
  <c r="J239" i="6" s="1"/>
  <c r="J105" i="6" s="1"/>
  <c r="BF143" i="6"/>
  <c r="BF145" i="6"/>
  <c r="BF166" i="6"/>
  <c r="BF168" i="6"/>
  <c r="BF180" i="6"/>
  <c r="BF182" i="6"/>
  <c r="BF209" i="6"/>
  <c r="BF225" i="6"/>
  <c r="BF247" i="6"/>
  <c r="BF251" i="6"/>
  <c r="BK248" i="5"/>
  <c r="J248" i="5" s="1"/>
  <c r="J105" i="5"/>
  <c r="J136" i="6"/>
  <c r="BF148" i="6"/>
  <c r="BF163" i="6"/>
  <c r="BF176" i="6"/>
  <c r="BF186" i="6"/>
  <c r="BF198" i="6"/>
  <c r="BF202" i="6"/>
  <c r="BF217" i="6"/>
  <c r="BF226" i="6"/>
  <c r="BF232" i="6"/>
  <c r="BF234" i="6"/>
  <c r="J92" i="6"/>
  <c r="F137" i="6"/>
  <c r="BF149" i="6"/>
  <c r="BF189" i="6"/>
  <c r="BF197" i="6"/>
  <c r="BF205" i="6"/>
  <c r="BF248" i="6"/>
  <c r="BF264" i="6"/>
  <c r="BF270" i="6"/>
  <c r="J89" i="6"/>
  <c r="BF156" i="6"/>
  <c r="BF174" i="6"/>
  <c r="BF179" i="6"/>
  <c r="BF207" i="6"/>
  <c r="BF215" i="6"/>
  <c r="BF223" i="6"/>
  <c r="BF255" i="6"/>
  <c r="BF144" i="6"/>
  <c r="BF147" i="6"/>
  <c r="BF195" i="6"/>
  <c r="BF227" i="6"/>
  <c r="BF236" i="6"/>
  <c r="BF262" i="6"/>
  <c r="BF268" i="6"/>
  <c r="BK152" i="5"/>
  <c r="J152" i="5" s="1"/>
  <c r="J99" i="5" s="1"/>
  <c r="E130" i="6"/>
  <c r="BF158" i="6"/>
  <c r="BF161" i="6"/>
  <c r="BF181" i="6"/>
  <c r="BF199" i="6"/>
  <c r="BF212" i="6"/>
  <c r="BF233" i="6"/>
  <c r="BF235" i="6"/>
  <c r="BF243" i="6"/>
  <c r="BF244" i="6"/>
  <c r="BF258" i="6"/>
  <c r="BF272" i="6"/>
  <c r="BF150" i="6"/>
  <c r="BF171" i="6"/>
  <c r="BF187" i="6"/>
  <c r="BF206" i="6"/>
  <c r="BF220" i="6"/>
  <c r="BF228" i="6"/>
  <c r="BF238" i="6"/>
  <c r="BF252" i="6"/>
  <c r="BF153" i="6"/>
  <c r="BF157" i="6"/>
  <c r="BF167" i="6"/>
  <c r="BF175" i="6"/>
  <c r="BF193" i="6"/>
  <c r="BF218" i="6"/>
  <c r="BF231" i="6"/>
  <c r="BF241" i="6"/>
  <c r="E85" i="5"/>
  <c r="J91" i="5"/>
  <c r="J135" i="5"/>
  <c r="BF174" i="5"/>
  <c r="BF180" i="5"/>
  <c r="BF196" i="5"/>
  <c r="BF219" i="5"/>
  <c r="BF236" i="5"/>
  <c r="BF242" i="5"/>
  <c r="BF244" i="5"/>
  <c r="BF154" i="5"/>
  <c r="J138" i="5"/>
  <c r="BF148" i="5"/>
  <c r="BF158" i="5"/>
  <c r="BF175" i="5"/>
  <c r="BF194" i="5"/>
  <c r="BF204" i="5"/>
  <c r="BF205" i="5"/>
  <c r="BF208" i="5"/>
  <c r="BF221" i="5"/>
  <c r="BF228" i="5"/>
  <c r="BF241" i="5"/>
  <c r="BF243" i="5"/>
  <c r="BF145" i="5"/>
  <c r="BF157" i="5"/>
  <c r="BF162" i="5"/>
  <c r="BF169" i="5"/>
  <c r="BF186" i="5"/>
  <c r="BF201" i="5"/>
  <c r="BF214" i="5"/>
  <c r="BF235" i="5"/>
  <c r="BF260" i="5"/>
  <c r="BF273" i="5"/>
  <c r="BF279" i="5"/>
  <c r="BF281" i="5"/>
  <c r="BF283" i="5"/>
  <c r="BF146" i="5"/>
  <c r="BF151" i="5"/>
  <c r="BF179" i="5"/>
  <c r="BF182" i="5"/>
  <c r="BF192" i="5"/>
  <c r="BF231" i="5"/>
  <c r="BF250" i="5"/>
  <c r="BF252" i="5"/>
  <c r="BF261" i="5"/>
  <c r="BF267" i="5"/>
  <c r="BF277" i="5"/>
  <c r="BF144" i="5"/>
  <c r="BF164" i="5"/>
  <c r="BF170" i="5"/>
  <c r="BF198" i="5"/>
  <c r="BF211" i="5"/>
  <c r="BF223" i="5"/>
  <c r="BF233" i="5"/>
  <c r="BF234" i="5"/>
  <c r="BF256" i="5"/>
  <c r="BF257" i="5"/>
  <c r="BF264" i="5"/>
  <c r="BF271" i="5"/>
  <c r="F92" i="5"/>
  <c r="BF149" i="5"/>
  <c r="BF159" i="5"/>
  <c r="BF166" i="5"/>
  <c r="BF181" i="5"/>
  <c r="BF187" i="5"/>
  <c r="BF216" i="5"/>
  <c r="BF240" i="5"/>
  <c r="BF246" i="5"/>
  <c r="BF253" i="5"/>
  <c r="BF150" i="5"/>
  <c r="BF171" i="5"/>
  <c r="BF176" i="5"/>
  <c r="BF189" i="5"/>
  <c r="BF197" i="5"/>
  <c r="BF206" i="5"/>
  <c r="BF226" i="5"/>
  <c r="BF239" i="5"/>
  <c r="F39" i="5"/>
  <c r="F35" i="5"/>
  <c r="F38" i="6"/>
  <c r="J35" i="6"/>
  <c r="J35" i="5"/>
  <c r="F37" i="6"/>
  <c r="F38" i="5"/>
  <c r="F35" i="6"/>
  <c r="F39" i="6"/>
  <c r="F37" i="5"/>
  <c r="BK142" i="5" l="1"/>
  <c r="J142" i="5" s="1"/>
  <c r="J97" i="5" s="1"/>
  <c r="J208" i="6"/>
  <c r="J102" i="6" s="1"/>
  <c r="BK151" i="6"/>
  <c r="J151" i="6" s="1"/>
  <c r="J99" i="6" s="1"/>
  <c r="P151" i="6"/>
  <c r="P140" i="6"/>
  <c r="P152" i="5"/>
  <c r="P141" i="5"/>
  <c r="R152" i="5"/>
  <c r="R141" i="5"/>
  <c r="R151" i="6"/>
  <c r="R140" i="6"/>
  <c r="T152" i="5"/>
  <c r="T141" i="5"/>
  <c r="T151" i="6"/>
  <c r="T140" i="6"/>
  <c r="BK140" i="6"/>
  <c r="J140" i="6"/>
  <c r="J96" i="6" s="1"/>
  <c r="J30" i="6" s="1"/>
  <c r="BK141" i="5" l="1"/>
  <c r="J141" i="5" s="1"/>
  <c r="J96" i="5" s="1"/>
  <c r="J30" i="5" s="1"/>
  <c r="J120" i="5" s="1"/>
  <c r="BF120" i="5" s="1"/>
  <c r="F36" i="5" s="1"/>
  <c r="J119" i="6"/>
  <c r="J113" i="6" s="1"/>
  <c r="J31" i="6" s="1"/>
  <c r="J32" i="6" s="1"/>
  <c r="J121" i="6" l="1"/>
  <c r="BF119" i="6"/>
  <c r="J114" i="5"/>
  <c r="J31" i="5" s="1"/>
  <c r="J32" i="5" s="1"/>
  <c r="J36" i="5"/>
  <c r="J122" i="5"/>
  <c r="F36" i="6" l="1"/>
  <c r="J36" i="6"/>
  <c r="J41" i="6" s="1"/>
  <c r="J41" i="5"/>
</calcChain>
</file>

<file path=xl/sharedStrings.xml><?xml version="1.0" encoding="utf-8"?>
<sst xmlns="http://schemas.openxmlformats.org/spreadsheetml/2006/main" count="3580" uniqueCount="504">
  <si>
    <t/>
  </si>
  <si>
    <t>False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</si>
  <si>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</si>
  <si>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</si>
  <si>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</si>
  <si>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</si>
  <si>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</si>
  <si>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</si>
  <si>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Bratislava</t>
  </si>
  <si>
    <t>Dátum: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</si>
  <si>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</si>
  <si>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</si>
  <si>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</si>
  <si>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</si>
  <si>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</si>
  <si>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</si>
  <si>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</si>
  <si>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</si>
  <si>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</si>
  <si>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</si>
  <si>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</si>
  <si>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</si>
  <si>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</si>
  <si>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</si>
  <si>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</si>
  <si>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</si>
  <si>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</si>
  <si>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</si>
  <si>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</si>
  <si>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</si>
  <si>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</si>
  <si>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</si>
  <si>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</si>
  <si>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</si>
  <si>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</si>
  <si>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</si>
  <si>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</si>
  <si>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</si>
  <si>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</si>
  <si>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</si>
  <si>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</si>
  <si>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</si>
  <si>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</si>
  <si>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</si>
  <si>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</si>
  <si>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</si>
  <si>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2</t>
  </si>
  <si>
    <t>{afb82b68-6e01-4252-8924-b1f6e4852b72}</t>
  </si>
  <si>
    <t>{910b5ceb-792e-4bcb-ada9-b1b7ec914ce9}</t>
  </si>
  <si>
    <t>Ostatné náklady</t>
  </si>
  <si>
    <t>Celkové náklady za stavbu 1) + 2)</t>
  </si>
  <si>
    <t>KRYCÍ LIST ROZPOČTU</t>
  </si>
  <si>
    <t>Objekt: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</si>
  <si>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</si>
  <si>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</si>
  <si>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</si>
  <si>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</si>
  <si>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</si>
  <si>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</si>
  <si>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</si>
  <si>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9 - Ostatné konštrukcie a práce-búranie</t>
  </si>
  <si>
    <t>POZ - POZNÁMKY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</si>
  <si>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</si>
  <si>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</si>
  <si>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</si>
  <si>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</si>
  <si>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</si>
  <si>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</si>
  <si>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</si>
  <si>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</si>
  <si>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</si>
  <si>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</si>
  <si>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</si>
  <si>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</si>
  <si>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</si>
  <si>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</si>
  <si>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</si>
  <si>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</si>
  <si>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</si>
  <si>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</si>
  <si>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</si>
  <si>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</si>
  <si>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</si>
  <si>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</si>
  <si>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</si>
  <si>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</si>
  <si>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</si>
  <si>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K</t>
  </si>
  <si>
    <t>m2</t>
  </si>
  <si>
    <t>4</t>
  </si>
  <si>
    <t>5</t>
  </si>
  <si>
    <t>3</t>
  </si>
  <si>
    <t>8</t>
  </si>
  <si>
    <t>ks</t>
  </si>
  <si>
    <t>9</t>
  </si>
  <si>
    <t>Ostatné konštrukcie a práce-búranie</t>
  </si>
  <si>
    <t>6</t>
  </si>
  <si>
    <t>t</t>
  </si>
  <si>
    <t>7</t>
  </si>
  <si>
    <t>m</t>
  </si>
  <si>
    <t>10</t>
  </si>
  <si>
    <t>11</t>
  </si>
  <si>
    <t>M</t>
  </si>
  <si>
    <t>12</t>
  </si>
  <si>
    <t>13</t>
  </si>
  <si>
    <t>14</t>
  </si>
  <si>
    <t>15</t>
  </si>
  <si>
    <t>16</t>
  </si>
  <si>
    <t>17</t>
  </si>
  <si>
    <t>18</t>
  </si>
  <si>
    <t>19</t>
  </si>
  <si>
    <t>979081111.S</t>
  </si>
  <si>
    <t>Odvoz sutiny a vybúraných hmôt na skládku do 1 km</t>
  </si>
  <si>
    <t>21</t>
  </si>
  <si>
    <t>979081121.S</t>
  </si>
  <si>
    <t>Odvoz sutiny a vybúraných hmôt na skládku za každý ďalší 1 km</t>
  </si>
  <si>
    <t>VV</t>
  </si>
  <si>
    <t>22</t>
  </si>
  <si>
    <t>979082111.S</t>
  </si>
  <si>
    <t>Vnútrostavenisková doprava sutiny a vybúraných hmôt do 10 m</t>
  </si>
  <si>
    <t>23</t>
  </si>
  <si>
    <t>979082121.S</t>
  </si>
  <si>
    <t>Vnútrostavenisková doprava sutiny a vybúraných hmôt za každých ďalších 5 m</t>
  </si>
  <si>
    <t>24</t>
  </si>
  <si>
    <t>25</t>
  </si>
  <si>
    <t>26</t>
  </si>
  <si>
    <t>POZ</t>
  </si>
  <si>
    <t>POZNÁMKY</t>
  </si>
  <si>
    <t>27</t>
  </si>
  <si>
    <t>POZNAMKA_2</t>
  </si>
  <si>
    <t>K správnemu naceneniu zadania je potrebné preverenie výmer na stavbe a obhliadka  stavby. Naceniť je potrebné jestvujúce zadanie podľa pokynov tendrového  zadávateľa, resp. zmluvy o dielo. Rozdiely uviesť pod čiaru.</t>
  </si>
  <si>
    <t>P</t>
  </si>
  <si>
    <t xml:space="preserve">Poznámka k položke:_x000D_
Zadanie výberom položiek, priloženými výpočtami má napomôcť a urýchliť  dodávateľovi správne naceniť všetky práce._x000D_
Práce  a dodávky obsiahnuté neobsiahnuté v zadaní je dodávateľ povinný položkovo rozšpecifikovať a naceniť pod čiaru,  mimo ponukového rozpočtu pre objektívne rozhodovanie._x000D_
Zmeny,  opravy VV a návrhy na možné zníženie stav. nákladov dodávateľ nacení rovnako  pod čiaru a priloží k ponukovému rozpočtu. Výmeny materiálov je potrebné  prekonzultovať s investorom. Pri materiáloch uvedených  všeobecne dodávateľ špecifikuje konkrétny uvažovaný druh. _x000D_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úpravy._x000D_
</t>
  </si>
  <si>
    <t>28</t>
  </si>
  <si>
    <t>POZNAMKA_3</t>
  </si>
  <si>
    <t>Kontrolný rozpočet/zadanie pre verejné obstarávanie bol zostavený na základe požiadaviek investora a  po obhliadke uskutočnenej dňa 18.03.2024 za pritomnosti zástupcov investora.</t>
  </si>
  <si>
    <t>512</t>
  </si>
  <si>
    <t xml:space="preserve">Poznámka k položke:_x000D_
_x000D_
</t>
  </si>
  <si>
    <t>29</t>
  </si>
  <si>
    <t>POZNAMKA_5</t>
  </si>
  <si>
    <t xml:space="preserve">Vzhľadom na súčasnú nepredvídateľnú zmenu cien stavebných materiálov, je možné tento rozpočet považovať za aktuálny iba v období približne 3 mesiace od jeho vyhotovenia. </t>
  </si>
  <si>
    <t>VP</t>
  </si>
  <si>
    <t xml:space="preserve">  Práce naviac</t>
  </si>
  <si>
    <t>PN</t>
  </si>
  <si>
    <t>dl_bleskozvod</t>
  </si>
  <si>
    <t>60,5</t>
  </si>
  <si>
    <t>pocet_podpier</t>
  </si>
  <si>
    <t>55</t>
  </si>
  <si>
    <t>plocha_strechy</t>
  </si>
  <si>
    <t>+5%</t>
  </si>
  <si>
    <t>567</t>
  </si>
  <si>
    <t>dl_oplech_odkvap</t>
  </si>
  <si>
    <t>105</t>
  </si>
  <si>
    <t>dl_zlabu</t>
  </si>
  <si>
    <t>73,5</t>
  </si>
  <si>
    <t>pocet_tyci</t>
  </si>
  <si>
    <t>dl_hranolov</t>
  </si>
  <si>
    <t>77</t>
  </si>
  <si>
    <t>02a - Strecha špeciálne dielne autobusov - šikmá strecha</t>
  </si>
  <si>
    <t>dl_atiky</t>
  </si>
  <si>
    <t>31,5</t>
  </si>
  <si>
    <t>dl_kut_list</t>
  </si>
  <si>
    <t>90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</si>
  <si>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</si>
  <si>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</si>
  <si>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</si>
  <si>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762 - Konštrukcie tesárske</t>
  </si>
  <si>
    <t xml:space="preserve">    764 - Konštrukcie klampiarske</t>
  </si>
  <si>
    <t xml:space="preserve">    783 - Nátery</t>
  </si>
  <si>
    <t>M - Práce a dodávky M</t>
  </si>
  <si>
    <t xml:space="preserve">    21-M - Elektromontáže</t>
  </si>
  <si>
    <t xml:space="preserve">    95-M - Revízie</t>
  </si>
  <si>
    <t>HZS - Hodinové zúčtovacie sadzby</t>
  </si>
  <si>
    <t>VRN - Investičné náklady neobsiahnuté v cenách</t>
  </si>
  <si>
    <t>979011131.S</t>
  </si>
  <si>
    <t>Zvislá doprava sutiny po schodoch ručne do 3,5 m</t>
  </si>
  <si>
    <t>-1613018142</t>
  </si>
  <si>
    <t>453042910</t>
  </si>
  <si>
    <t>-1451646179</t>
  </si>
  <si>
    <t>7,089*23 'Prepočítané koeficientom množstva</t>
  </si>
  <si>
    <t>1032947406</t>
  </si>
  <si>
    <t>2089089461</t>
  </si>
  <si>
    <t>979087112.S</t>
  </si>
  <si>
    <t>Nakladanie na dopravný prostriedok pre vodorovnú dopravu sutiny</t>
  </si>
  <si>
    <t>1839887121</t>
  </si>
  <si>
    <t>979089612.S</t>
  </si>
  <si>
    <t>Poplatok za skládku - iné odpady zo stavieb a demolácií (17 09), ostatné</t>
  </si>
  <si>
    <t>2127434339</t>
  </si>
  <si>
    <t>PSV</t>
  </si>
  <si>
    <t>Práce a dodávky PSV</t>
  </si>
  <si>
    <t>711</t>
  </si>
  <si>
    <t>Izolácie proti vode a vlhkosti</t>
  </si>
  <si>
    <t>711790110.S</t>
  </si>
  <si>
    <t>Zhotovenie detailov k hydroizolačným fóliam - kútová lišta z HPP rš. 70 mm pre kotvenie na vnútorných a vonkajších hranách</t>
  </si>
  <si>
    <t>905204558</t>
  </si>
  <si>
    <t>"kuty a rohy na atike" 7,5*3*2*2</t>
  </si>
  <si>
    <t>Súčet</t>
  </si>
  <si>
    <t>311970001500.S</t>
  </si>
  <si>
    <t>Vrut do dĺžky 150 mm na upevnenie do kombi dosiek</t>
  </si>
  <si>
    <t>32</t>
  </si>
  <si>
    <t>1325058478</t>
  </si>
  <si>
    <t>553430004700.S</t>
  </si>
  <si>
    <t>Lišta kútová z poplastovaného plechu pre ukončenie fólií z PVC š. 70 mm, dĺ. 2 m</t>
  </si>
  <si>
    <t>-897092408</t>
  </si>
  <si>
    <t>711790110.S1</t>
  </si>
  <si>
    <t>Demontáž - kútová lišta na vnútorných a vonkajších hranách</t>
  </si>
  <si>
    <t>-960188514</t>
  </si>
  <si>
    <t>998711201.S</t>
  </si>
  <si>
    <t>Presun hmôt pre izoláciu proti vode v objektoch výšky do 6 m</t>
  </si>
  <si>
    <t>%</t>
  </si>
  <si>
    <t>137928048</t>
  </si>
  <si>
    <t>712</t>
  </si>
  <si>
    <t>Izolácie striech, povlakové krytiny</t>
  </si>
  <si>
    <t>712400831.S</t>
  </si>
  <si>
    <t>Odstránenie povlakovej krytiny na strechách šikmých do 30° jednovrstvovej,  -0,00600t</t>
  </si>
  <si>
    <t>1932715150</t>
  </si>
  <si>
    <t>712470070.S</t>
  </si>
  <si>
    <t>Zhotovenie povlakovej krytiny striech šikmých do 30°  PVC-P fóliou prikotvením so zvarením spoju</t>
  </si>
  <si>
    <t>-1335145203</t>
  </si>
  <si>
    <t>36*7,5*2*1,05</t>
  </si>
  <si>
    <t>283220002000.S</t>
  </si>
  <si>
    <t>Hydroizolačná fólia PVC-P hr. 1,5 mm izolácia plochých striech</t>
  </si>
  <si>
    <t>-1840968161</t>
  </si>
  <si>
    <t>-778345897</t>
  </si>
  <si>
    <t>712873240.S</t>
  </si>
  <si>
    <t>Zhotovenie povlakovej krytiny vytiahnutím izol. povlaku  PVC-P na konštrukcie prevyšujúce úroveň strechy nad 50 cm prikotvením so zváraným spojom</t>
  </si>
  <si>
    <t>-105298868</t>
  </si>
  <si>
    <t>dl_atiky*1,1</t>
  </si>
  <si>
    <t>-2016644192</t>
  </si>
  <si>
    <t>902312535</t>
  </si>
  <si>
    <t>712973240.S</t>
  </si>
  <si>
    <t>Detaily k PVC-P fóliam osadenie vetracích komínkov</t>
  </si>
  <si>
    <t>-1873627349</t>
  </si>
  <si>
    <t>"plocha_strechy/30"19</t>
  </si>
  <si>
    <t>283220002300.S</t>
  </si>
  <si>
    <t>Hydroizolačná fólia PVC-P hr. 2,0 mm izolácia plochých striech</t>
  </si>
  <si>
    <t>603981273</t>
  </si>
  <si>
    <t>283770004000.S</t>
  </si>
  <si>
    <t>Odvetrávací komín pre PVC-P fólie, výška 225 mm, priemer 75 mm</t>
  </si>
  <si>
    <t>1589447868</t>
  </si>
  <si>
    <t>1483168722</t>
  </si>
  <si>
    <t>712973885.S</t>
  </si>
  <si>
    <t>Detaily k termoplastom všeobecne, oplechovanie okraja odkvapovou lištou z hrubopolpast. plechu RŠ 200 mm</t>
  </si>
  <si>
    <t>-186109561</t>
  </si>
  <si>
    <t>"lem pri zlaboch" 35*2*1,05</t>
  </si>
  <si>
    <t>"lem na atikach" 7,5*4*1,05</t>
  </si>
  <si>
    <t>2007609736</t>
  </si>
  <si>
    <t>712973885.S1</t>
  </si>
  <si>
    <t xml:space="preserve">Demontáž oplechovanie okraja odkvapovou </t>
  </si>
  <si>
    <t>297572000</t>
  </si>
  <si>
    <t>712990040.S</t>
  </si>
  <si>
    <t>Položenie geotextílie vodorovne alebo zvislo na strechy ploché do 10°</t>
  </si>
  <si>
    <t>-1677789199</t>
  </si>
  <si>
    <t>plocha_strechy+dl_atiky</t>
  </si>
  <si>
    <t>693110004710.S</t>
  </si>
  <si>
    <t>Geotextília polypropylénová netkaná 400 g/m2</t>
  </si>
  <si>
    <t>-608041245</t>
  </si>
  <si>
    <t>598,5*1,15 'Prepočítané koeficientom množstva</t>
  </si>
  <si>
    <t>712990200.S</t>
  </si>
  <si>
    <t>Montáž strešného držiaka bleskozvodu, vrátane zaizolovania</t>
  </si>
  <si>
    <t>1131438509</t>
  </si>
  <si>
    <t>30</t>
  </si>
  <si>
    <t>283220001300.S</t>
  </si>
  <si>
    <t>Hydroizolačná fólia PVC-P, hr. 2 mm izolácia balkónov, strešných detailov</t>
  </si>
  <si>
    <t>998140555</t>
  </si>
  <si>
    <t>31</t>
  </si>
  <si>
    <t>354410067100.S</t>
  </si>
  <si>
    <t>Držiak strešný bleskozvodu PV21</t>
  </si>
  <si>
    <t>1230644523</t>
  </si>
  <si>
    <t>712990400.S</t>
  </si>
  <si>
    <t>Vykonanie iskrovej skúšky striech z povlakových krytín, nevodivých fólií</t>
  </si>
  <si>
    <t>-2118932144</t>
  </si>
  <si>
    <t>33</t>
  </si>
  <si>
    <t>712991020.S</t>
  </si>
  <si>
    <t>Montáž podkladnej konštrukcie z OSB dosiek na atike šírky 251 - 310 mm pod klampiarske konštrukcie</t>
  </si>
  <si>
    <t>-1154631266</t>
  </si>
  <si>
    <t>7,5*2*2*1,05</t>
  </si>
  <si>
    <t>34</t>
  </si>
  <si>
    <t>581265067</t>
  </si>
  <si>
    <t>35</t>
  </si>
  <si>
    <t>607260000300.S</t>
  </si>
  <si>
    <t>Doska OSB nebrúsená hr. 18 mm</t>
  </si>
  <si>
    <t>1143526142</t>
  </si>
  <si>
    <t>36</t>
  </si>
  <si>
    <t>998712201.S</t>
  </si>
  <si>
    <t>Presun hmôt pre izoláciu povlakovej krytiny v objektoch výšky do 6 m</t>
  </si>
  <si>
    <t>895113972</t>
  </si>
  <si>
    <t>762</t>
  </si>
  <si>
    <t>Konštrukcie tesárske</t>
  </si>
  <si>
    <t>37</t>
  </si>
  <si>
    <t>762331812.S1</t>
  </si>
  <si>
    <t>Demontáž hranolov - pôvodných pod lemovanim strechy</t>
  </si>
  <si>
    <t>-763484975</t>
  </si>
  <si>
    <t>38</t>
  </si>
  <si>
    <t>762341004.S</t>
  </si>
  <si>
    <t>Montáž debnenia jednoduchých striech, na krokvy a kontralaty z dosiek na zraz</t>
  </si>
  <si>
    <t>-964622550</t>
  </si>
  <si>
    <t>plocha_strechy*0,1 "odhad 10%</t>
  </si>
  <si>
    <t>39</t>
  </si>
  <si>
    <t>605110000100.S</t>
  </si>
  <si>
    <t>Dosky a fošne z mäkkého reziva neopracované neomietané akosť I</t>
  </si>
  <si>
    <t>m3</t>
  </si>
  <si>
    <t>1958521191</t>
  </si>
  <si>
    <t>56,7*0,0264 'Prepočítané koeficientom množstva</t>
  </si>
  <si>
    <t>40</t>
  </si>
  <si>
    <t>762355131.S1</t>
  </si>
  <si>
    <t xml:space="preserve">Montáž hrannolov na pripevnenie lemovania strechy </t>
  </si>
  <si>
    <t>85596124</t>
  </si>
  <si>
    <t>35*2*1,1</t>
  </si>
  <si>
    <t>41</t>
  </si>
  <si>
    <t>605470000400.S</t>
  </si>
  <si>
    <t>Hranoly drevené s povrchovou upravou</t>
  </si>
  <si>
    <t>-9020606</t>
  </si>
  <si>
    <t>77*0,0135 'Prepočítané koeficientom množstva</t>
  </si>
  <si>
    <t>42</t>
  </si>
  <si>
    <t>762395000.S</t>
  </si>
  <si>
    <t>Spojovacie prostriedky pre viazané konštrukcie krovov, debnenie a laťovanie, nadstrešné konštr., spádové kliny - svorky, dosky, klince, pásová oceľ, vruty</t>
  </si>
  <si>
    <t>-1033286668</t>
  </si>
  <si>
    <t>43</t>
  </si>
  <si>
    <t>762811811.S</t>
  </si>
  <si>
    <t>Demontáž záklopov stropov vrchných, zapustených z hrubých dosiek hr. do 32 mm, -0,01400 t</t>
  </si>
  <si>
    <t>2077061342</t>
  </si>
  <si>
    <t>44</t>
  </si>
  <si>
    <t>998762202.S</t>
  </si>
  <si>
    <t>Presun hmôt pre konštrukcie tesárske v objektoch výšky do 12 m</t>
  </si>
  <si>
    <t>451388870</t>
  </si>
  <si>
    <t>764</t>
  </si>
  <si>
    <t>Konštrukcie klampiarske</t>
  </si>
  <si>
    <t>45</t>
  </si>
  <si>
    <t>764351810.S</t>
  </si>
  <si>
    <t>Demontáž žľabov pododkvap. štvorhranných rovných, oblúkových, do 30° rš 250 a 330 mm,  -0,00347t</t>
  </si>
  <si>
    <t>536118354</t>
  </si>
  <si>
    <t>35*2*1,05</t>
  </si>
  <si>
    <t>46</t>
  </si>
  <si>
    <t>764359301.S</t>
  </si>
  <si>
    <t>Montáž žľabu z pozinkovaného PZ plechu, pododkvapové polkruhové r.š. 200 - 400 mm</t>
  </si>
  <si>
    <t>-700189396</t>
  </si>
  <si>
    <t>47</t>
  </si>
  <si>
    <t>553440034200.S</t>
  </si>
  <si>
    <t>Žľab polkruhový pododkvapový pozinkovaný, r.š. 330 mm</t>
  </si>
  <si>
    <t>1488165692</t>
  </si>
  <si>
    <t>48</t>
  </si>
  <si>
    <t>764359311.S</t>
  </si>
  <si>
    <t>Montáž príslušenstva k žľabom z pozinkovaného PZ plechu, čelo k pododkvapovým polkruhovým r.š. 200 - 400 mm</t>
  </si>
  <si>
    <t>-469765087</t>
  </si>
  <si>
    <t>49</t>
  </si>
  <si>
    <t>553440035000.S</t>
  </si>
  <si>
    <t>Čelo lisované polkruhové pozinkované, rozmer 330 mm</t>
  </si>
  <si>
    <t>-1314039448</t>
  </si>
  <si>
    <t>50</t>
  </si>
  <si>
    <t>764359341.S</t>
  </si>
  <si>
    <t>Montáž príslušenstva k žľabom z pozinkovaného PZ plechu, hák k pododkvapovým polkruhovým r.š. 200 - 400 mm</t>
  </si>
  <si>
    <t>-84293188</t>
  </si>
  <si>
    <t>75</t>
  </si>
  <si>
    <t>51</t>
  </si>
  <si>
    <t>553440037300.S</t>
  </si>
  <si>
    <t>Hák s prelisom polkruhový pozinkovaný, r.š. 330/550 mm</t>
  </si>
  <si>
    <t>-1649897429</t>
  </si>
  <si>
    <t>52</t>
  </si>
  <si>
    <t>764359386.S</t>
  </si>
  <si>
    <t>Montáž zberného kotlíka z pozinkovaného PZ plechu, pre rúry s priemerom do 120 mm</t>
  </si>
  <si>
    <t>93883425</t>
  </si>
  <si>
    <t>53</t>
  </si>
  <si>
    <t>553440041200.S</t>
  </si>
  <si>
    <t>Kotlík zberný pozinkovaný pre kruhové potrubie, rozmer 120 mm</t>
  </si>
  <si>
    <t>-1115542223</t>
  </si>
  <si>
    <t>54</t>
  </si>
  <si>
    <t>764359391.S</t>
  </si>
  <si>
    <t>Montáž ochranného kôša strešného vpustu z pozinkovaného plechu pre rúry s priemerom do 150 mm</t>
  </si>
  <si>
    <t>1931997338</t>
  </si>
  <si>
    <t>553440043000.S</t>
  </si>
  <si>
    <t>Zachytávač nečistôt pozinkovaný, priemer 120 mm</t>
  </si>
  <si>
    <t>-2002075483</t>
  </si>
  <si>
    <t>56</t>
  </si>
  <si>
    <t>998764201.S</t>
  </si>
  <si>
    <t>Presun hmôt pre konštrukcie klampiarske v objektoch výšky do 6 m</t>
  </si>
  <si>
    <t>1809416317</t>
  </si>
  <si>
    <t>783</t>
  </si>
  <si>
    <t>Nátery</t>
  </si>
  <si>
    <t>57</t>
  </si>
  <si>
    <t>783782404.S</t>
  </si>
  <si>
    <t>Nátery tesárskych konštrukcií, povrchová impregnácia proti drevokaznému hmyzu, hubám a plesniam, jednonásobná</t>
  </si>
  <si>
    <t>1635047177</t>
  </si>
  <si>
    <t>Práce a dodávky M</t>
  </si>
  <si>
    <t>21-M</t>
  </si>
  <si>
    <t>Elektromontáže</t>
  </si>
  <si>
    <t>58</t>
  </si>
  <si>
    <t>210220001.S</t>
  </si>
  <si>
    <t>Uzemňovacie vedenie na povrchu FeZn drôt zvodový Ø 8-10</t>
  </si>
  <si>
    <t>64</t>
  </si>
  <si>
    <t>-505094353</t>
  </si>
  <si>
    <t>59</t>
  </si>
  <si>
    <t>354410054700.S</t>
  </si>
  <si>
    <t>Drôt bleskozvodový FeZn, d 8 mm</t>
  </si>
  <si>
    <t>kg</t>
  </si>
  <si>
    <t>128</t>
  </si>
  <si>
    <t>-1497339093</t>
  </si>
  <si>
    <t>60</t>
  </si>
  <si>
    <t>210220206.S</t>
  </si>
  <si>
    <t>Zachytávacia tyč FeZn s osadením JP 30</t>
  </si>
  <si>
    <t>-1975191059</t>
  </si>
  <si>
    <t>61</t>
  </si>
  <si>
    <t>354410023400.S</t>
  </si>
  <si>
    <t xml:space="preserve">Tyč zachytávacia FeZn </t>
  </si>
  <si>
    <t>2100674919</t>
  </si>
  <si>
    <t>62</t>
  </si>
  <si>
    <t>210220240.S</t>
  </si>
  <si>
    <t xml:space="preserve">Svorka FeZn k zachytávacej, uzemňovacej tyči  </t>
  </si>
  <si>
    <t>-697927744</t>
  </si>
  <si>
    <t>63</t>
  </si>
  <si>
    <t>354410002000.S</t>
  </si>
  <si>
    <t xml:space="preserve">Svorka FeZn k uzemňovacej tyči </t>
  </si>
  <si>
    <t>1473963361</t>
  </si>
  <si>
    <t>210964801.S</t>
  </si>
  <si>
    <t>Demontáž - uzemňovacie vedenie na povrchu FeZn drôz zvodový   -0,00063 t</t>
  </si>
  <si>
    <t>-729388711</t>
  </si>
  <si>
    <t>(35+5*4)*1,1</t>
  </si>
  <si>
    <t>65</t>
  </si>
  <si>
    <t>210964831.S</t>
  </si>
  <si>
    <t>Demontáž - podpery vedenia FeZn na hrebeň strechy   -0,00056 t</t>
  </si>
  <si>
    <t>-1072968255</t>
  </si>
  <si>
    <t>35+5*4</t>
  </si>
  <si>
    <t>66</t>
  </si>
  <si>
    <t>210964844.S</t>
  </si>
  <si>
    <t xml:space="preserve">Demontáž - zachytávacia tyč FeZn bez osadenia a s osadením </t>
  </si>
  <si>
    <t>-603502799</t>
  </si>
  <si>
    <t>95-M</t>
  </si>
  <si>
    <t>Revízie</t>
  </si>
  <si>
    <t>67</t>
  </si>
  <si>
    <t>950105001.S1</t>
  </si>
  <si>
    <t>Revízna správa bleskozvod</t>
  </si>
  <si>
    <t>sub</t>
  </si>
  <si>
    <t>824017128</t>
  </si>
  <si>
    <t>HZS</t>
  </si>
  <si>
    <t>Hodinové zúčtovacie sadzby</t>
  </si>
  <si>
    <t>68</t>
  </si>
  <si>
    <t>HZS000112.S</t>
  </si>
  <si>
    <t>Stavebno montážne práce náročnejšie, ucelené, obtiažne, rutinné (Tr. 2) v rozsahu viac ako 8 hodín náročnejšie</t>
  </si>
  <si>
    <t>hod</t>
  </si>
  <si>
    <t>-326568947</t>
  </si>
  <si>
    <t>"prace vyvolane pri oprave stresnej krytiny - nepreddane" 24</t>
  </si>
  <si>
    <t>Investičné náklady neobsiahnuté v cenách</t>
  </si>
  <si>
    <t>69</t>
  </si>
  <si>
    <t>000200061.S</t>
  </si>
  <si>
    <t>Prieskumné práce - stavebný prieskum stavebno - statického stavu + Statický posudok konštrukcie striech</t>
  </si>
  <si>
    <t>eur</t>
  </si>
  <si>
    <t>1024</t>
  </si>
  <si>
    <t>-1205809004</t>
  </si>
  <si>
    <t>70</t>
  </si>
  <si>
    <t>-714651507</t>
  </si>
  <si>
    <t>71</t>
  </si>
  <si>
    <t>-1344701395</t>
  </si>
  <si>
    <t>72</t>
  </si>
  <si>
    <t>-1536759056</t>
  </si>
  <si>
    <t>19,8</t>
  </si>
  <si>
    <t>14,7</t>
  </si>
  <si>
    <t>6,3</t>
  </si>
  <si>
    <t>6,6</t>
  </si>
  <si>
    <t>8,4</t>
  </si>
  <si>
    <t>02b - Strecha špeciálne dielne autobusov - plochá strecha malá</t>
  </si>
  <si>
    <t>plocha_strechy1</t>
  </si>
  <si>
    <t>37,8</t>
  </si>
  <si>
    <t>dl_kut_lista</t>
  </si>
  <si>
    <t xml:space="preserve">    767 - Konštrukcie doplnkové kovové</t>
  </si>
  <si>
    <t>0,771*23 'Prepočítané koeficientom množstva</t>
  </si>
  <si>
    <t>-151272166</t>
  </si>
  <si>
    <t>"kuty a rohy na atike" (6+2)*3</t>
  </si>
  <si>
    <t>2016384654</t>
  </si>
  <si>
    <t>712370070.S</t>
  </si>
  <si>
    <t>Zhotovenie povlakovej krytiny striech plochých do 10° PVC-P fóliou upevnenou prikotvením so zvarením spoju</t>
  </si>
  <si>
    <t>-1564615089</t>
  </si>
  <si>
    <t>6*6*1,05</t>
  </si>
  <si>
    <t>934976786</t>
  </si>
  <si>
    <t>-63551697</t>
  </si>
  <si>
    <t>-995400487</t>
  </si>
  <si>
    <t>dl_atiky*1,1+0,7*4*0,3*1,1+0,7*0,7*1,1 "domcek na vetranie</t>
  </si>
  <si>
    <t>2074207354</t>
  </si>
  <si>
    <t>"plocha_strechy1/30"2</t>
  </si>
  <si>
    <t>332052273</t>
  </si>
  <si>
    <t>224800873</t>
  </si>
  <si>
    <t>-1422529620</t>
  </si>
  <si>
    <t>"lem pri zlaboch" 6*1,05</t>
  </si>
  <si>
    <t>"lem na atikach" (6+2)*1,05</t>
  </si>
  <si>
    <t>-2121825845</t>
  </si>
  <si>
    <t>1237796786</t>
  </si>
  <si>
    <t>-1436411232</t>
  </si>
  <si>
    <t>48,503*1,15 'Prepočítané koeficientom množstva</t>
  </si>
  <si>
    <t>2041633089</t>
  </si>
  <si>
    <t>(6+2)*1,05</t>
  </si>
  <si>
    <t>6*1,1</t>
  </si>
  <si>
    <t>6,6*0,0135 'Prepočítané koeficientom množstva</t>
  </si>
  <si>
    <t>-286014840</t>
  </si>
  <si>
    <t>6*1,05</t>
  </si>
  <si>
    <t>1865632578</t>
  </si>
  <si>
    <t>356650960</t>
  </si>
  <si>
    <t>767</t>
  </si>
  <si>
    <t>Konštrukcie doplnkové kovové</t>
  </si>
  <si>
    <t>767193801.S1</t>
  </si>
  <si>
    <t>Demontáž vetracieho mechanizmu na nadmurovke na streche</t>
  </si>
  <si>
    <t>243538610</t>
  </si>
  <si>
    <t>6*3*1,1</t>
  </si>
  <si>
    <t>5*3</t>
  </si>
  <si>
    <t>"prace vyvolane pri oprave stresnej krytiny - nepredvidane" 16</t>
  </si>
  <si>
    <t>1451403119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</si>
</sst>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3" xfId="0" applyBorder="1"/>
    <xf numFmtId="0" fontId="1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 applyProtection="1">
      <alignment horizontal="left" vertical="center"/>
    </xf>
    <xf numFmtId="4" fontId="6" fillId="2" borderId="0" xfId="0" applyNumberFormat="1" applyFont="1" applyFill="1" applyAlignment="1" applyProtection="1">
      <alignment vertical="center"/>
      <protection locked="0"/>
    </xf>
    <xf numFmtId="4" fontId="0" fillId="0" borderId="0" xfId="0" applyNumberFormat="1" applyFont="1" applyAlignment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4" fontId="19" fillId="3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17" fillId="3" borderId="0" xfId="0" applyFont="1" applyFill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19" xfId="0" applyFont="1" applyBorder="1" applyAlignment="1" applyProtection="1">
      <alignment horizontal="left" vertical="center"/>
    </xf>
    <xf numFmtId="0" fontId="5" fillId="0" borderId="19" xfId="0" applyFont="1" applyBorder="1" applyAlignment="1" applyProtection="1">
      <alignment vertical="center"/>
    </xf>
    <xf numFmtId="4" fontId="5" fillId="0" borderId="19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horizontal="left" vertical="center"/>
    </xf>
    <xf numFmtId="0" fontId="6" fillId="0" borderId="19" xfId="0" applyFont="1" applyBorder="1" applyAlignment="1" applyProtection="1">
      <alignment vertical="center"/>
    </xf>
    <xf numFmtId="4" fontId="6" fillId="0" borderId="19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5" fillId="0" borderId="0" xfId="0" applyFont="1" applyAlignment="1" applyProtection="1">
      <alignment horizontal="left" vertical="center"/>
    </xf>
    <xf numFmtId="4" fontId="5" fillId="0" borderId="0" xfId="0" applyNumberFormat="1" applyFont="1" applyAlignment="1" applyProtection="1"/>
    <xf numFmtId="4" fontId="21" fillId="0" borderId="0" xfId="0" applyNumberFormat="1" applyFont="1" applyAlignment="1" applyProtection="1">
      <alignment vertical="center"/>
    </xf>
    <xf numFmtId="0" fontId="18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2" fillId="0" borderId="12" xfId="0" applyNumberFormat="1" applyFont="1" applyBorder="1" applyAlignment="1" applyProtection="1"/>
    <xf numFmtId="166" fontId="22" fillId="0" borderId="13" xfId="0" applyNumberFormat="1" applyFont="1" applyBorder="1" applyAlignment="1" applyProtection="1"/>
    <xf numFmtId="4" fontId="2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17" fillId="0" borderId="21" xfId="0" applyFont="1" applyBorder="1" applyAlignment="1" applyProtection="1">
      <alignment horizontal="center" vertical="center"/>
    </xf>
    <xf numFmtId="49" fontId="17" fillId="0" borderId="21" xfId="0" applyNumberFormat="1" applyFont="1" applyBorder="1" applyAlignment="1" applyProtection="1">
      <alignment horizontal="left" vertical="center" wrapText="1"/>
    </xf>
    <xf numFmtId="0" fontId="17" fillId="0" borderId="21" xfId="0" applyFont="1" applyBorder="1" applyAlignment="1" applyProtection="1">
      <alignment horizontal="left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167" fontId="17" fillId="2" borderId="21" xfId="0" applyNumberFormat="1" applyFont="1" applyFill="1" applyBorder="1" applyAlignment="1" applyProtection="1">
      <alignment vertical="center"/>
      <protection locked="0"/>
    </xf>
    <xf numFmtId="4" fontId="17" fillId="2" borderId="21" xfId="0" applyNumberFormat="1" applyFont="1" applyFill="1" applyBorder="1" applyAlignment="1" applyProtection="1">
      <alignment vertical="center"/>
      <protection locked="0"/>
    </xf>
    <xf numFmtId="4" fontId="17" fillId="0" borderId="21" xfId="0" applyNumberFormat="1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0" fontId="24" fillId="0" borderId="21" xfId="0" applyFont="1" applyBorder="1" applyAlignment="1" applyProtection="1">
      <alignment horizontal="center" vertical="center"/>
    </xf>
    <xf numFmtId="49" fontId="24" fillId="0" borderId="21" xfId="0" applyNumberFormat="1" applyFont="1" applyBorder="1" applyAlignment="1" applyProtection="1">
      <alignment horizontal="left" vertical="center" wrapText="1"/>
    </xf>
    <xf numFmtId="0" fontId="24" fillId="0" borderId="21" xfId="0" applyFont="1" applyBorder="1" applyAlignment="1" applyProtection="1">
      <alignment horizontal="left" vertical="center" wrapText="1"/>
    </xf>
    <xf numFmtId="0" fontId="24" fillId="0" borderId="21" xfId="0" applyFont="1" applyBorder="1" applyAlignment="1" applyProtection="1">
      <alignment horizontal="center" vertical="center" wrapText="1"/>
    </xf>
    <xf numFmtId="167" fontId="24" fillId="2" borderId="21" xfId="0" applyNumberFormat="1" applyFont="1" applyFill="1" applyBorder="1" applyAlignment="1" applyProtection="1">
      <alignment vertical="center"/>
      <protection locked="0"/>
    </xf>
    <xf numFmtId="4" fontId="24" fillId="2" borderId="21" xfId="0" applyNumberFormat="1" applyFont="1" applyFill="1" applyBorder="1" applyAlignment="1" applyProtection="1">
      <alignment vertical="center"/>
      <protection locked="0"/>
    </xf>
    <xf numFmtId="4" fontId="24" fillId="0" borderId="21" xfId="0" applyNumberFormat="1" applyFont="1" applyBorder="1" applyAlignment="1" applyProtection="1">
      <alignment vertical="center"/>
    </xf>
    <xf numFmtId="0" fontId="25" fillId="0" borderId="21" xfId="0" applyFont="1" applyBorder="1" applyAlignment="1" applyProtection="1">
      <alignment vertical="center"/>
    </xf>
    <xf numFmtId="0" fontId="25" fillId="0" borderId="3" xfId="0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1" xfId="0" applyFont="1" applyFill="1" applyBorder="1" applyAlignment="1" applyProtection="1">
      <alignment horizontal="center" vertical="center"/>
      <protection locked="0"/>
    </xf>
    <xf numFmtId="49" fontId="0" fillId="2" borderId="21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1" xfId="0" applyFont="1" applyFill="1" applyBorder="1" applyAlignment="1" applyProtection="1">
      <alignment horizontal="left" vertical="center" wrapText="1"/>
      <protection locked="0"/>
    </xf>
    <xf numFmtId="0" fontId="0" fillId="2" borderId="21" xfId="0" applyFont="1" applyFill="1" applyBorder="1" applyAlignment="1" applyProtection="1">
      <alignment horizontal="center" vertical="center" wrapText="1"/>
      <protection locked="0"/>
    </xf>
    <xf numFmtId="167" fontId="0" fillId="2" borderId="21" xfId="0" applyNumberFormat="1" applyFont="1" applyFill="1" applyBorder="1" applyAlignment="1" applyProtection="1">
      <alignment vertical="center"/>
      <protection locked="0"/>
    </xf>
    <xf numFmtId="4" fontId="0" fillId="2" borderId="21" xfId="0" applyNumberFormat="1" applyFont="1" applyFill="1" applyBorder="1" applyAlignment="1" applyProtection="1">
      <alignment vertical="center"/>
      <protection locked="0"/>
    </xf>
    <xf numFmtId="4" fontId="0" fillId="0" borderId="21" xfId="0" applyNumberFormat="1" applyFont="1" applyBorder="1" applyAlignment="1" applyProtection="1">
      <alignment vertical="center"/>
    </xf>
    <xf numFmtId="0" fontId="16" fillId="2" borderId="21" xfId="0" applyFont="1" applyFill="1" applyBorder="1" applyAlignment="1" applyProtection="1">
      <alignment horizontal="left" vertical="center"/>
      <protection locked="0"/>
    </xf>
    <xf numFmtId="0" fontId="16" fillId="2" borderId="21" xfId="0" applyFont="1" applyFill="1" applyBorder="1" applyAlignment="1" applyProtection="1">
      <alignment horizontal="center"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28" fillId="0" borderId="0" xfId="0" applyFont="1" applyAlignment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1"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0"/>
  <sheetViews>
    <sheetView showGridLines="0" topLeftCell="A78" workbookViewId="0">
      <selection activeCell="I144" sqref="I144"/>
    </sheetView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0" t="s">
        <v>47</v>
      </c>
      <c r="AZ2" s="184" t="s">
        <v>144</v>
      </c>
      <c r="BA2" s="184" t="s">
        <v>0</v>
      </c>
      <c r="BB2" s="184" t="s">
        <v>0</v>
      </c>
      <c r="BC2" s="184" t="s">
        <v>145</v>
      </c>
      <c r="BD2" s="184" t="s">
        <v>46</v>
      </c>
    </row>
    <row r="3" spans="1:56" s="1" customFormat="1" ht="6.95" customHeight="1" x14ac:dyDescent="0.2">
      <c r="B3" s="44"/>
      <c r="C3" s="45"/>
      <c r="D3" s="45"/>
      <c r="E3" s="45"/>
      <c r="F3" s="45"/>
      <c r="G3" s="45"/>
      <c r="H3" s="45"/>
      <c r="I3" s="45"/>
      <c r="J3" s="45"/>
      <c r="K3" s="45"/>
      <c r="L3" s="11"/>
      <c r="AT3" s="10" t="s">
        <v>44</v>
      </c>
      <c r="AZ3" s="184" t="s">
        <v>146</v>
      </c>
      <c r="BA3" s="184" t="s">
        <v>0</v>
      </c>
      <c r="BB3" s="184" t="s">
        <v>0</v>
      </c>
      <c r="BC3" s="184" t="s">
        <v>147</v>
      </c>
      <c r="BD3" s="184" t="s">
        <v>46</v>
      </c>
    </row>
    <row r="4" spans="1:56" s="1" customFormat="1" ht="24.95" customHeight="1" x14ac:dyDescent="0.2">
      <c r="B4" s="11"/>
      <c r="D4" s="46" t="s">
        <v>51</v>
      </c>
      <c r="L4" s="11"/>
      <c r="M4" s="47" t="s">
        <v>3</v>
      </c>
      <c r="AT4" s="10" t="s">
        <v>1</v>
      </c>
      <c r="AZ4" s="184" t="s">
        <v>148</v>
      </c>
      <c r="BA4" s="184" t="s">
        <v>149</v>
      </c>
      <c r="BB4" s="184" t="s">
        <v>0</v>
      </c>
      <c r="BC4" s="184" t="s">
        <v>150</v>
      </c>
      <c r="BD4" s="184" t="s">
        <v>46</v>
      </c>
    </row>
    <row r="5" spans="1:56" s="1" customFormat="1" ht="6.95" customHeight="1" x14ac:dyDescent="0.2">
      <c r="B5" s="11"/>
      <c r="L5" s="11"/>
      <c r="AZ5" s="184" t="s">
        <v>151</v>
      </c>
      <c r="BA5" s="184" t="s">
        <v>149</v>
      </c>
      <c r="BB5" s="184" t="s">
        <v>0</v>
      </c>
      <c r="BC5" s="184" t="s">
        <v>152</v>
      </c>
      <c r="BD5" s="184" t="s">
        <v>46</v>
      </c>
    </row>
    <row r="6" spans="1:56" s="1" customFormat="1" ht="12" customHeight="1" x14ac:dyDescent="0.2">
      <c r="B6" s="11"/>
      <c r="D6" s="48" t="s">
        <v>4</v>
      </c>
      <c r="L6" s="11"/>
      <c r="AZ6" s="184" t="s">
        <v>153</v>
      </c>
      <c r="BA6" s="184" t="s">
        <v>149</v>
      </c>
      <c r="BB6" s="184" t="s">
        <v>0</v>
      </c>
      <c r="BC6" s="184" t="s">
        <v>154</v>
      </c>
      <c r="BD6" s="184" t="s">
        <v>46</v>
      </c>
    </row>
    <row r="7" spans="1:56" s="1" customFormat="1" ht="16.5" customHeight="1" x14ac:dyDescent="0.2">
      <c r="B7" s="11"/>
      <c r="E7" s="201" t="e">
        <f>#REF!</f>
        <v>#REF!</v>
      </c>
      <c r="F7" s="202"/>
      <c r="G7" s="202"/>
      <c r="H7" s="202"/>
      <c r="L7" s="11"/>
      <c r="AZ7" s="184" t="s">
        <v>155</v>
      </c>
      <c r="BA7" s="184" t="s">
        <v>0</v>
      </c>
      <c r="BB7" s="184" t="s">
        <v>0</v>
      </c>
      <c r="BC7" s="184" t="s">
        <v>91</v>
      </c>
      <c r="BD7" s="184" t="s">
        <v>46</v>
      </c>
    </row>
    <row r="8" spans="1:56" s="2" customFormat="1" ht="12" customHeight="1" x14ac:dyDescent="0.2">
      <c r="A8" s="17"/>
      <c r="B8" s="20"/>
      <c r="C8" s="17"/>
      <c r="D8" s="48" t="s">
        <v>52</v>
      </c>
      <c r="E8" s="17"/>
      <c r="F8" s="17"/>
      <c r="G8" s="17"/>
      <c r="H8" s="17"/>
      <c r="I8" s="17"/>
      <c r="J8" s="17"/>
      <c r="K8" s="17"/>
      <c r="L8" s="21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Z8" s="184" t="s">
        <v>156</v>
      </c>
      <c r="BA8" s="184" t="s">
        <v>0</v>
      </c>
      <c r="BB8" s="184" t="s">
        <v>0</v>
      </c>
      <c r="BC8" s="184" t="s">
        <v>157</v>
      </c>
      <c r="BD8" s="184" t="s">
        <v>46</v>
      </c>
    </row>
    <row r="9" spans="1:56" s="2" customFormat="1" ht="16.5" customHeight="1" x14ac:dyDescent="0.2">
      <c r="A9" s="17"/>
      <c r="B9" s="20"/>
      <c r="C9" s="17"/>
      <c r="D9" s="17"/>
      <c r="E9" s="204" t="s">
        <v>158</v>
      </c>
      <c r="F9" s="203"/>
      <c r="G9" s="203"/>
      <c r="H9" s="203"/>
      <c r="I9" s="17"/>
      <c r="J9" s="17"/>
      <c r="K9" s="17"/>
      <c r="L9" s="21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Z9" s="184" t="s">
        <v>159</v>
      </c>
      <c r="BA9" s="184" t="s">
        <v>149</v>
      </c>
      <c r="BB9" s="184" t="s">
        <v>0</v>
      </c>
      <c r="BC9" s="184" t="s">
        <v>160</v>
      </c>
      <c r="BD9" s="184" t="s">
        <v>46</v>
      </c>
    </row>
    <row r="10" spans="1:56" s="2" customFormat="1" ht="11.25" x14ac:dyDescent="0.2">
      <c r="A10" s="17"/>
      <c r="B10" s="20"/>
      <c r="C10" s="17"/>
      <c r="D10" s="17"/>
      <c r="E10" s="17"/>
      <c r="F10" s="17"/>
      <c r="G10" s="17"/>
      <c r="H10" s="17"/>
      <c r="I10" s="17"/>
      <c r="J10" s="17"/>
      <c r="K10" s="17"/>
      <c r="L10" s="21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Z10" s="184" t="s">
        <v>161</v>
      </c>
      <c r="BA10" s="184" t="s">
        <v>0</v>
      </c>
      <c r="BB10" s="184" t="s">
        <v>0</v>
      </c>
      <c r="BC10" s="184" t="s">
        <v>162</v>
      </c>
      <c r="BD10" s="184" t="s">
        <v>46</v>
      </c>
    </row>
    <row r="11" spans="1:56" s="2" customFormat="1" ht="12" customHeight="1" x14ac:dyDescent="0.2">
      <c r="A11" s="17"/>
      <c r="B11" s="20"/>
      <c r="C11" s="17"/>
      <c r="D11" s="48" t="s">
        <v>5</v>
      </c>
      <c r="E11" s="17"/>
      <c r="F11" s="37" t="s">
        <v>0</v>
      </c>
      <c r="G11" s="17"/>
      <c r="H11" s="17"/>
      <c r="I11" s="48" t="s">
        <v>6</v>
      </c>
      <c r="J11" s="37" t="s">
        <v>0</v>
      </c>
      <c r="K11" s="17"/>
      <c r="L11" s="21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pans="1:56" s="2" customFormat="1" ht="12" customHeight="1" x14ac:dyDescent="0.2">
      <c r="A12" s="17"/>
      <c r="B12" s="20"/>
      <c r="C12" s="17"/>
      <c r="D12" s="48" t="s">
        <v>7</v>
      </c>
      <c r="E12" s="17"/>
      <c r="F12" s="37" t="s">
        <v>8</v>
      </c>
      <c r="G12" s="17"/>
      <c r="H12" s="17"/>
      <c r="I12" s="48" t="s">
        <v>9</v>
      </c>
      <c r="J12" s="49" t="e">
        <f>#REF!</f>
        <v>#REF!</v>
      </c>
      <c r="K12" s="17"/>
      <c r="L12" s="21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pans="1:56" s="2" customFormat="1" ht="10.9" customHeight="1" x14ac:dyDescent="0.2">
      <c r="A13" s="17"/>
      <c r="B13" s="20"/>
      <c r="C13" s="17"/>
      <c r="D13" s="17"/>
      <c r="E13" s="17"/>
      <c r="F13" s="17"/>
      <c r="G13" s="17"/>
      <c r="H13" s="17"/>
      <c r="I13" s="17"/>
      <c r="J13" s="17"/>
      <c r="K13" s="17"/>
      <c r="L13" s="21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pans="1:56" s="2" customFormat="1" ht="12" customHeight="1" x14ac:dyDescent="0.2">
      <c r="A14" s="17"/>
      <c r="B14" s="20"/>
      <c r="C14" s="17"/>
      <c r="D14" s="48" t="s">
        <v>10</v>
      </c>
      <c r="E14" s="17"/>
      <c r="F14" s="17"/>
      <c r="G14" s="17"/>
      <c r="H14" s="17"/>
      <c r="I14" s="48" t="s">
        <v>11</v>
      </c>
      <c r="J14" s="37" t="s">
        <v>12</v>
      </c>
      <c r="K14" s="17"/>
      <c r="L14" s="21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56" s="2" customFormat="1" ht="18" customHeight="1" x14ac:dyDescent="0.2">
      <c r="A15" s="17"/>
      <c r="B15" s="20"/>
      <c r="C15" s="17"/>
      <c r="D15" s="17"/>
      <c r="E15" s="37" t="s">
        <v>13</v>
      </c>
      <c r="F15" s="17"/>
      <c r="G15" s="17"/>
      <c r="H15" s="17"/>
      <c r="I15" s="48" t="s">
        <v>14</v>
      </c>
      <c r="J15" s="37" t="s">
        <v>15</v>
      </c>
      <c r="K15" s="17"/>
      <c r="L15" s="21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pans="1:56" s="2" customFormat="1" ht="6.95" customHeight="1" x14ac:dyDescent="0.2">
      <c r="A16" s="17"/>
      <c r="B16" s="20"/>
      <c r="C16" s="17"/>
      <c r="D16" s="17"/>
      <c r="E16" s="17"/>
      <c r="F16" s="17"/>
      <c r="G16" s="17"/>
      <c r="H16" s="17"/>
      <c r="I16" s="17"/>
      <c r="J16" s="17"/>
      <c r="K16" s="17"/>
      <c r="L16" s="21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pans="1:31" s="2" customFormat="1" ht="12" customHeight="1" x14ac:dyDescent="0.2">
      <c r="A17" s="17"/>
      <c r="B17" s="20"/>
      <c r="C17" s="17"/>
      <c r="D17" s="48" t="s">
        <v>16</v>
      </c>
      <c r="E17" s="17"/>
      <c r="F17" s="17"/>
      <c r="G17" s="17"/>
      <c r="H17" s="17"/>
      <c r="I17" s="48" t="s">
        <v>11</v>
      </c>
      <c r="J17" s="15" t="e">
        <f>#REF!</f>
        <v>#REF!</v>
      </c>
      <c r="K17" s="17"/>
      <c r="L17" s="21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pans="1:31" s="2" customFormat="1" ht="18" customHeight="1" x14ac:dyDescent="0.2">
      <c r="A18" s="17"/>
      <c r="B18" s="20"/>
      <c r="C18" s="17"/>
      <c r="D18" s="17"/>
      <c r="E18" s="205" t="e">
        <f>#REF!</f>
        <v>#REF!</v>
      </c>
      <c r="F18" s="206"/>
      <c r="G18" s="206"/>
      <c r="H18" s="206"/>
      <c r="I18" s="48" t="s">
        <v>14</v>
      </c>
      <c r="J18" s="15" t="e">
        <f>#REF!</f>
        <v>#REF!</v>
      </c>
      <c r="K18" s="17"/>
      <c r="L18" s="21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pans="1:31" s="2" customFormat="1" ht="6.95" customHeight="1" x14ac:dyDescent="0.2">
      <c r="A19" s="17"/>
      <c r="B19" s="20"/>
      <c r="C19" s="17"/>
      <c r="D19" s="17"/>
      <c r="E19" s="17"/>
      <c r="F19" s="17"/>
      <c r="G19" s="17"/>
      <c r="H19" s="17"/>
      <c r="I19" s="17"/>
      <c r="J19" s="17"/>
      <c r="K19" s="17"/>
      <c r="L19" s="21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31" s="2" customFormat="1" ht="12" customHeight="1" x14ac:dyDescent="0.2">
      <c r="A20" s="17"/>
      <c r="B20" s="20"/>
      <c r="C20" s="17"/>
      <c r="D20" s="48" t="s">
        <v>17</v>
      </c>
      <c r="E20" s="17"/>
      <c r="F20" s="17"/>
      <c r="G20" s="17"/>
      <c r="H20" s="17"/>
      <c r="I20" s="48" t="s">
        <v>11</v>
      </c>
      <c r="J20" s="37" t="e">
        <f>IF(#REF!="","",#REF!)</f>
        <v>#REF!</v>
      </c>
      <c r="K20" s="17"/>
      <c r="L20" s="21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pans="1:31" s="2" customFormat="1" ht="18" customHeight="1" x14ac:dyDescent="0.2">
      <c r="A21" s="17"/>
      <c r="B21" s="20"/>
      <c r="C21" s="17"/>
      <c r="D21" s="17"/>
      <c r="E21" s="37" t="e">
        <f>IF(#REF!="","",#REF!)</f>
        <v>#REF!</v>
      </c>
      <c r="F21" s="17"/>
      <c r="G21" s="17"/>
      <c r="H21" s="17"/>
      <c r="I21" s="48" t="s">
        <v>14</v>
      </c>
      <c r="J21" s="37" t="e">
        <f>IF(#REF!="","",#REF!)</f>
        <v>#REF!</v>
      </c>
      <c r="K21" s="17"/>
      <c r="L21" s="21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pans="1:31" s="2" customFormat="1" ht="6.95" customHeight="1" x14ac:dyDescent="0.2">
      <c r="A22" s="17"/>
      <c r="B22" s="20"/>
      <c r="C22" s="17"/>
      <c r="D22" s="17"/>
      <c r="E22" s="17"/>
      <c r="F22" s="17"/>
      <c r="G22" s="17"/>
      <c r="H22" s="17"/>
      <c r="I22" s="17"/>
      <c r="J22" s="17"/>
      <c r="K22" s="17"/>
      <c r="L22" s="21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pans="1:31" s="2" customFormat="1" ht="12" customHeight="1" x14ac:dyDescent="0.2">
      <c r="A23" s="17"/>
      <c r="B23" s="20"/>
      <c r="C23" s="17"/>
      <c r="D23" s="48" t="s">
        <v>19</v>
      </c>
      <c r="E23" s="17"/>
      <c r="F23" s="17"/>
      <c r="G23" s="17"/>
      <c r="H23" s="17"/>
      <c r="I23" s="48" t="s">
        <v>11</v>
      </c>
      <c r="J23" s="37" t="e">
        <f>IF(#REF!="","",#REF!)</f>
        <v>#REF!</v>
      </c>
      <c r="K23" s="17"/>
      <c r="L23" s="21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pans="1:31" s="2" customFormat="1" ht="18" customHeight="1" x14ac:dyDescent="0.2">
      <c r="A24" s="17"/>
      <c r="B24" s="20"/>
      <c r="C24" s="17"/>
      <c r="D24" s="17"/>
      <c r="E24" s="37" t="e">
        <f>IF(#REF!="","",#REF!)</f>
        <v>#REF!</v>
      </c>
      <c r="F24" s="17"/>
      <c r="G24" s="17"/>
      <c r="H24" s="17"/>
      <c r="I24" s="48" t="s">
        <v>14</v>
      </c>
      <c r="J24" s="37" t="e">
        <f>IF(#REF!="","",#REF!)</f>
        <v>#REF!</v>
      </c>
      <c r="K24" s="17"/>
      <c r="L24" s="21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pans="1:31" s="2" customFormat="1" ht="6.95" customHeight="1" x14ac:dyDescent="0.2">
      <c r="A25" s="17"/>
      <c r="B25" s="20"/>
      <c r="C25" s="17"/>
      <c r="D25" s="17"/>
      <c r="E25" s="17"/>
      <c r="F25" s="17"/>
      <c r="G25" s="17"/>
      <c r="H25" s="17"/>
      <c r="I25" s="17"/>
      <c r="J25" s="17"/>
      <c r="K25" s="17"/>
      <c r="L25" s="21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pans="1:31" s="2" customFormat="1" ht="12" customHeight="1" x14ac:dyDescent="0.2">
      <c r="A26" s="17"/>
      <c r="B26" s="20"/>
      <c r="C26" s="17"/>
      <c r="D26" s="48" t="s">
        <v>20</v>
      </c>
      <c r="E26" s="17"/>
      <c r="F26" s="17"/>
      <c r="G26" s="17"/>
      <c r="H26" s="17"/>
      <c r="I26" s="17"/>
      <c r="J26" s="17"/>
      <c r="K26" s="17"/>
      <c r="L26" s="21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pans="1:31" s="3" customFormat="1" ht="16.5" customHeight="1" x14ac:dyDescent="0.2">
      <c r="A27" s="50"/>
      <c r="B27" s="51"/>
      <c r="C27" s="50"/>
      <c r="D27" s="50"/>
      <c r="E27" s="207" t="s">
        <v>0</v>
      </c>
      <c r="F27" s="207"/>
      <c r="G27" s="207"/>
      <c r="H27" s="207"/>
      <c r="I27" s="50"/>
      <c r="J27" s="50"/>
      <c r="K27" s="50"/>
      <c r="L27" s="52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</row>
    <row r="28" spans="1:31" s="2" customFormat="1" ht="6.95" customHeight="1" x14ac:dyDescent="0.2">
      <c r="A28" s="17"/>
      <c r="B28" s="20"/>
      <c r="C28" s="17"/>
      <c r="D28" s="17"/>
      <c r="E28" s="17"/>
      <c r="F28" s="17"/>
      <c r="G28" s="17"/>
      <c r="H28" s="17"/>
      <c r="I28" s="17"/>
      <c r="J28" s="17"/>
      <c r="K28" s="17"/>
      <c r="L28" s="21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pans="1:31" s="2" customFormat="1" ht="6.95" customHeight="1" x14ac:dyDescent="0.2">
      <c r="A29" s="17"/>
      <c r="B29" s="20"/>
      <c r="C29" s="17"/>
      <c r="D29" s="53"/>
      <c r="E29" s="53"/>
      <c r="F29" s="53"/>
      <c r="G29" s="53"/>
      <c r="H29" s="53"/>
      <c r="I29" s="53"/>
      <c r="J29" s="53"/>
      <c r="K29" s="53"/>
      <c r="L29" s="21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pans="1:31" s="2" customFormat="1" ht="14.45" customHeight="1" x14ac:dyDescent="0.2">
      <c r="A30" s="17"/>
      <c r="B30" s="20"/>
      <c r="C30" s="17"/>
      <c r="D30" s="37" t="s">
        <v>53</v>
      </c>
      <c r="E30" s="17"/>
      <c r="F30" s="17"/>
      <c r="G30" s="17"/>
      <c r="H30" s="17"/>
      <c r="I30" s="17"/>
      <c r="J30" s="54">
        <f>J96</f>
        <v>0</v>
      </c>
      <c r="K30" s="17"/>
      <c r="L30" s="21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pans="1:31" s="2" customFormat="1" ht="14.45" customHeight="1" x14ac:dyDescent="0.2">
      <c r="A31" s="17"/>
      <c r="B31" s="20"/>
      <c r="C31" s="17"/>
      <c r="D31" s="55" t="s">
        <v>49</v>
      </c>
      <c r="E31" s="17"/>
      <c r="F31" s="17"/>
      <c r="G31" s="17"/>
      <c r="H31" s="17"/>
      <c r="I31" s="17"/>
      <c r="J31" s="54">
        <f>J114</f>
        <v>0</v>
      </c>
      <c r="K31" s="17"/>
      <c r="L31" s="21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pans="1:31" s="2" customFormat="1" ht="25.35" customHeight="1" x14ac:dyDescent="0.2">
      <c r="A32" s="17"/>
      <c r="B32" s="20"/>
      <c r="C32" s="17"/>
      <c r="D32" s="56" t="s">
        <v>21</v>
      </c>
      <c r="E32" s="17"/>
      <c r="F32" s="17"/>
      <c r="G32" s="17"/>
      <c r="H32" s="17"/>
      <c r="I32" s="17"/>
      <c r="J32" s="57">
        <f>ROUND(J30 + J31, 2)</f>
        <v>0</v>
      </c>
      <c r="K32" s="17"/>
      <c r="L32" s="21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pans="1:31" s="2" customFormat="1" ht="6.95" customHeight="1" x14ac:dyDescent="0.2">
      <c r="A33" s="17"/>
      <c r="B33" s="20"/>
      <c r="C33" s="17"/>
      <c r="D33" s="53"/>
      <c r="E33" s="53"/>
      <c r="F33" s="53"/>
      <c r="G33" s="53"/>
      <c r="H33" s="53"/>
      <c r="I33" s="53"/>
      <c r="J33" s="53"/>
      <c r="K33" s="53"/>
      <c r="L33" s="21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pans="1:31" s="2" customFormat="1" ht="14.45" customHeight="1" x14ac:dyDescent="0.2">
      <c r="A34" s="17"/>
      <c r="B34" s="20"/>
      <c r="C34" s="17"/>
      <c r="D34" s="17"/>
      <c r="E34" s="17"/>
      <c r="F34" s="58" t="s">
        <v>23</v>
      </c>
      <c r="G34" s="17"/>
      <c r="H34" s="17"/>
      <c r="I34" s="58" t="s">
        <v>22</v>
      </c>
      <c r="J34" s="58" t="s">
        <v>24</v>
      </c>
      <c r="K34" s="17"/>
      <c r="L34" s="21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pans="1:31" s="2" customFormat="1" ht="14.45" customHeight="1" x14ac:dyDescent="0.2">
      <c r="A35" s="17"/>
      <c r="B35" s="20"/>
      <c r="C35" s="17"/>
      <c r="D35" s="59" t="s">
        <v>25</v>
      </c>
      <c r="E35" s="60" t="s">
        <v>26</v>
      </c>
      <c r="F35" s="61">
        <f>ROUND((ROUND((SUM(BE114:BE121) + SUM(BE141:BE283)),  2) + SUM(BE285:BE289)), 2)</f>
        <v>0</v>
      </c>
      <c r="G35" s="62"/>
      <c r="H35" s="62"/>
      <c r="I35" s="63">
        <v>0.2</v>
      </c>
      <c r="J35" s="61">
        <f>ROUND((ROUND(((SUM(BE114:BE121) + SUM(BE141:BE283))*I35),  2) + (SUM(BE285:BE289)*I35)), 2)</f>
        <v>0</v>
      </c>
      <c r="K35" s="17"/>
      <c r="L35" s="21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pans="1:31" s="2" customFormat="1" ht="14.45" customHeight="1" x14ac:dyDescent="0.2">
      <c r="A36" s="17"/>
      <c r="B36" s="20"/>
      <c r="C36" s="17"/>
      <c r="D36" s="17"/>
      <c r="E36" s="60" t="s">
        <v>27</v>
      </c>
      <c r="F36" s="61">
        <f>ROUND((ROUND((SUM(BF114:BF121) + SUM(BF141:BF283)),  2) + SUM(BF285:BF289)), 2)</f>
        <v>0</v>
      </c>
      <c r="G36" s="62"/>
      <c r="H36" s="62"/>
      <c r="I36" s="63">
        <v>0.2</v>
      </c>
      <c r="J36" s="61">
        <f>ROUND((ROUND(((SUM(BF114:BF121) + SUM(BF141:BF283))*I36),  2) + (SUM(BF285:BF289)*I36)), 2)</f>
        <v>0</v>
      </c>
      <c r="K36" s="17"/>
      <c r="L36" s="21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pans="1:31" s="2" customFormat="1" ht="14.45" hidden="1" customHeight="1" x14ac:dyDescent="0.2">
      <c r="A37" s="17"/>
      <c r="B37" s="20"/>
      <c r="C37" s="17"/>
      <c r="D37" s="17"/>
      <c r="E37" s="48" t="s">
        <v>28</v>
      </c>
      <c r="F37" s="64">
        <f>ROUND((ROUND((SUM(BG114:BG121) + SUM(BG141:BG283)),  2) + SUM(BG285:BG289)), 2)</f>
        <v>0</v>
      </c>
      <c r="G37" s="17"/>
      <c r="H37" s="17"/>
      <c r="I37" s="65">
        <v>0.2</v>
      </c>
      <c r="J37" s="64">
        <f>0</f>
        <v>0</v>
      </c>
      <c r="K37" s="17"/>
      <c r="L37" s="21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pans="1:31" s="2" customFormat="1" ht="14.45" hidden="1" customHeight="1" x14ac:dyDescent="0.2">
      <c r="A38" s="17"/>
      <c r="B38" s="20"/>
      <c r="C38" s="17"/>
      <c r="D38" s="17"/>
      <c r="E38" s="48" t="s">
        <v>29</v>
      </c>
      <c r="F38" s="64">
        <f>ROUND((ROUND((SUM(BH114:BH121) + SUM(BH141:BH283)),  2) + SUM(BH285:BH289)), 2)</f>
        <v>0</v>
      </c>
      <c r="G38" s="17"/>
      <c r="H38" s="17"/>
      <c r="I38" s="65">
        <v>0.2</v>
      </c>
      <c r="J38" s="64">
        <f>0</f>
        <v>0</v>
      </c>
      <c r="K38" s="17"/>
      <c r="L38" s="21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pans="1:31" s="2" customFormat="1" ht="14.45" hidden="1" customHeight="1" x14ac:dyDescent="0.2">
      <c r="A39" s="17"/>
      <c r="B39" s="20"/>
      <c r="C39" s="17"/>
      <c r="D39" s="17"/>
      <c r="E39" s="60" t="s">
        <v>30</v>
      </c>
      <c r="F39" s="61">
        <f>ROUND((ROUND((SUM(BI114:BI121) + SUM(BI141:BI283)),  2) + SUM(BI285:BI289)), 2)</f>
        <v>0</v>
      </c>
      <c r="G39" s="62"/>
      <c r="H39" s="62"/>
      <c r="I39" s="63">
        <v>0</v>
      </c>
      <c r="J39" s="61">
        <f>0</f>
        <v>0</v>
      </c>
      <c r="K39" s="17"/>
      <c r="L39" s="21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pans="1:31" s="2" customFormat="1" ht="6.95" customHeight="1" x14ac:dyDescent="0.2">
      <c r="A40" s="17"/>
      <c r="B40" s="20"/>
      <c r="C40" s="17"/>
      <c r="D40" s="17"/>
      <c r="E40" s="17"/>
      <c r="F40" s="17"/>
      <c r="G40" s="17"/>
      <c r="H40" s="17"/>
      <c r="I40" s="17"/>
      <c r="J40" s="17"/>
      <c r="K40" s="17"/>
      <c r="L40" s="21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spans="1:31" s="2" customFormat="1" ht="25.35" customHeight="1" x14ac:dyDescent="0.2">
      <c r="A41" s="17"/>
      <c r="B41" s="20"/>
      <c r="C41" s="66"/>
      <c r="D41" s="67" t="s">
        <v>31</v>
      </c>
      <c r="E41" s="68"/>
      <c r="F41" s="68"/>
      <c r="G41" s="69" t="s">
        <v>32</v>
      </c>
      <c r="H41" s="70" t="s">
        <v>33</v>
      </c>
      <c r="I41" s="68"/>
      <c r="J41" s="71">
        <f>SUM(J32:J39)</f>
        <v>0</v>
      </c>
      <c r="K41" s="72"/>
      <c r="L41" s="21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</row>
    <row r="42" spans="1:31" s="2" customFormat="1" ht="14.45" customHeight="1" x14ac:dyDescent="0.2">
      <c r="A42" s="17"/>
      <c r="B42" s="20"/>
      <c r="C42" s="17"/>
      <c r="D42" s="17"/>
      <c r="E42" s="17"/>
      <c r="F42" s="17"/>
      <c r="G42" s="17"/>
      <c r="H42" s="17"/>
      <c r="I42" s="17"/>
      <c r="J42" s="17"/>
      <c r="K42" s="17"/>
      <c r="L42" s="21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</row>
    <row r="43" spans="1:31" s="1" customFormat="1" ht="14.45" customHeight="1" x14ac:dyDescent="0.2">
      <c r="B43" s="11"/>
      <c r="L43" s="11"/>
    </row>
    <row r="44" spans="1:31" s="1" customFormat="1" ht="14.45" customHeight="1" x14ac:dyDescent="0.2">
      <c r="B44" s="11"/>
      <c r="L44" s="11"/>
    </row>
    <row r="45" spans="1:31" s="1" customFormat="1" ht="14.45" customHeight="1" x14ac:dyDescent="0.2">
      <c r="B45" s="11"/>
      <c r="L45" s="11"/>
    </row>
    <row r="46" spans="1:31" s="1" customFormat="1" ht="14.45" customHeight="1" x14ac:dyDescent="0.2">
      <c r="B46" s="11"/>
      <c r="L46" s="11"/>
    </row>
    <row r="47" spans="1:31" s="1" customFormat="1" ht="14.45" customHeight="1" x14ac:dyDescent="0.2">
      <c r="B47" s="11"/>
      <c r="L47" s="11"/>
    </row>
    <row r="48" spans="1:31" s="1" customFormat="1" ht="14.45" customHeight="1" x14ac:dyDescent="0.2">
      <c r="B48" s="11"/>
      <c r="L48" s="11"/>
    </row>
    <row r="49" spans="1:31" s="1" customFormat="1" ht="14.45" customHeight="1" x14ac:dyDescent="0.2">
      <c r="B49" s="11"/>
      <c r="L49" s="11"/>
    </row>
    <row r="50" spans="1:31" s="2" customFormat="1" ht="14.45" customHeight="1" x14ac:dyDescent="0.2">
      <c r="B50" s="21"/>
      <c r="D50" s="73" t="s">
        <v>34</v>
      </c>
      <c r="E50" s="74"/>
      <c r="F50" s="74"/>
      <c r="G50" s="73" t="s">
        <v>35</v>
      </c>
      <c r="H50" s="74"/>
      <c r="I50" s="74"/>
      <c r="J50" s="74"/>
      <c r="K50" s="74"/>
      <c r="L50" s="21"/>
    </row>
    <row r="51" spans="1:31" ht="11.25" x14ac:dyDescent="0.2">
      <c r="B51" s="11"/>
      <c r="L51" s="11"/>
    </row>
    <row r="52" spans="1:31" ht="11.25" x14ac:dyDescent="0.2">
      <c r="B52" s="11"/>
      <c r="L52" s="11"/>
    </row>
    <row r="53" spans="1:31" ht="11.25" x14ac:dyDescent="0.2">
      <c r="B53" s="11"/>
      <c r="L53" s="11"/>
    </row>
    <row r="54" spans="1:31" ht="11.25" x14ac:dyDescent="0.2">
      <c r="B54" s="11"/>
      <c r="L54" s="11"/>
    </row>
    <row r="55" spans="1:31" ht="11.25" x14ac:dyDescent="0.2">
      <c r="B55" s="11"/>
      <c r="L55" s="11"/>
    </row>
    <row r="56" spans="1:31" ht="11.25" x14ac:dyDescent="0.2">
      <c r="B56" s="11"/>
      <c r="L56" s="11"/>
    </row>
    <row r="57" spans="1:31" ht="11.25" x14ac:dyDescent="0.2">
      <c r="B57" s="11"/>
      <c r="L57" s="11"/>
    </row>
    <row r="58" spans="1:31" ht="11.25" x14ac:dyDescent="0.2">
      <c r="B58" s="11"/>
      <c r="L58" s="11"/>
    </row>
    <row r="59" spans="1:31" ht="11.25" x14ac:dyDescent="0.2">
      <c r="B59" s="11"/>
      <c r="L59" s="11"/>
    </row>
    <row r="60" spans="1:31" ht="11.25" x14ac:dyDescent="0.2">
      <c r="B60" s="11"/>
      <c r="L60" s="11"/>
    </row>
    <row r="61" spans="1:31" s="2" customFormat="1" ht="12.75" x14ac:dyDescent="0.2">
      <c r="A61" s="17"/>
      <c r="B61" s="20"/>
      <c r="C61" s="17"/>
      <c r="D61" s="75" t="s">
        <v>36</v>
      </c>
      <c r="E61" s="76"/>
      <c r="F61" s="77" t="s">
        <v>37</v>
      </c>
      <c r="G61" s="75" t="s">
        <v>36</v>
      </c>
      <c r="H61" s="76"/>
      <c r="I61" s="76"/>
      <c r="J61" s="78" t="s">
        <v>37</v>
      </c>
      <c r="K61" s="76"/>
      <c r="L61" s="21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spans="1:31" ht="11.25" x14ac:dyDescent="0.2">
      <c r="B62" s="11"/>
      <c r="L62" s="11"/>
    </row>
    <row r="63" spans="1:31" ht="11.25" x14ac:dyDescent="0.2">
      <c r="B63" s="11"/>
      <c r="L63" s="11"/>
    </row>
    <row r="64" spans="1:31" ht="11.25" x14ac:dyDescent="0.2">
      <c r="B64" s="11"/>
      <c r="L64" s="11"/>
    </row>
    <row r="65" spans="1:31" s="2" customFormat="1" ht="12.75" x14ac:dyDescent="0.2">
      <c r="A65" s="17"/>
      <c r="B65" s="20"/>
      <c r="C65" s="17"/>
      <c r="D65" s="73" t="s">
        <v>38</v>
      </c>
      <c r="E65" s="79"/>
      <c r="F65" s="79"/>
      <c r="G65" s="73" t="s">
        <v>39</v>
      </c>
      <c r="H65" s="79"/>
      <c r="I65" s="79"/>
      <c r="J65" s="79"/>
      <c r="K65" s="79"/>
      <c r="L65" s="21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spans="1:31" ht="11.25" x14ac:dyDescent="0.2">
      <c r="B66" s="11"/>
      <c r="L66" s="11"/>
    </row>
    <row r="67" spans="1:31" ht="11.25" x14ac:dyDescent="0.2">
      <c r="B67" s="11"/>
      <c r="L67" s="11"/>
    </row>
    <row r="68" spans="1:31" ht="11.25" x14ac:dyDescent="0.2">
      <c r="B68" s="11"/>
      <c r="L68" s="11"/>
    </row>
    <row r="69" spans="1:31" ht="11.25" x14ac:dyDescent="0.2">
      <c r="B69" s="11"/>
      <c r="L69" s="11"/>
    </row>
    <row r="70" spans="1:31" ht="11.25" x14ac:dyDescent="0.2">
      <c r="B70" s="11"/>
      <c r="L70" s="11"/>
    </row>
    <row r="71" spans="1:31" ht="11.25" x14ac:dyDescent="0.2">
      <c r="B71" s="11"/>
      <c r="L71" s="11"/>
    </row>
    <row r="72" spans="1:31" ht="11.25" x14ac:dyDescent="0.2">
      <c r="B72" s="11"/>
      <c r="L72" s="11"/>
    </row>
    <row r="73" spans="1:31" ht="11.25" x14ac:dyDescent="0.2">
      <c r="B73" s="11"/>
      <c r="L73" s="11"/>
    </row>
    <row r="74" spans="1:31" ht="11.25" x14ac:dyDescent="0.2">
      <c r="B74" s="11"/>
      <c r="L74" s="11"/>
    </row>
    <row r="75" spans="1:31" ht="11.25" x14ac:dyDescent="0.2">
      <c r="B75" s="11"/>
      <c r="L75" s="11"/>
    </row>
    <row r="76" spans="1:31" s="2" customFormat="1" ht="12.75" x14ac:dyDescent="0.2">
      <c r="A76" s="17"/>
      <c r="B76" s="20"/>
      <c r="C76" s="17"/>
      <c r="D76" s="75" t="s">
        <v>36</v>
      </c>
      <c r="E76" s="76"/>
      <c r="F76" s="77" t="s">
        <v>37</v>
      </c>
      <c r="G76" s="75" t="s">
        <v>36</v>
      </c>
      <c r="H76" s="76"/>
      <c r="I76" s="76"/>
      <c r="J76" s="78" t="s">
        <v>37</v>
      </c>
      <c r="K76" s="76"/>
      <c r="L76" s="21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pans="1:31" s="2" customFormat="1" ht="14.45" customHeight="1" x14ac:dyDescent="0.2">
      <c r="A77" s="17"/>
      <c r="B77" s="80"/>
      <c r="C77" s="81"/>
      <c r="D77" s="81"/>
      <c r="E77" s="81"/>
      <c r="F77" s="81"/>
      <c r="G77" s="81"/>
      <c r="H77" s="81"/>
      <c r="I77" s="81"/>
      <c r="J77" s="81"/>
      <c r="K77" s="81"/>
      <c r="L77" s="21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pans="1:47" s="2" customFormat="1" ht="6.95" customHeight="1" x14ac:dyDescent="0.2">
      <c r="A81" s="17"/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21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pans="1:47" s="2" customFormat="1" ht="24.95" customHeight="1" x14ac:dyDescent="0.2">
      <c r="A82" s="17"/>
      <c r="B82" s="18"/>
      <c r="C82" s="12" t="s">
        <v>54</v>
      </c>
      <c r="D82" s="19"/>
      <c r="E82" s="19"/>
      <c r="F82" s="19"/>
      <c r="G82" s="19"/>
      <c r="H82" s="19"/>
      <c r="I82" s="19"/>
      <c r="J82" s="19"/>
      <c r="K82" s="19"/>
      <c r="L82" s="21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pans="1:47" s="2" customFormat="1" ht="6.95" customHeight="1" x14ac:dyDescent="0.2">
      <c r="A83" s="17"/>
      <c r="B83" s="18"/>
      <c r="C83" s="19"/>
      <c r="D83" s="19"/>
      <c r="E83" s="19"/>
      <c r="F83" s="19"/>
      <c r="G83" s="19"/>
      <c r="H83" s="19"/>
      <c r="I83" s="19"/>
      <c r="J83" s="19"/>
      <c r="K83" s="19"/>
      <c r="L83" s="21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pans="1:47" s="2" customFormat="1" ht="12" customHeight="1" x14ac:dyDescent="0.2">
      <c r="A84" s="17"/>
      <c r="B84" s="18"/>
      <c r="C84" s="14" t="s">
        <v>4</v>
      </c>
      <c r="D84" s="19"/>
      <c r="E84" s="19"/>
      <c r="F84" s="19"/>
      <c r="G84" s="19"/>
      <c r="H84" s="19"/>
      <c r="I84" s="19"/>
      <c r="J84" s="19"/>
      <c r="K84" s="19"/>
      <c r="L84" s="21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pans="1:47" s="2" customFormat="1" ht="16.5" customHeight="1" x14ac:dyDescent="0.2">
      <c r="A85" s="17"/>
      <c r="B85" s="18"/>
      <c r="C85" s="19"/>
      <c r="D85" s="19"/>
      <c r="E85" s="208" t="e">
        <f>E7</f>
        <v>#REF!</v>
      </c>
      <c r="F85" s="209"/>
      <c r="G85" s="209"/>
      <c r="H85" s="209"/>
      <c r="I85" s="19"/>
      <c r="J85" s="19"/>
      <c r="K85" s="19"/>
      <c r="L85" s="21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pans="1:47" s="2" customFormat="1" ht="12" customHeight="1" x14ac:dyDescent="0.2">
      <c r="A86" s="17"/>
      <c r="B86" s="18"/>
      <c r="C86" s="14" t="s">
        <v>52</v>
      </c>
      <c r="D86" s="19"/>
      <c r="E86" s="19"/>
      <c r="F86" s="19"/>
      <c r="G86" s="19"/>
      <c r="H86" s="19"/>
      <c r="I86" s="19"/>
      <c r="J86" s="19"/>
      <c r="K86" s="19"/>
      <c r="L86" s="21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pans="1:47" s="2" customFormat="1" ht="16.5" customHeight="1" x14ac:dyDescent="0.2">
      <c r="A87" s="17"/>
      <c r="B87" s="18"/>
      <c r="C87" s="19"/>
      <c r="D87" s="19"/>
      <c r="E87" s="197" t="str">
        <f>E9</f>
        <v>02a - Strecha špeciálne dielne autobusov - šikmá strecha</v>
      </c>
      <c r="F87" s="210"/>
      <c r="G87" s="210"/>
      <c r="H87" s="210"/>
      <c r="I87" s="19"/>
      <c r="J87" s="19"/>
      <c r="K87" s="19"/>
      <c r="L87" s="21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pans="1:47" s="2" customFormat="1" ht="6.95" customHeight="1" x14ac:dyDescent="0.2">
      <c r="A88" s="17"/>
      <c r="B88" s="18"/>
      <c r="C88" s="19"/>
      <c r="D88" s="19"/>
      <c r="E88" s="19"/>
      <c r="F88" s="19"/>
      <c r="G88" s="19"/>
      <c r="H88" s="19"/>
      <c r="I88" s="19"/>
      <c r="J88" s="19"/>
      <c r="K88" s="19"/>
      <c r="L88" s="21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pans="1:47" s="2" customFormat="1" ht="12" customHeight="1" x14ac:dyDescent="0.2">
      <c r="A89" s="17"/>
      <c r="B89" s="18"/>
      <c r="C89" s="14" t="s">
        <v>7</v>
      </c>
      <c r="D89" s="19"/>
      <c r="E89" s="19"/>
      <c r="F89" s="13" t="str">
        <f>F12</f>
        <v>Bratislava</v>
      </c>
      <c r="G89" s="19"/>
      <c r="H89" s="19"/>
      <c r="I89" s="14" t="s">
        <v>9</v>
      </c>
      <c r="J89" s="26" t="e">
        <f>IF(J12="","",J12)</f>
        <v>#REF!</v>
      </c>
      <c r="K89" s="19"/>
      <c r="L89" s="21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pans="1:47" s="2" customFormat="1" ht="6.95" customHeight="1" x14ac:dyDescent="0.2">
      <c r="A90" s="17"/>
      <c r="B90" s="18"/>
      <c r="C90" s="19"/>
      <c r="D90" s="19"/>
      <c r="E90" s="19"/>
      <c r="F90" s="19"/>
      <c r="G90" s="19"/>
      <c r="H90" s="19"/>
      <c r="I90" s="19"/>
      <c r="J90" s="19"/>
      <c r="K90" s="19"/>
      <c r="L90" s="21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pans="1:47" s="2" customFormat="1" ht="15.2" customHeight="1" x14ac:dyDescent="0.2">
      <c r="A91" s="17"/>
      <c r="B91" s="18"/>
      <c r="C91" s="14" t="s">
        <v>10</v>
      </c>
      <c r="D91" s="19"/>
      <c r="E91" s="19"/>
      <c r="F91" s="13" t="str">
        <f>E15</f>
        <v>Dopravný podnik Bratislava, akciová spoločnosť</v>
      </c>
      <c r="G91" s="19"/>
      <c r="H91" s="19"/>
      <c r="I91" s="14" t="s">
        <v>17</v>
      </c>
      <c r="J91" s="16" t="e">
        <f>E21</f>
        <v>#REF!</v>
      </c>
      <c r="K91" s="19"/>
      <c r="L91" s="21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pans="1:47" s="2" customFormat="1" ht="15.2" customHeight="1" x14ac:dyDescent="0.2">
      <c r="A92" s="17"/>
      <c r="B92" s="18"/>
      <c r="C92" s="14" t="s">
        <v>16</v>
      </c>
      <c r="D92" s="19"/>
      <c r="E92" s="19"/>
      <c r="F92" s="13" t="e">
        <f>IF(E18="","",E18)</f>
        <v>#REF!</v>
      </c>
      <c r="G92" s="19"/>
      <c r="H92" s="19"/>
      <c r="I92" s="14" t="s">
        <v>19</v>
      </c>
      <c r="J92" s="16" t="e">
        <f>E24</f>
        <v>#REF!</v>
      </c>
      <c r="K92" s="19"/>
      <c r="L92" s="21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pans="1:47" s="2" customFormat="1" ht="10.35" customHeight="1" x14ac:dyDescent="0.2">
      <c r="A93" s="17"/>
      <c r="B93" s="18"/>
      <c r="C93" s="19"/>
      <c r="D93" s="19"/>
      <c r="E93" s="19"/>
      <c r="F93" s="19"/>
      <c r="G93" s="19"/>
      <c r="H93" s="19"/>
      <c r="I93" s="19"/>
      <c r="J93" s="19"/>
      <c r="K93" s="19"/>
      <c r="L93" s="21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pans="1:47" s="2" customFormat="1" ht="29.25" customHeight="1" x14ac:dyDescent="0.2">
      <c r="A94" s="17"/>
      <c r="B94" s="18"/>
      <c r="C94" s="84" t="s">
        <v>55</v>
      </c>
      <c r="D94" s="42"/>
      <c r="E94" s="42"/>
      <c r="F94" s="42"/>
      <c r="G94" s="42"/>
      <c r="H94" s="42"/>
      <c r="I94" s="42"/>
      <c r="J94" s="85" t="s">
        <v>56</v>
      </c>
      <c r="K94" s="42"/>
      <c r="L94" s="21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pans="1:47" s="2" customFormat="1" ht="10.35" customHeight="1" x14ac:dyDescent="0.2">
      <c r="A95" s="17"/>
      <c r="B95" s="18"/>
      <c r="C95" s="19"/>
      <c r="D95" s="19"/>
      <c r="E95" s="19"/>
      <c r="F95" s="19"/>
      <c r="G95" s="19"/>
      <c r="H95" s="19"/>
      <c r="I95" s="19"/>
      <c r="J95" s="19"/>
      <c r="K95" s="19"/>
      <c r="L95" s="21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pans="1:47" s="2" customFormat="1" ht="22.9" customHeight="1" x14ac:dyDescent="0.2">
      <c r="A96" s="17"/>
      <c r="B96" s="18"/>
      <c r="C96" s="86" t="s">
        <v>57</v>
      </c>
      <c r="D96" s="19"/>
      <c r="E96" s="19"/>
      <c r="F96" s="19"/>
      <c r="G96" s="19"/>
      <c r="H96" s="19"/>
      <c r="I96" s="19"/>
      <c r="J96" s="35">
        <f>J141</f>
        <v>0</v>
      </c>
      <c r="K96" s="19"/>
      <c r="L96" s="21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10" t="s">
        <v>58</v>
      </c>
    </row>
    <row r="97" spans="1:31" s="4" customFormat="1" ht="24.95" customHeight="1" x14ac:dyDescent="0.2">
      <c r="B97" s="87"/>
      <c r="C97" s="88"/>
      <c r="D97" s="89" t="s">
        <v>59</v>
      </c>
      <c r="E97" s="90"/>
      <c r="F97" s="90"/>
      <c r="G97" s="90"/>
      <c r="H97" s="90"/>
      <c r="I97" s="90"/>
      <c r="J97" s="91">
        <f>J142</f>
        <v>0</v>
      </c>
      <c r="K97" s="88"/>
      <c r="L97" s="92"/>
    </row>
    <row r="98" spans="1:31" s="5" customFormat="1" ht="19.899999999999999" customHeight="1" x14ac:dyDescent="0.2">
      <c r="B98" s="93"/>
      <c r="C98" s="36"/>
      <c r="D98" s="94" t="s">
        <v>60</v>
      </c>
      <c r="E98" s="95"/>
      <c r="F98" s="95"/>
      <c r="G98" s="95"/>
      <c r="H98" s="95"/>
      <c r="I98" s="95"/>
      <c r="J98" s="96">
        <f>J143</f>
        <v>0</v>
      </c>
      <c r="K98" s="36"/>
      <c r="L98" s="97"/>
    </row>
    <row r="99" spans="1:31" s="4" customFormat="1" ht="24.95" customHeight="1" x14ac:dyDescent="0.2">
      <c r="B99" s="87"/>
      <c r="C99" s="88"/>
      <c r="D99" s="89" t="s">
        <v>163</v>
      </c>
      <c r="E99" s="90"/>
      <c r="F99" s="90"/>
      <c r="G99" s="90"/>
      <c r="H99" s="90"/>
      <c r="I99" s="90"/>
      <c r="J99" s="91">
        <f>J152</f>
        <v>0</v>
      </c>
      <c r="K99" s="88"/>
      <c r="L99" s="92"/>
    </row>
    <row r="100" spans="1:31" s="5" customFormat="1" ht="19.899999999999999" customHeight="1" x14ac:dyDescent="0.2">
      <c r="B100" s="93"/>
      <c r="C100" s="36"/>
      <c r="D100" s="94" t="s">
        <v>164</v>
      </c>
      <c r="E100" s="95"/>
      <c r="F100" s="95"/>
      <c r="G100" s="95"/>
      <c r="H100" s="95"/>
      <c r="I100" s="95"/>
      <c r="J100" s="96">
        <f>J153</f>
        <v>0</v>
      </c>
      <c r="K100" s="36"/>
      <c r="L100" s="97"/>
    </row>
    <row r="101" spans="1:31" s="5" customFormat="1" ht="19.899999999999999" customHeight="1" x14ac:dyDescent="0.2">
      <c r="B101" s="93"/>
      <c r="C101" s="36"/>
      <c r="D101" s="94" t="s">
        <v>165</v>
      </c>
      <c r="E101" s="95"/>
      <c r="F101" s="95"/>
      <c r="G101" s="95"/>
      <c r="H101" s="95"/>
      <c r="I101" s="95"/>
      <c r="J101" s="96">
        <f>J163</f>
        <v>0</v>
      </c>
      <c r="K101" s="36"/>
      <c r="L101" s="97"/>
    </row>
    <row r="102" spans="1:31" s="5" customFormat="1" ht="19.899999999999999" customHeight="1" x14ac:dyDescent="0.2">
      <c r="B102" s="93"/>
      <c r="C102" s="36"/>
      <c r="D102" s="94" t="s">
        <v>166</v>
      </c>
      <c r="E102" s="95"/>
      <c r="F102" s="95"/>
      <c r="G102" s="95"/>
      <c r="H102" s="95"/>
      <c r="I102" s="95"/>
      <c r="J102" s="96">
        <f>J207</f>
        <v>0</v>
      </c>
      <c r="K102" s="36"/>
      <c r="L102" s="97"/>
    </row>
    <row r="103" spans="1:31" s="5" customFormat="1" ht="19.899999999999999" customHeight="1" x14ac:dyDescent="0.2">
      <c r="B103" s="93"/>
      <c r="C103" s="36"/>
      <c r="D103" s="94" t="s">
        <v>167</v>
      </c>
      <c r="E103" s="95"/>
      <c r="F103" s="95"/>
      <c r="G103" s="95"/>
      <c r="H103" s="95"/>
      <c r="I103" s="95"/>
      <c r="J103" s="96">
        <f>J227</f>
        <v>0</v>
      </c>
      <c r="K103" s="36"/>
      <c r="L103" s="97"/>
    </row>
    <row r="104" spans="1:31" s="5" customFormat="1" ht="19.899999999999999" customHeight="1" x14ac:dyDescent="0.2">
      <c r="B104" s="93"/>
      <c r="C104" s="36"/>
      <c r="D104" s="94" t="s">
        <v>168</v>
      </c>
      <c r="E104" s="95"/>
      <c r="F104" s="95"/>
      <c r="G104" s="95"/>
      <c r="H104" s="95"/>
      <c r="I104" s="95"/>
      <c r="J104" s="96">
        <f>J245</f>
        <v>0</v>
      </c>
      <c r="K104" s="36"/>
      <c r="L104" s="97"/>
    </row>
    <row r="105" spans="1:31" s="4" customFormat="1" ht="24.95" customHeight="1" x14ac:dyDescent="0.2">
      <c r="B105" s="87"/>
      <c r="C105" s="88"/>
      <c r="D105" s="89" t="s">
        <v>169</v>
      </c>
      <c r="E105" s="90"/>
      <c r="F105" s="90"/>
      <c r="G105" s="90"/>
      <c r="H105" s="90"/>
      <c r="I105" s="90"/>
      <c r="J105" s="91">
        <f>J248</f>
        <v>0</v>
      </c>
      <c r="K105" s="88"/>
      <c r="L105" s="92"/>
    </row>
    <row r="106" spans="1:31" s="5" customFormat="1" ht="19.899999999999999" customHeight="1" x14ac:dyDescent="0.2">
      <c r="B106" s="93"/>
      <c r="C106" s="36"/>
      <c r="D106" s="94" t="s">
        <v>170</v>
      </c>
      <c r="E106" s="95"/>
      <c r="F106" s="95"/>
      <c r="G106" s="95"/>
      <c r="H106" s="95"/>
      <c r="I106" s="95"/>
      <c r="J106" s="96">
        <f>J249</f>
        <v>0</v>
      </c>
      <c r="K106" s="36"/>
      <c r="L106" s="97"/>
    </row>
    <row r="107" spans="1:31" s="5" customFormat="1" ht="19.899999999999999" customHeight="1" x14ac:dyDescent="0.2">
      <c r="B107" s="93"/>
      <c r="C107" s="36"/>
      <c r="D107" s="94" t="s">
        <v>171</v>
      </c>
      <c r="E107" s="95"/>
      <c r="F107" s="95"/>
      <c r="G107" s="95"/>
      <c r="H107" s="95"/>
      <c r="I107" s="95"/>
      <c r="J107" s="96">
        <f>J270</f>
        <v>0</v>
      </c>
      <c r="K107" s="36"/>
      <c r="L107" s="97"/>
    </row>
    <row r="108" spans="1:31" s="4" customFormat="1" ht="24.95" customHeight="1" x14ac:dyDescent="0.2">
      <c r="B108" s="87"/>
      <c r="C108" s="88"/>
      <c r="D108" s="89" t="s">
        <v>172</v>
      </c>
      <c r="E108" s="90"/>
      <c r="F108" s="90"/>
      <c r="G108" s="90"/>
      <c r="H108" s="90"/>
      <c r="I108" s="90"/>
      <c r="J108" s="91">
        <f>J272</f>
        <v>0</v>
      </c>
      <c r="K108" s="88"/>
      <c r="L108" s="92"/>
    </row>
    <row r="109" spans="1:31" s="4" customFormat="1" ht="24.95" customHeight="1" x14ac:dyDescent="0.2">
      <c r="B109" s="87"/>
      <c r="C109" s="88"/>
      <c r="D109" s="89" t="s">
        <v>173</v>
      </c>
      <c r="E109" s="90"/>
      <c r="F109" s="90"/>
      <c r="G109" s="90"/>
      <c r="H109" s="90"/>
      <c r="I109" s="90"/>
      <c r="J109" s="91">
        <f>J276</f>
        <v>0</v>
      </c>
      <c r="K109" s="88"/>
      <c r="L109" s="92"/>
    </row>
    <row r="110" spans="1:31" s="4" customFormat="1" ht="24.95" customHeight="1" x14ac:dyDescent="0.2">
      <c r="B110" s="87"/>
      <c r="C110" s="88"/>
      <c r="D110" s="89" t="s">
        <v>61</v>
      </c>
      <c r="E110" s="90"/>
      <c r="F110" s="90"/>
      <c r="G110" s="90"/>
      <c r="H110" s="90"/>
      <c r="I110" s="90"/>
      <c r="J110" s="91">
        <f>J278</f>
        <v>0</v>
      </c>
      <c r="K110" s="88"/>
      <c r="L110" s="92"/>
    </row>
    <row r="111" spans="1:31" s="4" customFormat="1" ht="21.75" customHeight="1" x14ac:dyDescent="0.2">
      <c r="B111" s="87"/>
      <c r="C111" s="88"/>
      <c r="D111" s="98" t="s">
        <v>62</v>
      </c>
      <c r="E111" s="88"/>
      <c r="F111" s="88"/>
      <c r="G111" s="88"/>
      <c r="H111" s="88"/>
      <c r="I111" s="88"/>
      <c r="J111" s="99">
        <f>J284</f>
        <v>0</v>
      </c>
      <c r="K111" s="88"/>
      <c r="L111" s="92"/>
    </row>
    <row r="112" spans="1:31" s="2" customFormat="1" ht="21.75" customHeight="1" x14ac:dyDescent="0.2">
      <c r="A112" s="17"/>
      <c r="B112" s="18"/>
      <c r="C112" s="19"/>
      <c r="D112" s="19"/>
      <c r="E112" s="19"/>
      <c r="F112" s="19"/>
      <c r="G112" s="19"/>
      <c r="H112" s="19"/>
      <c r="I112" s="19"/>
      <c r="J112" s="19"/>
      <c r="K112" s="19"/>
      <c r="L112" s="21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spans="1:65" s="2" customFormat="1" ht="6.95" customHeight="1" x14ac:dyDescent="0.2">
      <c r="A113" s="17"/>
      <c r="B113" s="18"/>
      <c r="C113" s="19"/>
      <c r="D113" s="19"/>
      <c r="E113" s="19"/>
      <c r="F113" s="19"/>
      <c r="G113" s="19"/>
      <c r="H113" s="19"/>
      <c r="I113" s="19"/>
      <c r="J113" s="19"/>
      <c r="K113" s="19"/>
      <c r="L113" s="21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spans="1:65" s="2" customFormat="1" ht="29.25" customHeight="1" x14ac:dyDescent="0.2">
      <c r="A114" s="17"/>
      <c r="B114" s="18"/>
      <c r="C114" s="86" t="s">
        <v>63</v>
      </c>
      <c r="D114" s="19"/>
      <c r="E114" s="19"/>
      <c r="F114" s="19"/>
      <c r="G114" s="19"/>
      <c r="H114" s="19"/>
      <c r="I114" s="19"/>
      <c r="J114" s="100">
        <f>ROUND(J115 + J116 + J117 + J118 + J119 + J120,2)</f>
        <v>0</v>
      </c>
      <c r="K114" s="19"/>
      <c r="L114" s="21"/>
      <c r="N114" s="101" t="s">
        <v>25</v>
      </c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spans="1:65" s="2" customFormat="1" ht="18" customHeight="1" x14ac:dyDescent="0.2">
      <c r="A115" s="17"/>
      <c r="B115" s="18"/>
      <c r="C115" s="19"/>
      <c r="D115" s="199" t="s">
        <v>64</v>
      </c>
      <c r="E115" s="198"/>
      <c r="F115" s="198"/>
      <c r="G115" s="19"/>
      <c r="H115" s="19"/>
      <c r="I115" s="19"/>
      <c r="J115" s="39">
        <v>0</v>
      </c>
      <c r="K115" s="19"/>
      <c r="L115" s="102"/>
      <c r="M115" s="103"/>
      <c r="N115" s="104" t="s">
        <v>27</v>
      </c>
      <c r="O115" s="103"/>
      <c r="P115" s="103"/>
      <c r="Q115" s="103"/>
      <c r="R115" s="103"/>
      <c r="S115" s="105"/>
      <c r="T115" s="105"/>
      <c r="U115" s="105"/>
      <c r="V115" s="105"/>
      <c r="W115" s="105"/>
      <c r="X115" s="105"/>
      <c r="Y115" s="105"/>
      <c r="Z115" s="105"/>
      <c r="AA115" s="105"/>
      <c r="AB115" s="105"/>
      <c r="AC115" s="105"/>
      <c r="AD115" s="105"/>
      <c r="AE115" s="105"/>
      <c r="AF115" s="103"/>
      <c r="AG115" s="103"/>
      <c r="AH115" s="103"/>
      <c r="AI115" s="103"/>
      <c r="AJ115" s="103"/>
      <c r="AK115" s="103"/>
      <c r="AL115" s="103"/>
      <c r="AM115" s="103"/>
      <c r="AN115" s="103"/>
      <c r="AO115" s="103"/>
      <c r="AP115" s="103"/>
      <c r="AQ115" s="103"/>
      <c r="AR115" s="103"/>
      <c r="AS115" s="103"/>
      <c r="AT115" s="103"/>
      <c r="AU115" s="103"/>
      <c r="AV115" s="103"/>
      <c r="AW115" s="103"/>
      <c r="AX115" s="103"/>
      <c r="AY115" s="106" t="s">
        <v>65</v>
      </c>
      <c r="AZ115" s="103"/>
      <c r="BA115" s="103"/>
      <c r="BB115" s="103"/>
      <c r="BC115" s="103"/>
      <c r="BD115" s="103"/>
      <c r="BE115" s="107">
        <f t="shared" ref="BE115:BE120" si="0">IF(N115="základná",J115,0)</f>
        <v>0</v>
      </c>
      <c r="BF115" s="107">
        <f t="shared" ref="BF115:BF120" si="1">IF(N115="znížená",J115,0)</f>
        <v>0</v>
      </c>
      <c r="BG115" s="107">
        <f t="shared" ref="BG115:BG120" si="2">IF(N115="zákl. prenesená",J115,0)</f>
        <v>0</v>
      </c>
      <c r="BH115" s="107">
        <f t="shared" ref="BH115:BH120" si="3">IF(N115="zníž. prenesená",J115,0)</f>
        <v>0</v>
      </c>
      <c r="BI115" s="107">
        <f t="shared" ref="BI115:BI120" si="4">IF(N115="nulová",J115,0)</f>
        <v>0</v>
      </c>
      <c r="BJ115" s="106" t="s">
        <v>46</v>
      </c>
      <c r="BK115" s="103"/>
      <c r="BL115" s="103"/>
      <c r="BM115" s="103"/>
    </row>
    <row r="116" spans="1:65" s="2" customFormat="1" ht="18" customHeight="1" x14ac:dyDescent="0.2">
      <c r="A116" s="17"/>
      <c r="B116" s="18"/>
      <c r="C116" s="19"/>
      <c r="D116" s="199" t="s">
        <v>66</v>
      </c>
      <c r="E116" s="198"/>
      <c r="F116" s="198"/>
      <c r="G116" s="19"/>
      <c r="H116" s="19"/>
      <c r="I116" s="19"/>
      <c r="J116" s="39">
        <v>0</v>
      </c>
      <c r="K116" s="19"/>
      <c r="L116" s="102"/>
      <c r="M116" s="103"/>
      <c r="N116" s="104" t="s">
        <v>27</v>
      </c>
      <c r="O116" s="103"/>
      <c r="P116" s="103"/>
      <c r="Q116" s="103"/>
      <c r="R116" s="103"/>
      <c r="S116" s="105"/>
      <c r="T116" s="105"/>
      <c r="U116" s="105"/>
      <c r="V116" s="105"/>
      <c r="W116" s="105"/>
      <c r="X116" s="105"/>
      <c r="Y116" s="105"/>
      <c r="Z116" s="105"/>
      <c r="AA116" s="105"/>
      <c r="AB116" s="105"/>
      <c r="AC116" s="105"/>
      <c r="AD116" s="105"/>
      <c r="AE116" s="105"/>
      <c r="AF116" s="103"/>
      <c r="AG116" s="103"/>
      <c r="AH116" s="103"/>
      <c r="AI116" s="103"/>
      <c r="AJ116" s="103"/>
      <c r="AK116" s="103"/>
      <c r="AL116" s="103"/>
      <c r="AM116" s="103"/>
      <c r="AN116" s="103"/>
      <c r="AO116" s="103"/>
      <c r="AP116" s="103"/>
      <c r="AQ116" s="103"/>
      <c r="AR116" s="103"/>
      <c r="AS116" s="103"/>
      <c r="AT116" s="103"/>
      <c r="AU116" s="103"/>
      <c r="AV116" s="103"/>
      <c r="AW116" s="103"/>
      <c r="AX116" s="103"/>
      <c r="AY116" s="106" t="s">
        <v>65</v>
      </c>
      <c r="AZ116" s="103"/>
      <c r="BA116" s="103"/>
      <c r="BB116" s="103"/>
      <c r="BC116" s="103"/>
      <c r="BD116" s="103"/>
      <c r="BE116" s="107">
        <f t="shared" si="0"/>
        <v>0</v>
      </c>
      <c r="BF116" s="107">
        <f t="shared" si="1"/>
        <v>0</v>
      </c>
      <c r="BG116" s="107">
        <f t="shared" si="2"/>
        <v>0</v>
      </c>
      <c r="BH116" s="107">
        <f t="shared" si="3"/>
        <v>0</v>
      </c>
      <c r="BI116" s="107">
        <f t="shared" si="4"/>
        <v>0</v>
      </c>
      <c r="BJ116" s="106" t="s">
        <v>46</v>
      </c>
      <c r="BK116" s="103"/>
      <c r="BL116" s="103"/>
      <c r="BM116" s="103"/>
    </row>
    <row r="117" spans="1:65" s="2" customFormat="1" ht="18" customHeight="1" x14ac:dyDescent="0.2">
      <c r="A117" s="17"/>
      <c r="B117" s="18"/>
      <c r="C117" s="19"/>
      <c r="D117" s="199" t="s">
        <v>67</v>
      </c>
      <c r="E117" s="198"/>
      <c r="F117" s="198"/>
      <c r="G117" s="19"/>
      <c r="H117" s="19"/>
      <c r="I117" s="19"/>
      <c r="J117" s="39">
        <v>0</v>
      </c>
      <c r="K117" s="19"/>
      <c r="L117" s="102"/>
      <c r="M117" s="103"/>
      <c r="N117" s="104" t="s">
        <v>27</v>
      </c>
      <c r="O117" s="103"/>
      <c r="P117" s="103"/>
      <c r="Q117" s="103"/>
      <c r="R117" s="103"/>
      <c r="S117" s="105"/>
      <c r="T117" s="105"/>
      <c r="U117" s="105"/>
      <c r="V117" s="105"/>
      <c r="W117" s="105"/>
      <c r="X117" s="105"/>
      <c r="Y117" s="105"/>
      <c r="Z117" s="105"/>
      <c r="AA117" s="105"/>
      <c r="AB117" s="105"/>
      <c r="AC117" s="105"/>
      <c r="AD117" s="105"/>
      <c r="AE117" s="105"/>
      <c r="AF117" s="103"/>
      <c r="AG117" s="103"/>
      <c r="AH117" s="103"/>
      <c r="AI117" s="103"/>
      <c r="AJ117" s="103"/>
      <c r="AK117" s="103"/>
      <c r="AL117" s="103"/>
      <c r="AM117" s="103"/>
      <c r="AN117" s="103"/>
      <c r="AO117" s="103"/>
      <c r="AP117" s="103"/>
      <c r="AQ117" s="103"/>
      <c r="AR117" s="103"/>
      <c r="AS117" s="103"/>
      <c r="AT117" s="103"/>
      <c r="AU117" s="103"/>
      <c r="AV117" s="103"/>
      <c r="AW117" s="103"/>
      <c r="AX117" s="103"/>
      <c r="AY117" s="106" t="s">
        <v>65</v>
      </c>
      <c r="AZ117" s="103"/>
      <c r="BA117" s="103"/>
      <c r="BB117" s="103"/>
      <c r="BC117" s="103"/>
      <c r="BD117" s="103"/>
      <c r="BE117" s="107">
        <f t="shared" si="0"/>
        <v>0</v>
      </c>
      <c r="BF117" s="107">
        <f t="shared" si="1"/>
        <v>0</v>
      </c>
      <c r="BG117" s="107">
        <f t="shared" si="2"/>
        <v>0</v>
      </c>
      <c r="BH117" s="107">
        <f t="shared" si="3"/>
        <v>0</v>
      </c>
      <c r="BI117" s="107">
        <f t="shared" si="4"/>
        <v>0</v>
      </c>
      <c r="BJ117" s="106" t="s">
        <v>46</v>
      </c>
      <c r="BK117" s="103"/>
      <c r="BL117" s="103"/>
      <c r="BM117" s="103"/>
    </row>
    <row r="118" spans="1:65" s="2" customFormat="1" ht="18" customHeight="1" x14ac:dyDescent="0.2">
      <c r="A118" s="17"/>
      <c r="B118" s="18"/>
      <c r="C118" s="19"/>
      <c r="D118" s="199" t="s">
        <v>68</v>
      </c>
      <c r="E118" s="198"/>
      <c r="F118" s="198"/>
      <c r="G118" s="19"/>
      <c r="H118" s="19"/>
      <c r="I118" s="19"/>
      <c r="J118" s="39">
        <v>0</v>
      </c>
      <c r="K118" s="19"/>
      <c r="L118" s="102"/>
      <c r="M118" s="103"/>
      <c r="N118" s="104" t="s">
        <v>27</v>
      </c>
      <c r="O118" s="103"/>
      <c r="P118" s="103"/>
      <c r="Q118" s="103"/>
      <c r="R118" s="103"/>
      <c r="S118" s="105"/>
      <c r="T118" s="105"/>
      <c r="U118" s="105"/>
      <c r="V118" s="105"/>
      <c r="W118" s="105"/>
      <c r="X118" s="105"/>
      <c r="Y118" s="105"/>
      <c r="Z118" s="105"/>
      <c r="AA118" s="105"/>
      <c r="AB118" s="105"/>
      <c r="AC118" s="105"/>
      <c r="AD118" s="105"/>
      <c r="AE118" s="105"/>
      <c r="AF118" s="103"/>
      <c r="AG118" s="103"/>
      <c r="AH118" s="103"/>
      <c r="AI118" s="103"/>
      <c r="AJ118" s="103"/>
      <c r="AK118" s="103"/>
      <c r="AL118" s="103"/>
      <c r="AM118" s="103"/>
      <c r="AN118" s="103"/>
      <c r="AO118" s="103"/>
      <c r="AP118" s="103"/>
      <c r="AQ118" s="103"/>
      <c r="AR118" s="103"/>
      <c r="AS118" s="103"/>
      <c r="AT118" s="103"/>
      <c r="AU118" s="103"/>
      <c r="AV118" s="103"/>
      <c r="AW118" s="103"/>
      <c r="AX118" s="103"/>
      <c r="AY118" s="106" t="s">
        <v>65</v>
      </c>
      <c r="AZ118" s="103"/>
      <c r="BA118" s="103"/>
      <c r="BB118" s="103"/>
      <c r="BC118" s="103"/>
      <c r="BD118" s="103"/>
      <c r="BE118" s="107">
        <f t="shared" si="0"/>
        <v>0</v>
      </c>
      <c r="BF118" s="107">
        <f t="shared" si="1"/>
        <v>0</v>
      </c>
      <c r="BG118" s="107">
        <f t="shared" si="2"/>
        <v>0</v>
      </c>
      <c r="BH118" s="107">
        <f t="shared" si="3"/>
        <v>0</v>
      </c>
      <c r="BI118" s="107">
        <f t="shared" si="4"/>
        <v>0</v>
      </c>
      <c r="BJ118" s="106" t="s">
        <v>46</v>
      </c>
      <c r="BK118" s="103"/>
      <c r="BL118" s="103"/>
      <c r="BM118" s="103"/>
    </row>
    <row r="119" spans="1:65" s="2" customFormat="1" ht="18" customHeight="1" x14ac:dyDescent="0.2">
      <c r="A119" s="17"/>
      <c r="B119" s="18"/>
      <c r="C119" s="19"/>
      <c r="D119" s="199" t="s">
        <v>69</v>
      </c>
      <c r="E119" s="198"/>
      <c r="F119" s="198"/>
      <c r="G119" s="19"/>
      <c r="H119" s="19"/>
      <c r="I119" s="19"/>
      <c r="J119" s="39">
        <v>0</v>
      </c>
      <c r="K119" s="19"/>
      <c r="L119" s="102"/>
      <c r="M119" s="103"/>
      <c r="N119" s="104" t="s">
        <v>27</v>
      </c>
      <c r="O119" s="103"/>
      <c r="P119" s="103"/>
      <c r="Q119" s="103"/>
      <c r="R119" s="103"/>
      <c r="S119" s="105"/>
      <c r="T119" s="105"/>
      <c r="U119" s="105"/>
      <c r="V119" s="105"/>
      <c r="W119" s="105"/>
      <c r="X119" s="105"/>
      <c r="Y119" s="105"/>
      <c r="Z119" s="105"/>
      <c r="AA119" s="105"/>
      <c r="AB119" s="105"/>
      <c r="AC119" s="105"/>
      <c r="AD119" s="105"/>
      <c r="AE119" s="105"/>
      <c r="AF119" s="103"/>
      <c r="AG119" s="103"/>
      <c r="AH119" s="103"/>
      <c r="AI119" s="103"/>
      <c r="AJ119" s="103"/>
      <c r="AK119" s="103"/>
      <c r="AL119" s="103"/>
      <c r="AM119" s="103"/>
      <c r="AN119" s="103"/>
      <c r="AO119" s="103"/>
      <c r="AP119" s="103"/>
      <c r="AQ119" s="103"/>
      <c r="AR119" s="103"/>
      <c r="AS119" s="103"/>
      <c r="AT119" s="103"/>
      <c r="AU119" s="103"/>
      <c r="AV119" s="103"/>
      <c r="AW119" s="103"/>
      <c r="AX119" s="103"/>
      <c r="AY119" s="106" t="s">
        <v>65</v>
      </c>
      <c r="AZ119" s="103"/>
      <c r="BA119" s="103"/>
      <c r="BB119" s="103"/>
      <c r="BC119" s="103"/>
      <c r="BD119" s="103"/>
      <c r="BE119" s="107">
        <f t="shared" si="0"/>
        <v>0</v>
      </c>
      <c r="BF119" s="107">
        <f t="shared" si="1"/>
        <v>0</v>
      </c>
      <c r="BG119" s="107">
        <f t="shared" si="2"/>
        <v>0</v>
      </c>
      <c r="BH119" s="107">
        <f t="shared" si="3"/>
        <v>0</v>
      </c>
      <c r="BI119" s="107">
        <f t="shared" si="4"/>
        <v>0</v>
      </c>
      <c r="BJ119" s="106" t="s">
        <v>46</v>
      </c>
      <c r="BK119" s="103"/>
      <c r="BL119" s="103"/>
      <c r="BM119" s="103"/>
    </row>
    <row r="120" spans="1:65" s="2" customFormat="1" ht="18" customHeight="1" x14ac:dyDescent="0.2">
      <c r="A120" s="17"/>
      <c r="B120" s="18"/>
      <c r="C120" s="19"/>
      <c r="D120" s="38" t="s">
        <v>70</v>
      </c>
      <c r="E120" s="19"/>
      <c r="F120" s="19"/>
      <c r="G120" s="19"/>
      <c r="H120" s="19"/>
      <c r="I120" s="19"/>
      <c r="J120" s="39">
        <f>ROUND(J30*T120,2)</f>
        <v>0</v>
      </c>
      <c r="K120" s="19"/>
      <c r="L120" s="102"/>
      <c r="M120" s="103"/>
      <c r="N120" s="104" t="s">
        <v>27</v>
      </c>
      <c r="O120" s="103"/>
      <c r="P120" s="103"/>
      <c r="Q120" s="103"/>
      <c r="R120" s="103"/>
      <c r="S120" s="105"/>
      <c r="T120" s="105"/>
      <c r="U120" s="105"/>
      <c r="V120" s="105"/>
      <c r="W120" s="105"/>
      <c r="X120" s="105"/>
      <c r="Y120" s="105"/>
      <c r="Z120" s="105"/>
      <c r="AA120" s="105"/>
      <c r="AB120" s="105"/>
      <c r="AC120" s="105"/>
      <c r="AD120" s="105"/>
      <c r="AE120" s="105"/>
      <c r="AF120" s="103"/>
      <c r="AG120" s="103"/>
      <c r="AH120" s="103"/>
      <c r="AI120" s="103"/>
      <c r="AJ120" s="103"/>
      <c r="AK120" s="103"/>
      <c r="AL120" s="103"/>
      <c r="AM120" s="103"/>
      <c r="AN120" s="103"/>
      <c r="AO120" s="103"/>
      <c r="AP120" s="103"/>
      <c r="AQ120" s="103"/>
      <c r="AR120" s="103"/>
      <c r="AS120" s="103"/>
      <c r="AT120" s="103"/>
      <c r="AU120" s="103"/>
      <c r="AV120" s="103"/>
      <c r="AW120" s="103"/>
      <c r="AX120" s="103"/>
      <c r="AY120" s="106" t="s">
        <v>71</v>
      </c>
      <c r="AZ120" s="103"/>
      <c r="BA120" s="103"/>
      <c r="BB120" s="103"/>
      <c r="BC120" s="103"/>
      <c r="BD120" s="103"/>
      <c r="BE120" s="107">
        <f t="shared" si="0"/>
        <v>0</v>
      </c>
      <c r="BF120" s="107">
        <f t="shared" si="1"/>
        <v>0</v>
      </c>
      <c r="BG120" s="107">
        <f t="shared" si="2"/>
        <v>0</v>
      </c>
      <c r="BH120" s="107">
        <f t="shared" si="3"/>
        <v>0</v>
      </c>
      <c r="BI120" s="107">
        <f t="shared" si="4"/>
        <v>0</v>
      </c>
      <c r="BJ120" s="106" t="s">
        <v>46</v>
      </c>
      <c r="BK120" s="103"/>
      <c r="BL120" s="103"/>
      <c r="BM120" s="103"/>
    </row>
    <row r="121" spans="1:65" s="2" customFormat="1" ht="11.25" x14ac:dyDescent="0.2">
      <c r="A121" s="17"/>
      <c r="B121" s="18"/>
      <c r="C121" s="19"/>
      <c r="D121" s="19"/>
      <c r="E121" s="19"/>
      <c r="F121" s="19"/>
      <c r="G121" s="19"/>
      <c r="H121" s="19"/>
      <c r="I121" s="19"/>
      <c r="J121" s="19"/>
      <c r="K121" s="19"/>
      <c r="L121" s="21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</row>
    <row r="122" spans="1:65" s="2" customFormat="1" ht="29.25" customHeight="1" x14ac:dyDescent="0.2">
      <c r="A122" s="17"/>
      <c r="B122" s="18"/>
      <c r="C122" s="41" t="s">
        <v>50</v>
      </c>
      <c r="D122" s="42"/>
      <c r="E122" s="42"/>
      <c r="F122" s="42"/>
      <c r="G122" s="42"/>
      <c r="H122" s="42"/>
      <c r="I122" s="42"/>
      <c r="J122" s="43">
        <f>ROUND(J96+J114,2)</f>
        <v>0</v>
      </c>
      <c r="K122" s="42"/>
      <c r="L122" s="21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</row>
    <row r="123" spans="1:65" s="2" customFormat="1" ht="6.95" customHeight="1" x14ac:dyDescent="0.2">
      <c r="A123" s="17"/>
      <c r="B123" s="22"/>
      <c r="C123" s="23"/>
      <c r="D123" s="23"/>
      <c r="E123" s="23"/>
      <c r="F123" s="23"/>
      <c r="G123" s="23"/>
      <c r="H123" s="23"/>
      <c r="I123" s="23"/>
      <c r="J123" s="23"/>
      <c r="K123" s="23"/>
      <c r="L123" s="21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</row>
    <row r="127" spans="1:65" s="2" customFormat="1" ht="6.95" customHeight="1" x14ac:dyDescent="0.2">
      <c r="A127" s="17"/>
      <c r="B127" s="24"/>
      <c r="C127" s="25"/>
      <c r="D127" s="25"/>
      <c r="E127" s="25"/>
      <c r="F127" s="25"/>
      <c r="G127" s="25"/>
      <c r="H127" s="25"/>
      <c r="I127" s="25"/>
      <c r="J127" s="25"/>
      <c r="K127" s="25"/>
      <c r="L127" s="21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</row>
    <row r="128" spans="1:65" s="2" customFormat="1" ht="24.95" customHeight="1" x14ac:dyDescent="0.2">
      <c r="A128" s="17"/>
      <c r="B128" s="18"/>
      <c r="C128" s="12" t="s">
        <v>72</v>
      </c>
      <c r="D128" s="19"/>
      <c r="E128" s="19"/>
      <c r="F128" s="19"/>
      <c r="G128" s="19"/>
      <c r="H128" s="19"/>
      <c r="I128" s="19"/>
      <c r="J128" s="19"/>
      <c r="K128" s="19"/>
      <c r="L128" s="21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</row>
    <row r="129" spans="1:65" s="2" customFormat="1" ht="6.95" customHeight="1" x14ac:dyDescent="0.2">
      <c r="A129" s="17"/>
      <c r="B129" s="18"/>
      <c r="C129" s="19"/>
      <c r="D129" s="19"/>
      <c r="E129" s="19"/>
      <c r="F129" s="19"/>
      <c r="G129" s="19"/>
      <c r="H129" s="19"/>
      <c r="I129" s="19"/>
      <c r="J129" s="19"/>
      <c r="K129" s="19"/>
      <c r="L129" s="21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</row>
    <row r="130" spans="1:65" s="2" customFormat="1" ht="12" customHeight="1" x14ac:dyDescent="0.2">
      <c r="A130" s="17"/>
      <c r="B130" s="18"/>
      <c r="C130" s="14" t="s">
        <v>4</v>
      </c>
      <c r="D130" s="19"/>
      <c r="E130" s="19"/>
      <c r="F130" s="19"/>
      <c r="G130" s="19"/>
      <c r="H130" s="19"/>
      <c r="I130" s="19"/>
      <c r="J130" s="19"/>
      <c r="K130" s="19"/>
      <c r="L130" s="21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</row>
    <row r="131" spans="1:65" s="2" customFormat="1" ht="16.5" customHeight="1" x14ac:dyDescent="0.2">
      <c r="A131" s="17"/>
      <c r="B131" s="18"/>
      <c r="C131" s="19"/>
      <c r="D131" s="19"/>
      <c r="E131" s="208" t="e">
        <f>E7</f>
        <v>#REF!</v>
      </c>
      <c r="F131" s="209"/>
      <c r="G131" s="209"/>
      <c r="H131" s="209"/>
      <c r="I131" s="19"/>
      <c r="J131" s="19"/>
      <c r="K131" s="19"/>
      <c r="L131" s="21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</row>
    <row r="132" spans="1:65" s="2" customFormat="1" ht="12" customHeight="1" x14ac:dyDescent="0.2">
      <c r="A132" s="17"/>
      <c r="B132" s="18"/>
      <c r="C132" s="14" t="s">
        <v>52</v>
      </c>
      <c r="D132" s="19"/>
      <c r="E132" s="19"/>
      <c r="F132" s="19"/>
      <c r="G132" s="19"/>
      <c r="H132" s="19"/>
      <c r="I132" s="19"/>
      <c r="J132" s="19"/>
      <c r="K132" s="19"/>
      <c r="L132" s="21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</row>
    <row r="133" spans="1:65" s="2" customFormat="1" ht="16.5" customHeight="1" x14ac:dyDescent="0.2">
      <c r="A133" s="17"/>
      <c r="B133" s="18"/>
      <c r="C133" s="19"/>
      <c r="D133" s="19"/>
      <c r="E133" s="197" t="str">
        <f>E9</f>
        <v>02a - Strecha špeciálne dielne autobusov - šikmá strecha</v>
      </c>
      <c r="F133" s="210"/>
      <c r="G133" s="210"/>
      <c r="H133" s="210"/>
      <c r="I133" s="19"/>
      <c r="J133" s="19"/>
      <c r="K133" s="19"/>
      <c r="L133" s="21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</row>
    <row r="134" spans="1:65" s="2" customFormat="1" ht="6.95" customHeight="1" x14ac:dyDescent="0.2">
      <c r="A134" s="17"/>
      <c r="B134" s="18"/>
      <c r="C134" s="19"/>
      <c r="D134" s="19"/>
      <c r="E134" s="19"/>
      <c r="F134" s="19"/>
      <c r="G134" s="19"/>
      <c r="H134" s="19"/>
      <c r="I134" s="19"/>
      <c r="J134" s="19"/>
      <c r="K134" s="19"/>
      <c r="L134" s="21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</row>
    <row r="135" spans="1:65" s="2" customFormat="1" ht="12" customHeight="1" x14ac:dyDescent="0.2">
      <c r="A135" s="17"/>
      <c r="B135" s="18"/>
      <c r="C135" s="14" t="s">
        <v>7</v>
      </c>
      <c r="D135" s="19"/>
      <c r="E135" s="19"/>
      <c r="F135" s="13" t="str">
        <f>F12</f>
        <v>Bratislava</v>
      </c>
      <c r="G135" s="19"/>
      <c r="H135" s="19"/>
      <c r="I135" s="14" t="s">
        <v>9</v>
      </c>
      <c r="J135" s="26" t="e">
        <f>IF(J12="","",J12)</f>
        <v>#REF!</v>
      </c>
      <c r="K135" s="19"/>
      <c r="L135" s="21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</row>
    <row r="136" spans="1:65" s="2" customFormat="1" ht="6.95" customHeight="1" x14ac:dyDescent="0.2">
      <c r="A136" s="17"/>
      <c r="B136" s="18"/>
      <c r="C136" s="19"/>
      <c r="D136" s="19"/>
      <c r="E136" s="19"/>
      <c r="F136" s="19"/>
      <c r="G136" s="19"/>
      <c r="H136" s="19"/>
      <c r="I136" s="19"/>
      <c r="J136" s="19"/>
      <c r="K136" s="19"/>
      <c r="L136" s="21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</row>
    <row r="137" spans="1:65" s="2" customFormat="1" ht="15.2" customHeight="1" x14ac:dyDescent="0.2">
      <c r="A137" s="17"/>
      <c r="B137" s="18"/>
      <c r="C137" s="14" t="s">
        <v>10</v>
      </c>
      <c r="D137" s="19"/>
      <c r="E137" s="19"/>
      <c r="F137" s="13" t="str">
        <f>E15</f>
        <v>Dopravný podnik Bratislava, akciová spoločnosť</v>
      </c>
      <c r="G137" s="19"/>
      <c r="H137" s="19"/>
      <c r="I137" s="14" t="s">
        <v>17</v>
      </c>
      <c r="J137" s="16" t="e">
        <f>E21</f>
        <v>#REF!</v>
      </c>
      <c r="K137" s="19"/>
      <c r="L137" s="21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</row>
    <row r="138" spans="1:65" s="2" customFormat="1" ht="15.2" customHeight="1" x14ac:dyDescent="0.2">
      <c r="A138" s="17"/>
      <c r="B138" s="18"/>
      <c r="C138" s="14" t="s">
        <v>16</v>
      </c>
      <c r="D138" s="19"/>
      <c r="E138" s="19"/>
      <c r="F138" s="13" t="e">
        <f>IF(E18="","",E18)</f>
        <v>#REF!</v>
      </c>
      <c r="G138" s="19"/>
      <c r="H138" s="19"/>
      <c r="I138" s="14" t="s">
        <v>19</v>
      </c>
      <c r="J138" s="16" t="e">
        <f>E24</f>
        <v>#REF!</v>
      </c>
      <c r="K138" s="19"/>
      <c r="L138" s="21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</row>
    <row r="139" spans="1:65" s="2" customFormat="1" ht="10.35" customHeight="1" x14ac:dyDescent="0.2">
      <c r="A139" s="17"/>
      <c r="B139" s="18"/>
      <c r="C139" s="19"/>
      <c r="D139" s="19"/>
      <c r="E139" s="19"/>
      <c r="F139" s="19"/>
      <c r="G139" s="19"/>
      <c r="H139" s="19"/>
      <c r="I139" s="19"/>
      <c r="J139" s="19"/>
      <c r="K139" s="19"/>
      <c r="L139" s="21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</row>
    <row r="140" spans="1:65" s="6" customFormat="1" ht="29.25" customHeight="1" x14ac:dyDescent="0.2">
      <c r="A140" s="108"/>
      <c r="B140" s="109"/>
      <c r="C140" s="110" t="s">
        <v>73</v>
      </c>
      <c r="D140" s="111" t="s">
        <v>42</v>
      </c>
      <c r="E140" s="111" t="s">
        <v>40</v>
      </c>
      <c r="F140" s="111" t="s">
        <v>41</v>
      </c>
      <c r="G140" s="111" t="s">
        <v>74</v>
      </c>
      <c r="H140" s="111" t="s">
        <v>75</v>
      </c>
      <c r="I140" s="111" t="s">
        <v>76</v>
      </c>
      <c r="J140" s="112" t="s">
        <v>56</v>
      </c>
      <c r="K140" s="113" t="s">
        <v>77</v>
      </c>
      <c r="L140" s="114"/>
      <c r="M140" s="29" t="s">
        <v>0</v>
      </c>
      <c r="N140" s="30" t="s">
        <v>25</v>
      </c>
      <c r="O140" s="30" t="s">
        <v>78</v>
      </c>
      <c r="P140" s="30" t="s">
        <v>79</v>
      </c>
      <c r="Q140" s="30" t="s">
        <v>80</v>
      </c>
      <c r="R140" s="30" t="s">
        <v>81</v>
      </c>
      <c r="S140" s="30" t="s">
        <v>82</v>
      </c>
      <c r="T140" s="31" t="s">
        <v>83</v>
      </c>
      <c r="U140" s="108"/>
      <c r="V140" s="108"/>
      <c r="W140" s="108"/>
      <c r="X140" s="108"/>
      <c r="Y140" s="108"/>
      <c r="Z140" s="108"/>
      <c r="AA140" s="108"/>
      <c r="AB140" s="108"/>
      <c r="AC140" s="108"/>
      <c r="AD140" s="108"/>
      <c r="AE140" s="108"/>
    </row>
    <row r="141" spans="1:65" s="2" customFormat="1" ht="22.9" customHeight="1" x14ac:dyDescent="0.25">
      <c r="A141" s="17"/>
      <c r="B141" s="18"/>
      <c r="C141" s="34" t="s">
        <v>53</v>
      </c>
      <c r="D141" s="19"/>
      <c r="E141" s="19"/>
      <c r="F141" s="19"/>
      <c r="G141" s="19"/>
      <c r="H141" s="19"/>
      <c r="I141" s="19"/>
      <c r="J141" s="115">
        <f>BK141</f>
        <v>0</v>
      </c>
      <c r="K141" s="19"/>
      <c r="L141" s="20"/>
      <c r="M141" s="32"/>
      <c r="N141" s="116"/>
      <c r="O141" s="33"/>
      <c r="P141" s="117">
        <f>P142+P152+P248+P272+P276+P278+P284</f>
        <v>0</v>
      </c>
      <c r="Q141" s="33"/>
      <c r="R141" s="117">
        <f>R142+R152+R248+R272+R276+R278+R284</f>
        <v>5.8142604450000004</v>
      </c>
      <c r="S141" s="33"/>
      <c r="T141" s="118">
        <f>T142+T152+T248+T272+T276+T278+T284</f>
        <v>7.1918100000000003</v>
      </c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T141" s="10" t="s">
        <v>43</v>
      </c>
      <c r="AU141" s="10" t="s">
        <v>58</v>
      </c>
      <c r="BK141" s="119">
        <f>BK142+BK152+BK248+BK272+BK276+BK278+BK284</f>
        <v>0</v>
      </c>
    </row>
    <row r="142" spans="1:65" s="7" customFormat="1" ht="25.9" customHeight="1" x14ac:dyDescent="0.2">
      <c r="B142" s="120"/>
      <c r="C142" s="121"/>
      <c r="D142" s="122" t="s">
        <v>43</v>
      </c>
      <c r="E142" s="123" t="s">
        <v>84</v>
      </c>
      <c r="F142" s="123" t="s">
        <v>85</v>
      </c>
      <c r="G142" s="121"/>
      <c r="H142" s="121"/>
      <c r="I142" s="124"/>
      <c r="J142" s="99">
        <f>BK142</f>
        <v>0</v>
      </c>
      <c r="K142" s="121"/>
      <c r="L142" s="125"/>
      <c r="M142" s="126"/>
      <c r="N142" s="127"/>
      <c r="O142" s="127"/>
      <c r="P142" s="128">
        <f>P143</f>
        <v>0</v>
      </c>
      <c r="Q142" s="127"/>
      <c r="R142" s="128">
        <f>R143</f>
        <v>0</v>
      </c>
      <c r="S142" s="127"/>
      <c r="T142" s="129">
        <f>T143</f>
        <v>0</v>
      </c>
      <c r="AR142" s="130" t="s">
        <v>45</v>
      </c>
      <c r="AT142" s="131" t="s">
        <v>43</v>
      </c>
      <c r="AU142" s="131" t="s">
        <v>44</v>
      </c>
      <c r="AY142" s="130" t="s">
        <v>86</v>
      </c>
      <c r="BK142" s="132">
        <f>BK143</f>
        <v>0</v>
      </c>
    </row>
    <row r="143" spans="1:65" s="7" customFormat="1" ht="22.9" customHeight="1" x14ac:dyDescent="0.2">
      <c r="B143" s="120"/>
      <c r="C143" s="121"/>
      <c r="D143" s="122" t="s">
        <v>43</v>
      </c>
      <c r="E143" s="133" t="s">
        <v>94</v>
      </c>
      <c r="F143" s="133" t="s">
        <v>95</v>
      </c>
      <c r="G143" s="121"/>
      <c r="H143" s="121"/>
      <c r="I143" s="124"/>
      <c r="J143" s="134">
        <f>BK143</f>
        <v>0</v>
      </c>
      <c r="K143" s="121"/>
      <c r="L143" s="125"/>
      <c r="M143" s="126"/>
      <c r="N143" s="127"/>
      <c r="O143" s="127"/>
      <c r="P143" s="128">
        <f>SUM(P144:P151)</f>
        <v>0</v>
      </c>
      <c r="Q143" s="127"/>
      <c r="R143" s="128">
        <f>SUM(R144:R151)</f>
        <v>0</v>
      </c>
      <c r="S143" s="127"/>
      <c r="T143" s="129">
        <f>SUM(T144:T151)</f>
        <v>0</v>
      </c>
      <c r="AR143" s="130" t="s">
        <v>45</v>
      </c>
      <c r="AT143" s="131" t="s">
        <v>43</v>
      </c>
      <c r="AU143" s="131" t="s">
        <v>45</v>
      </c>
      <c r="AY143" s="130" t="s">
        <v>86</v>
      </c>
      <c r="BK143" s="132">
        <f>SUM(BK144:BK151)</f>
        <v>0</v>
      </c>
    </row>
    <row r="144" spans="1:65" s="2" customFormat="1" ht="21.75" customHeight="1" x14ac:dyDescent="0.2">
      <c r="A144" s="17"/>
      <c r="B144" s="18"/>
      <c r="C144" s="135" t="s">
        <v>45</v>
      </c>
      <c r="D144" s="135" t="s">
        <v>87</v>
      </c>
      <c r="E144" s="136" t="s">
        <v>174</v>
      </c>
      <c r="F144" s="137" t="s">
        <v>175</v>
      </c>
      <c r="G144" s="138" t="s">
        <v>97</v>
      </c>
      <c r="H144" s="139">
        <v>7.0890000000000004</v>
      </c>
      <c r="I144" s="140"/>
      <c r="J144" s="141">
        <f>ROUND(I144*H144,2)</f>
        <v>0</v>
      </c>
      <c r="K144" s="142"/>
      <c r="L144" s="20"/>
      <c r="M144" s="143" t="s">
        <v>0</v>
      </c>
      <c r="N144" s="144" t="s">
        <v>27</v>
      </c>
      <c r="O144" s="27"/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R144" s="147" t="s">
        <v>89</v>
      </c>
      <c r="AT144" s="147" t="s">
        <v>87</v>
      </c>
      <c r="AU144" s="147" t="s">
        <v>46</v>
      </c>
      <c r="AY144" s="10" t="s">
        <v>86</v>
      </c>
      <c r="BE144" s="40">
        <f>IF(N144="základná",J144,0)</f>
        <v>0</v>
      </c>
      <c r="BF144" s="40">
        <f>IF(N144="znížená",J144,0)</f>
        <v>0</v>
      </c>
      <c r="BG144" s="40">
        <f>IF(N144="zákl. prenesená",J144,0)</f>
        <v>0</v>
      </c>
      <c r="BH144" s="40">
        <f>IF(N144="zníž. prenesená",J144,0)</f>
        <v>0</v>
      </c>
      <c r="BI144" s="40">
        <f>IF(N144="nulová",J144,0)</f>
        <v>0</v>
      </c>
      <c r="BJ144" s="10" t="s">
        <v>46</v>
      </c>
      <c r="BK144" s="40">
        <f>ROUND(I144*H144,2)</f>
        <v>0</v>
      </c>
      <c r="BL144" s="10" t="s">
        <v>89</v>
      </c>
      <c r="BM144" s="147" t="s">
        <v>176</v>
      </c>
    </row>
    <row r="145" spans="1:65" s="2" customFormat="1" ht="21.75" customHeight="1" x14ac:dyDescent="0.2">
      <c r="A145" s="17"/>
      <c r="B145" s="18"/>
      <c r="C145" s="135" t="s">
        <v>46</v>
      </c>
      <c r="D145" s="135" t="s">
        <v>87</v>
      </c>
      <c r="E145" s="136" t="s">
        <v>111</v>
      </c>
      <c r="F145" s="137" t="s">
        <v>112</v>
      </c>
      <c r="G145" s="138" t="s">
        <v>97</v>
      </c>
      <c r="H145" s="139">
        <v>7.0890000000000004</v>
      </c>
      <c r="I145" s="140"/>
      <c r="J145" s="141">
        <f>ROUND(I145*H145,2)</f>
        <v>0</v>
      </c>
      <c r="K145" s="142"/>
      <c r="L145" s="20"/>
      <c r="M145" s="143" t="s">
        <v>0</v>
      </c>
      <c r="N145" s="144" t="s">
        <v>27</v>
      </c>
      <c r="O145" s="27"/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R145" s="147" t="s">
        <v>89</v>
      </c>
      <c r="AT145" s="147" t="s">
        <v>87</v>
      </c>
      <c r="AU145" s="147" t="s">
        <v>46</v>
      </c>
      <c r="AY145" s="10" t="s">
        <v>86</v>
      </c>
      <c r="BE145" s="40">
        <f>IF(N145="základná",J145,0)</f>
        <v>0</v>
      </c>
      <c r="BF145" s="40">
        <f>IF(N145="znížená",J145,0)</f>
        <v>0</v>
      </c>
      <c r="BG145" s="40">
        <f>IF(N145="zákl. prenesená",J145,0)</f>
        <v>0</v>
      </c>
      <c r="BH145" s="40">
        <f>IF(N145="zníž. prenesená",J145,0)</f>
        <v>0</v>
      </c>
      <c r="BI145" s="40">
        <f>IF(N145="nulová",J145,0)</f>
        <v>0</v>
      </c>
      <c r="BJ145" s="10" t="s">
        <v>46</v>
      </c>
      <c r="BK145" s="40">
        <f>ROUND(I145*H145,2)</f>
        <v>0</v>
      </c>
      <c r="BL145" s="10" t="s">
        <v>89</v>
      </c>
      <c r="BM145" s="147" t="s">
        <v>177</v>
      </c>
    </row>
    <row r="146" spans="1:65" s="2" customFormat="1" ht="24.2" customHeight="1" x14ac:dyDescent="0.2">
      <c r="A146" s="17"/>
      <c r="B146" s="18"/>
      <c r="C146" s="135" t="s">
        <v>91</v>
      </c>
      <c r="D146" s="135" t="s">
        <v>87</v>
      </c>
      <c r="E146" s="136" t="s">
        <v>114</v>
      </c>
      <c r="F146" s="137" t="s">
        <v>115</v>
      </c>
      <c r="G146" s="138" t="s">
        <v>97</v>
      </c>
      <c r="H146" s="139">
        <v>163.047</v>
      </c>
      <c r="I146" s="140"/>
      <c r="J146" s="141">
        <f>ROUND(I146*H146,2)</f>
        <v>0</v>
      </c>
      <c r="K146" s="142"/>
      <c r="L146" s="20"/>
      <c r="M146" s="143" t="s">
        <v>0</v>
      </c>
      <c r="N146" s="144" t="s">
        <v>27</v>
      </c>
      <c r="O146" s="27"/>
      <c r="P146" s="145">
        <f>O146*H146</f>
        <v>0</v>
      </c>
      <c r="Q146" s="145">
        <v>0</v>
      </c>
      <c r="R146" s="145">
        <f>Q146*H146</f>
        <v>0</v>
      </c>
      <c r="S146" s="145">
        <v>0</v>
      </c>
      <c r="T146" s="146">
        <f>S146*H146</f>
        <v>0</v>
      </c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R146" s="147" t="s">
        <v>89</v>
      </c>
      <c r="AT146" s="147" t="s">
        <v>87</v>
      </c>
      <c r="AU146" s="147" t="s">
        <v>46</v>
      </c>
      <c r="AY146" s="10" t="s">
        <v>86</v>
      </c>
      <c r="BE146" s="40">
        <f>IF(N146="základná",J146,0)</f>
        <v>0</v>
      </c>
      <c r="BF146" s="40">
        <f>IF(N146="znížená",J146,0)</f>
        <v>0</v>
      </c>
      <c r="BG146" s="40">
        <f>IF(N146="zákl. prenesená",J146,0)</f>
        <v>0</v>
      </c>
      <c r="BH146" s="40">
        <f>IF(N146="zníž. prenesená",J146,0)</f>
        <v>0</v>
      </c>
      <c r="BI146" s="40">
        <f>IF(N146="nulová",J146,0)</f>
        <v>0</v>
      </c>
      <c r="BJ146" s="10" t="s">
        <v>46</v>
      </c>
      <c r="BK146" s="40">
        <f>ROUND(I146*H146,2)</f>
        <v>0</v>
      </c>
      <c r="BL146" s="10" t="s">
        <v>89</v>
      </c>
      <c r="BM146" s="147" t="s">
        <v>178</v>
      </c>
    </row>
    <row r="147" spans="1:65" s="8" customFormat="1" ht="11.25" x14ac:dyDescent="0.2">
      <c r="B147" s="159"/>
      <c r="C147" s="160"/>
      <c r="D147" s="161" t="s">
        <v>116</v>
      </c>
      <c r="E147" s="160"/>
      <c r="F147" s="162" t="s">
        <v>179</v>
      </c>
      <c r="G147" s="160"/>
      <c r="H147" s="163">
        <v>163.047</v>
      </c>
      <c r="I147" s="164"/>
      <c r="J147" s="160"/>
      <c r="K147" s="160"/>
      <c r="L147" s="165"/>
      <c r="M147" s="166"/>
      <c r="N147" s="167"/>
      <c r="O147" s="167"/>
      <c r="P147" s="167"/>
      <c r="Q147" s="167"/>
      <c r="R147" s="167"/>
      <c r="S147" s="167"/>
      <c r="T147" s="168"/>
      <c r="AT147" s="169" t="s">
        <v>116</v>
      </c>
      <c r="AU147" s="169" t="s">
        <v>46</v>
      </c>
      <c r="AV147" s="8" t="s">
        <v>46</v>
      </c>
      <c r="AW147" s="8" t="s">
        <v>1</v>
      </c>
      <c r="AX147" s="8" t="s">
        <v>45</v>
      </c>
      <c r="AY147" s="169" t="s">
        <v>86</v>
      </c>
    </row>
    <row r="148" spans="1:65" s="2" customFormat="1" ht="24.2" customHeight="1" x14ac:dyDescent="0.2">
      <c r="A148" s="17"/>
      <c r="B148" s="18"/>
      <c r="C148" s="135" t="s">
        <v>89</v>
      </c>
      <c r="D148" s="135" t="s">
        <v>87</v>
      </c>
      <c r="E148" s="136" t="s">
        <v>118</v>
      </c>
      <c r="F148" s="137" t="s">
        <v>119</v>
      </c>
      <c r="G148" s="138" t="s">
        <v>97</v>
      </c>
      <c r="H148" s="139">
        <v>7.0890000000000004</v>
      </c>
      <c r="I148" s="140"/>
      <c r="J148" s="141">
        <f>ROUND(I148*H148,2)</f>
        <v>0</v>
      </c>
      <c r="K148" s="142"/>
      <c r="L148" s="20"/>
      <c r="M148" s="143" t="s">
        <v>0</v>
      </c>
      <c r="N148" s="144" t="s">
        <v>27</v>
      </c>
      <c r="O148" s="27"/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R148" s="147" t="s">
        <v>89</v>
      </c>
      <c r="AT148" s="147" t="s">
        <v>87</v>
      </c>
      <c r="AU148" s="147" t="s">
        <v>46</v>
      </c>
      <c r="AY148" s="10" t="s">
        <v>86</v>
      </c>
      <c r="BE148" s="40">
        <f>IF(N148="základná",J148,0)</f>
        <v>0</v>
      </c>
      <c r="BF148" s="40">
        <f>IF(N148="znížená",J148,0)</f>
        <v>0</v>
      </c>
      <c r="BG148" s="40">
        <f>IF(N148="zákl. prenesená",J148,0)</f>
        <v>0</v>
      </c>
      <c r="BH148" s="40">
        <f>IF(N148="zníž. prenesená",J148,0)</f>
        <v>0</v>
      </c>
      <c r="BI148" s="40">
        <f>IF(N148="nulová",J148,0)</f>
        <v>0</v>
      </c>
      <c r="BJ148" s="10" t="s">
        <v>46</v>
      </c>
      <c r="BK148" s="40">
        <f>ROUND(I148*H148,2)</f>
        <v>0</v>
      </c>
      <c r="BL148" s="10" t="s">
        <v>89</v>
      </c>
      <c r="BM148" s="147" t="s">
        <v>180</v>
      </c>
    </row>
    <row r="149" spans="1:65" s="2" customFormat="1" ht="24.2" customHeight="1" x14ac:dyDescent="0.2">
      <c r="A149" s="17"/>
      <c r="B149" s="18"/>
      <c r="C149" s="135" t="s">
        <v>90</v>
      </c>
      <c r="D149" s="135" t="s">
        <v>87</v>
      </c>
      <c r="E149" s="136" t="s">
        <v>121</v>
      </c>
      <c r="F149" s="137" t="s">
        <v>122</v>
      </c>
      <c r="G149" s="138" t="s">
        <v>97</v>
      </c>
      <c r="H149" s="139">
        <v>7.0890000000000004</v>
      </c>
      <c r="I149" s="140"/>
      <c r="J149" s="141">
        <f>ROUND(I149*H149,2)</f>
        <v>0</v>
      </c>
      <c r="K149" s="142"/>
      <c r="L149" s="20"/>
      <c r="M149" s="143" t="s">
        <v>0</v>
      </c>
      <c r="N149" s="144" t="s">
        <v>27</v>
      </c>
      <c r="O149" s="27"/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R149" s="147" t="s">
        <v>89</v>
      </c>
      <c r="AT149" s="147" t="s">
        <v>87</v>
      </c>
      <c r="AU149" s="147" t="s">
        <v>46</v>
      </c>
      <c r="AY149" s="10" t="s">
        <v>86</v>
      </c>
      <c r="BE149" s="40">
        <f>IF(N149="základná",J149,0)</f>
        <v>0</v>
      </c>
      <c r="BF149" s="40">
        <f>IF(N149="znížená",J149,0)</f>
        <v>0</v>
      </c>
      <c r="BG149" s="40">
        <f>IF(N149="zákl. prenesená",J149,0)</f>
        <v>0</v>
      </c>
      <c r="BH149" s="40">
        <f>IF(N149="zníž. prenesená",J149,0)</f>
        <v>0</v>
      </c>
      <c r="BI149" s="40">
        <f>IF(N149="nulová",J149,0)</f>
        <v>0</v>
      </c>
      <c r="BJ149" s="10" t="s">
        <v>46</v>
      </c>
      <c r="BK149" s="40">
        <f>ROUND(I149*H149,2)</f>
        <v>0</v>
      </c>
      <c r="BL149" s="10" t="s">
        <v>89</v>
      </c>
      <c r="BM149" s="147" t="s">
        <v>181</v>
      </c>
    </row>
    <row r="150" spans="1:65" s="2" customFormat="1" ht="24.2" customHeight="1" x14ac:dyDescent="0.2">
      <c r="A150" s="17"/>
      <c r="B150" s="18"/>
      <c r="C150" s="135" t="s">
        <v>96</v>
      </c>
      <c r="D150" s="135" t="s">
        <v>87</v>
      </c>
      <c r="E150" s="136" t="s">
        <v>182</v>
      </c>
      <c r="F150" s="137" t="s">
        <v>183</v>
      </c>
      <c r="G150" s="138" t="s">
        <v>97</v>
      </c>
      <c r="H150" s="139">
        <v>7.0890000000000004</v>
      </c>
      <c r="I150" s="140"/>
      <c r="J150" s="141">
        <f>ROUND(I150*H150,2)</f>
        <v>0</v>
      </c>
      <c r="K150" s="142"/>
      <c r="L150" s="20"/>
      <c r="M150" s="143" t="s">
        <v>0</v>
      </c>
      <c r="N150" s="144" t="s">
        <v>27</v>
      </c>
      <c r="O150" s="27"/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R150" s="147" t="s">
        <v>89</v>
      </c>
      <c r="AT150" s="147" t="s">
        <v>87</v>
      </c>
      <c r="AU150" s="147" t="s">
        <v>46</v>
      </c>
      <c r="AY150" s="10" t="s">
        <v>86</v>
      </c>
      <c r="BE150" s="40">
        <f>IF(N150="základná",J150,0)</f>
        <v>0</v>
      </c>
      <c r="BF150" s="40">
        <f>IF(N150="znížená",J150,0)</f>
        <v>0</v>
      </c>
      <c r="BG150" s="40">
        <f>IF(N150="zákl. prenesená",J150,0)</f>
        <v>0</v>
      </c>
      <c r="BH150" s="40">
        <f>IF(N150="zníž. prenesená",J150,0)</f>
        <v>0</v>
      </c>
      <c r="BI150" s="40">
        <f>IF(N150="nulová",J150,0)</f>
        <v>0</v>
      </c>
      <c r="BJ150" s="10" t="s">
        <v>46</v>
      </c>
      <c r="BK150" s="40">
        <f>ROUND(I150*H150,2)</f>
        <v>0</v>
      </c>
      <c r="BL150" s="10" t="s">
        <v>89</v>
      </c>
      <c r="BM150" s="147" t="s">
        <v>184</v>
      </c>
    </row>
    <row r="151" spans="1:65" s="2" customFormat="1" ht="24.2" customHeight="1" x14ac:dyDescent="0.2">
      <c r="A151" s="17"/>
      <c r="B151" s="18"/>
      <c r="C151" s="135" t="s">
        <v>98</v>
      </c>
      <c r="D151" s="135" t="s">
        <v>87</v>
      </c>
      <c r="E151" s="136" t="s">
        <v>185</v>
      </c>
      <c r="F151" s="137" t="s">
        <v>186</v>
      </c>
      <c r="G151" s="138" t="s">
        <v>97</v>
      </c>
      <c r="H151" s="139">
        <v>7.0890000000000004</v>
      </c>
      <c r="I151" s="140"/>
      <c r="J151" s="141">
        <f>ROUND(I151*H151,2)</f>
        <v>0</v>
      </c>
      <c r="K151" s="142"/>
      <c r="L151" s="20"/>
      <c r="M151" s="143" t="s">
        <v>0</v>
      </c>
      <c r="N151" s="144" t="s">
        <v>27</v>
      </c>
      <c r="O151" s="27"/>
      <c r="P151" s="145">
        <f>O151*H151</f>
        <v>0</v>
      </c>
      <c r="Q151" s="145">
        <v>0</v>
      </c>
      <c r="R151" s="145">
        <f>Q151*H151</f>
        <v>0</v>
      </c>
      <c r="S151" s="145">
        <v>0</v>
      </c>
      <c r="T151" s="146">
        <f>S151*H151</f>
        <v>0</v>
      </c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R151" s="147" t="s">
        <v>89</v>
      </c>
      <c r="AT151" s="147" t="s">
        <v>87</v>
      </c>
      <c r="AU151" s="147" t="s">
        <v>46</v>
      </c>
      <c r="AY151" s="10" t="s">
        <v>86</v>
      </c>
      <c r="BE151" s="40">
        <f>IF(N151="základná",J151,0)</f>
        <v>0</v>
      </c>
      <c r="BF151" s="40">
        <f>IF(N151="znížená",J151,0)</f>
        <v>0</v>
      </c>
      <c r="BG151" s="40">
        <f>IF(N151="zákl. prenesená",J151,0)</f>
        <v>0</v>
      </c>
      <c r="BH151" s="40">
        <f>IF(N151="zníž. prenesená",J151,0)</f>
        <v>0</v>
      </c>
      <c r="BI151" s="40">
        <f>IF(N151="nulová",J151,0)</f>
        <v>0</v>
      </c>
      <c r="BJ151" s="10" t="s">
        <v>46</v>
      </c>
      <c r="BK151" s="40">
        <f>ROUND(I151*H151,2)</f>
        <v>0</v>
      </c>
      <c r="BL151" s="10" t="s">
        <v>89</v>
      </c>
      <c r="BM151" s="147" t="s">
        <v>187</v>
      </c>
    </row>
    <row r="152" spans="1:65" s="7" customFormat="1" ht="25.9" customHeight="1" x14ac:dyDescent="0.2">
      <c r="B152" s="120"/>
      <c r="C152" s="121"/>
      <c r="D152" s="122" t="s">
        <v>43</v>
      </c>
      <c r="E152" s="123" t="s">
        <v>188</v>
      </c>
      <c r="F152" s="123" t="s">
        <v>189</v>
      </c>
      <c r="G152" s="121"/>
      <c r="H152" s="121"/>
      <c r="I152" s="124"/>
      <c r="J152" s="99">
        <f>BK152</f>
        <v>0</v>
      </c>
      <c r="K152" s="121"/>
      <c r="L152" s="125"/>
      <c r="M152" s="126"/>
      <c r="N152" s="127"/>
      <c r="O152" s="127"/>
      <c r="P152" s="128">
        <f>P153+P163+P207+P227+P245</f>
        <v>0</v>
      </c>
      <c r="Q152" s="127"/>
      <c r="R152" s="128">
        <f>R153+R163+R207+R227+R245</f>
        <v>5.7704404450000002</v>
      </c>
      <c r="S152" s="127"/>
      <c r="T152" s="129">
        <f>T153+T163+T207+T227+T245</f>
        <v>7.0888450000000001</v>
      </c>
      <c r="AR152" s="130" t="s">
        <v>46</v>
      </c>
      <c r="AT152" s="131" t="s">
        <v>43</v>
      </c>
      <c r="AU152" s="131" t="s">
        <v>44</v>
      </c>
      <c r="AY152" s="130" t="s">
        <v>86</v>
      </c>
      <c r="BK152" s="132">
        <f>BK153+BK163+BK207+BK227+BK245</f>
        <v>0</v>
      </c>
    </row>
    <row r="153" spans="1:65" s="7" customFormat="1" ht="22.9" customHeight="1" x14ac:dyDescent="0.2">
      <c r="B153" s="120"/>
      <c r="C153" s="121"/>
      <c r="D153" s="122" t="s">
        <v>43</v>
      </c>
      <c r="E153" s="133" t="s">
        <v>190</v>
      </c>
      <c r="F153" s="133" t="s">
        <v>191</v>
      </c>
      <c r="G153" s="121"/>
      <c r="H153" s="121"/>
      <c r="I153" s="124"/>
      <c r="J153" s="134">
        <f>BK153</f>
        <v>0</v>
      </c>
      <c r="K153" s="121"/>
      <c r="L153" s="125"/>
      <c r="M153" s="126"/>
      <c r="N153" s="127"/>
      <c r="O153" s="127"/>
      <c r="P153" s="128">
        <f>SUM(P154:P162)</f>
        <v>0</v>
      </c>
      <c r="Q153" s="127"/>
      <c r="R153" s="128">
        <f>SUM(R154:R162)</f>
        <v>0.13499999999999998</v>
      </c>
      <c r="S153" s="127"/>
      <c r="T153" s="129">
        <f>SUM(T154:T162)</f>
        <v>0.72</v>
      </c>
      <c r="AR153" s="130" t="s">
        <v>46</v>
      </c>
      <c r="AT153" s="131" t="s">
        <v>43</v>
      </c>
      <c r="AU153" s="131" t="s">
        <v>45</v>
      </c>
      <c r="AY153" s="130" t="s">
        <v>86</v>
      </c>
      <c r="BK153" s="132">
        <f>SUM(BK154:BK162)</f>
        <v>0</v>
      </c>
    </row>
    <row r="154" spans="1:65" s="2" customFormat="1" ht="37.9" customHeight="1" x14ac:dyDescent="0.2">
      <c r="A154" s="17"/>
      <c r="B154" s="18"/>
      <c r="C154" s="135" t="s">
        <v>92</v>
      </c>
      <c r="D154" s="135" t="s">
        <v>87</v>
      </c>
      <c r="E154" s="136" t="s">
        <v>192</v>
      </c>
      <c r="F154" s="137" t="s">
        <v>193</v>
      </c>
      <c r="G154" s="138" t="s">
        <v>99</v>
      </c>
      <c r="H154" s="139">
        <v>90</v>
      </c>
      <c r="I154" s="140"/>
      <c r="J154" s="141">
        <f>ROUND(I154*H154,2)</f>
        <v>0</v>
      </c>
      <c r="K154" s="142"/>
      <c r="L154" s="20"/>
      <c r="M154" s="143" t="s">
        <v>0</v>
      </c>
      <c r="N154" s="144" t="s">
        <v>27</v>
      </c>
      <c r="O154" s="27"/>
      <c r="P154" s="145">
        <f>O154*H154</f>
        <v>0</v>
      </c>
      <c r="Q154" s="145">
        <v>0</v>
      </c>
      <c r="R154" s="145">
        <f>Q154*H154</f>
        <v>0</v>
      </c>
      <c r="S154" s="145">
        <v>0</v>
      </c>
      <c r="T154" s="146">
        <f>S154*H154</f>
        <v>0</v>
      </c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R154" s="147" t="s">
        <v>107</v>
      </c>
      <c r="AT154" s="147" t="s">
        <v>87</v>
      </c>
      <c r="AU154" s="147" t="s">
        <v>46</v>
      </c>
      <c r="AY154" s="10" t="s">
        <v>86</v>
      </c>
      <c r="BE154" s="40">
        <f>IF(N154="základná",J154,0)</f>
        <v>0</v>
      </c>
      <c r="BF154" s="40">
        <f>IF(N154="znížená",J154,0)</f>
        <v>0</v>
      </c>
      <c r="BG154" s="40">
        <f>IF(N154="zákl. prenesená",J154,0)</f>
        <v>0</v>
      </c>
      <c r="BH154" s="40">
        <f>IF(N154="zníž. prenesená",J154,0)</f>
        <v>0</v>
      </c>
      <c r="BI154" s="40">
        <f>IF(N154="nulová",J154,0)</f>
        <v>0</v>
      </c>
      <c r="BJ154" s="10" t="s">
        <v>46</v>
      </c>
      <c r="BK154" s="40">
        <f>ROUND(I154*H154,2)</f>
        <v>0</v>
      </c>
      <c r="BL154" s="10" t="s">
        <v>107</v>
      </c>
      <c r="BM154" s="147" t="s">
        <v>194</v>
      </c>
    </row>
    <row r="155" spans="1:65" s="8" customFormat="1" ht="11.25" x14ac:dyDescent="0.2">
      <c r="B155" s="159"/>
      <c r="C155" s="160"/>
      <c r="D155" s="161" t="s">
        <v>116</v>
      </c>
      <c r="E155" s="185" t="s">
        <v>0</v>
      </c>
      <c r="F155" s="162" t="s">
        <v>195</v>
      </c>
      <c r="G155" s="160"/>
      <c r="H155" s="163">
        <v>90</v>
      </c>
      <c r="I155" s="164"/>
      <c r="J155" s="160"/>
      <c r="K155" s="160"/>
      <c r="L155" s="165"/>
      <c r="M155" s="166"/>
      <c r="N155" s="167"/>
      <c r="O155" s="167"/>
      <c r="P155" s="167"/>
      <c r="Q155" s="167"/>
      <c r="R155" s="167"/>
      <c r="S155" s="167"/>
      <c r="T155" s="168"/>
      <c r="AT155" s="169" t="s">
        <v>116</v>
      </c>
      <c r="AU155" s="169" t="s">
        <v>46</v>
      </c>
      <c r="AV155" s="8" t="s">
        <v>46</v>
      </c>
      <c r="AW155" s="8" t="s">
        <v>18</v>
      </c>
      <c r="AX155" s="8" t="s">
        <v>44</v>
      </c>
      <c r="AY155" s="169" t="s">
        <v>86</v>
      </c>
    </row>
    <row r="156" spans="1:65" s="9" customFormat="1" ht="11.25" x14ac:dyDescent="0.2">
      <c r="B156" s="186"/>
      <c r="C156" s="187"/>
      <c r="D156" s="161" t="s">
        <v>116</v>
      </c>
      <c r="E156" s="188" t="s">
        <v>161</v>
      </c>
      <c r="F156" s="189" t="s">
        <v>196</v>
      </c>
      <c r="G156" s="187"/>
      <c r="H156" s="190">
        <v>90</v>
      </c>
      <c r="I156" s="191"/>
      <c r="J156" s="187"/>
      <c r="K156" s="187"/>
      <c r="L156" s="192"/>
      <c r="M156" s="193"/>
      <c r="N156" s="194"/>
      <c r="O156" s="194"/>
      <c r="P156" s="194"/>
      <c r="Q156" s="194"/>
      <c r="R156" s="194"/>
      <c r="S156" s="194"/>
      <c r="T156" s="195"/>
      <c r="AT156" s="196" t="s">
        <v>116</v>
      </c>
      <c r="AU156" s="196" t="s">
        <v>46</v>
      </c>
      <c r="AV156" s="9" t="s">
        <v>89</v>
      </c>
      <c r="AW156" s="9" t="s">
        <v>18</v>
      </c>
      <c r="AX156" s="9" t="s">
        <v>45</v>
      </c>
      <c r="AY156" s="196" t="s">
        <v>86</v>
      </c>
    </row>
    <row r="157" spans="1:65" s="2" customFormat="1" ht="21.75" customHeight="1" x14ac:dyDescent="0.2">
      <c r="A157" s="17"/>
      <c r="B157" s="18"/>
      <c r="C157" s="148" t="s">
        <v>94</v>
      </c>
      <c r="D157" s="148" t="s">
        <v>102</v>
      </c>
      <c r="E157" s="149" t="s">
        <v>197</v>
      </c>
      <c r="F157" s="150" t="s">
        <v>198</v>
      </c>
      <c r="G157" s="151" t="s">
        <v>93</v>
      </c>
      <c r="H157" s="152">
        <v>720</v>
      </c>
      <c r="I157" s="153"/>
      <c r="J157" s="154">
        <f>ROUND(I157*H157,2)</f>
        <v>0</v>
      </c>
      <c r="K157" s="155"/>
      <c r="L157" s="156"/>
      <c r="M157" s="157" t="s">
        <v>0</v>
      </c>
      <c r="N157" s="158" t="s">
        <v>27</v>
      </c>
      <c r="O157" s="27"/>
      <c r="P157" s="145">
        <f>O157*H157</f>
        <v>0</v>
      </c>
      <c r="Q157" s="145">
        <v>1.4999999999999999E-4</v>
      </c>
      <c r="R157" s="145">
        <f>Q157*H157</f>
        <v>0.10799999999999998</v>
      </c>
      <c r="S157" s="145">
        <v>0</v>
      </c>
      <c r="T157" s="146">
        <f>S157*H157</f>
        <v>0</v>
      </c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R157" s="147" t="s">
        <v>199</v>
      </c>
      <c r="AT157" s="147" t="s">
        <v>102</v>
      </c>
      <c r="AU157" s="147" t="s">
        <v>46</v>
      </c>
      <c r="AY157" s="10" t="s">
        <v>86</v>
      </c>
      <c r="BE157" s="40">
        <f>IF(N157="základná",J157,0)</f>
        <v>0</v>
      </c>
      <c r="BF157" s="40">
        <f>IF(N157="znížená",J157,0)</f>
        <v>0</v>
      </c>
      <c r="BG157" s="40">
        <f>IF(N157="zákl. prenesená",J157,0)</f>
        <v>0</v>
      </c>
      <c r="BH157" s="40">
        <f>IF(N157="zníž. prenesená",J157,0)</f>
        <v>0</v>
      </c>
      <c r="BI157" s="40">
        <f>IF(N157="nulová",J157,0)</f>
        <v>0</v>
      </c>
      <c r="BJ157" s="10" t="s">
        <v>46</v>
      </c>
      <c r="BK157" s="40">
        <f>ROUND(I157*H157,2)</f>
        <v>0</v>
      </c>
      <c r="BL157" s="10" t="s">
        <v>107</v>
      </c>
      <c r="BM157" s="147" t="s">
        <v>200</v>
      </c>
    </row>
    <row r="158" spans="1:65" s="2" customFormat="1" ht="24.2" customHeight="1" x14ac:dyDescent="0.2">
      <c r="A158" s="17"/>
      <c r="B158" s="18"/>
      <c r="C158" s="148" t="s">
        <v>100</v>
      </c>
      <c r="D158" s="148" t="s">
        <v>102</v>
      </c>
      <c r="E158" s="149" t="s">
        <v>201</v>
      </c>
      <c r="F158" s="150" t="s">
        <v>202</v>
      </c>
      <c r="G158" s="151" t="s">
        <v>99</v>
      </c>
      <c r="H158" s="152">
        <v>90</v>
      </c>
      <c r="I158" s="153"/>
      <c r="J158" s="154">
        <f>ROUND(I158*H158,2)</f>
        <v>0</v>
      </c>
      <c r="K158" s="155"/>
      <c r="L158" s="156"/>
      <c r="M158" s="157" t="s">
        <v>0</v>
      </c>
      <c r="N158" s="158" t="s">
        <v>27</v>
      </c>
      <c r="O158" s="27"/>
      <c r="P158" s="145">
        <f>O158*H158</f>
        <v>0</v>
      </c>
      <c r="Q158" s="145">
        <v>2.9999999999999997E-4</v>
      </c>
      <c r="R158" s="145">
        <f>Q158*H158</f>
        <v>2.6999999999999996E-2</v>
      </c>
      <c r="S158" s="145">
        <v>0</v>
      </c>
      <c r="T158" s="146">
        <f>S158*H158</f>
        <v>0</v>
      </c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R158" s="147" t="s">
        <v>199</v>
      </c>
      <c r="AT158" s="147" t="s">
        <v>102</v>
      </c>
      <c r="AU158" s="147" t="s">
        <v>46</v>
      </c>
      <c r="AY158" s="10" t="s">
        <v>86</v>
      </c>
      <c r="BE158" s="40">
        <f>IF(N158="základná",J158,0)</f>
        <v>0</v>
      </c>
      <c r="BF158" s="40">
        <f>IF(N158="znížená",J158,0)</f>
        <v>0</v>
      </c>
      <c r="BG158" s="40">
        <f>IF(N158="zákl. prenesená",J158,0)</f>
        <v>0</v>
      </c>
      <c r="BH158" s="40">
        <f>IF(N158="zníž. prenesená",J158,0)</f>
        <v>0</v>
      </c>
      <c r="BI158" s="40">
        <f>IF(N158="nulová",J158,0)</f>
        <v>0</v>
      </c>
      <c r="BJ158" s="10" t="s">
        <v>46</v>
      </c>
      <c r="BK158" s="40">
        <f>ROUND(I158*H158,2)</f>
        <v>0</v>
      </c>
      <c r="BL158" s="10" t="s">
        <v>107</v>
      </c>
      <c r="BM158" s="147" t="s">
        <v>203</v>
      </c>
    </row>
    <row r="159" spans="1:65" s="2" customFormat="1" ht="24.2" customHeight="1" x14ac:dyDescent="0.2">
      <c r="A159" s="17"/>
      <c r="B159" s="18"/>
      <c r="C159" s="135" t="s">
        <v>101</v>
      </c>
      <c r="D159" s="135" t="s">
        <v>87</v>
      </c>
      <c r="E159" s="136" t="s">
        <v>204</v>
      </c>
      <c r="F159" s="137" t="s">
        <v>205</v>
      </c>
      <c r="G159" s="138" t="s">
        <v>99</v>
      </c>
      <c r="H159" s="139">
        <v>90</v>
      </c>
      <c r="I159" s="140"/>
      <c r="J159" s="141">
        <f>ROUND(I159*H159,2)</f>
        <v>0</v>
      </c>
      <c r="K159" s="142"/>
      <c r="L159" s="20"/>
      <c r="M159" s="143" t="s">
        <v>0</v>
      </c>
      <c r="N159" s="144" t="s">
        <v>27</v>
      </c>
      <c r="O159" s="27"/>
      <c r="P159" s="145">
        <f>O159*H159</f>
        <v>0</v>
      </c>
      <c r="Q159" s="145">
        <v>0</v>
      </c>
      <c r="R159" s="145">
        <f>Q159*H159</f>
        <v>0</v>
      </c>
      <c r="S159" s="145">
        <v>8.0000000000000002E-3</v>
      </c>
      <c r="T159" s="146">
        <f>S159*H159</f>
        <v>0.72</v>
      </c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R159" s="147" t="s">
        <v>107</v>
      </c>
      <c r="AT159" s="147" t="s">
        <v>87</v>
      </c>
      <c r="AU159" s="147" t="s">
        <v>46</v>
      </c>
      <c r="AY159" s="10" t="s">
        <v>86</v>
      </c>
      <c r="BE159" s="40">
        <f>IF(N159="základná",J159,0)</f>
        <v>0</v>
      </c>
      <c r="BF159" s="40">
        <f>IF(N159="znížená",J159,0)</f>
        <v>0</v>
      </c>
      <c r="BG159" s="40">
        <f>IF(N159="zákl. prenesená",J159,0)</f>
        <v>0</v>
      </c>
      <c r="BH159" s="40">
        <f>IF(N159="zníž. prenesená",J159,0)</f>
        <v>0</v>
      </c>
      <c r="BI159" s="40">
        <f>IF(N159="nulová",J159,0)</f>
        <v>0</v>
      </c>
      <c r="BJ159" s="10" t="s">
        <v>46</v>
      </c>
      <c r="BK159" s="40">
        <f>ROUND(I159*H159,2)</f>
        <v>0</v>
      </c>
      <c r="BL159" s="10" t="s">
        <v>107</v>
      </c>
      <c r="BM159" s="147" t="s">
        <v>206</v>
      </c>
    </row>
    <row r="160" spans="1:65" s="8" customFormat="1" ht="11.25" x14ac:dyDescent="0.2">
      <c r="B160" s="159"/>
      <c r="C160" s="160"/>
      <c r="D160" s="161" t="s">
        <v>116</v>
      </c>
      <c r="E160" s="185" t="s">
        <v>0</v>
      </c>
      <c r="F160" s="162" t="s">
        <v>161</v>
      </c>
      <c r="G160" s="160"/>
      <c r="H160" s="163">
        <v>90</v>
      </c>
      <c r="I160" s="164"/>
      <c r="J160" s="160"/>
      <c r="K160" s="160"/>
      <c r="L160" s="165"/>
      <c r="M160" s="166"/>
      <c r="N160" s="167"/>
      <c r="O160" s="167"/>
      <c r="P160" s="167"/>
      <c r="Q160" s="167"/>
      <c r="R160" s="167"/>
      <c r="S160" s="167"/>
      <c r="T160" s="168"/>
      <c r="AT160" s="169" t="s">
        <v>116</v>
      </c>
      <c r="AU160" s="169" t="s">
        <v>46</v>
      </c>
      <c r="AV160" s="8" t="s">
        <v>46</v>
      </c>
      <c r="AW160" s="8" t="s">
        <v>18</v>
      </c>
      <c r="AX160" s="8" t="s">
        <v>44</v>
      </c>
      <c r="AY160" s="169" t="s">
        <v>86</v>
      </c>
    </row>
    <row r="161" spans="1:65" s="9" customFormat="1" ht="11.25" x14ac:dyDescent="0.2">
      <c r="B161" s="186"/>
      <c r="C161" s="187"/>
      <c r="D161" s="161" t="s">
        <v>116</v>
      </c>
      <c r="E161" s="188" t="s">
        <v>0</v>
      </c>
      <c r="F161" s="189" t="s">
        <v>196</v>
      </c>
      <c r="G161" s="187"/>
      <c r="H161" s="190">
        <v>90</v>
      </c>
      <c r="I161" s="191"/>
      <c r="J161" s="187"/>
      <c r="K161" s="187"/>
      <c r="L161" s="192"/>
      <c r="M161" s="193"/>
      <c r="N161" s="194"/>
      <c r="O161" s="194"/>
      <c r="P161" s="194"/>
      <c r="Q161" s="194"/>
      <c r="R161" s="194"/>
      <c r="S161" s="194"/>
      <c r="T161" s="195"/>
      <c r="AT161" s="196" t="s">
        <v>116</v>
      </c>
      <c r="AU161" s="196" t="s">
        <v>46</v>
      </c>
      <c r="AV161" s="9" t="s">
        <v>89</v>
      </c>
      <c r="AW161" s="9" t="s">
        <v>18</v>
      </c>
      <c r="AX161" s="9" t="s">
        <v>45</v>
      </c>
      <c r="AY161" s="196" t="s">
        <v>86</v>
      </c>
    </row>
    <row r="162" spans="1:65" s="2" customFormat="1" ht="24.2" customHeight="1" x14ac:dyDescent="0.2">
      <c r="A162" s="17"/>
      <c r="B162" s="18"/>
      <c r="C162" s="135" t="s">
        <v>103</v>
      </c>
      <c r="D162" s="135" t="s">
        <v>87</v>
      </c>
      <c r="E162" s="136" t="s">
        <v>207</v>
      </c>
      <c r="F162" s="137" t="s">
        <v>208</v>
      </c>
      <c r="G162" s="138" t="s">
        <v>209</v>
      </c>
      <c r="H162" s="139"/>
      <c r="I162" s="140"/>
      <c r="J162" s="141">
        <f>ROUND(I162*H162,2)</f>
        <v>0</v>
      </c>
      <c r="K162" s="142"/>
      <c r="L162" s="20"/>
      <c r="M162" s="143" t="s">
        <v>0</v>
      </c>
      <c r="N162" s="144" t="s">
        <v>27</v>
      </c>
      <c r="O162" s="27"/>
      <c r="P162" s="145">
        <f>O162*H162</f>
        <v>0</v>
      </c>
      <c r="Q162" s="145">
        <v>0</v>
      </c>
      <c r="R162" s="145">
        <f>Q162*H162</f>
        <v>0</v>
      </c>
      <c r="S162" s="145">
        <v>0</v>
      </c>
      <c r="T162" s="146">
        <f>S162*H162</f>
        <v>0</v>
      </c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R162" s="147" t="s">
        <v>107</v>
      </c>
      <c r="AT162" s="147" t="s">
        <v>87</v>
      </c>
      <c r="AU162" s="147" t="s">
        <v>46</v>
      </c>
      <c r="AY162" s="10" t="s">
        <v>86</v>
      </c>
      <c r="BE162" s="40">
        <f>IF(N162="základná",J162,0)</f>
        <v>0</v>
      </c>
      <c r="BF162" s="40">
        <f>IF(N162="znížená",J162,0)</f>
        <v>0</v>
      </c>
      <c r="BG162" s="40">
        <f>IF(N162="zákl. prenesená",J162,0)</f>
        <v>0</v>
      </c>
      <c r="BH162" s="40">
        <f>IF(N162="zníž. prenesená",J162,0)</f>
        <v>0</v>
      </c>
      <c r="BI162" s="40">
        <f>IF(N162="nulová",J162,0)</f>
        <v>0</v>
      </c>
      <c r="BJ162" s="10" t="s">
        <v>46</v>
      </c>
      <c r="BK162" s="40">
        <f>ROUND(I162*H162,2)</f>
        <v>0</v>
      </c>
      <c r="BL162" s="10" t="s">
        <v>107</v>
      </c>
      <c r="BM162" s="147" t="s">
        <v>210</v>
      </c>
    </row>
    <row r="163" spans="1:65" s="7" customFormat="1" ht="22.9" customHeight="1" x14ac:dyDescent="0.2">
      <c r="B163" s="120"/>
      <c r="C163" s="121"/>
      <c r="D163" s="122" t="s">
        <v>43</v>
      </c>
      <c r="E163" s="133" t="s">
        <v>211</v>
      </c>
      <c r="F163" s="133" t="s">
        <v>212</v>
      </c>
      <c r="G163" s="121"/>
      <c r="H163" s="121"/>
      <c r="I163" s="124"/>
      <c r="J163" s="134">
        <f>BK163</f>
        <v>0</v>
      </c>
      <c r="K163" s="121"/>
      <c r="L163" s="125"/>
      <c r="M163" s="126"/>
      <c r="N163" s="127"/>
      <c r="O163" s="127"/>
      <c r="P163" s="128">
        <f>SUM(P164:P206)</f>
        <v>0</v>
      </c>
      <c r="Q163" s="127"/>
      <c r="R163" s="128">
        <f>SUM(R164:R206)</f>
        <v>2.315525455</v>
      </c>
      <c r="S163" s="127"/>
      <c r="T163" s="129">
        <f>SUM(T164:T206)</f>
        <v>4.242</v>
      </c>
      <c r="AR163" s="130" t="s">
        <v>46</v>
      </c>
      <c r="AT163" s="131" t="s">
        <v>43</v>
      </c>
      <c r="AU163" s="131" t="s">
        <v>45</v>
      </c>
      <c r="AY163" s="130" t="s">
        <v>86</v>
      </c>
      <c r="BK163" s="132">
        <f>SUM(BK164:BK206)</f>
        <v>0</v>
      </c>
    </row>
    <row r="164" spans="1:65" s="2" customFormat="1" ht="24.2" customHeight="1" x14ac:dyDescent="0.2">
      <c r="A164" s="17"/>
      <c r="B164" s="18"/>
      <c r="C164" s="135" t="s">
        <v>104</v>
      </c>
      <c r="D164" s="135" t="s">
        <v>87</v>
      </c>
      <c r="E164" s="136" t="s">
        <v>213</v>
      </c>
      <c r="F164" s="137" t="s">
        <v>214</v>
      </c>
      <c r="G164" s="138" t="s">
        <v>88</v>
      </c>
      <c r="H164" s="139">
        <v>567</v>
      </c>
      <c r="I164" s="140"/>
      <c r="J164" s="141">
        <f>ROUND(I164*H164,2)</f>
        <v>0</v>
      </c>
      <c r="K164" s="142"/>
      <c r="L164" s="20"/>
      <c r="M164" s="143" t="s">
        <v>0</v>
      </c>
      <c r="N164" s="144" t="s">
        <v>27</v>
      </c>
      <c r="O164" s="27"/>
      <c r="P164" s="145">
        <f>O164*H164</f>
        <v>0</v>
      </c>
      <c r="Q164" s="145">
        <v>0</v>
      </c>
      <c r="R164" s="145">
        <f>Q164*H164</f>
        <v>0</v>
      </c>
      <c r="S164" s="145">
        <v>6.0000000000000001E-3</v>
      </c>
      <c r="T164" s="146">
        <f>S164*H164</f>
        <v>3.4020000000000001</v>
      </c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R164" s="147" t="s">
        <v>107</v>
      </c>
      <c r="AT164" s="147" t="s">
        <v>87</v>
      </c>
      <c r="AU164" s="147" t="s">
        <v>46</v>
      </c>
      <c r="AY164" s="10" t="s">
        <v>86</v>
      </c>
      <c r="BE164" s="40">
        <f>IF(N164="základná",J164,0)</f>
        <v>0</v>
      </c>
      <c r="BF164" s="40">
        <f>IF(N164="znížená",J164,0)</f>
        <v>0</v>
      </c>
      <c r="BG164" s="40">
        <f>IF(N164="zákl. prenesená",J164,0)</f>
        <v>0</v>
      </c>
      <c r="BH164" s="40">
        <f>IF(N164="zníž. prenesená",J164,0)</f>
        <v>0</v>
      </c>
      <c r="BI164" s="40">
        <f>IF(N164="nulová",J164,0)</f>
        <v>0</v>
      </c>
      <c r="BJ164" s="10" t="s">
        <v>46</v>
      </c>
      <c r="BK164" s="40">
        <f>ROUND(I164*H164,2)</f>
        <v>0</v>
      </c>
      <c r="BL164" s="10" t="s">
        <v>107</v>
      </c>
      <c r="BM164" s="147" t="s">
        <v>215</v>
      </c>
    </row>
    <row r="165" spans="1:65" s="8" customFormat="1" ht="11.25" x14ac:dyDescent="0.2">
      <c r="B165" s="159"/>
      <c r="C165" s="160"/>
      <c r="D165" s="161" t="s">
        <v>116</v>
      </c>
      <c r="E165" s="185" t="s">
        <v>0</v>
      </c>
      <c r="F165" s="162" t="s">
        <v>148</v>
      </c>
      <c r="G165" s="160"/>
      <c r="H165" s="163">
        <v>567</v>
      </c>
      <c r="I165" s="164"/>
      <c r="J165" s="160"/>
      <c r="K165" s="160"/>
      <c r="L165" s="165"/>
      <c r="M165" s="166"/>
      <c r="N165" s="167"/>
      <c r="O165" s="167"/>
      <c r="P165" s="167"/>
      <c r="Q165" s="167"/>
      <c r="R165" s="167"/>
      <c r="S165" s="167"/>
      <c r="T165" s="168"/>
      <c r="AT165" s="169" t="s">
        <v>116</v>
      </c>
      <c r="AU165" s="169" t="s">
        <v>46</v>
      </c>
      <c r="AV165" s="8" t="s">
        <v>46</v>
      </c>
      <c r="AW165" s="8" t="s">
        <v>18</v>
      </c>
      <c r="AX165" s="8" t="s">
        <v>45</v>
      </c>
      <c r="AY165" s="169" t="s">
        <v>86</v>
      </c>
    </row>
    <row r="166" spans="1:65" s="2" customFormat="1" ht="33" customHeight="1" x14ac:dyDescent="0.2">
      <c r="A166" s="17"/>
      <c r="B166" s="18"/>
      <c r="C166" s="135" t="s">
        <v>105</v>
      </c>
      <c r="D166" s="135" t="s">
        <v>87</v>
      </c>
      <c r="E166" s="136" t="s">
        <v>216</v>
      </c>
      <c r="F166" s="137" t="s">
        <v>217</v>
      </c>
      <c r="G166" s="138" t="s">
        <v>88</v>
      </c>
      <c r="H166" s="139">
        <v>567</v>
      </c>
      <c r="I166" s="140"/>
      <c r="J166" s="141">
        <f>ROUND(I166*H166,2)</f>
        <v>0</v>
      </c>
      <c r="K166" s="142"/>
      <c r="L166" s="20"/>
      <c r="M166" s="143" t="s">
        <v>0</v>
      </c>
      <c r="N166" s="144" t="s">
        <v>27</v>
      </c>
      <c r="O166" s="27"/>
      <c r="P166" s="145">
        <f>O166*H166</f>
        <v>0</v>
      </c>
      <c r="Q166" s="145">
        <v>0</v>
      </c>
      <c r="R166" s="145">
        <f>Q166*H166</f>
        <v>0</v>
      </c>
      <c r="S166" s="145">
        <v>0</v>
      </c>
      <c r="T166" s="146">
        <f>S166*H166</f>
        <v>0</v>
      </c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R166" s="147" t="s">
        <v>107</v>
      </c>
      <c r="AT166" s="147" t="s">
        <v>87</v>
      </c>
      <c r="AU166" s="147" t="s">
        <v>46</v>
      </c>
      <c r="AY166" s="10" t="s">
        <v>86</v>
      </c>
      <c r="BE166" s="40">
        <f>IF(N166="základná",J166,0)</f>
        <v>0</v>
      </c>
      <c r="BF166" s="40">
        <f>IF(N166="znížená",J166,0)</f>
        <v>0</v>
      </c>
      <c r="BG166" s="40">
        <f>IF(N166="zákl. prenesená",J166,0)</f>
        <v>0</v>
      </c>
      <c r="BH166" s="40">
        <f>IF(N166="zníž. prenesená",J166,0)</f>
        <v>0</v>
      </c>
      <c r="BI166" s="40">
        <f>IF(N166="nulová",J166,0)</f>
        <v>0</v>
      </c>
      <c r="BJ166" s="10" t="s">
        <v>46</v>
      </c>
      <c r="BK166" s="40">
        <f>ROUND(I166*H166,2)</f>
        <v>0</v>
      </c>
      <c r="BL166" s="10" t="s">
        <v>107</v>
      </c>
      <c r="BM166" s="147" t="s">
        <v>218</v>
      </c>
    </row>
    <row r="167" spans="1:65" s="8" customFormat="1" ht="11.25" x14ac:dyDescent="0.2">
      <c r="B167" s="159"/>
      <c r="C167" s="160"/>
      <c r="D167" s="161" t="s">
        <v>116</v>
      </c>
      <c r="E167" s="185" t="s">
        <v>0</v>
      </c>
      <c r="F167" s="162" t="s">
        <v>219</v>
      </c>
      <c r="G167" s="160"/>
      <c r="H167" s="163">
        <v>567</v>
      </c>
      <c r="I167" s="164"/>
      <c r="J167" s="160"/>
      <c r="K167" s="160"/>
      <c r="L167" s="165"/>
      <c r="M167" s="166"/>
      <c r="N167" s="167"/>
      <c r="O167" s="167"/>
      <c r="P167" s="167"/>
      <c r="Q167" s="167"/>
      <c r="R167" s="167"/>
      <c r="S167" s="167"/>
      <c r="T167" s="168"/>
      <c r="AT167" s="169" t="s">
        <v>116</v>
      </c>
      <c r="AU167" s="169" t="s">
        <v>46</v>
      </c>
      <c r="AV167" s="8" t="s">
        <v>46</v>
      </c>
      <c r="AW167" s="8" t="s">
        <v>18</v>
      </c>
      <c r="AX167" s="8" t="s">
        <v>44</v>
      </c>
      <c r="AY167" s="169" t="s">
        <v>86</v>
      </c>
    </row>
    <row r="168" spans="1:65" s="9" customFormat="1" ht="11.25" x14ac:dyDescent="0.2">
      <c r="B168" s="186"/>
      <c r="C168" s="187"/>
      <c r="D168" s="161" t="s">
        <v>116</v>
      </c>
      <c r="E168" s="188" t="s">
        <v>148</v>
      </c>
      <c r="F168" s="189" t="s">
        <v>196</v>
      </c>
      <c r="G168" s="187"/>
      <c r="H168" s="190">
        <v>567</v>
      </c>
      <c r="I168" s="191"/>
      <c r="J168" s="187"/>
      <c r="K168" s="187"/>
      <c r="L168" s="192"/>
      <c r="M168" s="193"/>
      <c r="N168" s="194"/>
      <c r="O168" s="194"/>
      <c r="P168" s="194"/>
      <c r="Q168" s="194"/>
      <c r="R168" s="194"/>
      <c r="S168" s="194"/>
      <c r="T168" s="195"/>
      <c r="AT168" s="196" t="s">
        <v>116</v>
      </c>
      <c r="AU168" s="196" t="s">
        <v>46</v>
      </c>
      <c r="AV168" s="9" t="s">
        <v>89</v>
      </c>
      <c r="AW168" s="9" t="s">
        <v>18</v>
      </c>
      <c r="AX168" s="9" t="s">
        <v>45</v>
      </c>
      <c r="AY168" s="196" t="s">
        <v>86</v>
      </c>
    </row>
    <row r="169" spans="1:65" s="2" customFormat="1" ht="24.2" customHeight="1" x14ac:dyDescent="0.2">
      <c r="A169" s="17"/>
      <c r="B169" s="18"/>
      <c r="C169" s="148" t="s">
        <v>106</v>
      </c>
      <c r="D169" s="148" t="s">
        <v>102</v>
      </c>
      <c r="E169" s="149" t="s">
        <v>220</v>
      </c>
      <c r="F169" s="150" t="s">
        <v>221</v>
      </c>
      <c r="G169" s="151" t="s">
        <v>88</v>
      </c>
      <c r="H169" s="152">
        <v>652.04999999999995</v>
      </c>
      <c r="I169" s="153"/>
      <c r="J169" s="154">
        <f>ROUND(I169*H169,2)</f>
        <v>0</v>
      </c>
      <c r="K169" s="155"/>
      <c r="L169" s="156"/>
      <c r="M169" s="157" t="s">
        <v>0</v>
      </c>
      <c r="N169" s="158" t="s">
        <v>27</v>
      </c>
      <c r="O169" s="27"/>
      <c r="P169" s="145">
        <f>O169*H169</f>
        <v>0</v>
      </c>
      <c r="Q169" s="145">
        <v>1.9E-3</v>
      </c>
      <c r="R169" s="145">
        <f>Q169*H169</f>
        <v>1.2388949999999999</v>
      </c>
      <c r="S169" s="145">
        <v>0</v>
      </c>
      <c r="T169" s="146">
        <f>S169*H169</f>
        <v>0</v>
      </c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R169" s="147" t="s">
        <v>199</v>
      </c>
      <c r="AT169" s="147" t="s">
        <v>102</v>
      </c>
      <c r="AU169" s="147" t="s">
        <v>46</v>
      </c>
      <c r="AY169" s="10" t="s">
        <v>86</v>
      </c>
      <c r="BE169" s="40">
        <f>IF(N169="základná",J169,0)</f>
        <v>0</v>
      </c>
      <c r="BF169" s="40">
        <f>IF(N169="znížená",J169,0)</f>
        <v>0</v>
      </c>
      <c r="BG169" s="40">
        <f>IF(N169="zákl. prenesená",J169,0)</f>
        <v>0</v>
      </c>
      <c r="BH169" s="40">
        <f>IF(N169="zníž. prenesená",J169,0)</f>
        <v>0</v>
      </c>
      <c r="BI169" s="40">
        <f>IF(N169="nulová",J169,0)</f>
        <v>0</v>
      </c>
      <c r="BJ169" s="10" t="s">
        <v>46</v>
      </c>
      <c r="BK169" s="40">
        <f>ROUND(I169*H169,2)</f>
        <v>0</v>
      </c>
      <c r="BL169" s="10" t="s">
        <v>107</v>
      </c>
      <c r="BM169" s="147" t="s">
        <v>222</v>
      </c>
    </row>
    <row r="170" spans="1:65" s="2" customFormat="1" ht="21.75" customHeight="1" x14ac:dyDescent="0.2">
      <c r="A170" s="17"/>
      <c r="B170" s="18"/>
      <c r="C170" s="148" t="s">
        <v>107</v>
      </c>
      <c r="D170" s="148" t="s">
        <v>102</v>
      </c>
      <c r="E170" s="149" t="s">
        <v>197</v>
      </c>
      <c r="F170" s="150" t="s">
        <v>198</v>
      </c>
      <c r="G170" s="151" t="s">
        <v>93</v>
      </c>
      <c r="H170" s="152">
        <v>2228</v>
      </c>
      <c r="I170" s="153"/>
      <c r="J170" s="154">
        <f>ROUND(I170*H170,2)</f>
        <v>0</v>
      </c>
      <c r="K170" s="155"/>
      <c r="L170" s="156"/>
      <c r="M170" s="157" t="s">
        <v>0</v>
      </c>
      <c r="N170" s="158" t="s">
        <v>27</v>
      </c>
      <c r="O170" s="27"/>
      <c r="P170" s="145">
        <f>O170*H170</f>
        <v>0</v>
      </c>
      <c r="Q170" s="145">
        <v>1.4999999999999999E-4</v>
      </c>
      <c r="R170" s="145">
        <f>Q170*H170</f>
        <v>0.3342</v>
      </c>
      <c r="S170" s="145">
        <v>0</v>
      </c>
      <c r="T170" s="146">
        <f>S170*H170</f>
        <v>0</v>
      </c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R170" s="147" t="s">
        <v>199</v>
      </c>
      <c r="AT170" s="147" t="s">
        <v>102</v>
      </c>
      <c r="AU170" s="147" t="s">
        <v>46</v>
      </c>
      <c r="AY170" s="10" t="s">
        <v>86</v>
      </c>
      <c r="BE170" s="40">
        <f>IF(N170="základná",J170,0)</f>
        <v>0</v>
      </c>
      <c r="BF170" s="40">
        <f>IF(N170="znížená",J170,0)</f>
        <v>0</v>
      </c>
      <c r="BG170" s="40">
        <f>IF(N170="zákl. prenesená",J170,0)</f>
        <v>0</v>
      </c>
      <c r="BH170" s="40">
        <f>IF(N170="zníž. prenesená",J170,0)</f>
        <v>0</v>
      </c>
      <c r="BI170" s="40">
        <f>IF(N170="nulová",J170,0)</f>
        <v>0</v>
      </c>
      <c r="BJ170" s="10" t="s">
        <v>46</v>
      </c>
      <c r="BK170" s="40">
        <f>ROUND(I170*H170,2)</f>
        <v>0</v>
      </c>
      <c r="BL170" s="10" t="s">
        <v>107</v>
      </c>
      <c r="BM170" s="147" t="s">
        <v>223</v>
      </c>
    </row>
    <row r="171" spans="1:65" s="2" customFormat="1" ht="44.25" customHeight="1" x14ac:dyDescent="0.2">
      <c r="A171" s="17"/>
      <c r="B171" s="18"/>
      <c r="C171" s="135" t="s">
        <v>108</v>
      </c>
      <c r="D171" s="135" t="s">
        <v>87</v>
      </c>
      <c r="E171" s="136" t="s">
        <v>224</v>
      </c>
      <c r="F171" s="137" t="s">
        <v>225</v>
      </c>
      <c r="G171" s="138" t="s">
        <v>88</v>
      </c>
      <c r="H171" s="139">
        <v>34.65</v>
      </c>
      <c r="I171" s="140"/>
      <c r="J171" s="141">
        <f>ROUND(I171*H171,2)</f>
        <v>0</v>
      </c>
      <c r="K171" s="142"/>
      <c r="L171" s="20"/>
      <c r="M171" s="143" t="s">
        <v>0</v>
      </c>
      <c r="N171" s="144" t="s">
        <v>27</v>
      </c>
      <c r="O171" s="27"/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R171" s="147" t="s">
        <v>107</v>
      </c>
      <c r="AT171" s="147" t="s">
        <v>87</v>
      </c>
      <c r="AU171" s="147" t="s">
        <v>46</v>
      </c>
      <c r="AY171" s="10" t="s">
        <v>86</v>
      </c>
      <c r="BE171" s="40">
        <f>IF(N171="základná",J171,0)</f>
        <v>0</v>
      </c>
      <c r="BF171" s="40">
        <f>IF(N171="znížená",J171,0)</f>
        <v>0</v>
      </c>
      <c r="BG171" s="40">
        <f>IF(N171="zákl. prenesená",J171,0)</f>
        <v>0</v>
      </c>
      <c r="BH171" s="40">
        <f>IF(N171="zníž. prenesená",J171,0)</f>
        <v>0</v>
      </c>
      <c r="BI171" s="40">
        <f>IF(N171="nulová",J171,0)</f>
        <v>0</v>
      </c>
      <c r="BJ171" s="10" t="s">
        <v>46</v>
      </c>
      <c r="BK171" s="40">
        <f>ROUND(I171*H171,2)</f>
        <v>0</v>
      </c>
      <c r="BL171" s="10" t="s">
        <v>107</v>
      </c>
      <c r="BM171" s="147" t="s">
        <v>226</v>
      </c>
    </row>
    <row r="172" spans="1:65" s="8" customFormat="1" ht="11.25" x14ac:dyDescent="0.2">
      <c r="B172" s="159"/>
      <c r="C172" s="160"/>
      <c r="D172" s="161" t="s">
        <v>116</v>
      </c>
      <c r="E172" s="185" t="s">
        <v>0</v>
      </c>
      <c r="F172" s="162" t="s">
        <v>227</v>
      </c>
      <c r="G172" s="160"/>
      <c r="H172" s="163">
        <v>34.65</v>
      </c>
      <c r="I172" s="164"/>
      <c r="J172" s="160"/>
      <c r="K172" s="160"/>
      <c r="L172" s="165"/>
      <c r="M172" s="166"/>
      <c r="N172" s="167"/>
      <c r="O172" s="167"/>
      <c r="P172" s="167"/>
      <c r="Q172" s="167"/>
      <c r="R172" s="167"/>
      <c r="S172" s="167"/>
      <c r="T172" s="168"/>
      <c r="AT172" s="169" t="s">
        <v>116</v>
      </c>
      <c r="AU172" s="169" t="s">
        <v>46</v>
      </c>
      <c r="AV172" s="8" t="s">
        <v>46</v>
      </c>
      <c r="AW172" s="8" t="s">
        <v>18</v>
      </c>
      <c r="AX172" s="8" t="s">
        <v>44</v>
      </c>
      <c r="AY172" s="169" t="s">
        <v>86</v>
      </c>
    </row>
    <row r="173" spans="1:65" s="9" customFormat="1" ht="11.25" x14ac:dyDescent="0.2">
      <c r="B173" s="186"/>
      <c r="C173" s="187"/>
      <c r="D173" s="161" t="s">
        <v>116</v>
      </c>
      <c r="E173" s="188" t="s">
        <v>0</v>
      </c>
      <c r="F173" s="189" t="s">
        <v>196</v>
      </c>
      <c r="G173" s="187"/>
      <c r="H173" s="190">
        <v>34.65</v>
      </c>
      <c r="I173" s="191"/>
      <c r="J173" s="187"/>
      <c r="K173" s="187"/>
      <c r="L173" s="192"/>
      <c r="M173" s="193"/>
      <c r="N173" s="194"/>
      <c r="O173" s="194"/>
      <c r="P173" s="194"/>
      <c r="Q173" s="194"/>
      <c r="R173" s="194"/>
      <c r="S173" s="194"/>
      <c r="T173" s="195"/>
      <c r="AT173" s="196" t="s">
        <v>116</v>
      </c>
      <c r="AU173" s="196" t="s">
        <v>46</v>
      </c>
      <c r="AV173" s="9" t="s">
        <v>89</v>
      </c>
      <c r="AW173" s="9" t="s">
        <v>18</v>
      </c>
      <c r="AX173" s="9" t="s">
        <v>45</v>
      </c>
      <c r="AY173" s="196" t="s">
        <v>86</v>
      </c>
    </row>
    <row r="174" spans="1:65" s="2" customFormat="1" ht="24.2" customHeight="1" x14ac:dyDescent="0.2">
      <c r="A174" s="17"/>
      <c r="B174" s="18"/>
      <c r="C174" s="148" t="s">
        <v>109</v>
      </c>
      <c r="D174" s="148" t="s">
        <v>102</v>
      </c>
      <c r="E174" s="149" t="s">
        <v>220</v>
      </c>
      <c r="F174" s="150" t="s">
        <v>221</v>
      </c>
      <c r="G174" s="151" t="s">
        <v>88</v>
      </c>
      <c r="H174" s="152">
        <v>39.847999999999999</v>
      </c>
      <c r="I174" s="153"/>
      <c r="J174" s="154">
        <f>ROUND(I174*H174,2)</f>
        <v>0</v>
      </c>
      <c r="K174" s="155"/>
      <c r="L174" s="156"/>
      <c r="M174" s="157" t="s">
        <v>0</v>
      </c>
      <c r="N174" s="158" t="s">
        <v>27</v>
      </c>
      <c r="O174" s="27"/>
      <c r="P174" s="145">
        <f>O174*H174</f>
        <v>0</v>
      </c>
      <c r="Q174" s="145">
        <v>1.9E-3</v>
      </c>
      <c r="R174" s="145">
        <f>Q174*H174</f>
        <v>7.5711199999999992E-2</v>
      </c>
      <c r="S174" s="145">
        <v>0</v>
      </c>
      <c r="T174" s="146">
        <f>S174*H174</f>
        <v>0</v>
      </c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R174" s="147" t="s">
        <v>199</v>
      </c>
      <c r="AT174" s="147" t="s">
        <v>102</v>
      </c>
      <c r="AU174" s="147" t="s">
        <v>46</v>
      </c>
      <c r="AY174" s="10" t="s">
        <v>86</v>
      </c>
      <c r="BE174" s="40">
        <f>IF(N174="základná",J174,0)</f>
        <v>0</v>
      </c>
      <c r="BF174" s="40">
        <f>IF(N174="znížená",J174,0)</f>
        <v>0</v>
      </c>
      <c r="BG174" s="40">
        <f>IF(N174="zákl. prenesená",J174,0)</f>
        <v>0</v>
      </c>
      <c r="BH174" s="40">
        <f>IF(N174="zníž. prenesená",J174,0)</f>
        <v>0</v>
      </c>
      <c r="BI174" s="40">
        <f>IF(N174="nulová",J174,0)</f>
        <v>0</v>
      </c>
      <c r="BJ174" s="10" t="s">
        <v>46</v>
      </c>
      <c r="BK174" s="40">
        <f>ROUND(I174*H174,2)</f>
        <v>0</v>
      </c>
      <c r="BL174" s="10" t="s">
        <v>107</v>
      </c>
      <c r="BM174" s="147" t="s">
        <v>228</v>
      </c>
    </row>
    <row r="175" spans="1:65" s="2" customFormat="1" ht="21.75" customHeight="1" x14ac:dyDescent="0.2">
      <c r="A175" s="17"/>
      <c r="B175" s="18"/>
      <c r="C175" s="148" t="s">
        <v>110</v>
      </c>
      <c r="D175" s="148" t="s">
        <v>102</v>
      </c>
      <c r="E175" s="149" t="s">
        <v>197</v>
      </c>
      <c r="F175" s="150" t="s">
        <v>198</v>
      </c>
      <c r="G175" s="151" t="s">
        <v>93</v>
      </c>
      <c r="H175" s="152">
        <v>141.02600000000001</v>
      </c>
      <c r="I175" s="153"/>
      <c r="J175" s="154">
        <f>ROUND(I175*H175,2)</f>
        <v>0</v>
      </c>
      <c r="K175" s="155"/>
      <c r="L175" s="156"/>
      <c r="M175" s="157" t="s">
        <v>0</v>
      </c>
      <c r="N175" s="158" t="s">
        <v>27</v>
      </c>
      <c r="O175" s="27"/>
      <c r="P175" s="145">
        <f>O175*H175</f>
        <v>0</v>
      </c>
      <c r="Q175" s="145">
        <v>1.4999999999999999E-4</v>
      </c>
      <c r="R175" s="145">
        <f>Q175*H175</f>
        <v>2.11539E-2</v>
      </c>
      <c r="S175" s="145">
        <v>0</v>
      </c>
      <c r="T175" s="146">
        <f>S175*H175</f>
        <v>0</v>
      </c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R175" s="147" t="s">
        <v>199</v>
      </c>
      <c r="AT175" s="147" t="s">
        <v>102</v>
      </c>
      <c r="AU175" s="147" t="s">
        <v>46</v>
      </c>
      <c r="AY175" s="10" t="s">
        <v>86</v>
      </c>
      <c r="BE175" s="40">
        <f>IF(N175="základná",J175,0)</f>
        <v>0</v>
      </c>
      <c r="BF175" s="40">
        <f>IF(N175="znížená",J175,0)</f>
        <v>0</v>
      </c>
      <c r="BG175" s="40">
        <f>IF(N175="zákl. prenesená",J175,0)</f>
        <v>0</v>
      </c>
      <c r="BH175" s="40">
        <f>IF(N175="zníž. prenesená",J175,0)</f>
        <v>0</v>
      </c>
      <c r="BI175" s="40">
        <f>IF(N175="nulová",J175,0)</f>
        <v>0</v>
      </c>
      <c r="BJ175" s="10" t="s">
        <v>46</v>
      </c>
      <c r="BK175" s="40">
        <f>ROUND(I175*H175,2)</f>
        <v>0</v>
      </c>
      <c r="BL175" s="10" t="s">
        <v>107</v>
      </c>
      <c r="BM175" s="147" t="s">
        <v>229</v>
      </c>
    </row>
    <row r="176" spans="1:65" s="2" customFormat="1" ht="21.75" customHeight="1" x14ac:dyDescent="0.2">
      <c r="A176" s="17"/>
      <c r="B176" s="18"/>
      <c r="C176" s="135" t="s">
        <v>2</v>
      </c>
      <c r="D176" s="135" t="s">
        <v>87</v>
      </c>
      <c r="E176" s="136" t="s">
        <v>230</v>
      </c>
      <c r="F176" s="137" t="s">
        <v>231</v>
      </c>
      <c r="G176" s="138" t="s">
        <v>93</v>
      </c>
      <c r="H176" s="139">
        <v>19</v>
      </c>
      <c r="I176" s="140"/>
      <c r="J176" s="141">
        <f>ROUND(I176*H176,2)</f>
        <v>0</v>
      </c>
      <c r="K176" s="142"/>
      <c r="L176" s="20"/>
      <c r="M176" s="143" t="s">
        <v>0</v>
      </c>
      <c r="N176" s="144" t="s">
        <v>27</v>
      </c>
      <c r="O176" s="27"/>
      <c r="P176" s="145">
        <f>O176*H176</f>
        <v>0</v>
      </c>
      <c r="Q176" s="145">
        <v>7.9999999999999996E-6</v>
      </c>
      <c r="R176" s="145">
        <f>Q176*H176</f>
        <v>1.5199999999999998E-4</v>
      </c>
      <c r="S176" s="145">
        <v>0</v>
      </c>
      <c r="T176" s="146">
        <f>S176*H176</f>
        <v>0</v>
      </c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R176" s="147" t="s">
        <v>89</v>
      </c>
      <c r="AT176" s="147" t="s">
        <v>87</v>
      </c>
      <c r="AU176" s="147" t="s">
        <v>46</v>
      </c>
      <c r="AY176" s="10" t="s">
        <v>86</v>
      </c>
      <c r="BE176" s="40">
        <f>IF(N176="základná",J176,0)</f>
        <v>0</v>
      </c>
      <c r="BF176" s="40">
        <f>IF(N176="znížená",J176,0)</f>
        <v>0</v>
      </c>
      <c r="BG176" s="40">
        <f>IF(N176="zákl. prenesená",J176,0)</f>
        <v>0</v>
      </c>
      <c r="BH176" s="40">
        <f>IF(N176="zníž. prenesená",J176,0)</f>
        <v>0</v>
      </c>
      <c r="BI176" s="40">
        <f>IF(N176="nulová",J176,0)</f>
        <v>0</v>
      </c>
      <c r="BJ176" s="10" t="s">
        <v>46</v>
      </c>
      <c r="BK176" s="40">
        <f>ROUND(I176*H176,2)</f>
        <v>0</v>
      </c>
      <c r="BL176" s="10" t="s">
        <v>89</v>
      </c>
      <c r="BM176" s="147" t="s">
        <v>232</v>
      </c>
    </row>
    <row r="177" spans="1:65" s="8" customFormat="1" ht="11.25" x14ac:dyDescent="0.2">
      <c r="B177" s="159"/>
      <c r="C177" s="160"/>
      <c r="D177" s="161" t="s">
        <v>116</v>
      </c>
      <c r="E177" s="185" t="s">
        <v>0</v>
      </c>
      <c r="F177" s="162" t="s">
        <v>233</v>
      </c>
      <c r="G177" s="160"/>
      <c r="H177" s="163">
        <v>19</v>
      </c>
      <c r="I177" s="164"/>
      <c r="J177" s="160"/>
      <c r="K177" s="160"/>
      <c r="L177" s="165"/>
      <c r="M177" s="166"/>
      <c r="N177" s="167"/>
      <c r="O177" s="167"/>
      <c r="P177" s="167"/>
      <c r="Q177" s="167"/>
      <c r="R177" s="167"/>
      <c r="S177" s="167"/>
      <c r="T177" s="168"/>
      <c r="AT177" s="169" t="s">
        <v>116</v>
      </c>
      <c r="AU177" s="169" t="s">
        <v>46</v>
      </c>
      <c r="AV177" s="8" t="s">
        <v>46</v>
      </c>
      <c r="AW177" s="8" t="s">
        <v>18</v>
      </c>
      <c r="AX177" s="8" t="s">
        <v>44</v>
      </c>
      <c r="AY177" s="169" t="s">
        <v>86</v>
      </c>
    </row>
    <row r="178" spans="1:65" s="9" customFormat="1" ht="11.25" x14ac:dyDescent="0.2">
      <c r="B178" s="186"/>
      <c r="C178" s="187"/>
      <c r="D178" s="161" t="s">
        <v>116</v>
      </c>
      <c r="E178" s="188" t="s">
        <v>0</v>
      </c>
      <c r="F178" s="189" t="s">
        <v>196</v>
      </c>
      <c r="G178" s="187"/>
      <c r="H178" s="190">
        <v>19</v>
      </c>
      <c r="I178" s="191"/>
      <c r="J178" s="187"/>
      <c r="K178" s="187"/>
      <c r="L178" s="192"/>
      <c r="M178" s="193"/>
      <c r="N178" s="194"/>
      <c r="O178" s="194"/>
      <c r="P178" s="194"/>
      <c r="Q178" s="194"/>
      <c r="R178" s="194"/>
      <c r="S178" s="194"/>
      <c r="T178" s="195"/>
      <c r="AT178" s="196" t="s">
        <v>116</v>
      </c>
      <c r="AU178" s="196" t="s">
        <v>46</v>
      </c>
      <c r="AV178" s="9" t="s">
        <v>89</v>
      </c>
      <c r="AW178" s="9" t="s">
        <v>18</v>
      </c>
      <c r="AX178" s="9" t="s">
        <v>45</v>
      </c>
      <c r="AY178" s="196" t="s">
        <v>86</v>
      </c>
    </row>
    <row r="179" spans="1:65" s="2" customFormat="1" ht="24.2" customHeight="1" x14ac:dyDescent="0.2">
      <c r="A179" s="17"/>
      <c r="B179" s="18"/>
      <c r="C179" s="148" t="s">
        <v>113</v>
      </c>
      <c r="D179" s="148" t="s">
        <v>102</v>
      </c>
      <c r="E179" s="149" t="s">
        <v>234</v>
      </c>
      <c r="F179" s="150" t="s">
        <v>235</v>
      </c>
      <c r="G179" s="151" t="s">
        <v>88</v>
      </c>
      <c r="H179" s="152">
        <v>7.6</v>
      </c>
      <c r="I179" s="153"/>
      <c r="J179" s="154">
        <f>ROUND(I179*H179,2)</f>
        <v>0</v>
      </c>
      <c r="K179" s="155"/>
      <c r="L179" s="156"/>
      <c r="M179" s="157" t="s">
        <v>0</v>
      </c>
      <c r="N179" s="158" t="s">
        <v>27</v>
      </c>
      <c r="O179" s="27"/>
      <c r="P179" s="145">
        <f>O179*H179</f>
        <v>0</v>
      </c>
      <c r="Q179" s="145">
        <v>2.2000000000000001E-3</v>
      </c>
      <c r="R179" s="145">
        <f>Q179*H179</f>
        <v>1.6719999999999999E-2</v>
      </c>
      <c r="S179" s="145">
        <v>0</v>
      </c>
      <c r="T179" s="146">
        <f>S179*H179</f>
        <v>0</v>
      </c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R179" s="147" t="s">
        <v>92</v>
      </c>
      <c r="AT179" s="147" t="s">
        <v>102</v>
      </c>
      <c r="AU179" s="147" t="s">
        <v>46</v>
      </c>
      <c r="AY179" s="10" t="s">
        <v>86</v>
      </c>
      <c r="BE179" s="40">
        <f>IF(N179="základná",J179,0)</f>
        <v>0</v>
      </c>
      <c r="BF179" s="40">
        <f>IF(N179="znížená",J179,0)</f>
        <v>0</v>
      </c>
      <c r="BG179" s="40">
        <f>IF(N179="zákl. prenesená",J179,0)</f>
        <v>0</v>
      </c>
      <c r="BH179" s="40">
        <f>IF(N179="zníž. prenesená",J179,0)</f>
        <v>0</v>
      </c>
      <c r="BI179" s="40">
        <f>IF(N179="nulová",J179,0)</f>
        <v>0</v>
      </c>
      <c r="BJ179" s="10" t="s">
        <v>46</v>
      </c>
      <c r="BK179" s="40">
        <f>ROUND(I179*H179,2)</f>
        <v>0</v>
      </c>
      <c r="BL179" s="10" t="s">
        <v>89</v>
      </c>
      <c r="BM179" s="147" t="s">
        <v>236</v>
      </c>
    </row>
    <row r="180" spans="1:65" s="2" customFormat="1" ht="24.2" customHeight="1" x14ac:dyDescent="0.2">
      <c r="A180" s="17"/>
      <c r="B180" s="18"/>
      <c r="C180" s="148" t="s">
        <v>117</v>
      </c>
      <c r="D180" s="148" t="s">
        <v>102</v>
      </c>
      <c r="E180" s="149" t="s">
        <v>237</v>
      </c>
      <c r="F180" s="150" t="s">
        <v>238</v>
      </c>
      <c r="G180" s="151" t="s">
        <v>93</v>
      </c>
      <c r="H180" s="152">
        <v>19</v>
      </c>
      <c r="I180" s="153"/>
      <c r="J180" s="154">
        <f>ROUND(I180*H180,2)</f>
        <v>0</v>
      </c>
      <c r="K180" s="155"/>
      <c r="L180" s="156"/>
      <c r="M180" s="157" t="s">
        <v>0</v>
      </c>
      <c r="N180" s="158" t="s">
        <v>27</v>
      </c>
      <c r="O180" s="27"/>
      <c r="P180" s="145">
        <f>O180*H180</f>
        <v>0</v>
      </c>
      <c r="Q180" s="145">
        <v>3.8000000000000002E-4</v>
      </c>
      <c r="R180" s="145">
        <f>Q180*H180</f>
        <v>7.2200000000000007E-3</v>
      </c>
      <c r="S180" s="145">
        <v>0</v>
      </c>
      <c r="T180" s="146">
        <f>S180*H180</f>
        <v>0</v>
      </c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R180" s="147" t="s">
        <v>92</v>
      </c>
      <c r="AT180" s="147" t="s">
        <v>102</v>
      </c>
      <c r="AU180" s="147" t="s">
        <v>46</v>
      </c>
      <c r="AY180" s="10" t="s">
        <v>86</v>
      </c>
      <c r="BE180" s="40">
        <f>IF(N180="základná",J180,0)</f>
        <v>0</v>
      </c>
      <c r="BF180" s="40">
        <f>IF(N180="znížená",J180,0)</f>
        <v>0</v>
      </c>
      <c r="BG180" s="40">
        <f>IF(N180="zákl. prenesená",J180,0)</f>
        <v>0</v>
      </c>
      <c r="BH180" s="40">
        <f>IF(N180="zníž. prenesená",J180,0)</f>
        <v>0</v>
      </c>
      <c r="BI180" s="40">
        <f>IF(N180="nulová",J180,0)</f>
        <v>0</v>
      </c>
      <c r="BJ180" s="10" t="s">
        <v>46</v>
      </c>
      <c r="BK180" s="40">
        <f>ROUND(I180*H180,2)</f>
        <v>0</v>
      </c>
      <c r="BL180" s="10" t="s">
        <v>89</v>
      </c>
      <c r="BM180" s="147" t="s">
        <v>239</v>
      </c>
    </row>
    <row r="181" spans="1:65" s="2" customFormat="1" ht="21.75" customHeight="1" x14ac:dyDescent="0.2">
      <c r="A181" s="17"/>
      <c r="B181" s="18"/>
      <c r="C181" s="148" t="s">
        <v>120</v>
      </c>
      <c r="D181" s="148" t="s">
        <v>102</v>
      </c>
      <c r="E181" s="149" t="s">
        <v>197</v>
      </c>
      <c r="F181" s="150" t="s">
        <v>198</v>
      </c>
      <c r="G181" s="151" t="s">
        <v>93</v>
      </c>
      <c r="H181" s="152">
        <v>95</v>
      </c>
      <c r="I181" s="153"/>
      <c r="J181" s="154">
        <f>ROUND(I181*H181,2)</f>
        <v>0</v>
      </c>
      <c r="K181" s="155"/>
      <c r="L181" s="156"/>
      <c r="M181" s="157" t="s">
        <v>0</v>
      </c>
      <c r="N181" s="158" t="s">
        <v>27</v>
      </c>
      <c r="O181" s="27"/>
      <c r="P181" s="145">
        <f>O181*H181</f>
        <v>0</v>
      </c>
      <c r="Q181" s="145">
        <v>1.4999999999999999E-4</v>
      </c>
      <c r="R181" s="145">
        <f>Q181*H181</f>
        <v>1.4249999999999999E-2</v>
      </c>
      <c r="S181" s="145">
        <v>0</v>
      </c>
      <c r="T181" s="146">
        <f>S181*H181</f>
        <v>0</v>
      </c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R181" s="147" t="s">
        <v>92</v>
      </c>
      <c r="AT181" s="147" t="s">
        <v>102</v>
      </c>
      <c r="AU181" s="147" t="s">
        <v>46</v>
      </c>
      <c r="AY181" s="10" t="s">
        <v>86</v>
      </c>
      <c r="BE181" s="40">
        <f>IF(N181="základná",J181,0)</f>
        <v>0</v>
      </c>
      <c r="BF181" s="40">
        <f>IF(N181="znížená",J181,0)</f>
        <v>0</v>
      </c>
      <c r="BG181" s="40">
        <f>IF(N181="zákl. prenesená",J181,0)</f>
        <v>0</v>
      </c>
      <c r="BH181" s="40">
        <f>IF(N181="zníž. prenesená",J181,0)</f>
        <v>0</v>
      </c>
      <c r="BI181" s="40">
        <f>IF(N181="nulová",J181,0)</f>
        <v>0</v>
      </c>
      <c r="BJ181" s="10" t="s">
        <v>46</v>
      </c>
      <c r="BK181" s="40">
        <f>ROUND(I181*H181,2)</f>
        <v>0</v>
      </c>
      <c r="BL181" s="10" t="s">
        <v>89</v>
      </c>
      <c r="BM181" s="147" t="s">
        <v>240</v>
      </c>
    </row>
    <row r="182" spans="1:65" s="2" customFormat="1" ht="37.9" customHeight="1" x14ac:dyDescent="0.2">
      <c r="A182" s="17"/>
      <c r="B182" s="18"/>
      <c r="C182" s="135" t="s">
        <v>123</v>
      </c>
      <c r="D182" s="135" t="s">
        <v>87</v>
      </c>
      <c r="E182" s="136" t="s">
        <v>241</v>
      </c>
      <c r="F182" s="137" t="s">
        <v>242</v>
      </c>
      <c r="G182" s="138" t="s">
        <v>99</v>
      </c>
      <c r="H182" s="139">
        <v>105</v>
      </c>
      <c r="I182" s="140"/>
      <c r="J182" s="141">
        <f>ROUND(I182*H182,2)</f>
        <v>0</v>
      </c>
      <c r="K182" s="142"/>
      <c r="L182" s="20"/>
      <c r="M182" s="143" t="s">
        <v>0</v>
      </c>
      <c r="N182" s="144" t="s">
        <v>27</v>
      </c>
      <c r="O182" s="27"/>
      <c r="P182" s="145">
        <f>O182*H182</f>
        <v>0</v>
      </c>
      <c r="Q182" s="145">
        <v>1.08281E-3</v>
      </c>
      <c r="R182" s="145">
        <f>Q182*H182</f>
        <v>0.11369505000000001</v>
      </c>
      <c r="S182" s="145">
        <v>0</v>
      </c>
      <c r="T182" s="146">
        <f>S182*H182</f>
        <v>0</v>
      </c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R182" s="147" t="s">
        <v>107</v>
      </c>
      <c r="AT182" s="147" t="s">
        <v>87</v>
      </c>
      <c r="AU182" s="147" t="s">
        <v>46</v>
      </c>
      <c r="AY182" s="10" t="s">
        <v>86</v>
      </c>
      <c r="BE182" s="40">
        <f>IF(N182="základná",J182,0)</f>
        <v>0</v>
      </c>
      <c r="BF182" s="40">
        <f>IF(N182="znížená",J182,0)</f>
        <v>0</v>
      </c>
      <c r="BG182" s="40">
        <f>IF(N182="zákl. prenesená",J182,0)</f>
        <v>0</v>
      </c>
      <c r="BH182" s="40">
        <f>IF(N182="zníž. prenesená",J182,0)</f>
        <v>0</v>
      </c>
      <c r="BI182" s="40">
        <f>IF(N182="nulová",J182,0)</f>
        <v>0</v>
      </c>
      <c r="BJ182" s="10" t="s">
        <v>46</v>
      </c>
      <c r="BK182" s="40">
        <f>ROUND(I182*H182,2)</f>
        <v>0</v>
      </c>
      <c r="BL182" s="10" t="s">
        <v>107</v>
      </c>
      <c r="BM182" s="147" t="s">
        <v>243</v>
      </c>
    </row>
    <row r="183" spans="1:65" s="8" customFormat="1" ht="11.25" x14ac:dyDescent="0.2">
      <c r="B183" s="159"/>
      <c r="C183" s="160"/>
      <c r="D183" s="161" t="s">
        <v>116</v>
      </c>
      <c r="E183" s="185" t="s">
        <v>0</v>
      </c>
      <c r="F183" s="162" t="s">
        <v>244</v>
      </c>
      <c r="G183" s="160"/>
      <c r="H183" s="163">
        <v>73.5</v>
      </c>
      <c r="I183" s="164"/>
      <c r="J183" s="160"/>
      <c r="K183" s="160"/>
      <c r="L183" s="165"/>
      <c r="M183" s="166"/>
      <c r="N183" s="167"/>
      <c r="O183" s="167"/>
      <c r="P183" s="167"/>
      <c r="Q183" s="167"/>
      <c r="R183" s="167"/>
      <c r="S183" s="167"/>
      <c r="T183" s="168"/>
      <c r="AT183" s="169" t="s">
        <v>116</v>
      </c>
      <c r="AU183" s="169" t="s">
        <v>46</v>
      </c>
      <c r="AV183" s="8" t="s">
        <v>46</v>
      </c>
      <c r="AW183" s="8" t="s">
        <v>18</v>
      </c>
      <c r="AX183" s="8" t="s">
        <v>44</v>
      </c>
      <c r="AY183" s="169" t="s">
        <v>86</v>
      </c>
    </row>
    <row r="184" spans="1:65" s="8" customFormat="1" ht="11.25" x14ac:dyDescent="0.2">
      <c r="B184" s="159"/>
      <c r="C184" s="160"/>
      <c r="D184" s="161" t="s">
        <v>116</v>
      </c>
      <c r="E184" s="185" t="s">
        <v>0</v>
      </c>
      <c r="F184" s="162" t="s">
        <v>245</v>
      </c>
      <c r="G184" s="160"/>
      <c r="H184" s="163">
        <v>31.5</v>
      </c>
      <c r="I184" s="164"/>
      <c r="J184" s="160"/>
      <c r="K184" s="160"/>
      <c r="L184" s="165"/>
      <c r="M184" s="166"/>
      <c r="N184" s="167"/>
      <c r="O184" s="167"/>
      <c r="P184" s="167"/>
      <c r="Q184" s="167"/>
      <c r="R184" s="167"/>
      <c r="S184" s="167"/>
      <c r="T184" s="168"/>
      <c r="AT184" s="169" t="s">
        <v>116</v>
      </c>
      <c r="AU184" s="169" t="s">
        <v>46</v>
      </c>
      <c r="AV184" s="8" t="s">
        <v>46</v>
      </c>
      <c r="AW184" s="8" t="s">
        <v>18</v>
      </c>
      <c r="AX184" s="8" t="s">
        <v>44</v>
      </c>
      <c r="AY184" s="169" t="s">
        <v>86</v>
      </c>
    </row>
    <row r="185" spans="1:65" s="9" customFormat="1" ht="11.25" x14ac:dyDescent="0.2">
      <c r="B185" s="186"/>
      <c r="C185" s="187"/>
      <c r="D185" s="161" t="s">
        <v>116</v>
      </c>
      <c r="E185" s="188" t="s">
        <v>151</v>
      </c>
      <c r="F185" s="189" t="s">
        <v>196</v>
      </c>
      <c r="G185" s="187"/>
      <c r="H185" s="190">
        <v>105</v>
      </c>
      <c r="I185" s="191"/>
      <c r="J185" s="187"/>
      <c r="K185" s="187"/>
      <c r="L185" s="192"/>
      <c r="M185" s="193"/>
      <c r="N185" s="194"/>
      <c r="O185" s="194"/>
      <c r="P185" s="194"/>
      <c r="Q185" s="194"/>
      <c r="R185" s="194"/>
      <c r="S185" s="194"/>
      <c r="T185" s="195"/>
      <c r="AT185" s="196" t="s">
        <v>116</v>
      </c>
      <c r="AU185" s="196" t="s">
        <v>46</v>
      </c>
      <c r="AV185" s="9" t="s">
        <v>89</v>
      </c>
      <c r="AW185" s="9" t="s">
        <v>18</v>
      </c>
      <c r="AX185" s="9" t="s">
        <v>45</v>
      </c>
      <c r="AY185" s="196" t="s">
        <v>86</v>
      </c>
    </row>
    <row r="186" spans="1:65" s="2" customFormat="1" ht="21.75" customHeight="1" x14ac:dyDescent="0.2">
      <c r="A186" s="17"/>
      <c r="B186" s="18"/>
      <c r="C186" s="148" t="s">
        <v>124</v>
      </c>
      <c r="D186" s="148" t="s">
        <v>102</v>
      </c>
      <c r="E186" s="149" t="s">
        <v>197</v>
      </c>
      <c r="F186" s="150" t="s">
        <v>198</v>
      </c>
      <c r="G186" s="151" t="s">
        <v>93</v>
      </c>
      <c r="H186" s="152">
        <v>840</v>
      </c>
      <c r="I186" s="153"/>
      <c r="J186" s="154">
        <f>ROUND(I186*H186,2)</f>
        <v>0</v>
      </c>
      <c r="K186" s="155"/>
      <c r="L186" s="156"/>
      <c r="M186" s="157" t="s">
        <v>0</v>
      </c>
      <c r="N186" s="158" t="s">
        <v>27</v>
      </c>
      <c r="O186" s="27"/>
      <c r="P186" s="145">
        <f>O186*H186</f>
        <v>0</v>
      </c>
      <c r="Q186" s="145">
        <v>1.4999999999999999E-4</v>
      </c>
      <c r="R186" s="145">
        <f>Q186*H186</f>
        <v>0.126</v>
      </c>
      <c r="S186" s="145">
        <v>0</v>
      </c>
      <c r="T186" s="146">
        <f>S186*H186</f>
        <v>0</v>
      </c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R186" s="147" t="s">
        <v>199</v>
      </c>
      <c r="AT186" s="147" t="s">
        <v>102</v>
      </c>
      <c r="AU186" s="147" t="s">
        <v>46</v>
      </c>
      <c r="AY186" s="10" t="s">
        <v>86</v>
      </c>
      <c r="BE186" s="40">
        <f>IF(N186="základná",J186,0)</f>
        <v>0</v>
      </c>
      <c r="BF186" s="40">
        <f>IF(N186="znížená",J186,0)</f>
        <v>0</v>
      </c>
      <c r="BG186" s="40">
        <f>IF(N186="zákl. prenesená",J186,0)</f>
        <v>0</v>
      </c>
      <c r="BH186" s="40">
        <f>IF(N186="zníž. prenesená",J186,0)</f>
        <v>0</v>
      </c>
      <c r="BI186" s="40">
        <f>IF(N186="nulová",J186,0)</f>
        <v>0</v>
      </c>
      <c r="BJ186" s="10" t="s">
        <v>46</v>
      </c>
      <c r="BK186" s="40">
        <f>ROUND(I186*H186,2)</f>
        <v>0</v>
      </c>
      <c r="BL186" s="10" t="s">
        <v>107</v>
      </c>
      <c r="BM186" s="147" t="s">
        <v>246</v>
      </c>
    </row>
    <row r="187" spans="1:65" s="2" customFormat="1" ht="16.5" customHeight="1" x14ac:dyDescent="0.2">
      <c r="A187" s="17"/>
      <c r="B187" s="18"/>
      <c r="C187" s="135" t="s">
        <v>125</v>
      </c>
      <c r="D187" s="135" t="s">
        <v>87</v>
      </c>
      <c r="E187" s="136" t="s">
        <v>247</v>
      </c>
      <c r="F187" s="137" t="s">
        <v>248</v>
      </c>
      <c r="G187" s="138" t="s">
        <v>99</v>
      </c>
      <c r="H187" s="139">
        <v>105</v>
      </c>
      <c r="I187" s="140"/>
      <c r="J187" s="141">
        <f>ROUND(I187*H187,2)</f>
        <v>0</v>
      </c>
      <c r="K187" s="142"/>
      <c r="L187" s="20"/>
      <c r="M187" s="143" t="s">
        <v>0</v>
      </c>
      <c r="N187" s="144" t="s">
        <v>27</v>
      </c>
      <c r="O187" s="27"/>
      <c r="P187" s="145">
        <f>O187*H187</f>
        <v>0</v>
      </c>
      <c r="Q187" s="145">
        <v>1.08E-3</v>
      </c>
      <c r="R187" s="145">
        <f>Q187*H187</f>
        <v>0.1134</v>
      </c>
      <c r="S187" s="145">
        <v>8.0000000000000002E-3</v>
      </c>
      <c r="T187" s="146">
        <f>S187*H187</f>
        <v>0.84</v>
      </c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R187" s="147" t="s">
        <v>107</v>
      </c>
      <c r="AT187" s="147" t="s">
        <v>87</v>
      </c>
      <c r="AU187" s="147" t="s">
        <v>46</v>
      </c>
      <c r="AY187" s="10" t="s">
        <v>86</v>
      </c>
      <c r="BE187" s="40">
        <f>IF(N187="základná",J187,0)</f>
        <v>0</v>
      </c>
      <c r="BF187" s="40">
        <f>IF(N187="znížená",J187,0)</f>
        <v>0</v>
      </c>
      <c r="BG187" s="40">
        <f>IF(N187="zákl. prenesená",J187,0)</f>
        <v>0</v>
      </c>
      <c r="BH187" s="40">
        <f>IF(N187="zníž. prenesená",J187,0)</f>
        <v>0</v>
      </c>
      <c r="BI187" s="40">
        <f>IF(N187="nulová",J187,0)</f>
        <v>0</v>
      </c>
      <c r="BJ187" s="10" t="s">
        <v>46</v>
      </c>
      <c r="BK187" s="40">
        <f>ROUND(I187*H187,2)</f>
        <v>0</v>
      </c>
      <c r="BL187" s="10" t="s">
        <v>107</v>
      </c>
      <c r="BM187" s="147" t="s">
        <v>249</v>
      </c>
    </row>
    <row r="188" spans="1:65" s="8" customFormat="1" ht="11.25" x14ac:dyDescent="0.2">
      <c r="B188" s="159"/>
      <c r="C188" s="160"/>
      <c r="D188" s="161" t="s">
        <v>116</v>
      </c>
      <c r="E188" s="185" t="s">
        <v>0</v>
      </c>
      <c r="F188" s="162" t="s">
        <v>151</v>
      </c>
      <c r="G188" s="160"/>
      <c r="H188" s="163">
        <v>105</v>
      </c>
      <c r="I188" s="164"/>
      <c r="J188" s="160"/>
      <c r="K188" s="160"/>
      <c r="L188" s="165"/>
      <c r="M188" s="166"/>
      <c r="N188" s="167"/>
      <c r="O188" s="167"/>
      <c r="P188" s="167"/>
      <c r="Q188" s="167"/>
      <c r="R188" s="167"/>
      <c r="S188" s="167"/>
      <c r="T188" s="168"/>
      <c r="AT188" s="169" t="s">
        <v>116</v>
      </c>
      <c r="AU188" s="169" t="s">
        <v>46</v>
      </c>
      <c r="AV188" s="8" t="s">
        <v>46</v>
      </c>
      <c r="AW188" s="8" t="s">
        <v>18</v>
      </c>
      <c r="AX188" s="8" t="s">
        <v>45</v>
      </c>
      <c r="AY188" s="169" t="s">
        <v>86</v>
      </c>
    </row>
    <row r="189" spans="1:65" s="2" customFormat="1" ht="24.2" customHeight="1" x14ac:dyDescent="0.2">
      <c r="A189" s="17"/>
      <c r="B189" s="18"/>
      <c r="C189" s="135" t="s">
        <v>128</v>
      </c>
      <c r="D189" s="135" t="s">
        <v>87</v>
      </c>
      <c r="E189" s="136" t="s">
        <v>250</v>
      </c>
      <c r="F189" s="137" t="s">
        <v>251</v>
      </c>
      <c r="G189" s="138" t="s">
        <v>88</v>
      </c>
      <c r="H189" s="139">
        <v>598.5</v>
      </c>
      <c r="I189" s="140"/>
      <c r="J189" s="141">
        <f>ROUND(I189*H189,2)</f>
        <v>0</v>
      </c>
      <c r="K189" s="142"/>
      <c r="L189" s="20"/>
      <c r="M189" s="143" t="s">
        <v>0</v>
      </c>
      <c r="N189" s="144" t="s">
        <v>27</v>
      </c>
      <c r="O189" s="27"/>
      <c r="P189" s="145">
        <f>O189*H189</f>
        <v>0</v>
      </c>
      <c r="Q189" s="145">
        <v>0</v>
      </c>
      <c r="R189" s="145">
        <f>Q189*H189</f>
        <v>0</v>
      </c>
      <c r="S189" s="145">
        <v>0</v>
      </c>
      <c r="T189" s="146">
        <f>S189*H189</f>
        <v>0</v>
      </c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R189" s="147" t="s">
        <v>107</v>
      </c>
      <c r="AT189" s="147" t="s">
        <v>87</v>
      </c>
      <c r="AU189" s="147" t="s">
        <v>46</v>
      </c>
      <c r="AY189" s="10" t="s">
        <v>86</v>
      </c>
      <c r="BE189" s="40">
        <f>IF(N189="základná",J189,0)</f>
        <v>0</v>
      </c>
      <c r="BF189" s="40">
        <f>IF(N189="znížená",J189,0)</f>
        <v>0</v>
      </c>
      <c r="BG189" s="40">
        <f>IF(N189="zákl. prenesená",J189,0)</f>
        <v>0</v>
      </c>
      <c r="BH189" s="40">
        <f>IF(N189="zníž. prenesená",J189,0)</f>
        <v>0</v>
      </c>
      <c r="BI189" s="40">
        <f>IF(N189="nulová",J189,0)</f>
        <v>0</v>
      </c>
      <c r="BJ189" s="10" t="s">
        <v>46</v>
      </c>
      <c r="BK189" s="40">
        <f>ROUND(I189*H189,2)</f>
        <v>0</v>
      </c>
      <c r="BL189" s="10" t="s">
        <v>107</v>
      </c>
      <c r="BM189" s="147" t="s">
        <v>252</v>
      </c>
    </row>
    <row r="190" spans="1:65" s="8" customFormat="1" ht="11.25" x14ac:dyDescent="0.2">
      <c r="B190" s="159"/>
      <c r="C190" s="160"/>
      <c r="D190" s="161" t="s">
        <v>116</v>
      </c>
      <c r="E190" s="185" t="s">
        <v>0</v>
      </c>
      <c r="F190" s="162" t="s">
        <v>253</v>
      </c>
      <c r="G190" s="160"/>
      <c r="H190" s="163">
        <v>598.5</v>
      </c>
      <c r="I190" s="164"/>
      <c r="J190" s="160"/>
      <c r="K190" s="160"/>
      <c r="L190" s="165"/>
      <c r="M190" s="166"/>
      <c r="N190" s="167"/>
      <c r="O190" s="167"/>
      <c r="P190" s="167"/>
      <c r="Q190" s="167"/>
      <c r="R190" s="167"/>
      <c r="S190" s="167"/>
      <c r="T190" s="168"/>
      <c r="AT190" s="169" t="s">
        <v>116</v>
      </c>
      <c r="AU190" s="169" t="s">
        <v>46</v>
      </c>
      <c r="AV190" s="8" t="s">
        <v>46</v>
      </c>
      <c r="AW190" s="8" t="s">
        <v>18</v>
      </c>
      <c r="AX190" s="8" t="s">
        <v>44</v>
      </c>
      <c r="AY190" s="169" t="s">
        <v>86</v>
      </c>
    </row>
    <row r="191" spans="1:65" s="9" customFormat="1" ht="11.25" x14ac:dyDescent="0.2">
      <c r="B191" s="186"/>
      <c r="C191" s="187"/>
      <c r="D191" s="161" t="s">
        <v>116</v>
      </c>
      <c r="E191" s="188" t="s">
        <v>0</v>
      </c>
      <c r="F191" s="189" t="s">
        <v>196</v>
      </c>
      <c r="G191" s="187"/>
      <c r="H191" s="190">
        <v>598.5</v>
      </c>
      <c r="I191" s="191"/>
      <c r="J191" s="187"/>
      <c r="K191" s="187"/>
      <c r="L191" s="192"/>
      <c r="M191" s="193"/>
      <c r="N191" s="194"/>
      <c r="O191" s="194"/>
      <c r="P191" s="194"/>
      <c r="Q191" s="194"/>
      <c r="R191" s="194"/>
      <c r="S191" s="194"/>
      <c r="T191" s="195"/>
      <c r="AT191" s="196" t="s">
        <v>116</v>
      </c>
      <c r="AU191" s="196" t="s">
        <v>46</v>
      </c>
      <c r="AV191" s="9" t="s">
        <v>89</v>
      </c>
      <c r="AW191" s="9" t="s">
        <v>18</v>
      </c>
      <c r="AX191" s="9" t="s">
        <v>45</v>
      </c>
      <c r="AY191" s="196" t="s">
        <v>86</v>
      </c>
    </row>
    <row r="192" spans="1:65" s="2" customFormat="1" ht="16.5" customHeight="1" x14ac:dyDescent="0.2">
      <c r="A192" s="17"/>
      <c r="B192" s="18"/>
      <c r="C192" s="148" t="s">
        <v>133</v>
      </c>
      <c r="D192" s="148" t="s">
        <v>102</v>
      </c>
      <c r="E192" s="149" t="s">
        <v>254</v>
      </c>
      <c r="F192" s="150" t="s">
        <v>255</v>
      </c>
      <c r="G192" s="151" t="s">
        <v>88</v>
      </c>
      <c r="H192" s="152">
        <v>688.27499999999998</v>
      </c>
      <c r="I192" s="153"/>
      <c r="J192" s="154">
        <f>ROUND(I192*H192,2)</f>
        <v>0</v>
      </c>
      <c r="K192" s="155"/>
      <c r="L192" s="156"/>
      <c r="M192" s="157" t="s">
        <v>0</v>
      </c>
      <c r="N192" s="158" t="s">
        <v>27</v>
      </c>
      <c r="O192" s="27"/>
      <c r="P192" s="145">
        <f>O192*H192</f>
        <v>0</v>
      </c>
      <c r="Q192" s="145">
        <v>1.3999999999999999E-4</v>
      </c>
      <c r="R192" s="145">
        <f>Q192*H192</f>
        <v>9.6358499999999986E-2</v>
      </c>
      <c r="S192" s="145">
        <v>0</v>
      </c>
      <c r="T192" s="146">
        <f>S192*H192</f>
        <v>0</v>
      </c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R192" s="147" t="s">
        <v>199</v>
      </c>
      <c r="AT192" s="147" t="s">
        <v>102</v>
      </c>
      <c r="AU192" s="147" t="s">
        <v>46</v>
      </c>
      <c r="AY192" s="10" t="s">
        <v>86</v>
      </c>
      <c r="BE192" s="40">
        <f>IF(N192="základná",J192,0)</f>
        <v>0</v>
      </c>
      <c r="BF192" s="40">
        <f>IF(N192="znížená",J192,0)</f>
        <v>0</v>
      </c>
      <c r="BG192" s="40">
        <f>IF(N192="zákl. prenesená",J192,0)</f>
        <v>0</v>
      </c>
      <c r="BH192" s="40">
        <f>IF(N192="zníž. prenesená",J192,0)</f>
        <v>0</v>
      </c>
      <c r="BI192" s="40">
        <f>IF(N192="nulová",J192,0)</f>
        <v>0</v>
      </c>
      <c r="BJ192" s="10" t="s">
        <v>46</v>
      </c>
      <c r="BK192" s="40">
        <f>ROUND(I192*H192,2)</f>
        <v>0</v>
      </c>
      <c r="BL192" s="10" t="s">
        <v>107</v>
      </c>
      <c r="BM192" s="147" t="s">
        <v>256</v>
      </c>
    </row>
    <row r="193" spans="1:65" s="8" customFormat="1" ht="11.25" x14ac:dyDescent="0.2">
      <c r="B193" s="159"/>
      <c r="C193" s="160"/>
      <c r="D193" s="161" t="s">
        <v>116</v>
      </c>
      <c r="E193" s="160"/>
      <c r="F193" s="162" t="s">
        <v>257</v>
      </c>
      <c r="G193" s="160"/>
      <c r="H193" s="163">
        <v>688.27499999999998</v>
      </c>
      <c r="I193" s="164"/>
      <c r="J193" s="160"/>
      <c r="K193" s="160"/>
      <c r="L193" s="165"/>
      <c r="M193" s="166"/>
      <c r="N193" s="167"/>
      <c r="O193" s="167"/>
      <c r="P193" s="167"/>
      <c r="Q193" s="167"/>
      <c r="R193" s="167"/>
      <c r="S193" s="167"/>
      <c r="T193" s="168"/>
      <c r="AT193" s="169" t="s">
        <v>116</v>
      </c>
      <c r="AU193" s="169" t="s">
        <v>46</v>
      </c>
      <c r="AV193" s="8" t="s">
        <v>46</v>
      </c>
      <c r="AW193" s="8" t="s">
        <v>1</v>
      </c>
      <c r="AX193" s="8" t="s">
        <v>45</v>
      </c>
      <c r="AY193" s="169" t="s">
        <v>86</v>
      </c>
    </row>
    <row r="194" spans="1:65" s="2" customFormat="1" ht="24.2" customHeight="1" x14ac:dyDescent="0.2">
      <c r="A194" s="17"/>
      <c r="B194" s="18"/>
      <c r="C194" s="135" t="s">
        <v>138</v>
      </c>
      <c r="D194" s="135" t="s">
        <v>87</v>
      </c>
      <c r="E194" s="136" t="s">
        <v>258</v>
      </c>
      <c r="F194" s="137" t="s">
        <v>259</v>
      </c>
      <c r="G194" s="138" t="s">
        <v>93</v>
      </c>
      <c r="H194" s="139">
        <v>55</v>
      </c>
      <c r="I194" s="140"/>
      <c r="J194" s="141">
        <f>ROUND(I194*H194,2)</f>
        <v>0</v>
      </c>
      <c r="K194" s="142"/>
      <c r="L194" s="20"/>
      <c r="M194" s="143" t="s">
        <v>0</v>
      </c>
      <c r="N194" s="144" t="s">
        <v>27</v>
      </c>
      <c r="O194" s="27"/>
      <c r="P194" s="145">
        <f>O194*H194</f>
        <v>0</v>
      </c>
      <c r="Q194" s="145">
        <v>0</v>
      </c>
      <c r="R194" s="145">
        <f>Q194*H194</f>
        <v>0</v>
      </c>
      <c r="S194" s="145">
        <v>0</v>
      </c>
      <c r="T194" s="146">
        <f>S194*H194</f>
        <v>0</v>
      </c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R194" s="147" t="s">
        <v>107</v>
      </c>
      <c r="AT194" s="147" t="s">
        <v>87</v>
      </c>
      <c r="AU194" s="147" t="s">
        <v>46</v>
      </c>
      <c r="AY194" s="10" t="s">
        <v>86</v>
      </c>
      <c r="BE194" s="40">
        <f>IF(N194="základná",J194,0)</f>
        <v>0</v>
      </c>
      <c r="BF194" s="40">
        <f>IF(N194="znížená",J194,0)</f>
        <v>0</v>
      </c>
      <c r="BG194" s="40">
        <f>IF(N194="zákl. prenesená",J194,0)</f>
        <v>0</v>
      </c>
      <c r="BH194" s="40">
        <f>IF(N194="zníž. prenesená",J194,0)</f>
        <v>0</v>
      </c>
      <c r="BI194" s="40">
        <f>IF(N194="nulová",J194,0)</f>
        <v>0</v>
      </c>
      <c r="BJ194" s="10" t="s">
        <v>46</v>
      </c>
      <c r="BK194" s="40">
        <f>ROUND(I194*H194,2)</f>
        <v>0</v>
      </c>
      <c r="BL194" s="10" t="s">
        <v>107</v>
      </c>
      <c r="BM194" s="147" t="s">
        <v>260</v>
      </c>
    </row>
    <row r="195" spans="1:65" s="8" customFormat="1" ht="11.25" x14ac:dyDescent="0.2">
      <c r="B195" s="159"/>
      <c r="C195" s="160"/>
      <c r="D195" s="161" t="s">
        <v>116</v>
      </c>
      <c r="E195" s="185" t="s">
        <v>0</v>
      </c>
      <c r="F195" s="162" t="s">
        <v>146</v>
      </c>
      <c r="G195" s="160"/>
      <c r="H195" s="163">
        <v>55</v>
      </c>
      <c r="I195" s="164"/>
      <c r="J195" s="160"/>
      <c r="K195" s="160"/>
      <c r="L195" s="165"/>
      <c r="M195" s="166"/>
      <c r="N195" s="167"/>
      <c r="O195" s="167"/>
      <c r="P195" s="167"/>
      <c r="Q195" s="167"/>
      <c r="R195" s="167"/>
      <c r="S195" s="167"/>
      <c r="T195" s="168"/>
      <c r="AT195" s="169" t="s">
        <v>116</v>
      </c>
      <c r="AU195" s="169" t="s">
        <v>46</v>
      </c>
      <c r="AV195" s="8" t="s">
        <v>46</v>
      </c>
      <c r="AW195" s="8" t="s">
        <v>18</v>
      </c>
      <c r="AX195" s="8" t="s">
        <v>45</v>
      </c>
      <c r="AY195" s="169" t="s">
        <v>86</v>
      </c>
    </row>
    <row r="196" spans="1:65" s="2" customFormat="1" ht="24.2" customHeight="1" x14ac:dyDescent="0.2">
      <c r="A196" s="17"/>
      <c r="B196" s="18"/>
      <c r="C196" s="148" t="s">
        <v>261</v>
      </c>
      <c r="D196" s="148" t="s">
        <v>102</v>
      </c>
      <c r="E196" s="149" t="s">
        <v>262</v>
      </c>
      <c r="F196" s="150" t="s">
        <v>263</v>
      </c>
      <c r="G196" s="151" t="s">
        <v>88</v>
      </c>
      <c r="H196" s="152">
        <v>9.9</v>
      </c>
      <c r="I196" s="153"/>
      <c r="J196" s="154">
        <f>ROUND(I196*H196,2)</f>
        <v>0</v>
      </c>
      <c r="K196" s="155"/>
      <c r="L196" s="156"/>
      <c r="M196" s="157" t="s">
        <v>0</v>
      </c>
      <c r="N196" s="158" t="s">
        <v>27</v>
      </c>
      <c r="O196" s="27"/>
      <c r="P196" s="145">
        <f>O196*H196</f>
        <v>0</v>
      </c>
      <c r="Q196" s="145">
        <v>2.5400000000000002E-3</v>
      </c>
      <c r="R196" s="145">
        <f>Q196*H196</f>
        <v>2.5146000000000002E-2</v>
      </c>
      <c r="S196" s="145">
        <v>0</v>
      </c>
      <c r="T196" s="146">
        <f>S196*H196</f>
        <v>0</v>
      </c>
      <c r="U196" s="17"/>
      <c r="V196" s="17"/>
      <c r="W196" s="17"/>
      <c r="X196" s="17"/>
      <c r="Y196" s="17"/>
      <c r="Z196" s="17"/>
      <c r="AA196" s="17"/>
      <c r="AB196" s="17"/>
      <c r="AC196" s="17"/>
      <c r="AD196" s="17"/>
      <c r="AE196" s="17"/>
      <c r="AR196" s="147" t="s">
        <v>199</v>
      </c>
      <c r="AT196" s="147" t="s">
        <v>102</v>
      </c>
      <c r="AU196" s="147" t="s">
        <v>46</v>
      </c>
      <c r="AY196" s="10" t="s">
        <v>86</v>
      </c>
      <c r="BE196" s="40">
        <f>IF(N196="základná",J196,0)</f>
        <v>0</v>
      </c>
      <c r="BF196" s="40">
        <f>IF(N196="znížená",J196,0)</f>
        <v>0</v>
      </c>
      <c r="BG196" s="40">
        <f>IF(N196="zákl. prenesená",J196,0)</f>
        <v>0</v>
      </c>
      <c r="BH196" s="40">
        <f>IF(N196="zníž. prenesená",J196,0)</f>
        <v>0</v>
      </c>
      <c r="BI196" s="40">
        <f>IF(N196="nulová",J196,0)</f>
        <v>0</v>
      </c>
      <c r="BJ196" s="10" t="s">
        <v>46</v>
      </c>
      <c r="BK196" s="40">
        <f>ROUND(I196*H196,2)</f>
        <v>0</v>
      </c>
      <c r="BL196" s="10" t="s">
        <v>107</v>
      </c>
      <c r="BM196" s="147" t="s">
        <v>264</v>
      </c>
    </row>
    <row r="197" spans="1:65" s="2" customFormat="1" ht="16.5" customHeight="1" x14ac:dyDescent="0.2">
      <c r="A197" s="17"/>
      <c r="B197" s="18"/>
      <c r="C197" s="148" t="s">
        <v>265</v>
      </c>
      <c r="D197" s="148" t="s">
        <v>102</v>
      </c>
      <c r="E197" s="149" t="s">
        <v>266</v>
      </c>
      <c r="F197" s="150" t="s">
        <v>267</v>
      </c>
      <c r="G197" s="151" t="s">
        <v>93</v>
      </c>
      <c r="H197" s="152">
        <v>55</v>
      </c>
      <c r="I197" s="153"/>
      <c r="J197" s="154">
        <f>ROUND(I197*H197,2)</f>
        <v>0</v>
      </c>
      <c r="K197" s="155"/>
      <c r="L197" s="156"/>
      <c r="M197" s="157" t="s">
        <v>0</v>
      </c>
      <c r="N197" s="158" t="s">
        <v>27</v>
      </c>
      <c r="O197" s="27"/>
      <c r="P197" s="145">
        <f>O197*H197</f>
        <v>0</v>
      </c>
      <c r="Q197" s="145">
        <v>2.9999999999999997E-4</v>
      </c>
      <c r="R197" s="145">
        <f>Q197*H197</f>
        <v>1.6499999999999997E-2</v>
      </c>
      <c r="S197" s="145">
        <v>0</v>
      </c>
      <c r="T197" s="146">
        <f>S197*H197</f>
        <v>0</v>
      </c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R197" s="147" t="s">
        <v>199</v>
      </c>
      <c r="AT197" s="147" t="s">
        <v>102</v>
      </c>
      <c r="AU197" s="147" t="s">
        <v>46</v>
      </c>
      <c r="AY197" s="10" t="s">
        <v>86</v>
      </c>
      <c r="BE197" s="40">
        <f>IF(N197="základná",J197,0)</f>
        <v>0</v>
      </c>
      <c r="BF197" s="40">
        <f>IF(N197="znížená",J197,0)</f>
        <v>0</v>
      </c>
      <c r="BG197" s="40">
        <f>IF(N197="zákl. prenesená",J197,0)</f>
        <v>0</v>
      </c>
      <c r="BH197" s="40">
        <f>IF(N197="zníž. prenesená",J197,0)</f>
        <v>0</v>
      </c>
      <c r="BI197" s="40">
        <f>IF(N197="nulová",J197,0)</f>
        <v>0</v>
      </c>
      <c r="BJ197" s="10" t="s">
        <v>46</v>
      </c>
      <c r="BK197" s="40">
        <f>ROUND(I197*H197,2)</f>
        <v>0</v>
      </c>
      <c r="BL197" s="10" t="s">
        <v>107</v>
      </c>
      <c r="BM197" s="147" t="s">
        <v>268</v>
      </c>
    </row>
    <row r="198" spans="1:65" s="2" customFormat="1" ht="24.2" customHeight="1" x14ac:dyDescent="0.2">
      <c r="A198" s="17"/>
      <c r="B198" s="18"/>
      <c r="C198" s="135" t="s">
        <v>199</v>
      </c>
      <c r="D198" s="135" t="s">
        <v>87</v>
      </c>
      <c r="E198" s="136" t="s">
        <v>269</v>
      </c>
      <c r="F198" s="137" t="s">
        <v>270</v>
      </c>
      <c r="G198" s="138" t="s">
        <v>88</v>
      </c>
      <c r="H198" s="139">
        <v>567</v>
      </c>
      <c r="I198" s="140"/>
      <c r="J198" s="141">
        <f>ROUND(I198*H198,2)</f>
        <v>0</v>
      </c>
      <c r="K198" s="142"/>
      <c r="L198" s="20"/>
      <c r="M198" s="143" t="s">
        <v>0</v>
      </c>
      <c r="N198" s="144" t="s">
        <v>27</v>
      </c>
      <c r="O198" s="27"/>
      <c r="P198" s="145">
        <f>O198*H198</f>
        <v>0</v>
      </c>
      <c r="Q198" s="145">
        <v>0</v>
      </c>
      <c r="R198" s="145">
        <f>Q198*H198</f>
        <v>0</v>
      </c>
      <c r="S198" s="145">
        <v>0</v>
      </c>
      <c r="T198" s="146">
        <f>S198*H198</f>
        <v>0</v>
      </c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R198" s="147" t="s">
        <v>107</v>
      </c>
      <c r="AT198" s="147" t="s">
        <v>87</v>
      </c>
      <c r="AU198" s="147" t="s">
        <v>46</v>
      </c>
      <c r="AY198" s="10" t="s">
        <v>86</v>
      </c>
      <c r="BE198" s="40">
        <f>IF(N198="základná",J198,0)</f>
        <v>0</v>
      </c>
      <c r="BF198" s="40">
        <f>IF(N198="znížená",J198,0)</f>
        <v>0</v>
      </c>
      <c r="BG198" s="40">
        <f>IF(N198="zákl. prenesená",J198,0)</f>
        <v>0</v>
      </c>
      <c r="BH198" s="40">
        <f>IF(N198="zníž. prenesená",J198,0)</f>
        <v>0</v>
      </c>
      <c r="BI198" s="40">
        <f>IF(N198="nulová",J198,0)</f>
        <v>0</v>
      </c>
      <c r="BJ198" s="10" t="s">
        <v>46</v>
      </c>
      <c r="BK198" s="40">
        <f>ROUND(I198*H198,2)</f>
        <v>0</v>
      </c>
      <c r="BL198" s="10" t="s">
        <v>107</v>
      </c>
      <c r="BM198" s="147" t="s">
        <v>271</v>
      </c>
    </row>
    <row r="199" spans="1:65" s="8" customFormat="1" ht="11.25" x14ac:dyDescent="0.2">
      <c r="B199" s="159"/>
      <c r="C199" s="160"/>
      <c r="D199" s="161" t="s">
        <v>116</v>
      </c>
      <c r="E199" s="185" t="s">
        <v>0</v>
      </c>
      <c r="F199" s="162" t="s">
        <v>148</v>
      </c>
      <c r="G199" s="160"/>
      <c r="H199" s="163">
        <v>567</v>
      </c>
      <c r="I199" s="164"/>
      <c r="J199" s="160"/>
      <c r="K199" s="160"/>
      <c r="L199" s="165"/>
      <c r="M199" s="166"/>
      <c r="N199" s="167"/>
      <c r="O199" s="167"/>
      <c r="P199" s="167"/>
      <c r="Q199" s="167"/>
      <c r="R199" s="167"/>
      <c r="S199" s="167"/>
      <c r="T199" s="168"/>
      <c r="AT199" s="169" t="s">
        <v>116</v>
      </c>
      <c r="AU199" s="169" t="s">
        <v>46</v>
      </c>
      <c r="AV199" s="8" t="s">
        <v>46</v>
      </c>
      <c r="AW199" s="8" t="s">
        <v>18</v>
      </c>
      <c r="AX199" s="8" t="s">
        <v>44</v>
      </c>
      <c r="AY199" s="169" t="s">
        <v>86</v>
      </c>
    </row>
    <row r="200" spans="1:65" s="9" customFormat="1" ht="11.25" x14ac:dyDescent="0.2">
      <c r="B200" s="186"/>
      <c r="C200" s="187"/>
      <c r="D200" s="161" t="s">
        <v>116</v>
      </c>
      <c r="E200" s="188" t="s">
        <v>0</v>
      </c>
      <c r="F200" s="189" t="s">
        <v>196</v>
      </c>
      <c r="G200" s="187"/>
      <c r="H200" s="190">
        <v>567</v>
      </c>
      <c r="I200" s="191"/>
      <c r="J200" s="187"/>
      <c r="K200" s="187"/>
      <c r="L200" s="192"/>
      <c r="M200" s="193"/>
      <c r="N200" s="194"/>
      <c r="O200" s="194"/>
      <c r="P200" s="194"/>
      <c r="Q200" s="194"/>
      <c r="R200" s="194"/>
      <c r="S200" s="194"/>
      <c r="T200" s="195"/>
      <c r="AT200" s="196" t="s">
        <v>116</v>
      </c>
      <c r="AU200" s="196" t="s">
        <v>46</v>
      </c>
      <c r="AV200" s="9" t="s">
        <v>89</v>
      </c>
      <c r="AW200" s="9" t="s">
        <v>18</v>
      </c>
      <c r="AX200" s="9" t="s">
        <v>45</v>
      </c>
      <c r="AY200" s="196" t="s">
        <v>86</v>
      </c>
    </row>
    <row r="201" spans="1:65" s="2" customFormat="1" ht="33" customHeight="1" x14ac:dyDescent="0.2">
      <c r="A201" s="17"/>
      <c r="B201" s="18"/>
      <c r="C201" s="135" t="s">
        <v>272</v>
      </c>
      <c r="D201" s="135" t="s">
        <v>87</v>
      </c>
      <c r="E201" s="136" t="s">
        <v>273</v>
      </c>
      <c r="F201" s="137" t="s">
        <v>274</v>
      </c>
      <c r="G201" s="138" t="s">
        <v>99</v>
      </c>
      <c r="H201" s="139">
        <v>31.5</v>
      </c>
      <c r="I201" s="140"/>
      <c r="J201" s="141">
        <f>ROUND(I201*H201,2)</f>
        <v>0</v>
      </c>
      <c r="K201" s="142"/>
      <c r="L201" s="20"/>
      <c r="M201" s="143" t="s">
        <v>0</v>
      </c>
      <c r="N201" s="144" t="s">
        <v>27</v>
      </c>
      <c r="O201" s="27"/>
      <c r="P201" s="145">
        <f>O201*H201</f>
        <v>0</v>
      </c>
      <c r="Q201" s="145">
        <v>3.1269999999999997E-5</v>
      </c>
      <c r="R201" s="145">
        <f>Q201*H201</f>
        <v>9.8500499999999995E-4</v>
      </c>
      <c r="S201" s="145">
        <v>0</v>
      </c>
      <c r="T201" s="146">
        <f>S201*H201</f>
        <v>0</v>
      </c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R201" s="147" t="s">
        <v>107</v>
      </c>
      <c r="AT201" s="147" t="s">
        <v>87</v>
      </c>
      <c r="AU201" s="147" t="s">
        <v>46</v>
      </c>
      <c r="AY201" s="10" t="s">
        <v>86</v>
      </c>
      <c r="BE201" s="40">
        <f>IF(N201="základná",J201,0)</f>
        <v>0</v>
      </c>
      <c r="BF201" s="40">
        <f>IF(N201="znížená",J201,0)</f>
        <v>0</v>
      </c>
      <c r="BG201" s="40">
        <f>IF(N201="zákl. prenesená",J201,0)</f>
        <v>0</v>
      </c>
      <c r="BH201" s="40">
        <f>IF(N201="zníž. prenesená",J201,0)</f>
        <v>0</v>
      </c>
      <c r="BI201" s="40">
        <f>IF(N201="nulová",J201,0)</f>
        <v>0</v>
      </c>
      <c r="BJ201" s="10" t="s">
        <v>46</v>
      </c>
      <c r="BK201" s="40">
        <f>ROUND(I201*H201,2)</f>
        <v>0</v>
      </c>
      <c r="BL201" s="10" t="s">
        <v>107</v>
      </c>
      <c r="BM201" s="147" t="s">
        <v>275</v>
      </c>
    </row>
    <row r="202" spans="1:65" s="8" customFormat="1" ht="11.25" x14ac:dyDescent="0.2">
      <c r="B202" s="159"/>
      <c r="C202" s="160"/>
      <c r="D202" s="161" t="s">
        <v>116</v>
      </c>
      <c r="E202" s="185" t="s">
        <v>0</v>
      </c>
      <c r="F202" s="162" t="s">
        <v>276</v>
      </c>
      <c r="G202" s="160"/>
      <c r="H202" s="163">
        <v>31.5</v>
      </c>
      <c r="I202" s="164"/>
      <c r="J202" s="160"/>
      <c r="K202" s="160"/>
      <c r="L202" s="165"/>
      <c r="M202" s="166"/>
      <c r="N202" s="167"/>
      <c r="O202" s="167"/>
      <c r="P202" s="167"/>
      <c r="Q202" s="167"/>
      <c r="R202" s="167"/>
      <c r="S202" s="167"/>
      <c r="T202" s="168"/>
      <c r="AT202" s="169" t="s">
        <v>116</v>
      </c>
      <c r="AU202" s="169" t="s">
        <v>46</v>
      </c>
      <c r="AV202" s="8" t="s">
        <v>46</v>
      </c>
      <c r="AW202" s="8" t="s">
        <v>18</v>
      </c>
      <c r="AX202" s="8" t="s">
        <v>44</v>
      </c>
      <c r="AY202" s="169" t="s">
        <v>86</v>
      </c>
    </row>
    <row r="203" spans="1:65" s="9" customFormat="1" ht="11.25" x14ac:dyDescent="0.2">
      <c r="B203" s="186"/>
      <c r="C203" s="187"/>
      <c r="D203" s="161" t="s">
        <v>116</v>
      </c>
      <c r="E203" s="188" t="s">
        <v>159</v>
      </c>
      <c r="F203" s="189" t="s">
        <v>196</v>
      </c>
      <c r="G203" s="187"/>
      <c r="H203" s="190">
        <v>31.5</v>
      </c>
      <c r="I203" s="191"/>
      <c r="J203" s="187"/>
      <c r="K203" s="187"/>
      <c r="L203" s="192"/>
      <c r="M203" s="193"/>
      <c r="N203" s="194"/>
      <c r="O203" s="194"/>
      <c r="P203" s="194"/>
      <c r="Q203" s="194"/>
      <c r="R203" s="194"/>
      <c r="S203" s="194"/>
      <c r="T203" s="195"/>
      <c r="AT203" s="196" t="s">
        <v>116</v>
      </c>
      <c r="AU203" s="196" t="s">
        <v>46</v>
      </c>
      <c r="AV203" s="9" t="s">
        <v>89</v>
      </c>
      <c r="AW203" s="9" t="s">
        <v>18</v>
      </c>
      <c r="AX203" s="9" t="s">
        <v>45</v>
      </c>
      <c r="AY203" s="196" t="s">
        <v>86</v>
      </c>
    </row>
    <row r="204" spans="1:65" s="2" customFormat="1" ht="21.75" customHeight="1" x14ac:dyDescent="0.2">
      <c r="A204" s="17"/>
      <c r="B204" s="18"/>
      <c r="C204" s="148" t="s">
        <v>277</v>
      </c>
      <c r="D204" s="148" t="s">
        <v>102</v>
      </c>
      <c r="E204" s="149" t="s">
        <v>197</v>
      </c>
      <c r="F204" s="150" t="s">
        <v>198</v>
      </c>
      <c r="G204" s="151" t="s">
        <v>93</v>
      </c>
      <c r="H204" s="152">
        <v>252</v>
      </c>
      <c r="I204" s="153"/>
      <c r="J204" s="154">
        <f>ROUND(I204*H204,2)</f>
        <v>0</v>
      </c>
      <c r="K204" s="155"/>
      <c r="L204" s="156"/>
      <c r="M204" s="157" t="s">
        <v>0</v>
      </c>
      <c r="N204" s="158" t="s">
        <v>27</v>
      </c>
      <c r="O204" s="27"/>
      <c r="P204" s="145">
        <f>O204*H204</f>
        <v>0</v>
      </c>
      <c r="Q204" s="145">
        <v>1.4999999999999999E-4</v>
      </c>
      <c r="R204" s="145">
        <f>Q204*H204</f>
        <v>3.7799999999999993E-2</v>
      </c>
      <c r="S204" s="145">
        <v>0</v>
      </c>
      <c r="T204" s="146">
        <f>S204*H204</f>
        <v>0</v>
      </c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R204" s="147" t="s">
        <v>199</v>
      </c>
      <c r="AT204" s="147" t="s">
        <v>102</v>
      </c>
      <c r="AU204" s="147" t="s">
        <v>46</v>
      </c>
      <c r="AY204" s="10" t="s">
        <v>86</v>
      </c>
      <c r="BE204" s="40">
        <f>IF(N204="základná",J204,0)</f>
        <v>0</v>
      </c>
      <c r="BF204" s="40">
        <f>IF(N204="znížená",J204,0)</f>
        <v>0</v>
      </c>
      <c r="BG204" s="40">
        <f>IF(N204="zákl. prenesená",J204,0)</f>
        <v>0</v>
      </c>
      <c r="BH204" s="40">
        <f>IF(N204="zníž. prenesená",J204,0)</f>
        <v>0</v>
      </c>
      <c r="BI204" s="40">
        <f>IF(N204="nulová",J204,0)</f>
        <v>0</v>
      </c>
      <c r="BJ204" s="10" t="s">
        <v>46</v>
      </c>
      <c r="BK204" s="40">
        <f>ROUND(I204*H204,2)</f>
        <v>0</v>
      </c>
      <c r="BL204" s="10" t="s">
        <v>107</v>
      </c>
      <c r="BM204" s="147" t="s">
        <v>278</v>
      </c>
    </row>
    <row r="205" spans="1:65" s="2" customFormat="1" ht="16.5" customHeight="1" x14ac:dyDescent="0.2">
      <c r="A205" s="17"/>
      <c r="B205" s="18"/>
      <c r="C205" s="148" t="s">
        <v>279</v>
      </c>
      <c r="D205" s="148" t="s">
        <v>102</v>
      </c>
      <c r="E205" s="149" t="s">
        <v>280</v>
      </c>
      <c r="F205" s="150" t="s">
        <v>281</v>
      </c>
      <c r="G205" s="151" t="s">
        <v>88</v>
      </c>
      <c r="H205" s="152">
        <v>9.7650000000000006</v>
      </c>
      <c r="I205" s="153"/>
      <c r="J205" s="154">
        <f>ROUND(I205*H205,2)</f>
        <v>0</v>
      </c>
      <c r="K205" s="155"/>
      <c r="L205" s="156"/>
      <c r="M205" s="157" t="s">
        <v>0</v>
      </c>
      <c r="N205" s="158" t="s">
        <v>27</v>
      </c>
      <c r="O205" s="27"/>
      <c r="P205" s="145">
        <f>O205*H205</f>
        <v>0</v>
      </c>
      <c r="Q205" s="145">
        <v>7.92E-3</v>
      </c>
      <c r="R205" s="145">
        <f>Q205*H205</f>
        <v>7.7338799999999999E-2</v>
      </c>
      <c r="S205" s="145">
        <v>0</v>
      </c>
      <c r="T205" s="146">
        <f>S205*H205</f>
        <v>0</v>
      </c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R205" s="147" t="s">
        <v>199</v>
      </c>
      <c r="AT205" s="147" t="s">
        <v>102</v>
      </c>
      <c r="AU205" s="147" t="s">
        <v>46</v>
      </c>
      <c r="AY205" s="10" t="s">
        <v>86</v>
      </c>
      <c r="BE205" s="40">
        <f>IF(N205="základná",J205,0)</f>
        <v>0</v>
      </c>
      <c r="BF205" s="40">
        <f>IF(N205="znížená",J205,0)</f>
        <v>0</v>
      </c>
      <c r="BG205" s="40">
        <f>IF(N205="zákl. prenesená",J205,0)</f>
        <v>0</v>
      </c>
      <c r="BH205" s="40">
        <f>IF(N205="zníž. prenesená",J205,0)</f>
        <v>0</v>
      </c>
      <c r="BI205" s="40">
        <f>IF(N205="nulová",J205,0)</f>
        <v>0</v>
      </c>
      <c r="BJ205" s="10" t="s">
        <v>46</v>
      </c>
      <c r="BK205" s="40">
        <f>ROUND(I205*H205,2)</f>
        <v>0</v>
      </c>
      <c r="BL205" s="10" t="s">
        <v>107</v>
      </c>
      <c r="BM205" s="147" t="s">
        <v>282</v>
      </c>
    </row>
    <row r="206" spans="1:65" s="2" customFormat="1" ht="24.2" customHeight="1" x14ac:dyDescent="0.2">
      <c r="A206" s="17"/>
      <c r="B206" s="18"/>
      <c r="C206" s="135" t="s">
        <v>283</v>
      </c>
      <c r="D206" s="135" t="s">
        <v>87</v>
      </c>
      <c r="E206" s="136" t="s">
        <v>284</v>
      </c>
      <c r="F206" s="137" t="s">
        <v>285</v>
      </c>
      <c r="G206" s="138" t="s">
        <v>209</v>
      </c>
      <c r="H206" s="139"/>
      <c r="I206" s="140"/>
      <c r="J206" s="141">
        <f>ROUND(I206*H206,2)</f>
        <v>0</v>
      </c>
      <c r="K206" s="142"/>
      <c r="L206" s="20"/>
      <c r="M206" s="143" t="s">
        <v>0</v>
      </c>
      <c r="N206" s="144" t="s">
        <v>27</v>
      </c>
      <c r="O206" s="27"/>
      <c r="P206" s="145">
        <f>O206*H206</f>
        <v>0</v>
      </c>
      <c r="Q206" s="145">
        <v>0</v>
      </c>
      <c r="R206" s="145">
        <f>Q206*H206</f>
        <v>0</v>
      </c>
      <c r="S206" s="145">
        <v>0</v>
      </c>
      <c r="T206" s="146">
        <f>S206*H206</f>
        <v>0</v>
      </c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R206" s="147" t="s">
        <v>107</v>
      </c>
      <c r="AT206" s="147" t="s">
        <v>87</v>
      </c>
      <c r="AU206" s="147" t="s">
        <v>46</v>
      </c>
      <c r="AY206" s="10" t="s">
        <v>86</v>
      </c>
      <c r="BE206" s="40">
        <f>IF(N206="základná",J206,0)</f>
        <v>0</v>
      </c>
      <c r="BF206" s="40">
        <f>IF(N206="znížená",J206,0)</f>
        <v>0</v>
      </c>
      <c r="BG206" s="40">
        <f>IF(N206="zákl. prenesená",J206,0)</f>
        <v>0</v>
      </c>
      <c r="BH206" s="40">
        <f>IF(N206="zníž. prenesená",J206,0)</f>
        <v>0</v>
      </c>
      <c r="BI206" s="40">
        <f>IF(N206="nulová",J206,0)</f>
        <v>0</v>
      </c>
      <c r="BJ206" s="10" t="s">
        <v>46</v>
      </c>
      <c r="BK206" s="40">
        <f>ROUND(I206*H206,2)</f>
        <v>0</v>
      </c>
      <c r="BL206" s="10" t="s">
        <v>107</v>
      </c>
      <c r="BM206" s="147" t="s">
        <v>286</v>
      </c>
    </row>
    <row r="207" spans="1:65" s="7" customFormat="1" ht="22.9" customHeight="1" x14ac:dyDescent="0.2">
      <c r="B207" s="120"/>
      <c r="C207" s="121"/>
      <c r="D207" s="122" t="s">
        <v>43</v>
      </c>
      <c r="E207" s="133" t="s">
        <v>287</v>
      </c>
      <c r="F207" s="133" t="s">
        <v>288</v>
      </c>
      <c r="G207" s="121"/>
      <c r="H207" s="121"/>
      <c r="I207" s="124"/>
      <c r="J207" s="134">
        <f>BK207</f>
        <v>0</v>
      </c>
      <c r="K207" s="121"/>
      <c r="L207" s="125"/>
      <c r="M207" s="126"/>
      <c r="N207" s="127"/>
      <c r="O207" s="127"/>
      <c r="P207" s="128">
        <f>SUM(P208:P226)</f>
        <v>0</v>
      </c>
      <c r="Q207" s="127"/>
      <c r="R207" s="128">
        <f>SUM(R208:R226)</f>
        <v>3.1213130900000001</v>
      </c>
      <c r="S207" s="127"/>
      <c r="T207" s="129">
        <f>SUM(T208:T226)</f>
        <v>1.8718000000000001</v>
      </c>
      <c r="AR207" s="130" t="s">
        <v>46</v>
      </c>
      <c r="AT207" s="131" t="s">
        <v>43</v>
      </c>
      <c r="AU207" s="131" t="s">
        <v>45</v>
      </c>
      <c r="AY207" s="130" t="s">
        <v>86</v>
      </c>
      <c r="BK207" s="132">
        <f>SUM(BK208:BK226)</f>
        <v>0</v>
      </c>
    </row>
    <row r="208" spans="1:65" s="2" customFormat="1" ht="24.2" customHeight="1" x14ac:dyDescent="0.2">
      <c r="A208" s="17"/>
      <c r="B208" s="18"/>
      <c r="C208" s="135" t="s">
        <v>289</v>
      </c>
      <c r="D208" s="135" t="s">
        <v>87</v>
      </c>
      <c r="E208" s="136" t="s">
        <v>290</v>
      </c>
      <c r="F208" s="137" t="s">
        <v>291</v>
      </c>
      <c r="G208" s="138" t="s">
        <v>99</v>
      </c>
      <c r="H208" s="139">
        <v>77</v>
      </c>
      <c r="I208" s="140"/>
      <c r="J208" s="141">
        <f>ROUND(I208*H208,2)</f>
        <v>0</v>
      </c>
      <c r="K208" s="142"/>
      <c r="L208" s="20"/>
      <c r="M208" s="143" t="s">
        <v>0</v>
      </c>
      <c r="N208" s="144" t="s">
        <v>27</v>
      </c>
      <c r="O208" s="27"/>
      <c r="P208" s="145">
        <f>O208*H208</f>
        <v>0</v>
      </c>
      <c r="Q208" s="145">
        <v>0</v>
      </c>
      <c r="R208" s="145">
        <f>Q208*H208</f>
        <v>0</v>
      </c>
      <c r="S208" s="145">
        <v>1.4E-2</v>
      </c>
      <c r="T208" s="146">
        <f>S208*H208</f>
        <v>1.0780000000000001</v>
      </c>
      <c r="U208" s="17"/>
      <c r="V208" s="17"/>
      <c r="W208" s="17"/>
      <c r="X208" s="17"/>
      <c r="Y208" s="17"/>
      <c r="Z208" s="17"/>
      <c r="AA208" s="17"/>
      <c r="AB208" s="17"/>
      <c r="AC208" s="17"/>
      <c r="AD208" s="17"/>
      <c r="AE208" s="17"/>
      <c r="AR208" s="147" t="s">
        <v>107</v>
      </c>
      <c r="AT208" s="147" t="s">
        <v>87</v>
      </c>
      <c r="AU208" s="147" t="s">
        <v>46</v>
      </c>
      <c r="AY208" s="10" t="s">
        <v>86</v>
      </c>
      <c r="BE208" s="40">
        <f>IF(N208="základná",J208,0)</f>
        <v>0</v>
      </c>
      <c r="BF208" s="40">
        <f>IF(N208="znížená",J208,0)</f>
        <v>0</v>
      </c>
      <c r="BG208" s="40">
        <f>IF(N208="zákl. prenesená",J208,0)</f>
        <v>0</v>
      </c>
      <c r="BH208" s="40">
        <f>IF(N208="zníž. prenesená",J208,0)</f>
        <v>0</v>
      </c>
      <c r="BI208" s="40">
        <f>IF(N208="nulová",J208,0)</f>
        <v>0</v>
      </c>
      <c r="BJ208" s="10" t="s">
        <v>46</v>
      </c>
      <c r="BK208" s="40">
        <f>ROUND(I208*H208,2)</f>
        <v>0</v>
      </c>
      <c r="BL208" s="10" t="s">
        <v>107</v>
      </c>
      <c r="BM208" s="147" t="s">
        <v>292</v>
      </c>
    </row>
    <row r="209" spans="1:65" s="8" customFormat="1" ht="11.25" x14ac:dyDescent="0.2">
      <c r="B209" s="159"/>
      <c r="C209" s="160"/>
      <c r="D209" s="161" t="s">
        <v>116</v>
      </c>
      <c r="E209" s="185" t="s">
        <v>0</v>
      </c>
      <c r="F209" s="162" t="s">
        <v>156</v>
      </c>
      <c r="G209" s="160"/>
      <c r="H209" s="163">
        <v>77</v>
      </c>
      <c r="I209" s="164"/>
      <c r="J209" s="160"/>
      <c r="K209" s="160"/>
      <c r="L209" s="165"/>
      <c r="M209" s="166"/>
      <c r="N209" s="167"/>
      <c r="O209" s="167"/>
      <c r="P209" s="167"/>
      <c r="Q209" s="167"/>
      <c r="R209" s="167"/>
      <c r="S209" s="167"/>
      <c r="T209" s="168"/>
      <c r="AT209" s="169" t="s">
        <v>116</v>
      </c>
      <c r="AU209" s="169" t="s">
        <v>46</v>
      </c>
      <c r="AV209" s="8" t="s">
        <v>46</v>
      </c>
      <c r="AW209" s="8" t="s">
        <v>18</v>
      </c>
      <c r="AX209" s="8" t="s">
        <v>44</v>
      </c>
      <c r="AY209" s="169" t="s">
        <v>86</v>
      </c>
    </row>
    <row r="210" spans="1:65" s="9" customFormat="1" ht="11.25" x14ac:dyDescent="0.2">
      <c r="B210" s="186"/>
      <c r="C210" s="187"/>
      <c r="D210" s="161" t="s">
        <v>116</v>
      </c>
      <c r="E210" s="188" t="s">
        <v>0</v>
      </c>
      <c r="F210" s="189" t="s">
        <v>196</v>
      </c>
      <c r="G210" s="187"/>
      <c r="H210" s="190">
        <v>77</v>
      </c>
      <c r="I210" s="191"/>
      <c r="J210" s="187"/>
      <c r="K210" s="187"/>
      <c r="L210" s="192"/>
      <c r="M210" s="193"/>
      <c r="N210" s="194"/>
      <c r="O210" s="194"/>
      <c r="P210" s="194"/>
      <c r="Q210" s="194"/>
      <c r="R210" s="194"/>
      <c r="S210" s="194"/>
      <c r="T210" s="195"/>
      <c r="AT210" s="196" t="s">
        <v>116</v>
      </c>
      <c r="AU210" s="196" t="s">
        <v>46</v>
      </c>
      <c r="AV210" s="9" t="s">
        <v>89</v>
      </c>
      <c r="AW210" s="9" t="s">
        <v>18</v>
      </c>
      <c r="AX210" s="9" t="s">
        <v>45</v>
      </c>
      <c r="AY210" s="196" t="s">
        <v>86</v>
      </c>
    </row>
    <row r="211" spans="1:65" s="2" customFormat="1" ht="24.2" customHeight="1" x14ac:dyDescent="0.2">
      <c r="A211" s="17"/>
      <c r="B211" s="18"/>
      <c r="C211" s="135" t="s">
        <v>293</v>
      </c>
      <c r="D211" s="135" t="s">
        <v>87</v>
      </c>
      <c r="E211" s="136" t="s">
        <v>294</v>
      </c>
      <c r="F211" s="137" t="s">
        <v>295</v>
      </c>
      <c r="G211" s="138" t="s">
        <v>88</v>
      </c>
      <c r="H211" s="139">
        <v>56.7</v>
      </c>
      <c r="I211" s="140"/>
      <c r="J211" s="141">
        <f>ROUND(I211*H211,2)</f>
        <v>0</v>
      </c>
      <c r="K211" s="142"/>
      <c r="L211" s="20"/>
      <c r="M211" s="143" t="s">
        <v>0</v>
      </c>
      <c r="N211" s="144" t="s">
        <v>27</v>
      </c>
      <c r="O211" s="27"/>
      <c r="P211" s="145">
        <f>O211*H211</f>
        <v>0</v>
      </c>
      <c r="Q211" s="145">
        <v>0</v>
      </c>
      <c r="R211" s="145">
        <f>Q211*H211</f>
        <v>0</v>
      </c>
      <c r="S211" s="145">
        <v>0</v>
      </c>
      <c r="T211" s="146">
        <f>S211*H211</f>
        <v>0</v>
      </c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R211" s="147" t="s">
        <v>107</v>
      </c>
      <c r="AT211" s="147" t="s">
        <v>87</v>
      </c>
      <c r="AU211" s="147" t="s">
        <v>46</v>
      </c>
      <c r="AY211" s="10" t="s">
        <v>86</v>
      </c>
      <c r="BE211" s="40">
        <f>IF(N211="základná",J211,0)</f>
        <v>0</v>
      </c>
      <c r="BF211" s="40">
        <f>IF(N211="znížená",J211,0)</f>
        <v>0</v>
      </c>
      <c r="BG211" s="40">
        <f>IF(N211="zákl. prenesená",J211,0)</f>
        <v>0</v>
      </c>
      <c r="BH211" s="40">
        <f>IF(N211="zníž. prenesená",J211,0)</f>
        <v>0</v>
      </c>
      <c r="BI211" s="40">
        <f>IF(N211="nulová",J211,0)</f>
        <v>0</v>
      </c>
      <c r="BJ211" s="10" t="s">
        <v>46</v>
      </c>
      <c r="BK211" s="40">
        <f>ROUND(I211*H211,2)</f>
        <v>0</v>
      </c>
      <c r="BL211" s="10" t="s">
        <v>107</v>
      </c>
      <c r="BM211" s="147" t="s">
        <v>296</v>
      </c>
    </row>
    <row r="212" spans="1:65" s="8" customFormat="1" ht="11.25" x14ac:dyDescent="0.2">
      <c r="B212" s="159"/>
      <c r="C212" s="160"/>
      <c r="D212" s="161" t="s">
        <v>116</v>
      </c>
      <c r="E212" s="185" t="s">
        <v>0</v>
      </c>
      <c r="F212" s="162" t="s">
        <v>297</v>
      </c>
      <c r="G212" s="160"/>
      <c r="H212" s="163">
        <v>56.7</v>
      </c>
      <c r="I212" s="164"/>
      <c r="J212" s="160"/>
      <c r="K212" s="160"/>
      <c r="L212" s="165"/>
      <c r="M212" s="166"/>
      <c r="N212" s="167"/>
      <c r="O212" s="167"/>
      <c r="P212" s="167"/>
      <c r="Q212" s="167"/>
      <c r="R212" s="167"/>
      <c r="S212" s="167"/>
      <c r="T212" s="168"/>
      <c r="AT212" s="169" t="s">
        <v>116</v>
      </c>
      <c r="AU212" s="169" t="s">
        <v>46</v>
      </c>
      <c r="AV212" s="8" t="s">
        <v>46</v>
      </c>
      <c r="AW212" s="8" t="s">
        <v>18</v>
      </c>
      <c r="AX212" s="8" t="s">
        <v>44</v>
      </c>
      <c r="AY212" s="169" t="s">
        <v>86</v>
      </c>
    </row>
    <row r="213" spans="1:65" s="9" customFormat="1" ht="11.25" x14ac:dyDescent="0.2">
      <c r="B213" s="186"/>
      <c r="C213" s="187"/>
      <c r="D213" s="161" t="s">
        <v>116</v>
      </c>
      <c r="E213" s="188" t="s">
        <v>0</v>
      </c>
      <c r="F213" s="189" t="s">
        <v>196</v>
      </c>
      <c r="G213" s="187"/>
      <c r="H213" s="190">
        <v>56.7</v>
      </c>
      <c r="I213" s="191"/>
      <c r="J213" s="187"/>
      <c r="K213" s="187"/>
      <c r="L213" s="192"/>
      <c r="M213" s="193"/>
      <c r="N213" s="194"/>
      <c r="O213" s="194"/>
      <c r="P213" s="194"/>
      <c r="Q213" s="194"/>
      <c r="R213" s="194"/>
      <c r="S213" s="194"/>
      <c r="T213" s="195"/>
      <c r="AT213" s="196" t="s">
        <v>116</v>
      </c>
      <c r="AU213" s="196" t="s">
        <v>46</v>
      </c>
      <c r="AV213" s="9" t="s">
        <v>89</v>
      </c>
      <c r="AW213" s="9" t="s">
        <v>18</v>
      </c>
      <c r="AX213" s="9" t="s">
        <v>45</v>
      </c>
      <c r="AY213" s="196" t="s">
        <v>86</v>
      </c>
    </row>
    <row r="214" spans="1:65" s="2" customFormat="1" ht="24.2" customHeight="1" x14ac:dyDescent="0.2">
      <c r="A214" s="17"/>
      <c r="B214" s="18"/>
      <c r="C214" s="148" t="s">
        <v>298</v>
      </c>
      <c r="D214" s="148" t="s">
        <v>102</v>
      </c>
      <c r="E214" s="149" t="s">
        <v>299</v>
      </c>
      <c r="F214" s="150" t="s">
        <v>300</v>
      </c>
      <c r="G214" s="151" t="s">
        <v>301</v>
      </c>
      <c r="H214" s="152">
        <v>1.4970000000000001</v>
      </c>
      <c r="I214" s="153"/>
      <c r="J214" s="154">
        <f>ROUND(I214*H214,2)</f>
        <v>0</v>
      </c>
      <c r="K214" s="155"/>
      <c r="L214" s="156"/>
      <c r="M214" s="157" t="s">
        <v>0</v>
      </c>
      <c r="N214" s="158" t="s">
        <v>27</v>
      </c>
      <c r="O214" s="27"/>
      <c r="P214" s="145">
        <f>O214*H214</f>
        <v>0</v>
      </c>
      <c r="Q214" s="145">
        <v>0.55000000000000004</v>
      </c>
      <c r="R214" s="145">
        <f>Q214*H214</f>
        <v>0.82335000000000014</v>
      </c>
      <c r="S214" s="145">
        <v>0</v>
      </c>
      <c r="T214" s="146">
        <f>S214*H214</f>
        <v>0</v>
      </c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R214" s="147" t="s">
        <v>199</v>
      </c>
      <c r="AT214" s="147" t="s">
        <v>102</v>
      </c>
      <c r="AU214" s="147" t="s">
        <v>46</v>
      </c>
      <c r="AY214" s="10" t="s">
        <v>86</v>
      </c>
      <c r="BE214" s="40">
        <f>IF(N214="základná",J214,0)</f>
        <v>0</v>
      </c>
      <c r="BF214" s="40">
        <f>IF(N214="znížená",J214,0)</f>
        <v>0</v>
      </c>
      <c r="BG214" s="40">
        <f>IF(N214="zákl. prenesená",J214,0)</f>
        <v>0</v>
      </c>
      <c r="BH214" s="40">
        <f>IF(N214="zníž. prenesená",J214,0)</f>
        <v>0</v>
      </c>
      <c r="BI214" s="40">
        <f>IF(N214="nulová",J214,0)</f>
        <v>0</v>
      </c>
      <c r="BJ214" s="10" t="s">
        <v>46</v>
      </c>
      <c r="BK214" s="40">
        <f>ROUND(I214*H214,2)</f>
        <v>0</v>
      </c>
      <c r="BL214" s="10" t="s">
        <v>107</v>
      </c>
      <c r="BM214" s="147" t="s">
        <v>302</v>
      </c>
    </row>
    <row r="215" spans="1:65" s="8" customFormat="1" ht="11.25" x14ac:dyDescent="0.2">
      <c r="B215" s="159"/>
      <c r="C215" s="160"/>
      <c r="D215" s="161" t="s">
        <v>116</v>
      </c>
      <c r="E215" s="160"/>
      <c r="F215" s="162" t="s">
        <v>303</v>
      </c>
      <c r="G215" s="160"/>
      <c r="H215" s="163">
        <v>1.4970000000000001</v>
      </c>
      <c r="I215" s="164"/>
      <c r="J215" s="160"/>
      <c r="K215" s="160"/>
      <c r="L215" s="165"/>
      <c r="M215" s="166"/>
      <c r="N215" s="167"/>
      <c r="O215" s="167"/>
      <c r="P215" s="167"/>
      <c r="Q215" s="167"/>
      <c r="R215" s="167"/>
      <c r="S215" s="167"/>
      <c r="T215" s="168"/>
      <c r="AT215" s="169" t="s">
        <v>116</v>
      </c>
      <c r="AU215" s="169" t="s">
        <v>46</v>
      </c>
      <c r="AV215" s="8" t="s">
        <v>46</v>
      </c>
      <c r="AW215" s="8" t="s">
        <v>1</v>
      </c>
      <c r="AX215" s="8" t="s">
        <v>45</v>
      </c>
      <c r="AY215" s="169" t="s">
        <v>86</v>
      </c>
    </row>
    <row r="216" spans="1:65" s="2" customFormat="1" ht="21.75" customHeight="1" x14ac:dyDescent="0.2">
      <c r="A216" s="17"/>
      <c r="B216" s="18"/>
      <c r="C216" s="135" t="s">
        <v>304</v>
      </c>
      <c r="D216" s="135" t="s">
        <v>87</v>
      </c>
      <c r="E216" s="136" t="s">
        <v>305</v>
      </c>
      <c r="F216" s="137" t="s">
        <v>306</v>
      </c>
      <c r="G216" s="138" t="s">
        <v>99</v>
      </c>
      <c r="H216" s="139">
        <v>77</v>
      </c>
      <c r="I216" s="140"/>
      <c r="J216" s="141">
        <f>ROUND(I216*H216,2)</f>
        <v>0</v>
      </c>
      <c r="K216" s="142"/>
      <c r="L216" s="20"/>
      <c r="M216" s="143" t="s">
        <v>0</v>
      </c>
      <c r="N216" s="144" t="s">
        <v>27</v>
      </c>
      <c r="O216" s="27"/>
      <c r="P216" s="145">
        <f>O216*H216</f>
        <v>0</v>
      </c>
      <c r="Q216" s="145">
        <v>2.0000000000000001E-4</v>
      </c>
      <c r="R216" s="145">
        <f>Q216*H216</f>
        <v>1.54E-2</v>
      </c>
      <c r="S216" s="145">
        <v>0</v>
      </c>
      <c r="T216" s="146">
        <f>S216*H216</f>
        <v>0</v>
      </c>
      <c r="U216" s="17"/>
      <c r="V216" s="17"/>
      <c r="W216" s="17"/>
      <c r="X216" s="17"/>
      <c r="Y216" s="17"/>
      <c r="Z216" s="17"/>
      <c r="AA216" s="17"/>
      <c r="AB216" s="17"/>
      <c r="AC216" s="17"/>
      <c r="AD216" s="17"/>
      <c r="AE216" s="17"/>
      <c r="AR216" s="147" t="s">
        <v>107</v>
      </c>
      <c r="AT216" s="147" t="s">
        <v>87</v>
      </c>
      <c r="AU216" s="147" t="s">
        <v>46</v>
      </c>
      <c r="AY216" s="10" t="s">
        <v>86</v>
      </c>
      <c r="BE216" s="40">
        <f>IF(N216="základná",J216,0)</f>
        <v>0</v>
      </c>
      <c r="BF216" s="40">
        <f>IF(N216="znížená",J216,0)</f>
        <v>0</v>
      </c>
      <c r="BG216" s="40">
        <f>IF(N216="zákl. prenesená",J216,0)</f>
        <v>0</v>
      </c>
      <c r="BH216" s="40">
        <f>IF(N216="zníž. prenesená",J216,0)</f>
        <v>0</v>
      </c>
      <c r="BI216" s="40">
        <f>IF(N216="nulová",J216,0)</f>
        <v>0</v>
      </c>
      <c r="BJ216" s="10" t="s">
        <v>46</v>
      </c>
      <c r="BK216" s="40">
        <f>ROUND(I216*H216,2)</f>
        <v>0</v>
      </c>
      <c r="BL216" s="10" t="s">
        <v>107</v>
      </c>
      <c r="BM216" s="147" t="s">
        <v>307</v>
      </c>
    </row>
    <row r="217" spans="1:65" s="8" customFormat="1" ht="11.25" x14ac:dyDescent="0.2">
      <c r="B217" s="159"/>
      <c r="C217" s="160"/>
      <c r="D217" s="161" t="s">
        <v>116</v>
      </c>
      <c r="E217" s="185" t="s">
        <v>0</v>
      </c>
      <c r="F217" s="162" t="s">
        <v>308</v>
      </c>
      <c r="G217" s="160"/>
      <c r="H217" s="163">
        <v>77</v>
      </c>
      <c r="I217" s="164"/>
      <c r="J217" s="160"/>
      <c r="K217" s="160"/>
      <c r="L217" s="165"/>
      <c r="M217" s="166"/>
      <c r="N217" s="167"/>
      <c r="O217" s="167"/>
      <c r="P217" s="167"/>
      <c r="Q217" s="167"/>
      <c r="R217" s="167"/>
      <c r="S217" s="167"/>
      <c r="T217" s="168"/>
      <c r="AT217" s="169" t="s">
        <v>116</v>
      </c>
      <c r="AU217" s="169" t="s">
        <v>46</v>
      </c>
      <c r="AV217" s="8" t="s">
        <v>46</v>
      </c>
      <c r="AW217" s="8" t="s">
        <v>18</v>
      </c>
      <c r="AX217" s="8" t="s">
        <v>44</v>
      </c>
      <c r="AY217" s="169" t="s">
        <v>86</v>
      </c>
    </row>
    <row r="218" spans="1:65" s="9" customFormat="1" ht="11.25" x14ac:dyDescent="0.2">
      <c r="B218" s="186"/>
      <c r="C218" s="187"/>
      <c r="D218" s="161" t="s">
        <v>116</v>
      </c>
      <c r="E218" s="188" t="s">
        <v>156</v>
      </c>
      <c r="F218" s="189" t="s">
        <v>196</v>
      </c>
      <c r="G218" s="187"/>
      <c r="H218" s="190">
        <v>77</v>
      </c>
      <c r="I218" s="191"/>
      <c r="J218" s="187"/>
      <c r="K218" s="187"/>
      <c r="L218" s="192"/>
      <c r="M218" s="193"/>
      <c r="N218" s="194"/>
      <c r="O218" s="194"/>
      <c r="P218" s="194"/>
      <c r="Q218" s="194"/>
      <c r="R218" s="194"/>
      <c r="S218" s="194"/>
      <c r="T218" s="195"/>
      <c r="AT218" s="196" t="s">
        <v>116</v>
      </c>
      <c r="AU218" s="196" t="s">
        <v>46</v>
      </c>
      <c r="AV218" s="9" t="s">
        <v>89</v>
      </c>
      <c r="AW218" s="9" t="s">
        <v>18</v>
      </c>
      <c r="AX218" s="9" t="s">
        <v>45</v>
      </c>
      <c r="AY218" s="196" t="s">
        <v>86</v>
      </c>
    </row>
    <row r="219" spans="1:65" s="2" customFormat="1" ht="16.5" customHeight="1" x14ac:dyDescent="0.2">
      <c r="A219" s="17"/>
      <c r="B219" s="18"/>
      <c r="C219" s="148" t="s">
        <v>309</v>
      </c>
      <c r="D219" s="148" t="s">
        <v>102</v>
      </c>
      <c r="E219" s="149" t="s">
        <v>310</v>
      </c>
      <c r="F219" s="150" t="s">
        <v>311</v>
      </c>
      <c r="G219" s="151" t="s">
        <v>301</v>
      </c>
      <c r="H219" s="152">
        <v>1.04</v>
      </c>
      <c r="I219" s="153"/>
      <c r="J219" s="154">
        <f>ROUND(I219*H219,2)</f>
        <v>0</v>
      </c>
      <c r="K219" s="155"/>
      <c r="L219" s="156"/>
      <c r="M219" s="157" t="s">
        <v>0</v>
      </c>
      <c r="N219" s="158" t="s">
        <v>27</v>
      </c>
      <c r="O219" s="27"/>
      <c r="P219" s="145">
        <f>O219*H219</f>
        <v>0</v>
      </c>
      <c r="Q219" s="145">
        <v>0.54</v>
      </c>
      <c r="R219" s="145">
        <f>Q219*H219</f>
        <v>0.5616000000000001</v>
      </c>
      <c r="S219" s="145">
        <v>0</v>
      </c>
      <c r="T219" s="146">
        <f>S219*H219</f>
        <v>0</v>
      </c>
      <c r="U219" s="17"/>
      <c r="V219" s="17"/>
      <c r="W219" s="17"/>
      <c r="X219" s="17"/>
      <c r="Y219" s="17"/>
      <c r="Z219" s="17"/>
      <c r="AA219" s="17"/>
      <c r="AB219" s="17"/>
      <c r="AC219" s="17"/>
      <c r="AD219" s="17"/>
      <c r="AE219" s="17"/>
      <c r="AR219" s="147" t="s">
        <v>199</v>
      </c>
      <c r="AT219" s="147" t="s">
        <v>102</v>
      </c>
      <c r="AU219" s="147" t="s">
        <v>46</v>
      </c>
      <c r="AY219" s="10" t="s">
        <v>86</v>
      </c>
      <c r="BE219" s="40">
        <f>IF(N219="základná",J219,0)</f>
        <v>0</v>
      </c>
      <c r="BF219" s="40">
        <f>IF(N219="znížená",J219,0)</f>
        <v>0</v>
      </c>
      <c r="BG219" s="40">
        <f>IF(N219="zákl. prenesená",J219,0)</f>
        <v>0</v>
      </c>
      <c r="BH219" s="40">
        <f>IF(N219="zníž. prenesená",J219,0)</f>
        <v>0</v>
      </c>
      <c r="BI219" s="40">
        <f>IF(N219="nulová",J219,0)</f>
        <v>0</v>
      </c>
      <c r="BJ219" s="10" t="s">
        <v>46</v>
      </c>
      <c r="BK219" s="40">
        <f>ROUND(I219*H219,2)</f>
        <v>0</v>
      </c>
      <c r="BL219" s="10" t="s">
        <v>107</v>
      </c>
      <c r="BM219" s="147" t="s">
        <v>312</v>
      </c>
    </row>
    <row r="220" spans="1:65" s="8" customFormat="1" ht="11.25" x14ac:dyDescent="0.2">
      <c r="B220" s="159"/>
      <c r="C220" s="160"/>
      <c r="D220" s="161" t="s">
        <v>116</v>
      </c>
      <c r="E220" s="160"/>
      <c r="F220" s="162" t="s">
        <v>313</v>
      </c>
      <c r="G220" s="160"/>
      <c r="H220" s="163">
        <v>1.04</v>
      </c>
      <c r="I220" s="164"/>
      <c r="J220" s="160"/>
      <c r="K220" s="160"/>
      <c r="L220" s="165"/>
      <c r="M220" s="166"/>
      <c r="N220" s="167"/>
      <c r="O220" s="167"/>
      <c r="P220" s="167"/>
      <c r="Q220" s="167"/>
      <c r="R220" s="167"/>
      <c r="S220" s="167"/>
      <c r="T220" s="168"/>
      <c r="AT220" s="169" t="s">
        <v>116</v>
      </c>
      <c r="AU220" s="169" t="s">
        <v>46</v>
      </c>
      <c r="AV220" s="8" t="s">
        <v>46</v>
      </c>
      <c r="AW220" s="8" t="s">
        <v>1</v>
      </c>
      <c r="AX220" s="8" t="s">
        <v>45</v>
      </c>
      <c r="AY220" s="169" t="s">
        <v>86</v>
      </c>
    </row>
    <row r="221" spans="1:65" s="2" customFormat="1" ht="44.25" customHeight="1" x14ac:dyDescent="0.2">
      <c r="A221" s="17"/>
      <c r="B221" s="18"/>
      <c r="C221" s="135" t="s">
        <v>314</v>
      </c>
      <c r="D221" s="135" t="s">
        <v>87</v>
      </c>
      <c r="E221" s="136" t="s">
        <v>315</v>
      </c>
      <c r="F221" s="137" t="s">
        <v>316</v>
      </c>
      <c r="G221" s="138" t="s">
        <v>301</v>
      </c>
      <c r="H221" s="139">
        <v>77</v>
      </c>
      <c r="I221" s="140"/>
      <c r="J221" s="141">
        <f>ROUND(I221*H221,2)</f>
        <v>0</v>
      </c>
      <c r="K221" s="142"/>
      <c r="L221" s="20"/>
      <c r="M221" s="143" t="s">
        <v>0</v>
      </c>
      <c r="N221" s="144" t="s">
        <v>27</v>
      </c>
      <c r="O221" s="27"/>
      <c r="P221" s="145">
        <f>O221*H221</f>
        <v>0</v>
      </c>
      <c r="Q221" s="145">
        <v>2.2350169999999999E-2</v>
      </c>
      <c r="R221" s="145">
        <f>Q221*H221</f>
        <v>1.7209630899999999</v>
      </c>
      <c r="S221" s="145">
        <v>0</v>
      </c>
      <c r="T221" s="146">
        <f>S221*H221</f>
        <v>0</v>
      </c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R221" s="147" t="s">
        <v>107</v>
      </c>
      <c r="AT221" s="147" t="s">
        <v>87</v>
      </c>
      <c r="AU221" s="147" t="s">
        <v>46</v>
      </c>
      <c r="AY221" s="10" t="s">
        <v>86</v>
      </c>
      <c r="BE221" s="40">
        <f>IF(N221="základná",J221,0)</f>
        <v>0</v>
      </c>
      <c r="BF221" s="40">
        <f>IF(N221="znížená",J221,0)</f>
        <v>0</v>
      </c>
      <c r="BG221" s="40">
        <f>IF(N221="zákl. prenesená",J221,0)</f>
        <v>0</v>
      </c>
      <c r="BH221" s="40">
        <f>IF(N221="zníž. prenesená",J221,0)</f>
        <v>0</v>
      </c>
      <c r="BI221" s="40">
        <f>IF(N221="nulová",J221,0)</f>
        <v>0</v>
      </c>
      <c r="BJ221" s="10" t="s">
        <v>46</v>
      </c>
      <c r="BK221" s="40">
        <f>ROUND(I221*H221,2)</f>
        <v>0</v>
      </c>
      <c r="BL221" s="10" t="s">
        <v>107</v>
      </c>
      <c r="BM221" s="147" t="s">
        <v>317</v>
      </c>
    </row>
    <row r="222" spans="1:65" s="8" customFormat="1" ht="11.25" x14ac:dyDescent="0.2">
      <c r="B222" s="159"/>
      <c r="C222" s="160"/>
      <c r="D222" s="161" t="s">
        <v>116</v>
      </c>
      <c r="E222" s="185" t="s">
        <v>0</v>
      </c>
      <c r="F222" s="162" t="s">
        <v>156</v>
      </c>
      <c r="G222" s="160"/>
      <c r="H222" s="163">
        <v>77</v>
      </c>
      <c r="I222" s="164"/>
      <c r="J222" s="160"/>
      <c r="K222" s="160"/>
      <c r="L222" s="165"/>
      <c r="M222" s="166"/>
      <c r="N222" s="167"/>
      <c r="O222" s="167"/>
      <c r="P222" s="167"/>
      <c r="Q222" s="167"/>
      <c r="R222" s="167"/>
      <c r="S222" s="167"/>
      <c r="T222" s="168"/>
      <c r="AT222" s="169" t="s">
        <v>116</v>
      </c>
      <c r="AU222" s="169" t="s">
        <v>46</v>
      </c>
      <c r="AV222" s="8" t="s">
        <v>46</v>
      </c>
      <c r="AW222" s="8" t="s">
        <v>18</v>
      </c>
      <c r="AX222" s="8" t="s">
        <v>45</v>
      </c>
      <c r="AY222" s="169" t="s">
        <v>86</v>
      </c>
    </row>
    <row r="223" spans="1:65" s="2" customFormat="1" ht="24.2" customHeight="1" x14ac:dyDescent="0.2">
      <c r="A223" s="17"/>
      <c r="B223" s="18"/>
      <c r="C223" s="135" t="s">
        <v>318</v>
      </c>
      <c r="D223" s="135" t="s">
        <v>87</v>
      </c>
      <c r="E223" s="136" t="s">
        <v>319</v>
      </c>
      <c r="F223" s="137" t="s">
        <v>320</v>
      </c>
      <c r="G223" s="138" t="s">
        <v>88</v>
      </c>
      <c r="H223" s="139">
        <v>56.7</v>
      </c>
      <c r="I223" s="140"/>
      <c r="J223" s="141">
        <f>ROUND(I223*H223,2)</f>
        <v>0</v>
      </c>
      <c r="K223" s="142"/>
      <c r="L223" s="20"/>
      <c r="M223" s="143" t="s">
        <v>0</v>
      </c>
      <c r="N223" s="144" t="s">
        <v>27</v>
      </c>
      <c r="O223" s="27"/>
      <c r="P223" s="145">
        <f>O223*H223</f>
        <v>0</v>
      </c>
      <c r="Q223" s="145">
        <v>0</v>
      </c>
      <c r="R223" s="145">
        <f>Q223*H223</f>
        <v>0</v>
      </c>
      <c r="S223" s="145">
        <v>1.4E-2</v>
      </c>
      <c r="T223" s="146">
        <f>S223*H223</f>
        <v>0.79380000000000006</v>
      </c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R223" s="147" t="s">
        <v>107</v>
      </c>
      <c r="AT223" s="147" t="s">
        <v>87</v>
      </c>
      <c r="AU223" s="147" t="s">
        <v>46</v>
      </c>
      <c r="AY223" s="10" t="s">
        <v>86</v>
      </c>
      <c r="BE223" s="40">
        <f>IF(N223="základná",J223,0)</f>
        <v>0</v>
      </c>
      <c r="BF223" s="40">
        <f>IF(N223="znížená",J223,0)</f>
        <v>0</v>
      </c>
      <c r="BG223" s="40">
        <f>IF(N223="zákl. prenesená",J223,0)</f>
        <v>0</v>
      </c>
      <c r="BH223" s="40">
        <f>IF(N223="zníž. prenesená",J223,0)</f>
        <v>0</v>
      </c>
      <c r="BI223" s="40">
        <f>IF(N223="nulová",J223,0)</f>
        <v>0</v>
      </c>
      <c r="BJ223" s="10" t="s">
        <v>46</v>
      </c>
      <c r="BK223" s="40">
        <f>ROUND(I223*H223,2)</f>
        <v>0</v>
      </c>
      <c r="BL223" s="10" t="s">
        <v>107</v>
      </c>
      <c r="BM223" s="147" t="s">
        <v>321</v>
      </c>
    </row>
    <row r="224" spans="1:65" s="8" customFormat="1" ht="11.25" x14ac:dyDescent="0.2">
      <c r="B224" s="159"/>
      <c r="C224" s="160"/>
      <c r="D224" s="161" t="s">
        <v>116</v>
      </c>
      <c r="E224" s="185" t="s">
        <v>0</v>
      </c>
      <c r="F224" s="162" t="s">
        <v>297</v>
      </c>
      <c r="G224" s="160"/>
      <c r="H224" s="163">
        <v>56.7</v>
      </c>
      <c r="I224" s="164"/>
      <c r="J224" s="160"/>
      <c r="K224" s="160"/>
      <c r="L224" s="165"/>
      <c r="M224" s="166"/>
      <c r="N224" s="167"/>
      <c r="O224" s="167"/>
      <c r="P224" s="167"/>
      <c r="Q224" s="167"/>
      <c r="R224" s="167"/>
      <c r="S224" s="167"/>
      <c r="T224" s="168"/>
      <c r="AT224" s="169" t="s">
        <v>116</v>
      </c>
      <c r="AU224" s="169" t="s">
        <v>46</v>
      </c>
      <c r="AV224" s="8" t="s">
        <v>46</v>
      </c>
      <c r="AW224" s="8" t="s">
        <v>18</v>
      </c>
      <c r="AX224" s="8" t="s">
        <v>44</v>
      </c>
      <c r="AY224" s="169" t="s">
        <v>86</v>
      </c>
    </row>
    <row r="225" spans="1:65" s="9" customFormat="1" ht="11.25" x14ac:dyDescent="0.2">
      <c r="B225" s="186"/>
      <c r="C225" s="187"/>
      <c r="D225" s="161" t="s">
        <v>116</v>
      </c>
      <c r="E225" s="188" t="s">
        <v>0</v>
      </c>
      <c r="F225" s="189" t="s">
        <v>196</v>
      </c>
      <c r="G225" s="187"/>
      <c r="H225" s="190">
        <v>56.7</v>
      </c>
      <c r="I225" s="191"/>
      <c r="J225" s="187"/>
      <c r="K225" s="187"/>
      <c r="L225" s="192"/>
      <c r="M225" s="193"/>
      <c r="N225" s="194"/>
      <c r="O225" s="194"/>
      <c r="P225" s="194"/>
      <c r="Q225" s="194"/>
      <c r="R225" s="194"/>
      <c r="S225" s="194"/>
      <c r="T225" s="195"/>
      <c r="AT225" s="196" t="s">
        <v>116</v>
      </c>
      <c r="AU225" s="196" t="s">
        <v>46</v>
      </c>
      <c r="AV225" s="9" t="s">
        <v>89</v>
      </c>
      <c r="AW225" s="9" t="s">
        <v>18</v>
      </c>
      <c r="AX225" s="9" t="s">
        <v>45</v>
      </c>
      <c r="AY225" s="196" t="s">
        <v>86</v>
      </c>
    </row>
    <row r="226" spans="1:65" s="2" customFormat="1" ht="24.2" customHeight="1" x14ac:dyDescent="0.2">
      <c r="A226" s="17"/>
      <c r="B226" s="18"/>
      <c r="C226" s="135" t="s">
        <v>322</v>
      </c>
      <c r="D226" s="135" t="s">
        <v>87</v>
      </c>
      <c r="E226" s="136" t="s">
        <v>323</v>
      </c>
      <c r="F226" s="137" t="s">
        <v>324</v>
      </c>
      <c r="G226" s="138" t="s">
        <v>209</v>
      </c>
      <c r="H226" s="139"/>
      <c r="I226" s="140"/>
      <c r="J226" s="141">
        <f>ROUND(I226*H226,2)</f>
        <v>0</v>
      </c>
      <c r="K226" s="142"/>
      <c r="L226" s="20"/>
      <c r="M226" s="143" t="s">
        <v>0</v>
      </c>
      <c r="N226" s="144" t="s">
        <v>27</v>
      </c>
      <c r="O226" s="27"/>
      <c r="P226" s="145">
        <f>O226*H226</f>
        <v>0</v>
      </c>
      <c r="Q226" s="145">
        <v>0</v>
      </c>
      <c r="R226" s="145">
        <f>Q226*H226</f>
        <v>0</v>
      </c>
      <c r="S226" s="145">
        <v>0</v>
      </c>
      <c r="T226" s="146">
        <f>S226*H226</f>
        <v>0</v>
      </c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R226" s="147" t="s">
        <v>107</v>
      </c>
      <c r="AT226" s="147" t="s">
        <v>87</v>
      </c>
      <c r="AU226" s="147" t="s">
        <v>46</v>
      </c>
      <c r="AY226" s="10" t="s">
        <v>86</v>
      </c>
      <c r="BE226" s="40">
        <f>IF(N226="základná",J226,0)</f>
        <v>0</v>
      </c>
      <c r="BF226" s="40">
        <f>IF(N226="znížená",J226,0)</f>
        <v>0</v>
      </c>
      <c r="BG226" s="40">
        <f>IF(N226="zákl. prenesená",J226,0)</f>
        <v>0</v>
      </c>
      <c r="BH226" s="40">
        <f>IF(N226="zníž. prenesená",J226,0)</f>
        <v>0</v>
      </c>
      <c r="BI226" s="40">
        <f>IF(N226="nulová",J226,0)</f>
        <v>0</v>
      </c>
      <c r="BJ226" s="10" t="s">
        <v>46</v>
      </c>
      <c r="BK226" s="40">
        <f>ROUND(I226*H226,2)</f>
        <v>0</v>
      </c>
      <c r="BL226" s="10" t="s">
        <v>107</v>
      </c>
      <c r="BM226" s="147" t="s">
        <v>325</v>
      </c>
    </row>
    <row r="227" spans="1:65" s="7" customFormat="1" ht="22.9" customHeight="1" x14ac:dyDescent="0.2">
      <c r="B227" s="120"/>
      <c r="C227" s="121"/>
      <c r="D227" s="122" t="s">
        <v>43</v>
      </c>
      <c r="E227" s="133" t="s">
        <v>326</v>
      </c>
      <c r="F227" s="133" t="s">
        <v>327</v>
      </c>
      <c r="G227" s="121"/>
      <c r="H227" s="121"/>
      <c r="I227" s="124"/>
      <c r="J227" s="134">
        <f>BK227</f>
        <v>0</v>
      </c>
      <c r="K227" s="121"/>
      <c r="L227" s="125"/>
      <c r="M227" s="126"/>
      <c r="N227" s="127"/>
      <c r="O227" s="127"/>
      <c r="P227" s="128">
        <f>SUM(P228:P244)</f>
        <v>0</v>
      </c>
      <c r="Q227" s="127"/>
      <c r="R227" s="128">
        <f>SUM(R228:R244)</f>
        <v>0.18726189999999998</v>
      </c>
      <c r="S227" s="127"/>
      <c r="T227" s="129">
        <f>SUM(T228:T244)</f>
        <v>0.25504500000000002</v>
      </c>
      <c r="AR227" s="130" t="s">
        <v>46</v>
      </c>
      <c r="AT227" s="131" t="s">
        <v>43</v>
      </c>
      <c r="AU227" s="131" t="s">
        <v>45</v>
      </c>
      <c r="AY227" s="130" t="s">
        <v>86</v>
      </c>
      <c r="BK227" s="132">
        <f>SUM(BK228:BK244)</f>
        <v>0</v>
      </c>
    </row>
    <row r="228" spans="1:65" s="2" customFormat="1" ht="33" customHeight="1" x14ac:dyDescent="0.2">
      <c r="A228" s="17"/>
      <c r="B228" s="18"/>
      <c r="C228" s="135" t="s">
        <v>328</v>
      </c>
      <c r="D228" s="135" t="s">
        <v>87</v>
      </c>
      <c r="E228" s="136" t="s">
        <v>329</v>
      </c>
      <c r="F228" s="137" t="s">
        <v>330</v>
      </c>
      <c r="G228" s="138" t="s">
        <v>99</v>
      </c>
      <c r="H228" s="139">
        <v>73.5</v>
      </c>
      <c r="I228" s="140"/>
      <c r="J228" s="141">
        <f>ROUND(I228*H228,2)</f>
        <v>0</v>
      </c>
      <c r="K228" s="142"/>
      <c r="L228" s="20"/>
      <c r="M228" s="143" t="s">
        <v>0</v>
      </c>
      <c r="N228" s="144" t="s">
        <v>27</v>
      </c>
      <c r="O228" s="27"/>
      <c r="P228" s="145">
        <f>O228*H228</f>
        <v>0</v>
      </c>
      <c r="Q228" s="145">
        <v>0</v>
      </c>
      <c r="R228" s="145">
        <f>Q228*H228</f>
        <v>0</v>
      </c>
      <c r="S228" s="145">
        <v>3.47E-3</v>
      </c>
      <c r="T228" s="146">
        <f>S228*H228</f>
        <v>0.25504500000000002</v>
      </c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R228" s="147" t="s">
        <v>107</v>
      </c>
      <c r="AT228" s="147" t="s">
        <v>87</v>
      </c>
      <c r="AU228" s="147" t="s">
        <v>46</v>
      </c>
      <c r="AY228" s="10" t="s">
        <v>86</v>
      </c>
      <c r="BE228" s="40">
        <f>IF(N228="základná",J228,0)</f>
        <v>0</v>
      </c>
      <c r="BF228" s="40">
        <f>IF(N228="znížená",J228,0)</f>
        <v>0</v>
      </c>
      <c r="BG228" s="40">
        <f>IF(N228="zákl. prenesená",J228,0)</f>
        <v>0</v>
      </c>
      <c r="BH228" s="40">
        <f>IF(N228="zníž. prenesená",J228,0)</f>
        <v>0</v>
      </c>
      <c r="BI228" s="40">
        <f>IF(N228="nulová",J228,0)</f>
        <v>0</v>
      </c>
      <c r="BJ228" s="10" t="s">
        <v>46</v>
      </c>
      <c r="BK228" s="40">
        <f>ROUND(I228*H228,2)</f>
        <v>0</v>
      </c>
      <c r="BL228" s="10" t="s">
        <v>107</v>
      </c>
      <c r="BM228" s="147" t="s">
        <v>331</v>
      </c>
    </row>
    <row r="229" spans="1:65" s="8" customFormat="1" ht="11.25" x14ac:dyDescent="0.2">
      <c r="B229" s="159"/>
      <c r="C229" s="160"/>
      <c r="D229" s="161" t="s">
        <v>116</v>
      </c>
      <c r="E229" s="185" t="s">
        <v>0</v>
      </c>
      <c r="F229" s="162" t="s">
        <v>332</v>
      </c>
      <c r="G229" s="160"/>
      <c r="H229" s="163">
        <v>73.5</v>
      </c>
      <c r="I229" s="164"/>
      <c r="J229" s="160"/>
      <c r="K229" s="160"/>
      <c r="L229" s="165"/>
      <c r="M229" s="166"/>
      <c r="N229" s="167"/>
      <c r="O229" s="167"/>
      <c r="P229" s="167"/>
      <c r="Q229" s="167"/>
      <c r="R229" s="167"/>
      <c r="S229" s="167"/>
      <c r="T229" s="168"/>
      <c r="AT229" s="169" t="s">
        <v>116</v>
      </c>
      <c r="AU229" s="169" t="s">
        <v>46</v>
      </c>
      <c r="AV229" s="8" t="s">
        <v>46</v>
      </c>
      <c r="AW229" s="8" t="s">
        <v>18</v>
      </c>
      <c r="AX229" s="8" t="s">
        <v>44</v>
      </c>
      <c r="AY229" s="169" t="s">
        <v>86</v>
      </c>
    </row>
    <row r="230" spans="1:65" s="9" customFormat="1" ht="11.25" x14ac:dyDescent="0.2">
      <c r="B230" s="186"/>
      <c r="C230" s="187"/>
      <c r="D230" s="161" t="s">
        <v>116</v>
      </c>
      <c r="E230" s="188" t="s">
        <v>153</v>
      </c>
      <c r="F230" s="189" t="s">
        <v>196</v>
      </c>
      <c r="G230" s="187"/>
      <c r="H230" s="190">
        <v>73.5</v>
      </c>
      <c r="I230" s="191"/>
      <c r="J230" s="187"/>
      <c r="K230" s="187"/>
      <c r="L230" s="192"/>
      <c r="M230" s="193"/>
      <c r="N230" s="194"/>
      <c r="O230" s="194"/>
      <c r="P230" s="194"/>
      <c r="Q230" s="194"/>
      <c r="R230" s="194"/>
      <c r="S230" s="194"/>
      <c r="T230" s="195"/>
      <c r="AT230" s="196" t="s">
        <v>116</v>
      </c>
      <c r="AU230" s="196" t="s">
        <v>46</v>
      </c>
      <c r="AV230" s="9" t="s">
        <v>89</v>
      </c>
      <c r="AW230" s="9" t="s">
        <v>18</v>
      </c>
      <c r="AX230" s="9" t="s">
        <v>45</v>
      </c>
      <c r="AY230" s="196" t="s">
        <v>86</v>
      </c>
    </row>
    <row r="231" spans="1:65" s="2" customFormat="1" ht="24.2" customHeight="1" x14ac:dyDescent="0.2">
      <c r="A231" s="17"/>
      <c r="B231" s="18"/>
      <c r="C231" s="135" t="s">
        <v>333</v>
      </c>
      <c r="D231" s="135" t="s">
        <v>87</v>
      </c>
      <c r="E231" s="136" t="s">
        <v>334</v>
      </c>
      <c r="F231" s="137" t="s">
        <v>335</v>
      </c>
      <c r="G231" s="138" t="s">
        <v>99</v>
      </c>
      <c r="H231" s="139">
        <v>73.5</v>
      </c>
      <c r="I231" s="140"/>
      <c r="J231" s="141">
        <f>ROUND(I231*H231,2)</f>
        <v>0</v>
      </c>
      <c r="K231" s="142"/>
      <c r="L231" s="20"/>
      <c r="M231" s="143" t="s">
        <v>0</v>
      </c>
      <c r="N231" s="144" t="s">
        <v>27</v>
      </c>
      <c r="O231" s="27"/>
      <c r="P231" s="145">
        <f>O231*H231</f>
        <v>0</v>
      </c>
      <c r="Q231" s="145">
        <v>1.03E-4</v>
      </c>
      <c r="R231" s="145">
        <f>Q231*H231</f>
        <v>7.5705E-3</v>
      </c>
      <c r="S231" s="145">
        <v>0</v>
      </c>
      <c r="T231" s="146">
        <f>S231*H231</f>
        <v>0</v>
      </c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R231" s="147" t="s">
        <v>107</v>
      </c>
      <c r="AT231" s="147" t="s">
        <v>87</v>
      </c>
      <c r="AU231" s="147" t="s">
        <v>46</v>
      </c>
      <c r="AY231" s="10" t="s">
        <v>86</v>
      </c>
      <c r="BE231" s="40">
        <f>IF(N231="základná",J231,0)</f>
        <v>0</v>
      </c>
      <c r="BF231" s="40">
        <f>IF(N231="znížená",J231,0)</f>
        <v>0</v>
      </c>
      <c r="BG231" s="40">
        <f>IF(N231="zákl. prenesená",J231,0)</f>
        <v>0</v>
      </c>
      <c r="BH231" s="40">
        <f>IF(N231="zníž. prenesená",J231,0)</f>
        <v>0</v>
      </c>
      <c r="BI231" s="40">
        <f>IF(N231="nulová",J231,0)</f>
        <v>0</v>
      </c>
      <c r="BJ231" s="10" t="s">
        <v>46</v>
      </c>
      <c r="BK231" s="40">
        <f>ROUND(I231*H231,2)</f>
        <v>0</v>
      </c>
      <c r="BL231" s="10" t="s">
        <v>107</v>
      </c>
      <c r="BM231" s="147" t="s">
        <v>336</v>
      </c>
    </row>
    <row r="232" spans="1:65" s="8" customFormat="1" ht="11.25" x14ac:dyDescent="0.2">
      <c r="B232" s="159"/>
      <c r="C232" s="160"/>
      <c r="D232" s="161" t="s">
        <v>116</v>
      </c>
      <c r="E232" s="185" t="s">
        <v>0</v>
      </c>
      <c r="F232" s="162" t="s">
        <v>153</v>
      </c>
      <c r="G232" s="160"/>
      <c r="H232" s="163">
        <v>73.5</v>
      </c>
      <c r="I232" s="164"/>
      <c r="J232" s="160"/>
      <c r="K232" s="160"/>
      <c r="L232" s="165"/>
      <c r="M232" s="166"/>
      <c r="N232" s="167"/>
      <c r="O232" s="167"/>
      <c r="P232" s="167"/>
      <c r="Q232" s="167"/>
      <c r="R232" s="167"/>
      <c r="S232" s="167"/>
      <c r="T232" s="168"/>
      <c r="AT232" s="169" t="s">
        <v>116</v>
      </c>
      <c r="AU232" s="169" t="s">
        <v>46</v>
      </c>
      <c r="AV232" s="8" t="s">
        <v>46</v>
      </c>
      <c r="AW232" s="8" t="s">
        <v>18</v>
      </c>
      <c r="AX232" s="8" t="s">
        <v>45</v>
      </c>
      <c r="AY232" s="169" t="s">
        <v>86</v>
      </c>
    </row>
    <row r="233" spans="1:65" s="2" customFormat="1" ht="24.2" customHeight="1" x14ac:dyDescent="0.2">
      <c r="A233" s="17"/>
      <c r="B233" s="18"/>
      <c r="C233" s="148" t="s">
        <v>337</v>
      </c>
      <c r="D233" s="148" t="s">
        <v>102</v>
      </c>
      <c r="E233" s="149" t="s">
        <v>338</v>
      </c>
      <c r="F233" s="150" t="s">
        <v>339</v>
      </c>
      <c r="G233" s="151" t="s">
        <v>99</v>
      </c>
      <c r="H233" s="152">
        <v>77.174999999999997</v>
      </c>
      <c r="I233" s="153"/>
      <c r="J233" s="154">
        <f>ROUND(I233*H233,2)</f>
        <v>0</v>
      </c>
      <c r="K233" s="155"/>
      <c r="L233" s="156"/>
      <c r="M233" s="157" t="s">
        <v>0</v>
      </c>
      <c r="N233" s="158" t="s">
        <v>27</v>
      </c>
      <c r="O233" s="27"/>
      <c r="P233" s="145">
        <f>O233*H233</f>
        <v>0</v>
      </c>
      <c r="Q233" s="145">
        <v>1.42E-3</v>
      </c>
      <c r="R233" s="145">
        <f>Q233*H233</f>
        <v>0.10958850000000001</v>
      </c>
      <c r="S233" s="145">
        <v>0</v>
      </c>
      <c r="T233" s="146">
        <f>S233*H233</f>
        <v>0</v>
      </c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R233" s="147" t="s">
        <v>199</v>
      </c>
      <c r="AT233" s="147" t="s">
        <v>102</v>
      </c>
      <c r="AU233" s="147" t="s">
        <v>46</v>
      </c>
      <c r="AY233" s="10" t="s">
        <v>86</v>
      </c>
      <c r="BE233" s="40">
        <f>IF(N233="základná",J233,0)</f>
        <v>0</v>
      </c>
      <c r="BF233" s="40">
        <f>IF(N233="znížená",J233,0)</f>
        <v>0</v>
      </c>
      <c r="BG233" s="40">
        <f>IF(N233="zákl. prenesená",J233,0)</f>
        <v>0</v>
      </c>
      <c r="BH233" s="40">
        <f>IF(N233="zníž. prenesená",J233,0)</f>
        <v>0</v>
      </c>
      <c r="BI233" s="40">
        <f>IF(N233="nulová",J233,0)</f>
        <v>0</v>
      </c>
      <c r="BJ233" s="10" t="s">
        <v>46</v>
      </c>
      <c r="BK233" s="40">
        <f>ROUND(I233*H233,2)</f>
        <v>0</v>
      </c>
      <c r="BL233" s="10" t="s">
        <v>107</v>
      </c>
      <c r="BM233" s="147" t="s">
        <v>340</v>
      </c>
    </row>
    <row r="234" spans="1:65" s="2" customFormat="1" ht="37.9" customHeight="1" x14ac:dyDescent="0.2">
      <c r="A234" s="17"/>
      <c r="B234" s="18"/>
      <c r="C234" s="135" t="s">
        <v>341</v>
      </c>
      <c r="D234" s="135" t="s">
        <v>87</v>
      </c>
      <c r="E234" s="136" t="s">
        <v>342</v>
      </c>
      <c r="F234" s="137" t="s">
        <v>343</v>
      </c>
      <c r="G234" s="138" t="s">
        <v>93</v>
      </c>
      <c r="H234" s="139">
        <v>4</v>
      </c>
      <c r="I234" s="140"/>
      <c r="J234" s="141">
        <f>ROUND(I234*H234,2)</f>
        <v>0</v>
      </c>
      <c r="K234" s="142"/>
      <c r="L234" s="20"/>
      <c r="M234" s="143" t="s">
        <v>0</v>
      </c>
      <c r="N234" s="144" t="s">
        <v>27</v>
      </c>
      <c r="O234" s="27"/>
      <c r="P234" s="145">
        <f>O234*H234</f>
        <v>0</v>
      </c>
      <c r="Q234" s="145">
        <v>1.8600000000000001E-5</v>
      </c>
      <c r="R234" s="145">
        <f>Q234*H234</f>
        <v>7.4400000000000006E-5</v>
      </c>
      <c r="S234" s="145">
        <v>0</v>
      </c>
      <c r="T234" s="146">
        <f>S234*H234</f>
        <v>0</v>
      </c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R234" s="147" t="s">
        <v>107</v>
      </c>
      <c r="AT234" s="147" t="s">
        <v>87</v>
      </c>
      <c r="AU234" s="147" t="s">
        <v>46</v>
      </c>
      <c r="AY234" s="10" t="s">
        <v>86</v>
      </c>
      <c r="BE234" s="40">
        <f>IF(N234="základná",J234,0)</f>
        <v>0</v>
      </c>
      <c r="BF234" s="40">
        <f>IF(N234="znížená",J234,0)</f>
        <v>0</v>
      </c>
      <c r="BG234" s="40">
        <f>IF(N234="zákl. prenesená",J234,0)</f>
        <v>0</v>
      </c>
      <c r="BH234" s="40">
        <f>IF(N234="zníž. prenesená",J234,0)</f>
        <v>0</v>
      </c>
      <c r="BI234" s="40">
        <f>IF(N234="nulová",J234,0)</f>
        <v>0</v>
      </c>
      <c r="BJ234" s="10" t="s">
        <v>46</v>
      </c>
      <c r="BK234" s="40">
        <f>ROUND(I234*H234,2)</f>
        <v>0</v>
      </c>
      <c r="BL234" s="10" t="s">
        <v>107</v>
      </c>
      <c r="BM234" s="147" t="s">
        <v>344</v>
      </c>
    </row>
    <row r="235" spans="1:65" s="2" customFormat="1" ht="24.2" customHeight="1" x14ac:dyDescent="0.2">
      <c r="A235" s="17"/>
      <c r="B235" s="18"/>
      <c r="C235" s="148" t="s">
        <v>345</v>
      </c>
      <c r="D235" s="148" t="s">
        <v>102</v>
      </c>
      <c r="E235" s="149" t="s">
        <v>346</v>
      </c>
      <c r="F235" s="150" t="s">
        <v>347</v>
      </c>
      <c r="G235" s="151" t="s">
        <v>93</v>
      </c>
      <c r="H235" s="152">
        <v>4</v>
      </c>
      <c r="I235" s="153"/>
      <c r="J235" s="154">
        <f>ROUND(I235*H235,2)</f>
        <v>0</v>
      </c>
      <c r="K235" s="155"/>
      <c r="L235" s="156"/>
      <c r="M235" s="157" t="s">
        <v>0</v>
      </c>
      <c r="N235" s="158" t="s">
        <v>27</v>
      </c>
      <c r="O235" s="27"/>
      <c r="P235" s="145">
        <f>O235*H235</f>
        <v>0</v>
      </c>
      <c r="Q235" s="145">
        <v>6.9999999999999994E-5</v>
      </c>
      <c r="R235" s="145">
        <f>Q235*H235</f>
        <v>2.7999999999999998E-4</v>
      </c>
      <c r="S235" s="145">
        <v>0</v>
      </c>
      <c r="T235" s="146">
        <f>S235*H235</f>
        <v>0</v>
      </c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R235" s="147" t="s">
        <v>199</v>
      </c>
      <c r="AT235" s="147" t="s">
        <v>102</v>
      </c>
      <c r="AU235" s="147" t="s">
        <v>46</v>
      </c>
      <c r="AY235" s="10" t="s">
        <v>86</v>
      </c>
      <c r="BE235" s="40">
        <f>IF(N235="základná",J235,0)</f>
        <v>0</v>
      </c>
      <c r="BF235" s="40">
        <f>IF(N235="znížená",J235,0)</f>
        <v>0</v>
      </c>
      <c r="BG235" s="40">
        <f>IF(N235="zákl. prenesená",J235,0)</f>
        <v>0</v>
      </c>
      <c r="BH235" s="40">
        <f>IF(N235="zníž. prenesená",J235,0)</f>
        <v>0</v>
      </c>
      <c r="BI235" s="40">
        <f>IF(N235="nulová",J235,0)</f>
        <v>0</v>
      </c>
      <c r="BJ235" s="10" t="s">
        <v>46</v>
      </c>
      <c r="BK235" s="40">
        <f>ROUND(I235*H235,2)</f>
        <v>0</v>
      </c>
      <c r="BL235" s="10" t="s">
        <v>107</v>
      </c>
      <c r="BM235" s="147" t="s">
        <v>348</v>
      </c>
    </row>
    <row r="236" spans="1:65" s="2" customFormat="1" ht="37.9" customHeight="1" x14ac:dyDescent="0.2">
      <c r="A236" s="17"/>
      <c r="B236" s="18"/>
      <c r="C236" s="135" t="s">
        <v>349</v>
      </c>
      <c r="D236" s="135" t="s">
        <v>87</v>
      </c>
      <c r="E236" s="136" t="s">
        <v>350</v>
      </c>
      <c r="F236" s="137" t="s">
        <v>351</v>
      </c>
      <c r="G236" s="138" t="s">
        <v>93</v>
      </c>
      <c r="H236" s="139">
        <v>75</v>
      </c>
      <c r="I236" s="140"/>
      <c r="J236" s="141">
        <f>ROUND(I236*H236,2)</f>
        <v>0</v>
      </c>
      <c r="K236" s="142"/>
      <c r="L236" s="20"/>
      <c r="M236" s="143" t="s">
        <v>0</v>
      </c>
      <c r="N236" s="144" t="s">
        <v>27</v>
      </c>
      <c r="O236" s="27"/>
      <c r="P236" s="145">
        <f>O236*H236</f>
        <v>0</v>
      </c>
      <c r="Q236" s="145">
        <v>1.7029999999999999E-4</v>
      </c>
      <c r="R236" s="145">
        <f>Q236*H236</f>
        <v>1.2772499999999999E-2</v>
      </c>
      <c r="S236" s="145">
        <v>0</v>
      </c>
      <c r="T236" s="146">
        <f>S236*H236</f>
        <v>0</v>
      </c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R236" s="147" t="s">
        <v>107</v>
      </c>
      <c r="AT236" s="147" t="s">
        <v>87</v>
      </c>
      <c r="AU236" s="147" t="s">
        <v>46</v>
      </c>
      <c r="AY236" s="10" t="s">
        <v>86</v>
      </c>
      <c r="BE236" s="40">
        <f>IF(N236="základná",J236,0)</f>
        <v>0</v>
      </c>
      <c r="BF236" s="40">
        <f>IF(N236="znížená",J236,0)</f>
        <v>0</v>
      </c>
      <c r="BG236" s="40">
        <f>IF(N236="zákl. prenesená",J236,0)</f>
        <v>0</v>
      </c>
      <c r="BH236" s="40">
        <f>IF(N236="zníž. prenesená",J236,0)</f>
        <v>0</v>
      </c>
      <c r="BI236" s="40">
        <f>IF(N236="nulová",J236,0)</f>
        <v>0</v>
      </c>
      <c r="BJ236" s="10" t="s">
        <v>46</v>
      </c>
      <c r="BK236" s="40">
        <f>ROUND(I236*H236,2)</f>
        <v>0</v>
      </c>
      <c r="BL236" s="10" t="s">
        <v>107</v>
      </c>
      <c r="BM236" s="147" t="s">
        <v>352</v>
      </c>
    </row>
    <row r="237" spans="1:65" s="8" customFormat="1" ht="11.25" x14ac:dyDescent="0.2">
      <c r="B237" s="159"/>
      <c r="C237" s="160"/>
      <c r="D237" s="161" t="s">
        <v>116</v>
      </c>
      <c r="E237" s="185" t="s">
        <v>0</v>
      </c>
      <c r="F237" s="162" t="s">
        <v>353</v>
      </c>
      <c r="G237" s="160"/>
      <c r="H237" s="163">
        <v>75</v>
      </c>
      <c r="I237" s="164"/>
      <c r="J237" s="160"/>
      <c r="K237" s="160"/>
      <c r="L237" s="165"/>
      <c r="M237" s="166"/>
      <c r="N237" s="167"/>
      <c r="O237" s="167"/>
      <c r="P237" s="167"/>
      <c r="Q237" s="167"/>
      <c r="R237" s="167"/>
      <c r="S237" s="167"/>
      <c r="T237" s="168"/>
      <c r="AT237" s="169" t="s">
        <v>116</v>
      </c>
      <c r="AU237" s="169" t="s">
        <v>46</v>
      </c>
      <c r="AV237" s="8" t="s">
        <v>46</v>
      </c>
      <c r="AW237" s="8" t="s">
        <v>18</v>
      </c>
      <c r="AX237" s="8" t="s">
        <v>44</v>
      </c>
      <c r="AY237" s="169" t="s">
        <v>86</v>
      </c>
    </row>
    <row r="238" spans="1:65" s="9" customFormat="1" ht="11.25" x14ac:dyDescent="0.2">
      <c r="B238" s="186"/>
      <c r="C238" s="187"/>
      <c r="D238" s="161" t="s">
        <v>116</v>
      </c>
      <c r="E238" s="188" t="s">
        <v>0</v>
      </c>
      <c r="F238" s="189" t="s">
        <v>196</v>
      </c>
      <c r="G238" s="187"/>
      <c r="H238" s="190">
        <v>75</v>
      </c>
      <c r="I238" s="191"/>
      <c r="J238" s="187"/>
      <c r="K238" s="187"/>
      <c r="L238" s="192"/>
      <c r="M238" s="193"/>
      <c r="N238" s="194"/>
      <c r="O238" s="194"/>
      <c r="P238" s="194"/>
      <c r="Q238" s="194"/>
      <c r="R238" s="194"/>
      <c r="S238" s="194"/>
      <c r="T238" s="195"/>
      <c r="AT238" s="196" t="s">
        <v>116</v>
      </c>
      <c r="AU238" s="196" t="s">
        <v>46</v>
      </c>
      <c r="AV238" s="9" t="s">
        <v>89</v>
      </c>
      <c r="AW238" s="9" t="s">
        <v>18</v>
      </c>
      <c r="AX238" s="9" t="s">
        <v>45</v>
      </c>
      <c r="AY238" s="196" t="s">
        <v>86</v>
      </c>
    </row>
    <row r="239" spans="1:65" s="2" customFormat="1" ht="24.2" customHeight="1" x14ac:dyDescent="0.2">
      <c r="A239" s="17"/>
      <c r="B239" s="18"/>
      <c r="C239" s="148" t="s">
        <v>354</v>
      </c>
      <c r="D239" s="148" t="s">
        <v>102</v>
      </c>
      <c r="E239" s="149" t="s">
        <v>355</v>
      </c>
      <c r="F239" s="150" t="s">
        <v>356</v>
      </c>
      <c r="G239" s="151" t="s">
        <v>93</v>
      </c>
      <c r="H239" s="152">
        <v>75</v>
      </c>
      <c r="I239" s="153"/>
      <c r="J239" s="154">
        <f t="shared" ref="J239:J244" si="5">ROUND(I239*H239,2)</f>
        <v>0</v>
      </c>
      <c r="K239" s="155"/>
      <c r="L239" s="156"/>
      <c r="M239" s="157" t="s">
        <v>0</v>
      </c>
      <c r="N239" s="158" t="s">
        <v>27</v>
      </c>
      <c r="O239" s="27"/>
      <c r="P239" s="145">
        <f t="shared" ref="P239:P244" si="6">O239*H239</f>
        <v>0</v>
      </c>
      <c r="Q239" s="145">
        <v>6.4999999999999997E-4</v>
      </c>
      <c r="R239" s="145">
        <f t="shared" ref="R239:R244" si="7">Q239*H239</f>
        <v>4.8749999999999995E-2</v>
      </c>
      <c r="S239" s="145">
        <v>0</v>
      </c>
      <c r="T239" s="146">
        <f t="shared" ref="T239:T244" si="8">S239*H239</f>
        <v>0</v>
      </c>
      <c r="U239" s="17"/>
      <c r="V239" s="17"/>
      <c r="W239" s="17"/>
      <c r="X239" s="17"/>
      <c r="Y239" s="17"/>
      <c r="Z239" s="17"/>
      <c r="AA239" s="17"/>
      <c r="AB239" s="17"/>
      <c r="AC239" s="17"/>
      <c r="AD239" s="17"/>
      <c r="AE239" s="17"/>
      <c r="AR239" s="147" t="s">
        <v>199</v>
      </c>
      <c r="AT239" s="147" t="s">
        <v>102</v>
      </c>
      <c r="AU239" s="147" t="s">
        <v>46</v>
      </c>
      <c r="AY239" s="10" t="s">
        <v>86</v>
      </c>
      <c r="BE239" s="40">
        <f t="shared" ref="BE239:BE244" si="9">IF(N239="základná",J239,0)</f>
        <v>0</v>
      </c>
      <c r="BF239" s="40">
        <f t="shared" ref="BF239:BF244" si="10">IF(N239="znížená",J239,0)</f>
        <v>0</v>
      </c>
      <c r="BG239" s="40">
        <f t="shared" ref="BG239:BG244" si="11">IF(N239="zákl. prenesená",J239,0)</f>
        <v>0</v>
      </c>
      <c r="BH239" s="40">
        <f t="shared" ref="BH239:BH244" si="12">IF(N239="zníž. prenesená",J239,0)</f>
        <v>0</v>
      </c>
      <c r="BI239" s="40">
        <f t="shared" ref="BI239:BI244" si="13">IF(N239="nulová",J239,0)</f>
        <v>0</v>
      </c>
      <c r="BJ239" s="10" t="s">
        <v>46</v>
      </c>
      <c r="BK239" s="40">
        <f t="shared" ref="BK239:BK244" si="14">ROUND(I239*H239,2)</f>
        <v>0</v>
      </c>
      <c r="BL239" s="10" t="s">
        <v>107</v>
      </c>
      <c r="BM239" s="147" t="s">
        <v>357</v>
      </c>
    </row>
    <row r="240" spans="1:65" s="2" customFormat="1" ht="24.2" customHeight="1" x14ac:dyDescent="0.2">
      <c r="A240" s="17"/>
      <c r="B240" s="18"/>
      <c r="C240" s="135" t="s">
        <v>358</v>
      </c>
      <c r="D240" s="135" t="s">
        <v>87</v>
      </c>
      <c r="E240" s="136" t="s">
        <v>359</v>
      </c>
      <c r="F240" s="137" t="s">
        <v>360</v>
      </c>
      <c r="G240" s="138" t="s">
        <v>93</v>
      </c>
      <c r="H240" s="139">
        <v>4</v>
      </c>
      <c r="I240" s="140"/>
      <c r="J240" s="141">
        <f t="shared" si="5"/>
        <v>0</v>
      </c>
      <c r="K240" s="142"/>
      <c r="L240" s="20"/>
      <c r="M240" s="143" t="s">
        <v>0</v>
      </c>
      <c r="N240" s="144" t="s">
        <v>27</v>
      </c>
      <c r="O240" s="27"/>
      <c r="P240" s="145">
        <f t="shared" si="6"/>
        <v>0</v>
      </c>
      <c r="Q240" s="145">
        <v>1.3650000000000001E-4</v>
      </c>
      <c r="R240" s="145">
        <f t="shared" si="7"/>
        <v>5.4600000000000004E-4</v>
      </c>
      <c r="S240" s="145">
        <v>0</v>
      </c>
      <c r="T240" s="146">
        <f t="shared" si="8"/>
        <v>0</v>
      </c>
      <c r="U240" s="17"/>
      <c r="V240" s="17"/>
      <c r="W240" s="17"/>
      <c r="X240" s="17"/>
      <c r="Y240" s="17"/>
      <c r="Z240" s="17"/>
      <c r="AA240" s="17"/>
      <c r="AB240" s="17"/>
      <c r="AC240" s="17"/>
      <c r="AD240" s="17"/>
      <c r="AE240" s="17"/>
      <c r="AR240" s="147" t="s">
        <v>107</v>
      </c>
      <c r="AT240" s="147" t="s">
        <v>87</v>
      </c>
      <c r="AU240" s="147" t="s">
        <v>46</v>
      </c>
      <c r="AY240" s="10" t="s">
        <v>86</v>
      </c>
      <c r="BE240" s="40">
        <f t="shared" si="9"/>
        <v>0</v>
      </c>
      <c r="BF240" s="40">
        <f t="shared" si="10"/>
        <v>0</v>
      </c>
      <c r="BG240" s="40">
        <f t="shared" si="11"/>
        <v>0</v>
      </c>
      <c r="BH240" s="40">
        <f t="shared" si="12"/>
        <v>0</v>
      </c>
      <c r="BI240" s="40">
        <f t="shared" si="13"/>
        <v>0</v>
      </c>
      <c r="BJ240" s="10" t="s">
        <v>46</v>
      </c>
      <c r="BK240" s="40">
        <f t="shared" si="14"/>
        <v>0</v>
      </c>
      <c r="BL240" s="10" t="s">
        <v>107</v>
      </c>
      <c r="BM240" s="147" t="s">
        <v>361</v>
      </c>
    </row>
    <row r="241" spans="1:65" s="2" customFormat="1" ht="24.2" customHeight="1" x14ac:dyDescent="0.2">
      <c r="A241" s="17"/>
      <c r="B241" s="18"/>
      <c r="C241" s="148" t="s">
        <v>362</v>
      </c>
      <c r="D241" s="148" t="s">
        <v>102</v>
      </c>
      <c r="E241" s="149" t="s">
        <v>363</v>
      </c>
      <c r="F241" s="150" t="s">
        <v>364</v>
      </c>
      <c r="G241" s="151" t="s">
        <v>93</v>
      </c>
      <c r="H241" s="152">
        <v>4</v>
      </c>
      <c r="I241" s="153"/>
      <c r="J241" s="154">
        <f t="shared" si="5"/>
        <v>0</v>
      </c>
      <c r="K241" s="155"/>
      <c r="L241" s="156"/>
      <c r="M241" s="157" t="s">
        <v>0</v>
      </c>
      <c r="N241" s="158" t="s">
        <v>27</v>
      </c>
      <c r="O241" s="27"/>
      <c r="P241" s="145">
        <f t="shared" si="6"/>
        <v>0</v>
      </c>
      <c r="Q241" s="145">
        <v>1.75E-3</v>
      </c>
      <c r="R241" s="145">
        <f t="shared" si="7"/>
        <v>7.0000000000000001E-3</v>
      </c>
      <c r="S241" s="145">
        <v>0</v>
      </c>
      <c r="T241" s="146">
        <f t="shared" si="8"/>
        <v>0</v>
      </c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R241" s="147" t="s">
        <v>199</v>
      </c>
      <c r="AT241" s="147" t="s">
        <v>102</v>
      </c>
      <c r="AU241" s="147" t="s">
        <v>46</v>
      </c>
      <c r="AY241" s="10" t="s">
        <v>86</v>
      </c>
      <c r="BE241" s="40">
        <f t="shared" si="9"/>
        <v>0</v>
      </c>
      <c r="BF241" s="40">
        <f t="shared" si="10"/>
        <v>0</v>
      </c>
      <c r="BG241" s="40">
        <f t="shared" si="11"/>
        <v>0</v>
      </c>
      <c r="BH241" s="40">
        <f t="shared" si="12"/>
        <v>0</v>
      </c>
      <c r="BI241" s="40">
        <f t="shared" si="13"/>
        <v>0</v>
      </c>
      <c r="BJ241" s="10" t="s">
        <v>46</v>
      </c>
      <c r="BK241" s="40">
        <f t="shared" si="14"/>
        <v>0</v>
      </c>
      <c r="BL241" s="10" t="s">
        <v>107</v>
      </c>
      <c r="BM241" s="147" t="s">
        <v>365</v>
      </c>
    </row>
    <row r="242" spans="1:65" s="2" customFormat="1" ht="37.9" customHeight="1" x14ac:dyDescent="0.2">
      <c r="A242" s="17"/>
      <c r="B242" s="18"/>
      <c r="C242" s="135" t="s">
        <v>366</v>
      </c>
      <c r="D242" s="135" t="s">
        <v>87</v>
      </c>
      <c r="E242" s="136" t="s">
        <v>367</v>
      </c>
      <c r="F242" s="137" t="s">
        <v>368</v>
      </c>
      <c r="G242" s="138" t="s">
        <v>93</v>
      </c>
      <c r="H242" s="139">
        <v>4</v>
      </c>
      <c r="I242" s="140"/>
      <c r="J242" s="141">
        <f t="shared" si="5"/>
        <v>0</v>
      </c>
      <c r="K242" s="142"/>
      <c r="L242" s="20"/>
      <c r="M242" s="143" t="s">
        <v>0</v>
      </c>
      <c r="N242" s="144" t="s">
        <v>27</v>
      </c>
      <c r="O242" s="27"/>
      <c r="P242" s="145">
        <f t="shared" si="6"/>
        <v>0</v>
      </c>
      <c r="Q242" s="145">
        <v>0</v>
      </c>
      <c r="R242" s="145">
        <f t="shared" si="7"/>
        <v>0</v>
      </c>
      <c r="S242" s="145">
        <v>0</v>
      </c>
      <c r="T242" s="146">
        <f t="shared" si="8"/>
        <v>0</v>
      </c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R242" s="147" t="s">
        <v>107</v>
      </c>
      <c r="AT242" s="147" t="s">
        <v>87</v>
      </c>
      <c r="AU242" s="147" t="s">
        <v>46</v>
      </c>
      <c r="AY242" s="10" t="s">
        <v>86</v>
      </c>
      <c r="BE242" s="40">
        <f t="shared" si="9"/>
        <v>0</v>
      </c>
      <c r="BF242" s="40">
        <f t="shared" si="10"/>
        <v>0</v>
      </c>
      <c r="BG242" s="40">
        <f t="shared" si="11"/>
        <v>0</v>
      </c>
      <c r="BH242" s="40">
        <f t="shared" si="12"/>
        <v>0</v>
      </c>
      <c r="BI242" s="40">
        <f t="shared" si="13"/>
        <v>0</v>
      </c>
      <c r="BJ242" s="10" t="s">
        <v>46</v>
      </c>
      <c r="BK242" s="40">
        <f t="shared" si="14"/>
        <v>0</v>
      </c>
      <c r="BL242" s="10" t="s">
        <v>107</v>
      </c>
      <c r="BM242" s="147" t="s">
        <v>369</v>
      </c>
    </row>
    <row r="243" spans="1:65" s="2" customFormat="1" ht="21.75" customHeight="1" x14ac:dyDescent="0.2">
      <c r="A243" s="17"/>
      <c r="B243" s="18"/>
      <c r="C243" s="148" t="s">
        <v>147</v>
      </c>
      <c r="D243" s="148" t="s">
        <v>102</v>
      </c>
      <c r="E243" s="149" t="s">
        <v>370</v>
      </c>
      <c r="F243" s="150" t="s">
        <v>371</v>
      </c>
      <c r="G243" s="151" t="s">
        <v>93</v>
      </c>
      <c r="H243" s="152">
        <v>4</v>
      </c>
      <c r="I243" s="153"/>
      <c r="J243" s="154">
        <f t="shared" si="5"/>
        <v>0</v>
      </c>
      <c r="K243" s="155"/>
      <c r="L243" s="156"/>
      <c r="M243" s="157" t="s">
        <v>0</v>
      </c>
      <c r="N243" s="158" t="s">
        <v>27</v>
      </c>
      <c r="O243" s="27"/>
      <c r="P243" s="145">
        <f t="shared" si="6"/>
        <v>0</v>
      </c>
      <c r="Q243" s="145">
        <v>1.7000000000000001E-4</v>
      </c>
      <c r="R243" s="145">
        <f t="shared" si="7"/>
        <v>6.8000000000000005E-4</v>
      </c>
      <c r="S243" s="145">
        <v>0</v>
      </c>
      <c r="T243" s="146">
        <f t="shared" si="8"/>
        <v>0</v>
      </c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  <c r="AE243" s="17"/>
      <c r="AR243" s="147" t="s">
        <v>199</v>
      </c>
      <c r="AT243" s="147" t="s">
        <v>102</v>
      </c>
      <c r="AU243" s="147" t="s">
        <v>46</v>
      </c>
      <c r="AY243" s="10" t="s">
        <v>86</v>
      </c>
      <c r="BE243" s="40">
        <f t="shared" si="9"/>
        <v>0</v>
      </c>
      <c r="BF243" s="40">
        <f t="shared" si="10"/>
        <v>0</v>
      </c>
      <c r="BG243" s="40">
        <f t="shared" si="11"/>
        <v>0</v>
      </c>
      <c r="BH243" s="40">
        <f t="shared" si="12"/>
        <v>0</v>
      </c>
      <c r="BI243" s="40">
        <f t="shared" si="13"/>
        <v>0</v>
      </c>
      <c r="BJ243" s="10" t="s">
        <v>46</v>
      </c>
      <c r="BK243" s="40">
        <f t="shared" si="14"/>
        <v>0</v>
      </c>
      <c r="BL243" s="10" t="s">
        <v>107</v>
      </c>
      <c r="BM243" s="147" t="s">
        <v>372</v>
      </c>
    </row>
    <row r="244" spans="1:65" s="2" customFormat="1" ht="24.2" customHeight="1" x14ac:dyDescent="0.2">
      <c r="A244" s="17"/>
      <c r="B244" s="18"/>
      <c r="C244" s="135" t="s">
        <v>373</v>
      </c>
      <c r="D244" s="135" t="s">
        <v>87</v>
      </c>
      <c r="E244" s="136" t="s">
        <v>374</v>
      </c>
      <c r="F244" s="137" t="s">
        <v>375</v>
      </c>
      <c r="G244" s="138" t="s">
        <v>209</v>
      </c>
      <c r="H244" s="139"/>
      <c r="I244" s="140"/>
      <c r="J244" s="141">
        <f t="shared" si="5"/>
        <v>0</v>
      </c>
      <c r="K244" s="142"/>
      <c r="L244" s="20"/>
      <c r="M244" s="143" t="s">
        <v>0</v>
      </c>
      <c r="N244" s="144" t="s">
        <v>27</v>
      </c>
      <c r="O244" s="27"/>
      <c r="P244" s="145">
        <f t="shared" si="6"/>
        <v>0</v>
      </c>
      <c r="Q244" s="145">
        <v>0</v>
      </c>
      <c r="R244" s="145">
        <f t="shared" si="7"/>
        <v>0</v>
      </c>
      <c r="S244" s="145">
        <v>0</v>
      </c>
      <c r="T244" s="146">
        <f t="shared" si="8"/>
        <v>0</v>
      </c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R244" s="147" t="s">
        <v>107</v>
      </c>
      <c r="AT244" s="147" t="s">
        <v>87</v>
      </c>
      <c r="AU244" s="147" t="s">
        <v>46</v>
      </c>
      <c r="AY244" s="10" t="s">
        <v>86</v>
      </c>
      <c r="BE244" s="40">
        <f t="shared" si="9"/>
        <v>0</v>
      </c>
      <c r="BF244" s="40">
        <f t="shared" si="10"/>
        <v>0</v>
      </c>
      <c r="BG244" s="40">
        <f t="shared" si="11"/>
        <v>0</v>
      </c>
      <c r="BH244" s="40">
        <f t="shared" si="12"/>
        <v>0</v>
      </c>
      <c r="BI244" s="40">
        <f t="shared" si="13"/>
        <v>0</v>
      </c>
      <c r="BJ244" s="10" t="s">
        <v>46</v>
      </c>
      <c r="BK244" s="40">
        <f t="shared" si="14"/>
        <v>0</v>
      </c>
      <c r="BL244" s="10" t="s">
        <v>107</v>
      </c>
      <c r="BM244" s="147" t="s">
        <v>376</v>
      </c>
    </row>
    <row r="245" spans="1:65" s="7" customFormat="1" ht="22.9" customHeight="1" x14ac:dyDescent="0.2">
      <c r="B245" s="120"/>
      <c r="C245" s="121"/>
      <c r="D245" s="122" t="s">
        <v>43</v>
      </c>
      <c r="E245" s="133" t="s">
        <v>377</v>
      </c>
      <c r="F245" s="133" t="s">
        <v>378</v>
      </c>
      <c r="G245" s="121"/>
      <c r="H245" s="121"/>
      <c r="I245" s="124"/>
      <c r="J245" s="134">
        <f>BK245</f>
        <v>0</v>
      </c>
      <c r="K245" s="121"/>
      <c r="L245" s="125"/>
      <c r="M245" s="126"/>
      <c r="N245" s="127"/>
      <c r="O245" s="127"/>
      <c r="P245" s="128">
        <f>SUM(P246:P247)</f>
        <v>0</v>
      </c>
      <c r="Q245" s="127"/>
      <c r="R245" s="128">
        <f>SUM(R246:R247)</f>
        <v>1.1340000000000001E-2</v>
      </c>
      <c r="S245" s="127"/>
      <c r="T245" s="129">
        <f>SUM(T246:T247)</f>
        <v>0</v>
      </c>
      <c r="AR245" s="130" t="s">
        <v>46</v>
      </c>
      <c r="AT245" s="131" t="s">
        <v>43</v>
      </c>
      <c r="AU245" s="131" t="s">
        <v>45</v>
      </c>
      <c r="AY245" s="130" t="s">
        <v>86</v>
      </c>
      <c r="BK245" s="132">
        <f>SUM(BK246:BK247)</f>
        <v>0</v>
      </c>
    </row>
    <row r="246" spans="1:65" s="2" customFormat="1" ht="37.9" customHeight="1" x14ac:dyDescent="0.2">
      <c r="A246" s="17"/>
      <c r="B246" s="18"/>
      <c r="C246" s="135" t="s">
        <v>379</v>
      </c>
      <c r="D246" s="135" t="s">
        <v>87</v>
      </c>
      <c r="E246" s="136" t="s">
        <v>380</v>
      </c>
      <c r="F246" s="137" t="s">
        <v>381</v>
      </c>
      <c r="G246" s="138" t="s">
        <v>88</v>
      </c>
      <c r="H246" s="139">
        <v>567</v>
      </c>
      <c r="I246" s="140"/>
      <c r="J246" s="141">
        <f>ROUND(I246*H246,2)</f>
        <v>0</v>
      </c>
      <c r="K246" s="142"/>
      <c r="L246" s="20"/>
      <c r="M246" s="143" t="s">
        <v>0</v>
      </c>
      <c r="N246" s="144" t="s">
        <v>27</v>
      </c>
      <c r="O246" s="27"/>
      <c r="P246" s="145">
        <f>O246*H246</f>
        <v>0</v>
      </c>
      <c r="Q246" s="145">
        <v>2.0000000000000002E-5</v>
      </c>
      <c r="R246" s="145">
        <f>Q246*H246</f>
        <v>1.1340000000000001E-2</v>
      </c>
      <c r="S246" s="145">
        <v>0</v>
      </c>
      <c r="T246" s="146">
        <f>S246*H246</f>
        <v>0</v>
      </c>
      <c r="U246" s="17"/>
      <c r="V246" s="17"/>
      <c r="W246" s="17"/>
      <c r="X246" s="17"/>
      <c r="Y246" s="17"/>
      <c r="Z246" s="17"/>
      <c r="AA246" s="17"/>
      <c r="AB246" s="17"/>
      <c r="AC246" s="17"/>
      <c r="AD246" s="17"/>
      <c r="AE246" s="17"/>
      <c r="AR246" s="147" t="s">
        <v>107</v>
      </c>
      <c r="AT246" s="147" t="s">
        <v>87</v>
      </c>
      <c r="AU246" s="147" t="s">
        <v>46</v>
      </c>
      <c r="AY246" s="10" t="s">
        <v>86</v>
      </c>
      <c r="BE246" s="40">
        <f>IF(N246="základná",J246,0)</f>
        <v>0</v>
      </c>
      <c r="BF246" s="40">
        <f>IF(N246="znížená",J246,0)</f>
        <v>0</v>
      </c>
      <c r="BG246" s="40">
        <f>IF(N246="zákl. prenesená",J246,0)</f>
        <v>0</v>
      </c>
      <c r="BH246" s="40">
        <f>IF(N246="zníž. prenesená",J246,0)</f>
        <v>0</v>
      </c>
      <c r="BI246" s="40">
        <f>IF(N246="nulová",J246,0)</f>
        <v>0</v>
      </c>
      <c r="BJ246" s="10" t="s">
        <v>46</v>
      </c>
      <c r="BK246" s="40">
        <f>ROUND(I246*H246,2)</f>
        <v>0</v>
      </c>
      <c r="BL246" s="10" t="s">
        <v>107</v>
      </c>
      <c r="BM246" s="147" t="s">
        <v>382</v>
      </c>
    </row>
    <row r="247" spans="1:65" s="8" customFormat="1" ht="11.25" x14ac:dyDescent="0.2">
      <c r="B247" s="159"/>
      <c r="C247" s="160"/>
      <c r="D247" s="161" t="s">
        <v>116</v>
      </c>
      <c r="E247" s="185" t="s">
        <v>0</v>
      </c>
      <c r="F247" s="162" t="s">
        <v>148</v>
      </c>
      <c r="G247" s="160"/>
      <c r="H247" s="163">
        <v>567</v>
      </c>
      <c r="I247" s="164"/>
      <c r="J247" s="160"/>
      <c r="K247" s="160"/>
      <c r="L247" s="165"/>
      <c r="M247" s="166"/>
      <c r="N247" s="167"/>
      <c r="O247" s="167"/>
      <c r="P247" s="167"/>
      <c r="Q247" s="167"/>
      <c r="R247" s="167"/>
      <c r="S247" s="167"/>
      <c r="T247" s="168"/>
      <c r="AT247" s="169" t="s">
        <v>116</v>
      </c>
      <c r="AU247" s="169" t="s">
        <v>46</v>
      </c>
      <c r="AV247" s="8" t="s">
        <v>46</v>
      </c>
      <c r="AW247" s="8" t="s">
        <v>18</v>
      </c>
      <c r="AX247" s="8" t="s">
        <v>45</v>
      </c>
      <c r="AY247" s="169" t="s">
        <v>86</v>
      </c>
    </row>
    <row r="248" spans="1:65" s="7" customFormat="1" ht="25.9" customHeight="1" x14ac:dyDescent="0.2">
      <c r="B248" s="120"/>
      <c r="C248" s="121"/>
      <c r="D248" s="122" t="s">
        <v>43</v>
      </c>
      <c r="E248" s="123" t="s">
        <v>102</v>
      </c>
      <c r="F248" s="123" t="s">
        <v>383</v>
      </c>
      <c r="G248" s="121"/>
      <c r="H248" s="121"/>
      <c r="I248" s="124"/>
      <c r="J248" s="99">
        <f>BK248</f>
        <v>0</v>
      </c>
      <c r="K248" s="121"/>
      <c r="L248" s="125"/>
      <c r="M248" s="126"/>
      <c r="N248" s="127"/>
      <c r="O248" s="127"/>
      <c r="P248" s="128">
        <f>P249+P270</f>
        <v>0</v>
      </c>
      <c r="Q248" s="127"/>
      <c r="R248" s="128">
        <f>R249+R270</f>
        <v>4.3819999999999998E-2</v>
      </c>
      <c r="S248" s="127"/>
      <c r="T248" s="129">
        <f>T249+T270</f>
        <v>0.102965</v>
      </c>
      <c r="AR248" s="130" t="s">
        <v>91</v>
      </c>
      <c r="AT248" s="131" t="s">
        <v>43</v>
      </c>
      <c r="AU248" s="131" t="s">
        <v>44</v>
      </c>
      <c r="AY248" s="130" t="s">
        <v>86</v>
      </c>
      <c r="BK248" s="132">
        <f>BK249+BK270</f>
        <v>0</v>
      </c>
    </row>
    <row r="249" spans="1:65" s="7" customFormat="1" ht="22.9" customHeight="1" x14ac:dyDescent="0.2">
      <c r="B249" s="120"/>
      <c r="C249" s="121"/>
      <c r="D249" s="122" t="s">
        <v>43</v>
      </c>
      <c r="E249" s="133" t="s">
        <v>384</v>
      </c>
      <c r="F249" s="133" t="s">
        <v>385</v>
      </c>
      <c r="G249" s="121"/>
      <c r="H249" s="121"/>
      <c r="I249" s="124"/>
      <c r="J249" s="134">
        <f>BK249</f>
        <v>0</v>
      </c>
      <c r="K249" s="121"/>
      <c r="L249" s="125"/>
      <c r="M249" s="126"/>
      <c r="N249" s="127"/>
      <c r="O249" s="127"/>
      <c r="P249" s="128">
        <f>SUM(P250:P269)</f>
        <v>0</v>
      </c>
      <c r="Q249" s="127"/>
      <c r="R249" s="128">
        <f>SUM(R250:R269)</f>
        <v>4.3819999999999998E-2</v>
      </c>
      <c r="S249" s="127"/>
      <c r="T249" s="129">
        <f>SUM(T250:T269)</f>
        <v>0.102965</v>
      </c>
      <c r="AR249" s="130" t="s">
        <v>91</v>
      </c>
      <c r="AT249" s="131" t="s">
        <v>43</v>
      </c>
      <c r="AU249" s="131" t="s">
        <v>45</v>
      </c>
      <c r="AY249" s="130" t="s">
        <v>86</v>
      </c>
      <c r="BK249" s="132">
        <f>SUM(BK250:BK269)</f>
        <v>0</v>
      </c>
    </row>
    <row r="250" spans="1:65" s="2" customFormat="1" ht="24.2" customHeight="1" x14ac:dyDescent="0.2">
      <c r="A250" s="17"/>
      <c r="B250" s="18"/>
      <c r="C250" s="135" t="s">
        <v>386</v>
      </c>
      <c r="D250" s="135" t="s">
        <v>87</v>
      </c>
      <c r="E250" s="136" t="s">
        <v>387</v>
      </c>
      <c r="F250" s="137" t="s">
        <v>388</v>
      </c>
      <c r="G250" s="138" t="s">
        <v>99</v>
      </c>
      <c r="H250" s="139">
        <v>60.5</v>
      </c>
      <c r="I250" s="140"/>
      <c r="J250" s="141">
        <f>ROUND(I250*H250,2)</f>
        <v>0</v>
      </c>
      <c r="K250" s="142"/>
      <c r="L250" s="20"/>
      <c r="M250" s="143" t="s">
        <v>0</v>
      </c>
      <c r="N250" s="144" t="s">
        <v>27</v>
      </c>
      <c r="O250" s="27"/>
      <c r="P250" s="145">
        <f>O250*H250</f>
        <v>0</v>
      </c>
      <c r="Q250" s="145">
        <v>0</v>
      </c>
      <c r="R250" s="145">
        <f>Q250*H250</f>
        <v>0</v>
      </c>
      <c r="S250" s="145">
        <v>0</v>
      </c>
      <c r="T250" s="146">
        <f>S250*H250</f>
        <v>0</v>
      </c>
      <c r="U250" s="17"/>
      <c r="V250" s="17"/>
      <c r="W250" s="17"/>
      <c r="X250" s="17"/>
      <c r="Y250" s="17"/>
      <c r="Z250" s="17"/>
      <c r="AA250" s="17"/>
      <c r="AB250" s="17"/>
      <c r="AC250" s="17"/>
      <c r="AD250" s="17"/>
      <c r="AE250" s="17"/>
      <c r="AR250" s="147" t="s">
        <v>389</v>
      </c>
      <c r="AT250" s="147" t="s">
        <v>87</v>
      </c>
      <c r="AU250" s="147" t="s">
        <v>46</v>
      </c>
      <c r="AY250" s="10" t="s">
        <v>86</v>
      </c>
      <c r="BE250" s="40">
        <f>IF(N250="základná",J250,0)</f>
        <v>0</v>
      </c>
      <c r="BF250" s="40">
        <f>IF(N250="znížená",J250,0)</f>
        <v>0</v>
      </c>
      <c r="BG250" s="40">
        <f>IF(N250="zákl. prenesená",J250,0)</f>
        <v>0</v>
      </c>
      <c r="BH250" s="40">
        <f>IF(N250="zníž. prenesená",J250,0)</f>
        <v>0</v>
      </c>
      <c r="BI250" s="40">
        <f>IF(N250="nulová",J250,0)</f>
        <v>0</v>
      </c>
      <c r="BJ250" s="10" t="s">
        <v>46</v>
      </c>
      <c r="BK250" s="40">
        <f>ROUND(I250*H250,2)</f>
        <v>0</v>
      </c>
      <c r="BL250" s="10" t="s">
        <v>389</v>
      </c>
      <c r="BM250" s="147" t="s">
        <v>390</v>
      </c>
    </row>
    <row r="251" spans="1:65" s="8" customFormat="1" ht="11.25" x14ac:dyDescent="0.2">
      <c r="B251" s="159"/>
      <c r="C251" s="160"/>
      <c r="D251" s="161" t="s">
        <v>116</v>
      </c>
      <c r="E251" s="185" t="s">
        <v>0</v>
      </c>
      <c r="F251" s="162" t="s">
        <v>144</v>
      </c>
      <c r="G251" s="160"/>
      <c r="H251" s="163">
        <v>60.5</v>
      </c>
      <c r="I251" s="164"/>
      <c r="J251" s="160"/>
      <c r="K251" s="160"/>
      <c r="L251" s="165"/>
      <c r="M251" s="166"/>
      <c r="N251" s="167"/>
      <c r="O251" s="167"/>
      <c r="P251" s="167"/>
      <c r="Q251" s="167"/>
      <c r="R251" s="167"/>
      <c r="S251" s="167"/>
      <c r="T251" s="168"/>
      <c r="AT251" s="169" t="s">
        <v>116</v>
      </c>
      <c r="AU251" s="169" t="s">
        <v>46</v>
      </c>
      <c r="AV251" s="8" t="s">
        <v>46</v>
      </c>
      <c r="AW251" s="8" t="s">
        <v>18</v>
      </c>
      <c r="AX251" s="8" t="s">
        <v>45</v>
      </c>
      <c r="AY251" s="169" t="s">
        <v>86</v>
      </c>
    </row>
    <row r="252" spans="1:65" s="2" customFormat="1" ht="16.5" customHeight="1" x14ac:dyDescent="0.2">
      <c r="A252" s="17"/>
      <c r="B252" s="18"/>
      <c r="C252" s="148" t="s">
        <v>391</v>
      </c>
      <c r="D252" s="148" t="s">
        <v>102</v>
      </c>
      <c r="E252" s="149" t="s">
        <v>392</v>
      </c>
      <c r="F252" s="150" t="s">
        <v>393</v>
      </c>
      <c r="G252" s="151" t="s">
        <v>394</v>
      </c>
      <c r="H252" s="152">
        <v>24.2</v>
      </c>
      <c r="I252" s="153"/>
      <c r="J252" s="154">
        <f>ROUND(I252*H252,2)</f>
        <v>0</v>
      </c>
      <c r="K252" s="155"/>
      <c r="L252" s="156"/>
      <c r="M252" s="157" t="s">
        <v>0</v>
      </c>
      <c r="N252" s="158" t="s">
        <v>27</v>
      </c>
      <c r="O252" s="27"/>
      <c r="P252" s="145">
        <f>O252*H252</f>
        <v>0</v>
      </c>
      <c r="Q252" s="145">
        <v>1E-3</v>
      </c>
      <c r="R252" s="145">
        <f>Q252*H252</f>
        <v>2.4199999999999999E-2</v>
      </c>
      <c r="S252" s="145">
        <v>0</v>
      </c>
      <c r="T252" s="146">
        <f>S252*H252</f>
        <v>0</v>
      </c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R252" s="147" t="s">
        <v>395</v>
      </c>
      <c r="AT252" s="147" t="s">
        <v>102</v>
      </c>
      <c r="AU252" s="147" t="s">
        <v>46</v>
      </c>
      <c r="AY252" s="10" t="s">
        <v>86</v>
      </c>
      <c r="BE252" s="40">
        <f>IF(N252="základná",J252,0)</f>
        <v>0</v>
      </c>
      <c r="BF252" s="40">
        <f>IF(N252="znížená",J252,0)</f>
        <v>0</v>
      </c>
      <c r="BG252" s="40">
        <f>IF(N252="zákl. prenesená",J252,0)</f>
        <v>0</v>
      </c>
      <c r="BH252" s="40">
        <f>IF(N252="zníž. prenesená",J252,0)</f>
        <v>0</v>
      </c>
      <c r="BI252" s="40">
        <f>IF(N252="nulová",J252,0)</f>
        <v>0</v>
      </c>
      <c r="BJ252" s="10" t="s">
        <v>46</v>
      </c>
      <c r="BK252" s="40">
        <f>ROUND(I252*H252,2)</f>
        <v>0</v>
      </c>
      <c r="BL252" s="10" t="s">
        <v>395</v>
      </c>
      <c r="BM252" s="147" t="s">
        <v>396</v>
      </c>
    </row>
    <row r="253" spans="1:65" s="2" customFormat="1" ht="16.5" customHeight="1" x14ac:dyDescent="0.2">
      <c r="A253" s="17"/>
      <c r="B253" s="18"/>
      <c r="C253" s="135" t="s">
        <v>397</v>
      </c>
      <c r="D253" s="135" t="s">
        <v>87</v>
      </c>
      <c r="E253" s="136" t="s">
        <v>398</v>
      </c>
      <c r="F253" s="137" t="s">
        <v>399</v>
      </c>
      <c r="G253" s="138" t="s">
        <v>93</v>
      </c>
      <c r="H253" s="139">
        <v>3</v>
      </c>
      <c r="I253" s="140"/>
      <c r="J253" s="141">
        <f>ROUND(I253*H253,2)</f>
        <v>0</v>
      </c>
      <c r="K253" s="142"/>
      <c r="L253" s="20"/>
      <c r="M253" s="143" t="s">
        <v>0</v>
      </c>
      <c r="N253" s="144" t="s">
        <v>27</v>
      </c>
      <c r="O253" s="27"/>
      <c r="P253" s="145">
        <f>O253*H253</f>
        <v>0</v>
      </c>
      <c r="Q253" s="145">
        <v>0</v>
      </c>
      <c r="R253" s="145">
        <f>Q253*H253</f>
        <v>0</v>
      </c>
      <c r="S253" s="145">
        <v>0</v>
      </c>
      <c r="T253" s="146">
        <f>S253*H253</f>
        <v>0</v>
      </c>
      <c r="U253" s="17"/>
      <c r="V253" s="17"/>
      <c r="W253" s="17"/>
      <c r="X253" s="17"/>
      <c r="Y253" s="17"/>
      <c r="Z253" s="17"/>
      <c r="AA253" s="17"/>
      <c r="AB253" s="17"/>
      <c r="AC253" s="17"/>
      <c r="AD253" s="17"/>
      <c r="AE253" s="17"/>
      <c r="AR253" s="147" t="s">
        <v>389</v>
      </c>
      <c r="AT253" s="147" t="s">
        <v>87</v>
      </c>
      <c r="AU253" s="147" t="s">
        <v>46</v>
      </c>
      <c r="AY253" s="10" t="s">
        <v>86</v>
      </c>
      <c r="BE253" s="40">
        <f>IF(N253="základná",J253,0)</f>
        <v>0</v>
      </c>
      <c r="BF253" s="40">
        <f>IF(N253="znížená",J253,0)</f>
        <v>0</v>
      </c>
      <c r="BG253" s="40">
        <f>IF(N253="zákl. prenesená",J253,0)</f>
        <v>0</v>
      </c>
      <c r="BH253" s="40">
        <f>IF(N253="zníž. prenesená",J253,0)</f>
        <v>0</v>
      </c>
      <c r="BI253" s="40">
        <f>IF(N253="nulová",J253,0)</f>
        <v>0</v>
      </c>
      <c r="BJ253" s="10" t="s">
        <v>46</v>
      </c>
      <c r="BK253" s="40">
        <f>ROUND(I253*H253,2)</f>
        <v>0</v>
      </c>
      <c r="BL253" s="10" t="s">
        <v>389</v>
      </c>
      <c r="BM253" s="147" t="s">
        <v>400</v>
      </c>
    </row>
    <row r="254" spans="1:65" s="8" customFormat="1" ht="11.25" x14ac:dyDescent="0.2">
      <c r="B254" s="159"/>
      <c r="C254" s="160"/>
      <c r="D254" s="161" t="s">
        <v>116</v>
      </c>
      <c r="E254" s="185" t="s">
        <v>0</v>
      </c>
      <c r="F254" s="162" t="s">
        <v>155</v>
      </c>
      <c r="G254" s="160"/>
      <c r="H254" s="163">
        <v>3</v>
      </c>
      <c r="I254" s="164"/>
      <c r="J254" s="160"/>
      <c r="K254" s="160"/>
      <c r="L254" s="165"/>
      <c r="M254" s="166"/>
      <c r="N254" s="167"/>
      <c r="O254" s="167"/>
      <c r="P254" s="167"/>
      <c r="Q254" s="167"/>
      <c r="R254" s="167"/>
      <c r="S254" s="167"/>
      <c r="T254" s="168"/>
      <c r="AT254" s="169" t="s">
        <v>116</v>
      </c>
      <c r="AU254" s="169" t="s">
        <v>46</v>
      </c>
      <c r="AV254" s="8" t="s">
        <v>46</v>
      </c>
      <c r="AW254" s="8" t="s">
        <v>18</v>
      </c>
      <c r="AX254" s="8" t="s">
        <v>44</v>
      </c>
      <c r="AY254" s="169" t="s">
        <v>86</v>
      </c>
    </row>
    <row r="255" spans="1:65" s="9" customFormat="1" ht="11.25" x14ac:dyDescent="0.2">
      <c r="B255" s="186"/>
      <c r="C255" s="187"/>
      <c r="D255" s="161" t="s">
        <v>116</v>
      </c>
      <c r="E255" s="188" t="s">
        <v>0</v>
      </c>
      <c r="F255" s="189" t="s">
        <v>196</v>
      </c>
      <c r="G255" s="187"/>
      <c r="H255" s="190">
        <v>3</v>
      </c>
      <c r="I255" s="191"/>
      <c r="J255" s="187"/>
      <c r="K255" s="187"/>
      <c r="L255" s="192"/>
      <c r="M255" s="193"/>
      <c r="N255" s="194"/>
      <c r="O255" s="194"/>
      <c r="P255" s="194"/>
      <c r="Q255" s="194"/>
      <c r="R255" s="194"/>
      <c r="S255" s="194"/>
      <c r="T255" s="195"/>
      <c r="AT255" s="196" t="s">
        <v>116</v>
      </c>
      <c r="AU255" s="196" t="s">
        <v>46</v>
      </c>
      <c r="AV255" s="9" t="s">
        <v>89</v>
      </c>
      <c r="AW255" s="9" t="s">
        <v>18</v>
      </c>
      <c r="AX255" s="9" t="s">
        <v>45</v>
      </c>
      <c r="AY255" s="196" t="s">
        <v>86</v>
      </c>
    </row>
    <row r="256" spans="1:65" s="2" customFormat="1" ht="16.5" customHeight="1" x14ac:dyDescent="0.2">
      <c r="A256" s="17"/>
      <c r="B256" s="18"/>
      <c r="C256" s="148" t="s">
        <v>401</v>
      </c>
      <c r="D256" s="148" t="s">
        <v>102</v>
      </c>
      <c r="E256" s="149" t="s">
        <v>402</v>
      </c>
      <c r="F256" s="150" t="s">
        <v>403</v>
      </c>
      <c r="G256" s="151" t="s">
        <v>93</v>
      </c>
      <c r="H256" s="152">
        <v>3</v>
      </c>
      <c r="I256" s="153"/>
      <c r="J256" s="154">
        <f>ROUND(I256*H256,2)</f>
        <v>0</v>
      </c>
      <c r="K256" s="155"/>
      <c r="L256" s="156"/>
      <c r="M256" s="157" t="s">
        <v>0</v>
      </c>
      <c r="N256" s="158" t="s">
        <v>27</v>
      </c>
      <c r="O256" s="27"/>
      <c r="P256" s="145">
        <f>O256*H256</f>
        <v>0</v>
      </c>
      <c r="Q256" s="145">
        <v>5.9899999999999997E-3</v>
      </c>
      <c r="R256" s="145">
        <f>Q256*H256</f>
        <v>1.797E-2</v>
      </c>
      <c r="S256" s="145">
        <v>0</v>
      </c>
      <c r="T256" s="146">
        <f>S256*H256</f>
        <v>0</v>
      </c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  <c r="AE256" s="17"/>
      <c r="AR256" s="147" t="s">
        <v>395</v>
      </c>
      <c r="AT256" s="147" t="s">
        <v>102</v>
      </c>
      <c r="AU256" s="147" t="s">
        <v>46</v>
      </c>
      <c r="AY256" s="10" t="s">
        <v>86</v>
      </c>
      <c r="BE256" s="40">
        <f>IF(N256="základná",J256,0)</f>
        <v>0</v>
      </c>
      <c r="BF256" s="40">
        <f>IF(N256="znížená",J256,0)</f>
        <v>0</v>
      </c>
      <c r="BG256" s="40">
        <f>IF(N256="zákl. prenesená",J256,0)</f>
        <v>0</v>
      </c>
      <c r="BH256" s="40">
        <f>IF(N256="zníž. prenesená",J256,0)</f>
        <v>0</v>
      </c>
      <c r="BI256" s="40">
        <f>IF(N256="nulová",J256,0)</f>
        <v>0</v>
      </c>
      <c r="BJ256" s="10" t="s">
        <v>46</v>
      </c>
      <c r="BK256" s="40">
        <f>ROUND(I256*H256,2)</f>
        <v>0</v>
      </c>
      <c r="BL256" s="10" t="s">
        <v>395</v>
      </c>
      <c r="BM256" s="147" t="s">
        <v>404</v>
      </c>
    </row>
    <row r="257" spans="1:65" s="2" customFormat="1" ht="16.5" customHeight="1" x14ac:dyDescent="0.2">
      <c r="A257" s="17"/>
      <c r="B257" s="18"/>
      <c r="C257" s="135" t="s">
        <v>405</v>
      </c>
      <c r="D257" s="135" t="s">
        <v>87</v>
      </c>
      <c r="E257" s="136" t="s">
        <v>406</v>
      </c>
      <c r="F257" s="137" t="s">
        <v>407</v>
      </c>
      <c r="G257" s="138" t="s">
        <v>93</v>
      </c>
      <c r="H257" s="139">
        <v>3</v>
      </c>
      <c r="I257" s="140"/>
      <c r="J257" s="141">
        <f>ROUND(I257*H257,2)</f>
        <v>0</v>
      </c>
      <c r="K257" s="142"/>
      <c r="L257" s="20"/>
      <c r="M257" s="143" t="s">
        <v>0</v>
      </c>
      <c r="N257" s="144" t="s">
        <v>27</v>
      </c>
      <c r="O257" s="27"/>
      <c r="P257" s="145">
        <f>O257*H257</f>
        <v>0</v>
      </c>
      <c r="Q257" s="145">
        <v>0</v>
      </c>
      <c r="R257" s="145">
        <f>Q257*H257</f>
        <v>0</v>
      </c>
      <c r="S257" s="145">
        <v>0</v>
      </c>
      <c r="T257" s="146">
        <f>S257*H257</f>
        <v>0</v>
      </c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R257" s="147" t="s">
        <v>389</v>
      </c>
      <c r="AT257" s="147" t="s">
        <v>87</v>
      </c>
      <c r="AU257" s="147" t="s">
        <v>46</v>
      </c>
      <c r="AY257" s="10" t="s">
        <v>86</v>
      </c>
      <c r="BE257" s="40">
        <f>IF(N257="základná",J257,0)</f>
        <v>0</v>
      </c>
      <c r="BF257" s="40">
        <f>IF(N257="znížená",J257,0)</f>
        <v>0</v>
      </c>
      <c r="BG257" s="40">
        <f>IF(N257="zákl. prenesená",J257,0)</f>
        <v>0</v>
      </c>
      <c r="BH257" s="40">
        <f>IF(N257="zníž. prenesená",J257,0)</f>
        <v>0</v>
      </c>
      <c r="BI257" s="40">
        <f>IF(N257="nulová",J257,0)</f>
        <v>0</v>
      </c>
      <c r="BJ257" s="10" t="s">
        <v>46</v>
      </c>
      <c r="BK257" s="40">
        <f>ROUND(I257*H257,2)</f>
        <v>0</v>
      </c>
      <c r="BL257" s="10" t="s">
        <v>389</v>
      </c>
      <c r="BM257" s="147" t="s">
        <v>408</v>
      </c>
    </row>
    <row r="258" spans="1:65" s="8" customFormat="1" ht="11.25" x14ac:dyDescent="0.2">
      <c r="B258" s="159"/>
      <c r="C258" s="160"/>
      <c r="D258" s="161" t="s">
        <v>116</v>
      </c>
      <c r="E258" s="185" t="s">
        <v>0</v>
      </c>
      <c r="F258" s="162" t="s">
        <v>155</v>
      </c>
      <c r="G258" s="160"/>
      <c r="H258" s="163">
        <v>3</v>
      </c>
      <c r="I258" s="164"/>
      <c r="J258" s="160"/>
      <c r="K258" s="160"/>
      <c r="L258" s="165"/>
      <c r="M258" s="166"/>
      <c r="N258" s="167"/>
      <c r="O258" s="167"/>
      <c r="P258" s="167"/>
      <c r="Q258" s="167"/>
      <c r="R258" s="167"/>
      <c r="S258" s="167"/>
      <c r="T258" s="168"/>
      <c r="AT258" s="169" t="s">
        <v>116</v>
      </c>
      <c r="AU258" s="169" t="s">
        <v>46</v>
      </c>
      <c r="AV258" s="8" t="s">
        <v>46</v>
      </c>
      <c r="AW258" s="8" t="s">
        <v>18</v>
      </c>
      <c r="AX258" s="8" t="s">
        <v>44</v>
      </c>
      <c r="AY258" s="169" t="s">
        <v>86</v>
      </c>
    </row>
    <row r="259" spans="1:65" s="9" customFormat="1" ht="11.25" x14ac:dyDescent="0.2">
      <c r="B259" s="186"/>
      <c r="C259" s="187"/>
      <c r="D259" s="161" t="s">
        <v>116</v>
      </c>
      <c r="E259" s="188" t="s">
        <v>0</v>
      </c>
      <c r="F259" s="189" t="s">
        <v>196</v>
      </c>
      <c r="G259" s="187"/>
      <c r="H259" s="190">
        <v>3</v>
      </c>
      <c r="I259" s="191"/>
      <c r="J259" s="187"/>
      <c r="K259" s="187"/>
      <c r="L259" s="192"/>
      <c r="M259" s="193"/>
      <c r="N259" s="194"/>
      <c r="O259" s="194"/>
      <c r="P259" s="194"/>
      <c r="Q259" s="194"/>
      <c r="R259" s="194"/>
      <c r="S259" s="194"/>
      <c r="T259" s="195"/>
      <c r="AT259" s="196" t="s">
        <v>116</v>
      </c>
      <c r="AU259" s="196" t="s">
        <v>46</v>
      </c>
      <c r="AV259" s="9" t="s">
        <v>89</v>
      </c>
      <c r="AW259" s="9" t="s">
        <v>18</v>
      </c>
      <c r="AX259" s="9" t="s">
        <v>45</v>
      </c>
      <c r="AY259" s="196" t="s">
        <v>86</v>
      </c>
    </row>
    <row r="260" spans="1:65" s="2" customFormat="1" ht="16.5" customHeight="1" x14ac:dyDescent="0.2">
      <c r="A260" s="17"/>
      <c r="B260" s="18"/>
      <c r="C260" s="148" t="s">
        <v>409</v>
      </c>
      <c r="D260" s="148" t="s">
        <v>102</v>
      </c>
      <c r="E260" s="149" t="s">
        <v>410</v>
      </c>
      <c r="F260" s="150" t="s">
        <v>411</v>
      </c>
      <c r="G260" s="151" t="s">
        <v>93</v>
      </c>
      <c r="H260" s="152">
        <v>3</v>
      </c>
      <c r="I260" s="153"/>
      <c r="J260" s="154">
        <f>ROUND(I260*H260,2)</f>
        <v>0</v>
      </c>
      <c r="K260" s="155"/>
      <c r="L260" s="156"/>
      <c r="M260" s="157" t="s">
        <v>0</v>
      </c>
      <c r="N260" s="158" t="s">
        <v>27</v>
      </c>
      <c r="O260" s="27"/>
      <c r="P260" s="145">
        <f>O260*H260</f>
        <v>0</v>
      </c>
      <c r="Q260" s="145">
        <v>5.5000000000000003E-4</v>
      </c>
      <c r="R260" s="145">
        <f>Q260*H260</f>
        <v>1.65E-3</v>
      </c>
      <c r="S260" s="145">
        <v>0</v>
      </c>
      <c r="T260" s="146">
        <f>S260*H260</f>
        <v>0</v>
      </c>
      <c r="U260" s="17"/>
      <c r="V260" s="17"/>
      <c r="W260" s="17"/>
      <c r="X260" s="17"/>
      <c r="Y260" s="17"/>
      <c r="Z260" s="17"/>
      <c r="AA260" s="17"/>
      <c r="AB260" s="17"/>
      <c r="AC260" s="17"/>
      <c r="AD260" s="17"/>
      <c r="AE260" s="17"/>
      <c r="AR260" s="147" t="s">
        <v>395</v>
      </c>
      <c r="AT260" s="147" t="s">
        <v>102</v>
      </c>
      <c r="AU260" s="147" t="s">
        <v>46</v>
      </c>
      <c r="AY260" s="10" t="s">
        <v>86</v>
      </c>
      <c r="BE260" s="40">
        <f>IF(N260="základná",J260,0)</f>
        <v>0</v>
      </c>
      <c r="BF260" s="40">
        <f>IF(N260="znížená",J260,0)</f>
        <v>0</v>
      </c>
      <c r="BG260" s="40">
        <f>IF(N260="zákl. prenesená",J260,0)</f>
        <v>0</v>
      </c>
      <c r="BH260" s="40">
        <f>IF(N260="zníž. prenesená",J260,0)</f>
        <v>0</v>
      </c>
      <c r="BI260" s="40">
        <f>IF(N260="nulová",J260,0)</f>
        <v>0</v>
      </c>
      <c r="BJ260" s="10" t="s">
        <v>46</v>
      </c>
      <c r="BK260" s="40">
        <f>ROUND(I260*H260,2)</f>
        <v>0</v>
      </c>
      <c r="BL260" s="10" t="s">
        <v>395</v>
      </c>
      <c r="BM260" s="147" t="s">
        <v>412</v>
      </c>
    </row>
    <row r="261" spans="1:65" s="2" customFormat="1" ht="24.2" customHeight="1" x14ac:dyDescent="0.2">
      <c r="A261" s="17"/>
      <c r="B261" s="18"/>
      <c r="C261" s="135" t="s">
        <v>389</v>
      </c>
      <c r="D261" s="135" t="s">
        <v>87</v>
      </c>
      <c r="E261" s="136" t="s">
        <v>413</v>
      </c>
      <c r="F261" s="137" t="s">
        <v>414</v>
      </c>
      <c r="G261" s="138" t="s">
        <v>99</v>
      </c>
      <c r="H261" s="139">
        <v>60.5</v>
      </c>
      <c r="I261" s="140"/>
      <c r="J261" s="141">
        <f>ROUND(I261*H261,2)</f>
        <v>0</v>
      </c>
      <c r="K261" s="142"/>
      <c r="L261" s="20"/>
      <c r="M261" s="143" t="s">
        <v>0</v>
      </c>
      <c r="N261" s="144" t="s">
        <v>27</v>
      </c>
      <c r="O261" s="27"/>
      <c r="P261" s="145">
        <f>O261*H261</f>
        <v>0</v>
      </c>
      <c r="Q261" s="145">
        <v>0</v>
      </c>
      <c r="R261" s="145">
        <f>Q261*H261</f>
        <v>0</v>
      </c>
      <c r="S261" s="145">
        <v>6.3000000000000003E-4</v>
      </c>
      <c r="T261" s="146">
        <f>S261*H261</f>
        <v>3.8115000000000003E-2</v>
      </c>
      <c r="U261" s="17"/>
      <c r="V261" s="17"/>
      <c r="W261" s="17"/>
      <c r="X261" s="17"/>
      <c r="Y261" s="17"/>
      <c r="Z261" s="17"/>
      <c r="AA261" s="17"/>
      <c r="AB261" s="17"/>
      <c r="AC261" s="17"/>
      <c r="AD261" s="17"/>
      <c r="AE261" s="17"/>
      <c r="AR261" s="147" t="s">
        <v>389</v>
      </c>
      <c r="AT261" s="147" t="s">
        <v>87</v>
      </c>
      <c r="AU261" s="147" t="s">
        <v>46</v>
      </c>
      <c r="AY261" s="10" t="s">
        <v>86</v>
      </c>
      <c r="BE261" s="40">
        <f>IF(N261="základná",J261,0)</f>
        <v>0</v>
      </c>
      <c r="BF261" s="40">
        <f>IF(N261="znížená",J261,0)</f>
        <v>0</v>
      </c>
      <c r="BG261" s="40">
        <f>IF(N261="zákl. prenesená",J261,0)</f>
        <v>0</v>
      </c>
      <c r="BH261" s="40">
        <f>IF(N261="zníž. prenesená",J261,0)</f>
        <v>0</v>
      </c>
      <c r="BI261" s="40">
        <f>IF(N261="nulová",J261,0)</f>
        <v>0</v>
      </c>
      <c r="BJ261" s="10" t="s">
        <v>46</v>
      </c>
      <c r="BK261" s="40">
        <f>ROUND(I261*H261,2)</f>
        <v>0</v>
      </c>
      <c r="BL261" s="10" t="s">
        <v>389</v>
      </c>
      <c r="BM261" s="147" t="s">
        <v>415</v>
      </c>
    </row>
    <row r="262" spans="1:65" s="8" customFormat="1" ht="11.25" x14ac:dyDescent="0.2">
      <c r="B262" s="159"/>
      <c r="C262" s="160"/>
      <c r="D262" s="161" t="s">
        <v>116</v>
      </c>
      <c r="E262" s="185" t="s">
        <v>0</v>
      </c>
      <c r="F262" s="162" t="s">
        <v>416</v>
      </c>
      <c r="G262" s="160"/>
      <c r="H262" s="163">
        <v>60.5</v>
      </c>
      <c r="I262" s="164"/>
      <c r="J262" s="160"/>
      <c r="K262" s="160"/>
      <c r="L262" s="165"/>
      <c r="M262" s="166"/>
      <c r="N262" s="167"/>
      <c r="O262" s="167"/>
      <c r="P262" s="167"/>
      <c r="Q262" s="167"/>
      <c r="R262" s="167"/>
      <c r="S262" s="167"/>
      <c r="T262" s="168"/>
      <c r="AT262" s="169" t="s">
        <v>116</v>
      </c>
      <c r="AU262" s="169" t="s">
        <v>46</v>
      </c>
      <c r="AV262" s="8" t="s">
        <v>46</v>
      </c>
      <c r="AW262" s="8" t="s">
        <v>18</v>
      </c>
      <c r="AX262" s="8" t="s">
        <v>44</v>
      </c>
      <c r="AY262" s="169" t="s">
        <v>86</v>
      </c>
    </row>
    <row r="263" spans="1:65" s="9" customFormat="1" ht="11.25" x14ac:dyDescent="0.2">
      <c r="B263" s="186"/>
      <c r="C263" s="187"/>
      <c r="D263" s="161" t="s">
        <v>116</v>
      </c>
      <c r="E263" s="188" t="s">
        <v>144</v>
      </c>
      <c r="F263" s="189" t="s">
        <v>196</v>
      </c>
      <c r="G263" s="187"/>
      <c r="H263" s="190">
        <v>60.5</v>
      </c>
      <c r="I263" s="191"/>
      <c r="J263" s="187"/>
      <c r="K263" s="187"/>
      <c r="L263" s="192"/>
      <c r="M263" s="193"/>
      <c r="N263" s="194"/>
      <c r="O263" s="194"/>
      <c r="P263" s="194"/>
      <c r="Q263" s="194"/>
      <c r="R263" s="194"/>
      <c r="S263" s="194"/>
      <c r="T263" s="195"/>
      <c r="AT263" s="196" t="s">
        <v>116</v>
      </c>
      <c r="AU263" s="196" t="s">
        <v>46</v>
      </c>
      <c r="AV263" s="9" t="s">
        <v>89</v>
      </c>
      <c r="AW263" s="9" t="s">
        <v>18</v>
      </c>
      <c r="AX263" s="9" t="s">
        <v>45</v>
      </c>
      <c r="AY263" s="196" t="s">
        <v>86</v>
      </c>
    </row>
    <row r="264" spans="1:65" s="2" customFormat="1" ht="24.2" customHeight="1" x14ac:dyDescent="0.2">
      <c r="A264" s="17"/>
      <c r="B264" s="18"/>
      <c r="C264" s="135" t="s">
        <v>417</v>
      </c>
      <c r="D264" s="135" t="s">
        <v>87</v>
      </c>
      <c r="E264" s="136" t="s">
        <v>418</v>
      </c>
      <c r="F264" s="137" t="s">
        <v>419</v>
      </c>
      <c r="G264" s="138" t="s">
        <v>93</v>
      </c>
      <c r="H264" s="139">
        <v>55</v>
      </c>
      <c r="I264" s="140"/>
      <c r="J264" s="141">
        <f>ROUND(I264*H264,2)</f>
        <v>0</v>
      </c>
      <c r="K264" s="142"/>
      <c r="L264" s="20"/>
      <c r="M264" s="143" t="s">
        <v>0</v>
      </c>
      <c r="N264" s="144" t="s">
        <v>27</v>
      </c>
      <c r="O264" s="27"/>
      <c r="P264" s="145">
        <f>O264*H264</f>
        <v>0</v>
      </c>
      <c r="Q264" s="145">
        <v>0</v>
      </c>
      <c r="R264" s="145">
        <f>Q264*H264</f>
        <v>0</v>
      </c>
      <c r="S264" s="145">
        <v>5.5999999999999995E-4</v>
      </c>
      <c r="T264" s="146">
        <f>S264*H264</f>
        <v>3.0799999999999998E-2</v>
      </c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R264" s="147" t="s">
        <v>389</v>
      </c>
      <c r="AT264" s="147" t="s">
        <v>87</v>
      </c>
      <c r="AU264" s="147" t="s">
        <v>46</v>
      </c>
      <c r="AY264" s="10" t="s">
        <v>86</v>
      </c>
      <c r="BE264" s="40">
        <f>IF(N264="základná",J264,0)</f>
        <v>0</v>
      </c>
      <c r="BF264" s="40">
        <f>IF(N264="znížená",J264,0)</f>
        <v>0</v>
      </c>
      <c r="BG264" s="40">
        <f>IF(N264="zákl. prenesená",J264,0)</f>
        <v>0</v>
      </c>
      <c r="BH264" s="40">
        <f>IF(N264="zníž. prenesená",J264,0)</f>
        <v>0</v>
      </c>
      <c r="BI264" s="40">
        <f>IF(N264="nulová",J264,0)</f>
        <v>0</v>
      </c>
      <c r="BJ264" s="10" t="s">
        <v>46</v>
      </c>
      <c r="BK264" s="40">
        <f>ROUND(I264*H264,2)</f>
        <v>0</v>
      </c>
      <c r="BL264" s="10" t="s">
        <v>389</v>
      </c>
      <c r="BM264" s="147" t="s">
        <v>420</v>
      </c>
    </row>
    <row r="265" spans="1:65" s="8" customFormat="1" ht="11.25" x14ac:dyDescent="0.2">
      <c r="B265" s="159"/>
      <c r="C265" s="160"/>
      <c r="D265" s="161" t="s">
        <v>116</v>
      </c>
      <c r="E265" s="185" t="s">
        <v>0</v>
      </c>
      <c r="F265" s="162" t="s">
        <v>421</v>
      </c>
      <c r="G265" s="160"/>
      <c r="H265" s="163">
        <v>55</v>
      </c>
      <c r="I265" s="164"/>
      <c r="J265" s="160"/>
      <c r="K265" s="160"/>
      <c r="L265" s="165"/>
      <c r="M265" s="166"/>
      <c r="N265" s="167"/>
      <c r="O265" s="167"/>
      <c r="P265" s="167"/>
      <c r="Q265" s="167"/>
      <c r="R265" s="167"/>
      <c r="S265" s="167"/>
      <c r="T265" s="168"/>
      <c r="AT265" s="169" t="s">
        <v>116</v>
      </c>
      <c r="AU265" s="169" t="s">
        <v>46</v>
      </c>
      <c r="AV265" s="8" t="s">
        <v>46</v>
      </c>
      <c r="AW265" s="8" t="s">
        <v>18</v>
      </c>
      <c r="AX265" s="8" t="s">
        <v>44</v>
      </c>
      <c r="AY265" s="169" t="s">
        <v>86</v>
      </c>
    </row>
    <row r="266" spans="1:65" s="9" customFormat="1" ht="11.25" x14ac:dyDescent="0.2">
      <c r="B266" s="186"/>
      <c r="C266" s="187"/>
      <c r="D266" s="161" t="s">
        <v>116</v>
      </c>
      <c r="E266" s="188" t="s">
        <v>146</v>
      </c>
      <c r="F266" s="189" t="s">
        <v>196</v>
      </c>
      <c r="G266" s="187"/>
      <c r="H266" s="190">
        <v>55</v>
      </c>
      <c r="I266" s="191"/>
      <c r="J266" s="187"/>
      <c r="K266" s="187"/>
      <c r="L266" s="192"/>
      <c r="M266" s="193"/>
      <c r="N266" s="194"/>
      <c r="O266" s="194"/>
      <c r="P266" s="194"/>
      <c r="Q266" s="194"/>
      <c r="R266" s="194"/>
      <c r="S266" s="194"/>
      <c r="T266" s="195"/>
      <c r="AT266" s="196" t="s">
        <v>116</v>
      </c>
      <c r="AU266" s="196" t="s">
        <v>46</v>
      </c>
      <c r="AV266" s="9" t="s">
        <v>89</v>
      </c>
      <c r="AW266" s="9" t="s">
        <v>18</v>
      </c>
      <c r="AX266" s="9" t="s">
        <v>45</v>
      </c>
      <c r="AY266" s="196" t="s">
        <v>86</v>
      </c>
    </row>
    <row r="267" spans="1:65" s="2" customFormat="1" ht="24.2" customHeight="1" x14ac:dyDescent="0.2">
      <c r="A267" s="17"/>
      <c r="B267" s="18"/>
      <c r="C267" s="135" t="s">
        <v>422</v>
      </c>
      <c r="D267" s="135" t="s">
        <v>87</v>
      </c>
      <c r="E267" s="136" t="s">
        <v>423</v>
      </c>
      <c r="F267" s="137" t="s">
        <v>424</v>
      </c>
      <c r="G267" s="138" t="s">
        <v>93</v>
      </c>
      <c r="H267" s="139">
        <v>3</v>
      </c>
      <c r="I267" s="140"/>
      <c r="J267" s="141">
        <f>ROUND(I267*H267,2)</f>
        <v>0</v>
      </c>
      <c r="K267" s="142"/>
      <c r="L267" s="20"/>
      <c r="M267" s="143" t="s">
        <v>0</v>
      </c>
      <c r="N267" s="144" t="s">
        <v>27</v>
      </c>
      <c r="O267" s="27"/>
      <c r="P267" s="145">
        <f>O267*H267</f>
        <v>0</v>
      </c>
      <c r="Q267" s="145">
        <v>0</v>
      </c>
      <c r="R267" s="145">
        <f>Q267*H267</f>
        <v>0</v>
      </c>
      <c r="S267" s="145">
        <v>1.1350000000000001E-2</v>
      </c>
      <c r="T267" s="146">
        <f>S267*H267</f>
        <v>3.4050000000000004E-2</v>
      </c>
      <c r="U267" s="17"/>
      <c r="V267" s="17"/>
      <c r="W267" s="17"/>
      <c r="X267" s="17"/>
      <c r="Y267" s="17"/>
      <c r="Z267" s="17"/>
      <c r="AA267" s="17"/>
      <c r="AB267" s="17"/>
      <c r="AC267" s="17"/>
      <c r="AD267" s="17"/>
      <c r="AE267" s="17"/>
      <c r="AR267" s="147" t="s">
        <v>389</v>
      </c>
      <c r="AT267" s="147" t="s">
        <v>87</v>
      </c>
      <c r="AU267" s="147" t="s">
        <v>46</v>
      </c>
      <c r="AY267" s="10" t="s">
        <v>86</v>
      </c>
      <c r="BE267" s="40">
        <f>IF(N267="základná",J267,0)</f>
        <v>0</v>
      </c>
      <c r="BF267" s="40">
        <f>IF(N267="znížená",J267,0)</f>
        <v>0</v>
      </c>
      <c r="BG267" s="40">
        <f>IF(N267="zákl. prenesená",J267,0)</f>
        <v>0</v>
      </c>
      <c r="BH267" s="40">
        <f>IF(N267="zníž. prenesená",J267,0)</f>
        <v>0</v>
      </c>
      <c r="BI267" s="40">
        <f>IF(N267="nulová",J267,0)</f>
        <v>0</v>
      </c>
      <c r="BJ267" s="10" t="s">
        <v>46</v>
      </c>
      <c r="BK267" s="40">
        <f>ROUND(I267*H267,2)</f>
        <v>0</v>
      </c>
      <c r="BL267" s="10" t="s">
        <v>389</v>
      </c>
      <c r="BM267" s="147" t="s">
        <v>425</v>
      </c>
    </row>
    <row r="268" spans="1:65" s="8" customFormat="1" ht="11.25" x14ac:dyDescent="0.2">
      <c r="B268" s="159"/>
      <c r="C268" s="160"/>
      <c r="D268" s="161" t="s">
        <v>116</v>
      </c>
      <c r="E268" s="185" t="s">
        <v>0</v>
      </c>
      <c r="F268" s="162" t="s">
        <v>91</v>
      </c>
      <c r="G268" s="160"/>
      <c r="H268" s="163">
        <v>3</v>
      </c>
      <c r="I268" s="164"/>
      <c r="J268" s="160"/>
      <c r="K268" s="160"/>
      <c r="L268" s="165"/>
      <c r="M268" s="166"/>
      <c r="N268" s="167"/>
      <c r="O268" s="167"/>
      <c r="P268" s="167"/>
      <c r="Q268" s="167"/>
      <c r="R268" s="167"/>
      <c r="S268" s="167"/>
      <c r="T268" s="168"/>
      <c r="AT268" s="169" t="s">
        <v>116</v>
      </c>
      <c r="AU268" s="169" t="s">
        <v>46</v>
      </c>
      <c r="AV268" s="8" t="s">
        <v>46</v>
      </c>
      <c r="AW268" s="8" t="s">
        <v>18</v>
      </c>
      <c r="AX268" s="8" t="s">
        <v>44</v>
      </c>
      <c r="AY268" s="169" t="s">
        <v>86</v>
      </c>
    </row>
    <row r="269" spans="1:65" s="9" customFormat="1" ht="11.25" x14ac:dyDescent="0.2">
      <c r="B269" s="186"/>
      <c r="C269" s="187"/>
      <c r="D269" s="161" t="s">
        <v>116</v>
      </c>
      <c r="E269" s="188" t="s">
        <v>155</v>
      </c>
      <c r="F269" s="189" t="s">
        <v>196</v>
      </c>
      <c r="G269" s="187"/>
      <c r="H269" s="190">
        <v>3</v>
      </c>
      <c r="I269" s="191"/>
      <c r="J269" s="187"/>
      <c r="K269" s="187"/>
      <c r="L269" s="192"/>
      <c r="M269" s="193"/>
      <c r="N269" s="194"/>
      <c r="O269" s="194"/>
      <c r="P269" s="194"/>
      <c r="Q269" s="194"/>
      <c r="R269" s="194"/>
      <c r="S269" s="194"/>
      <c r="T269" s="195"/>
      <c r="AT269" s="196" t="s">
        <v>116</v>
      </c>
      <c r="AU269" s="196" t="s">
        <v>46</v>
      </c>
      <c r="AV269" s="9" t="s">
        <v>89</v>
      </c>
      <c r="AW269" s="9" t="s">
        <v>18</v>
      </c>
      <c r="AX269" s="9" t="s">
        <v>45</v>
      </c>
      <c r="AY269" s="196" t="s">
        <v>86</v>
      </c>
    </row>
    <row r="270" spans="1:65" s="7" customFormat="1" ht="22.9" customHeight="1" x14ac:dyDescent="0.2">
      <c r="B270" s="120"/>
      <c r="C270" s="121"/>
      <c r="D270" s="122" t="s">
        <v>43</v>
      </c>
      <c r="E270" s="133" t="s">
        <v>426</v>
      </c>
      <c r="F270" s="133" t="s">
        <v>427</v>
      </c>
      <c r="G270" s="121"/>
      <c r="H270" s="121"/>
      <c r="I270" s="124"/>
      <c r="J270" s="134">
        <f>BK270</f>
        <v>0</v>
      </c>
      <c r="K270" s="121"/>
      <c r="L270" s="125"/>
      <c r="M270" s="126"/>
      <c r="N270" s="127"/>
      <c r="O270" s="127"/>
      <c r="P270" s="128">
        <f>P271</f>
        <v>0</v>
      </c>
      <c r="Q270" s="127"/>
      <c r="R270" s="128">
        <f>R271</f>
        <v>0</v>
      </c>
      <c r="S270" s="127"/>
      <c r="T270" s="129">
        <f>T271</f>
        <v>0</v>
      </c>
      <c r="AR270" s="130" t="s">
        <v>91</v>
      </c>
      <c r="AT270" s="131" t="s">
        <v>43</v>
      </c>
      <c r="AU270" s="131" t="s">
        <v>45</v>
      </c>
      <c r="AY270" s="130" t="s">
        <v>86</v>
      </c>
      <c r="BK270" s="132">
        <f>BK271</f>
        <v>0</v>
      </c>
    </row>
    <row r="271" spans="1:65" s="2" customFormat="1" ht="16.5" customHeight="1" x14ac:dyDescent="0.2">
      <c r="A271" s="17"/>
      <c r="B271" s="18"/>
      <c r="C271" s="135" t="s">
        <v>428</v>
      </c>
      <c r="D271" s="135" t="s">
        <v>87</v>
      </c>
      <c r="E271" s="136" t="s">
        <v>429</v>
      </c>
      <c r="F271" s="137" t="s">
        <v>430</v>
      </c>
      <c r="G271" s="138" t="s">
        <v>431</v>
      </c>
      <c r="H271" s="139">
        <v>1</v>
      </c>
      <c r="I271" s="140"/>
      <c r="J271" s="141">
        <f>ROUND(I271*H271,2)</f>
        <v>0</v>
      </c>
      <c r="K271" s="142"/>
      <c r="L271" s="20"/>
      <c r="M271" s="143" t="s">
        <v>0</v>
      </c>
      <c r="N271" s="144" t="s">
        <v>27</v>
      </c>
      <c r="O271" s="27"/>
      <c r="P271" s="145">
        <f>O271*H271</f>
        <v>0</v>
      </c>
      <c r="Q271" s="145">
        <v>0</v>
      </c>
      <c r="R271" s="145">
        <f>Q271*H271</f>
        <v>0</v>
      </c>
      <c r="S271" s="145">
        <v>0</v>
      </c>
      <c r="T271" s="146">
        <f>S271*H271</f>
        <v>0</v>
      </c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R271" s="147" t="s">
        <v>389</v>
      </c>
      <c r="AT271" s="147" t="s">
        <v>87</v>
      </c>
      <c r="AU271" s="147" t="s">
        <v>46</v>
      </c>
      <c r="AY271" s="10" t="s">
        <v>86</v>
      </c>
      <c r="BE271" s="40">
        <f>IF(N271="základná",J271,0)</f>
        <v>0</v>
      </c>
      <c r="BF271" s="40">
        <f>IF(N271="znížená",J271,0)</f>
        <v>0</v>
      </c>
      <c r="BG271" s="40">
        <f>IF(N271="zákl. prenesená",J271,0)</f>
        <v>0</v>
      </c>
      <c r="BH271" s="40">
        <f>IF(N271="zníž. prenesená",J271,0)</f>
        <v>0</v>
      </c>
      <c r="BI271" s="40">
        <f>IF(N271="nulová",J271,0)</f>
        <v>0</v>
      </c>
      <c r="BJ271" s="10" t="s">
        <v>46</v>
      </c>
      <c r="BK271" s="40">
        <f>ROUND(I271*H271,2)</f>
        <v>0</v>
      </c>
      <c r="BL271" s="10" t="s">
        <v>389</v>
      </c>
      <c r="BM271" s="147" t="s">
        <v>432</v>
      </c>
    </row>
    <row r="272" spans="1:65" s="7" customFormat="1" ht="25.9" customHeight="1" x14ac:dyDescent="0.2">
      <c r="B272" s="120"/>
      <c r="C272" s="121"/>
      <c r="D272" s="122" t="s">
        <v>43</v>
      </c>
      <c r="E272" s="123" t="s">
        <v>433</v>
      </c>
      <c r="F272" s="123" t="s">
        <v>434</v>
      </c>
      <c r="G272" s="121"/>
      <c r="H272" s="121"/>
      <c r="I272" s="124"/>
      <c r="J272" s="99">
        <f>BK272</f>
        <v>0</v>
      </c>
      <c r="K272" s="121"/>
      <c r="L272" s="125"/>
      <c r="M272" s="126"/>
      <c r="N272" s="127"/>
      <c r="O272" s="127"/>
      <c r="P272" s="128">
        <f>SUM(P273:P275)</f>
        <v>0</v>
      </c>
      <c r="Q272" s="127"/>
      <c r="R272" s="128">
        <f>SUM(R273:R275)</f>
        <v>0</v>
      </c>
      <c r="S272" s="127"/>
      <c r="T272" s="129">
        <f>SUM(T273:T275)</f>
        <v>0</v>
      </c>
      <c r="AR272" s="130" t="s">
        <v>89</v>
      </c>
      <c r="AT272" s="131" t="s">
        <v>43</v>
      </c>
      <c r="AU272" s="131" t="s">
        <v>44</v>
      </c>
      <c r="AY272" s="130" t="s">
        <v>86</v>
      </c>
      <c r="BK272" s="132">
        <f>SUM(BK273:BK275)</f>
        <v>0</v>
      </c>
    </row>
    <row r="273" spans="1:65" s="2" customFormat="1" ht="37.9" customHeight="1" x14ac:dyDescent="0.2">
      <c r="A273" s="17"/>
      <c r="B273" s="18"/>
      <c r="C273" s="135" t="s">
        <v>435</v>
      </c>
      <c r="D273" s="135" t="s">
        <v>87</v>
      </c>
      <c r="E273" s="136" t="s">
        <v>436</v>
      </c>
      <c r="F273" s="137" t="s">
        <v>437</v>
      </c>
      <c r="G273" s="138" t="s">
        <v>438</v>
      </c>
      <c r="H273" s="139">
        <v>24</v>
      </c>
      <c r="I273" s="140"/>
      <c r="J273" s="141">
        <f>ROUND(I273*H273,2)</f>
        <v>0</v>
      </c>
      <c r="K273" s="142"/>
      <c r="L273" s="20"/>
      <c r="M273" s="143" t="s">
        <v>0</v>
      </c>
      <c r="N273" s="144" t="s">
        <v>27</v>
      </c>
      <c r="O273" s="27"/>
      <c r="P273" s="145">
        <f>O273*H273</f>
        <v>0</v>
      </c>
      <c r="Q273" s="145">
        <v>0</v>
      </c>
      <c r="R273" s="145">
        <f>Q273*H273</f>
        <v>0</v>
      </c>
      <c r="S273" s="145">
        <v>0</v>
      </c>
      <c r="T273" s="146">
        <f>S273*H273</f>
        <v>0</v>
      </c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R273" s="147" t="s">
        <v>136</v>
      </c>
      <c r="AT273" s="147" t="s">
        <v>87</v>
      </c>
      <c r="AU273" s="147" t="s">
        <v>45</v>
      </c>
      <c r="AY273" s="10" t="s">
        <v>86</v>
      </c>
      <c r="BE273" s="40">
        <f>IF(N273="základná",J273,0)</f>
        <v>0</v>
      </c>
      <c r="BF273" s="40">
        <f>IF(N273="znížená",J273,0)</f>
        <v>0</v>
      </c>
      <c r="BG273" s="40">
        <f>IF(N273="zákl. prenesená",J273,0)</f>
        <v>0</v>
      </c>
      <c r="BH273" s="40">
        <f>IF(N273="zníž. prenesená",J273,0)</f>
        <v>0</v>
      </c>
      <c r="BI273" s="40">
        <f>IF(N273="nulová",J273,0)</f>
        <v>0</v>
      </c>
      <c r="BJ273" s="10" t="s">
        <v>46</v>
      </c>
      <c r="BK273" s="40">
        <f>ROUND(I273*H273,2)</f>
        <v>0</v>
      </c>
      <c r="BL273" s="10" t="s">
        <v>136</v>
      </c>
      <c r="BM273" s="147" t="s">
        <v>439</v>
      </c>
    </row>
    <row r="274" spans="1:65" s="8" customFormat="1" ht="22.5" x14ac:dyDescent="0.2">
      <c r="B274" s="159"/>
      <c r="C274" s="160"/>
      <c r="D274" s="161" t="s">
        <v>116</v>
      </c>
      <c r="E274" s="185" t="s">
        <v>0</v>
      </c>
      <c r="F274" s="162" t="s">
        <v>440</v>
      </c>
      <c r="G274" s="160"/>
      <c r="H274" s="163">
        <v>24</v>
      </c>
      <c r="I274" s="164"/>
      <c r="J274" s="160"/>
      <c r="K274" s="160"/>
      <c r="L274" s="165"/>
      <c r="M274" s="166"/>
      <c r="N274" s="167"/>
      <c r="O274" s="167"/>
      <c r="P274" s="167"/>
      <c r="Q274" s="167"/>
      <c r="R274" s="167"/>
      <c r="S274" s="167"/>
      <c r="T274" s="168"/>
      <c r="AT274" s="169" t="s">
        <v>116</v>
      </c>
      <c r="AU274" s="169" t="s">
        <v>45</v>
      </c>
      <c r="AV274" s="8" t="s">
        <v>46</v>
      </c>
      <c r="AW274" s="8" t="s">
        <v>18</v>
      </c>
      <c r="AX274" s="8" t="s">
        <v>44</v>
      </c>
      <c r="AY274" s="169" t="s">
        <v>86</v>
      </c>
    </row>
    <row r="275" spans="1:65" s="9" customFormat="1" ht="11.25" x14ac:dyDescent="0.2">
      <c r="B275" s="186"/>
      <c r="C275" s="187"/>
      <c r="D275" s="161" t="s">
        <v>116</v>
      </c>
      <c r="E275" s="188" t="s">
        <v>0</v>
      </c>
      <c r="F275" s="189" t="s">
        <v>196</v>
      </c>
      <c r="G275" s="187"/>
      <c r="H275" s="190">
        <v>24</v>
      </c>
      <c r="I275" s="191"/>
      <c r="J275" s="187"/>
      <c r="K275" s="187"/>
      <c r="L275" s="192"/>
      <c r="M275" s="193"/>
      <c r="N275" s="194"/>
      <c r="O275" s="194"/>
      <c r="P275" s="194"/>
      <c r="Q275" s="194"/>
      <c r="R275" s="194"/>
      <c r="S275" s="194"/>
      <c r="T275" s="195"/>
      <c r="AT275" s="196" t="s">
        <v>116</v>
      </c>
      <c r="AU275" s="196" t="s">
        <v>45</v>
      </c>
      <c r="AV275" s="9" t="s">
        <v>89</v>
      </c>
      <c r="AW275" s="9" t="s">
        <v>18</v>
      </c>
      <c r="AX275" s="9" t="s">
        <v>45</v>
      </c>
      <c r="AY275" s="196" t="s">
        <v>86</v>
      </c>
    </row>
    <row r="276" spans="1:65" s="7" customFormat="1" ht="25.9" customHeight="1" x14ac:dyDescent="0.2">
      <c r="B276" s="120"/>
      <c r="C276" s="121"/>
      <c r="D276" s="122" t="s">
        <v>43</v>
      </c>
      <c r="E276" s="123" t="s">
        <v>65</v>
      </c>
      <c r="F276" s="123" t="s">
        <v>441</v>
      </c>
      <c r="G276" s="121"/>
      <c r="H276" s="121"/>
      <c r="I276" s="124"/>
      <c r="J276" s="99">
        <f>BK276</f>
        <v>0</v>
      </c>
      <c r="K276" s="121"/>
      <c r="L276" s="125"/>
      <c r="M276" s="126"/>
      <c r="N276" s="127"/>
      <c r="O276" s="127"/>
      <c r="P276" s="128">
        <f>P277</f>
        <v>0</v>
      </c>
      <c r="Q276" s="127"/>
      <c r="R276" s="128">
        <f>R277</f>
        <v>0</v>
      </c>
      <c r="S276" s="127"/>
      <c r="T276" s="129">
        <f>T277</f>
        <v>0</v>
      </c>
      <c r="AR276" s="130" t="s">
        <v>90</v>
      </c>
      <c r="AT276" s="131" t="s">
        <v>43</v>
      </c>
      <c r="AU276" s="131" t="s">
        <v>44</v>
      </c>
      <c r="AY276" s="130" t="s">
        <v>86</v>
      </c>
      <c r="BK276" s="132">
        <f>BK277</f>
        <v>0</v>
      </c>
    </row>
    <row r="277" spans="1:65" s="2" customFormat="1" ht="33" customHeight="1" x14ac:dyDescent="0.2">
      <c r="A277" s="17"/>
      <c r="B277" s="18"/>
      <c r="C277" s="135" t="s">
        <v>442</v>
      </c>
      <c r="D277" s="135" t="s">
        <v>87</v>
      </c>
      <c r="E277" s="136" t="s">
        <v>443</v>
      </c>
      <c r="F277" s="137" t="s">
        <v>444</v>
      </c>
      <c r="G277" s="138" t="s">
        <v>445</v>
      </c>
      <c r="H277" s="139">
        <v>1</v>
      </c>
      <c r="I277" s="140"/>
      <c r="J277" s="141">
        <f>ROUND(I277*H277,2)</f>
        <v>0</v>
      </c>
      <c r="K277" s="142"/>
      <c r="L277" s="20"/>
      <c r="M277" s="143" t="s">
        <v>0</v>
      </c>
      <c r="N277" s="144" t="s">
        <v>27</v>
      </c>
      <c r="O277" s="27"/>
      <c r="P277" s="145">
        <f>O277*H277</f>
        <v>0</v>
      </c>
      <c r="Q277" s="145">
        <v>0</v>
      </c>
      <c r="R277" s="145">
        <f>Q277*H277</f>
        <v>0</v>
      </c>
      <c r="S277" s="145">
        <v>0</v>
      </c>
      <c r="T277" s="146">
        <f>S277*H277</f>
        <v>0</v>
      </c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R277" s="147" t="s">
        <v>446</v>
      </c>
      <c r="AT277" s="147" t="s">
        <v>87</v>
      </c>
      <c r="AU277" s="147" t="s">
        <v>45</v>
      </c>
      <c r="AY277" s="10" t="s">
        <v>86</v>
      </c>
      <c r="BE277" s="40">
        <f>IF(N277="základná",J277,0)</f>
        <v>0</v>
      </c>
      <c r="BF277" s="40">
        <f>IF(N277="znížená",J277,0)</f>
        <v>0</v>
      </c>
      <c r="BG277" s="40">
        <f>IF(N277="zákl. prenesená",J277,0)</f>
        <v>0</v>
      </c>
      <c r="BH277" s="40">
        <f>IF(N277="zníž. prenesená",J277,0)</f>
        <v>0</v>
      </c>
      <c r="BI277" s="40">
        <f>IF(N277="nulová",J277,0)</f>
        <v>0</v>
      </c>
      <c r="BJ277" s="10" t="s">
        <v>46</v>
      </c>
      <c r="BK277" s="40">
        <f>ROUND(I277*H277,2)</f>
        <v>0</v>
      </c>
      <c r="BL277" s="10" t="s">
        <v>446</v>
      </c>
      <c r="BM277" s="147" t="s">
        <v>447</v>
      </c>
    </row>
    <row r="278" spans="1:65" s="7" customFormat="1" ht="25.9" customHeight="1" x14ac:dyDescent="0.2">
      <c r="B278" s="120"/>
      <c r="C278" s="121"/>
      <c r="D278" s="122" t="s">
        <v>43</v>
      </c>
      <c r="E278" s="123" t="s">
        <v>126</v>
      </c>
      <c r="F278" s="123" t="s">
        <v>127</v>
      </c>
      <c r="G278" s="121"/>
      <c r="H278" s="121"/>
      <c r="I278" s="124"/>
      <c r="J278" s="99">
        <f>BK278</f>
        <v>0</v>
      </c>
      <c r="K278" s="121"/>
      <c r="L278" s="125"/>
      <c r="M278" s="126"/>
      <c r="N278" s="127"/>
      <c r="O278" s="127"/>
      <c r="P278" s="128">
        <f>SUM(P279:P283)</f>
        <v>0</v>
      </c>
      <c r="Q278" s="127"/>
      <c r="R278" s="128">
        <f>SUM(R279:R283)</f>
        <v>0</v>
      </c>
      <c r="S278" s="127"/>
      <c r="T278" s="129">
        <f>SUM(T279:T283)</f>
        <v>0</v>
      </c>
      <c r="AR278" s="130" t="s">
        <v>45</v>
      </c>
      <c r="AT278" s="131" t="s">
        <v>43</v>
      </c>
      <c r="AU278" s="131" t="s">
        <v>44</v>
      </c>
      <c r="AY278" s="130" t="s">
        <v>86</v>
      </c>
      <c r="BK278" s="132">
        <f>SUM(BK279:BK283)</f>
        <v>0</v>
      </c>
    </row>
    <row r="279" spans="1:65" s="2" customFormat="1" ht="62.65" customHeight="1" x14ac:dyDescent="0.2">
      <c r="A279" s="17"/>
      <c r="B279" s="18"/>
      <c r="C279" s="135" t="s">
        <v>448</v>
      </c>
      <c r="D279" s="135" t="s">
        <v>87</v>
      </c>
      <c r="E279" s="136" t="s">
        <v>129</v>
      </c>
      <c r="F279" s="137" t="s">
        <v>130</v>
      </c>
      <c r="G279" s="138" t="s">
        <v>0</v>
      </c>
      <c r="H279" s="139"/>
      <c r="I279" s="140"/>
      <c r="J279" s="141">
        <f>ROUND(I279*H279,2)</f>
        <v>0</v>
      </c>
      <c r="K279" s="142"/>
      <c r="L279" s="20"/>
      <c r="M279" s="143" t="s">
        <v>0</v>
      </c>
      <c r="N279" s="144" t="s">
        <v>27</v>
      </c>
      <c r="O279" s="27"/>
      <c r="P279" s="145">
        <f>O279*H279</f>
        <v>0</v>
      </c>
      <c r="Q279" s="145">
        <v>0</v>
      </c>
      <c r="R279" s="145">
        <f>Q279*H279</f>
        <v>0</v>
      </c>
      <c r="S279" s="145">
        <v>0</v>
      </c>
      <c r="T279" s="146">
        <f>S279*H279</f>
        <v>0</v>
      </c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  <c r="AR279" s="147" t="s">
        <v>89</v>
      </c>
      <c r="AT279" s="147" t="s">
        <v>87</v>
      </c>
      <c r="AU279" s="147" t="s">
        <v>45</v>
      </c>
      <c r="AY279" s="10" t="s">
        <v>86</v>
      </c>
      <c r="BE279" s="40">
        <f>IF(N279="základná",J279,0)</f>
        <v>0</v>
      </c>
      <c r="BF279" s="40">
        <f>IF(N279="znížená",J279,0)</f>
        <v>0</v>
      </c>
      <c r="BG279" s="40">
        <f>IF(N279="zákl. prenesená",J279,0)</f>
        <v>0</v>
      </c>
      <c r="BH279" s="40">
        <f>IF(N279="zníž. prenesená",J279,0)</f>
        <v>0</v>
      </c>
      <c r="BI279" s="40">
        <f>IF(N279="nulová",J279,0)</f>
        <v>0</v>
      </c>
      <c r="BJ279" s="10" t="s">
        <v>46</v>
      </c>
      <c r="BK279" s="40">
        <f>ROUND(I279*H279,2)</f>
        <v>0</v>
      </c>
      <c r="BL279" s="10" t="s">
        <v>89</v>
      </c>
      <c r="BM279" s="147" t="s">
        <v>449</v>
      </c>
    </row>
    <row r="280" spans="1:65" s="2" customFormat="1" ht="185.25" x14ac:dyDescent="0.2">
      <c r="A280" s="17"/>
      <c r="B280" s="18"/>
      <c r="C280" s="19"/>
      <c r="D280" s="161" t="s">
        <v>131</v>
      </c>
      <c r="E280" s="19"/>
      <c r="F280" s="170" t="s">
        <v>132</v>
      </c>
      <c r="G280" s="19"/>
      <c r="H280" s="19"/>
      <c r="I280" s="105"/>
      <c r="J280" s="19"/>
      <c r="K280" s="19"/>
      <c r="L280" s="20"/>
      <c r="M280" s="171"/>
      <c r="N280" s="172"/>
      <c r="O280" s="27"/>
      <c r="P280" s="27"/>
      <c r="Q280" s="27"/>
      <c r="R280" s="27"/>
      <c r="S280" s="27"/>
      <c r="T280" s="28"/>
      <c r="U280" s="17"/>
      <c r="V280" s="17"/>
      <c r="W280" s="17"/>
      <c r="X280" s="17"/>
      <c r="Y280" s="17"/>
      <c r="Z280" s="17"/>
      <c r="AA280" s="17"/>
      <c r="AB280" s="17"/>
      <c r="AC280" s="17"/>
      <c r="AD280" s="17"/>
      <c r="AE280" s="17"/>
      <c r="AT280" s="10" t="s">
        <v>131</v>
      </c>
      <c r="AU280" s="10" t="s">
        <v>45</v>
      </c>
    </row>
    <row r="281" spans="1:65" s="2" customFormat="1" ht="55.5" customHeight="1" x14ac:dyDescent="0.2">
      <c r="A281" s="17"/>
      <c r="B281" s="18"/>
      <c r="C281" s="135" t="s">
        <v>450</v>
      </c>
      <c r="D281" s="135" t="s">
        <v>87</v>
      </c>
      <c r="E281" s="136" t="s">
        <v>134</v>
      </c>
      <c r="F281" s="137" t="s">
        <v>135</v>
      </c>
      <c r="G281" s="138" t="s">
        <v>0</v>
      </c>
      <c r="H281" s="139">
        <v>0</v>
      </c>
      <c r="I281" s="140"/>
      <c r="J281" s="141">
        <f>ROUND(I281*H281,2)</f>
        <v>0</v>
      </c>
      <c r="K281" s="142"/>
      <c r="L281" s="20"/>
      <c r="M281" s="143" t="s">
        <v>0</v>
      </c>
      <c r="N281" s="144" t="s">
        <v>27</v>
      </c>
      <c r="O281" s="27"/>
      <c r="P281" s="145">
        <f>O281*H281</f>
        <v>0</v>
      </c>
      <c r="Q281" s="145">
        <v>0</v>
      </c>
      <c r="R281" s="145">
        <f>Q281*H281</f>
        <v>0</v>
      </c>
      <c r="S281" s="145">
        <v>0</v>
      </c>
      <c r="T281" s="146">
        <f>S281*H281</f>
        <v>0</v>
      </c>
      <c r="U281" s="17"/>
      <c r="V281" s="17"/>
      <c r="W281" s="17"/>
      <c r="X281" s="17"/>
      <c r="Y281" s="17"/>
      <c r="Z281" s="17"/>
      <c r="AA281" s="17"/>
      <c r="AB281" s="17"/>
      <c r="AC281" s="17"/>
      <c r="AD281" s="17"/>
      <c r="AE281" s="17"/>
      <c r="AR281" s="147" t="s">
        <v>136</v>
      </c>
      <c r="AT281" s="147" t="s">
        <v>87</v>
      </c>
      <c r="AU281" s="147" t="s">
        <v>45</v>
      </c>
      <c r="AY281" s="10" t="s">
        <v>86</v>
      </c>
      <c r="BE281" s="40">
        <f>IF(N281="základná",J281,0)</f>
        <v>0</v>
      </c>
      <c r="BF281" s="40">
        <f>IF(N281="znížená",J281,0)</f>
        <v>0</v>
      </c>
      <c r="BG281" s="40">
        <f>IF(N281="zákl. prenesená",J281,0)</f>
        <v>0</v>
      </c>
      <c r="BH281" s="40">
        <f>IF(N281="zníž. prenesená",J281,0)</f>
        <v>0</v>
      </c>
      <c r="BI281" s="40">
        <f>IF(N281="nulová",J281,0)</f>
        <v>0</v>
      </c>
      <c r="BJ281" s="10" t="s">
        <v>46</v>
      </c>
      <c r="BK281" s="40">
        <f>ROUND(I281*H281,2)</f>
        <v>0</v>
      </c>
      <c r="BL281" s="10" t="s">
        <v>136</v>
      </c>
      <c r="BM281" s="147" t="s">
        <v>451</v>
      </c>
    </row>
    <row r="282" spans="1:65" s="2" customFormat="1" ht="29.25" x14ac:dyDescent="0.2">
      <c r="A282" s="17"/>
      <c r="B282" s="18"/>
      <c r="C282" s="19"/>
      <c r="D282" s="161" t="s">
        <v>131</v>
      </c>
      <c r="E282" s="19"/>
      <c r="F282" s="170" t="s">
        <v>137</v>
      </c>
      <c r="G282" s="19"/>
      <c r="H282" s="19"/>
      <c r="I282" s="105"/>
      <c r="J282" s="19"/>
      <c r="K282" s="19"/>
      <c r="L282" s="20"/>
      <c r="M282" s="171"/>
      <c r="N282" s="172"/>
      <c r="O282" s="27"/>
      <c r="P282" s="27"/>
      <c r="Q282" s="27"/>
      <c r="R282" s="27"/>
      <c r="S282" s="27"/>
      <c r="T282" s="28"/>
      <c r="U282" s="17"/>
      <c r="V282" s="17"/>
      <c r="W282" s="17"/>
      <c r="X282" s="17"/>
      <c r="Y282" s="17"/>
      <c r="Z282" s="17"/>
      <c r="AA282" s="17"/>
      <c r="AB282" s="17"/>
      <c r="AC282" s="17"/>
      <c r="AD282" s="17"/>
      <c r="AE282" s="17"/>
      <c r="AT282" s="10" t="s">
        <v>131</v>
      </c>
      <c r="AU282" s="10" t="s">
        <v>45</v>
      </c>
    </row>
    <row r="283" spans="1:65" s="2" customFormat="1" ht="49.15" customHeight="1" x14ac:dyDescent="0.2">
      <c r="A283" s="17"/>
      <c r="B283" s="18"/>
      <c r="C283" s="135" t="s">
        <v>452</v>
      </c>
      <c r="D283" s="135" t="s">
        <v>87</v>
      </c>
      <c r="E283" s="136" t="s">
        <v>139</v>
      </c>
      <c r="F283" s="137" t="s">
        <v>140</v>
      </c>
      <c r="G283" s="138" t="s">
        <v>0</v>
      </c>
      <c r="H283" s="139">
        <v>0</v>
      </c>
      <c r="I283" s="140"/>
      <c r="J283" s="141">
        <f>ROUND(I283*H283,2)</f>
        <v>0</v>
      </c>
      <c r="K283" s="142"/>
      <c r="L283" s="20"/>
      <c r="M283" s="143" t="s">
        <v>0</v>
      </c>
      <c r="N283" s="144" t="s">
        <v>27</v>
      </c>
      <c r="O283" s="27"/>
      <c r="P283" s="145">
        <f>O283*H283</f>
        <v>0</v>
      </c>
      <c r="Q283" s="145">
        <v>0</v>
      </c>
      <c r="R283" s="145">
        <f>Q283*H283</f>
        <v>0</v>
      </c>
      <c r="S283" s="145">
        <v>0</v>
      </c>
      <c r="T283" s="146">
        <f>S283*H283</f>
        <v>0</v>
      </c>
      <c r="U283" s="17"/>
      <c r="V283" s="17"/>
      <c r="W283" s="17"/>
      <c r="X283" s="17"/>
      <c r="Y283" s="17"/>
      <c r="Z283" s="17"/>
      <c r="AA283" s="17"/>
      <c r="AB283" s="17"/>
      <c r="AC283" s="17"/>
      <c r="AD283" s="17"/>
      <c r="AE283" s="17"/>
      <c r="AR283" s="147" t="s">
        <v>136</v>
      </c>
      <c r="AT283" s="147" t="s">
        <v>87</v>
      </c>
      <c r="AU283" s="147" t="s">
        <v>45</v>
      </c>
      <c r="AY283" s="10" t="s">
        <v>86</v>
      </c>
      <c r="BE283" s="40">
        <f>IF(N283="základná",J283,0)</f>
        <v>0</v>
      </c>
      <c r="BF283" s="40">
        <f>IF(N283="znížená",J283,0)</f>
        <v>0</v>
      </c>
      <c r="BG283" s="40">
        <f>IF(N283="zákl. prenesená",J283,0)</f>
        <v>0</v>
      </c>
      <c r="BH283" s="40">
        <f>IF(N283="zníž. prenesená",J283,0)</f>
        <v>0</v>
      </c>
      <c r="BI283" s="40">
        <f>IF(N283="nulová",J283,0)</f>
        <v>0</v>
      </c>
      <c r="BJ283" s="10" t="s">
        <v>46</v>
      </c>
      <c r="BK283" s="40">
        <f>ROUND(I283*H283,2)</f>
        <v>0</v>
      </c>
      <c r="BL283" s="10" t="s">
        <v>136</v>
      </c>
      <c r="BM283" s="147" t="s">
        <v>453</v>
      </c>
    </row>
    <row r="284" spans="1:65" s="2" customFormat="1" ht="49.9" customHeight="1" x14ac:dyDescent="0.2">
      <c r="A284" s="17"/>
      <c r="B284" s="18"/>
      <c r="C284" s="19"/>
      <c r="D284" s="19"/>
      <c r="E284" s="123" t="s">
        <v>141</v>
      </c>
      <c r="F284" s="123" t="s">
        <v>142</v>
      </c>
      <c r="G284" s="19"/>
      <c r="H284" s="19"/>
      <c r="I284" s="19"/>
      <c r="J284" s="99">
        <f t="shared" ref="J284:J289" si="15">BK284</f>
        <v>0</v>
      </c>
      <c r="K284" s="19"/>
      <c r="L284" s="20"/>
      <c r="M284" s="171"/>
      <c r="N284" s="172"/>
      <c r="O284" s="27"/>
      <c r="P284" s="27"/>
      <c r="Q284" s="27"/>
      <c r="R284" s="27"/>
      <c r="S284" s="27"/>
      <c r="T284" s="28"/>
      <c r="U284" s="17"/>
      <c r="V284" s="17"/>
      <c r="W284" s="17"/>
      <c r="X284" s="17"/>
      <c r="Y284" s="17"/>
      <c r="Z284" s="17"/>
      <c r="AA284" s="17"/>
      <c r="AB284" s="17"/>
      <c r="AC284" s="17"/>
      <c r="AD284" s="17"/>
      <c r="AE284" s="17"/>
      <c r="AT284" s="10" t="s">
        <v>43</v>
      </c>
      <c r="AU284" s="10" t="s">
        <v>44</v>
      </c>
      <c r="AY284" s="10" t="s">
        <v>143</v>
      </c>
      <c r="BK284" s="40">
        <f>SUM(BK285:BK289)</f>
        <v>0</v>
      </c>
    </row>
    <row r="285" spans="1:65" s="2" customFormat="1" ht="16.350000000000001" customHeight="1" x14ac:dyDescent="0.2">
      <c r="A285" s="17"/>
      <c r="B285" s="18"/>
      <c r="C285" s="173" t="s">
        <v>0</v>
      </c>
      <c r="D285" s="173" t="s">
        <v>87</v>
      </c>
      <c r="E285" s="174" t="s">
        <v>0</v>
      </c>
      <c r="F285" s="175" t="s">
        <v>0</v>
      </c>
      <c r="G285" s="176" t="s">
        <v>0</v>
      </c>
      <c r="H285" s="177"/>
      <c r="I285" s="178"/>
      <c r="J285" s="179">
        <f t="shared" si="15"/>
        <v>0</v>
      </c>
      <c r="K285" s="142"/>
      <c r="L285" s="20"/>
      <c r="M285" s="180" t="s">
        <v>0</v>
      </c>
      <c r="N285" s="181" t="s">
        <v>27</v>
      </c>
      <c r="O285" s="27"/>
      <c r="P285" s="27"/>
      <c r="Q285" s="27"/>
      <c r="R285" s="27"/>
      <c r="S285" s="27"/>
      <c r="T285" s="28"/>
      <c r="U285" s="17"/>
      <c r="V285" s="17"/>
      <c r="W285" s="17"/>
      <c r="X285" s="17"/>
      <c r="Y285" s="17"/>
      <c r="Z285" s="17"/>
      <c r="AA285" s="17"/>
      <c r="AB285" s="17"/>
      <c r="AC285" s="17"/>
      <c r="AD285" s="17"/>
      <c r="AE285" s="17"/>
      <c r="AT285" s="10" t="s">
        <v>143</v>
      </c>
      <c r="AU285" s="10" t="s">
        <v>45</v>
      </c>
      <c r="AY285" s="10" t="s">
        <v>143</v>
      </c>
      <c r="BE285" s="40">
        <f>IF(N285="základná",J285,0)</f>
        <v>0</v>
      </c>
      <c r="BF285" s="40">
        <f>IF(N285="znížená",J285,0)</f>
        <v>0</v>
      </c>
      <c r="BG285" s="40">
        <f>IF(N285="zákl. prenesená",J285,0)</f>
        <v>0</v>
      </c>
      <c r="BH285" s="40">
        <f>IF(N285="zníž. prenesená",J285,0)</f>
        <v>0</v>
      </c>
      <c r="BI285" s="40">
        <f>IF(N285="nulová",J285,0)</f>
        <v>0</v>
      </c>
      <c r="BJ285" s="10" t="s">
        <v>46</v>
      </c>
      <c r="BK285" s="40">
        <f>I285*H285</f>
        <v>0</v>
      </c>
    </row>
    <row r="286" spans="1:65" s="2" customFormat="1" ht="16.350000000000001" customHeight="1" x14ac:dyDescent="0.2">
      <c r="A286" s="17"/>
      <c r="B286" s="18"/>
      <c r="C286" s="173" t="s">
        <v>0</v>
      </c>
      <c r="D286" s="173" t="s">
        <v>87</v>
      </c>
      <c r="E286" s="174" t="s">
        <v>0</v>
      </c>
      <c r="F286" s="175" t="s">
        <v>0</v>
      </c>
      <c r="G286" s="176" t="s">
        <v>0</v>
      </c>
      <c r="H286" s="177"/>
      <c r="I286" s="178"/>
      <c r="J286" s="179">
        <f t="shared" si="15"/>
        <v>0</v>
      </c>
      <c r="K286" s="142"/>
      <c r="L286" s="20"/>
      <c r="M286" s="180" t="s">
        <v>0</v>
      </c>
      <c r="N286" s="181" t="s">
        <v>27</v>
      </c>
      <c r="O286" s="27"/>
      <c r="P286" s="27"/>
      <c r="Q286" s="27"/>
      <c r="R286" s="27"/>
      <c r="S286" s="27"/>
      <c r="T286" s="28"/>
      <c r="U286" s="17"/>
      <c r="V286" s="17"/>
      <c r="W286" s="17"/>
      <c r="X286" s="17"/>
      <c r="Y286" s="17"/>
      <c r="Z286" s="17"/>
      <c r="AA286" s="17"/>
      <c r="AB286" s="17"/>
      <c r="AC286" s="17"/>
      <c r="AD286" s="17"/>
      <c r="AE286" s="17"/>
      <c r="AT286" s="10" t="s">
        <v>143</v>
      </c>
      <c r="AU286" s="10" t="s">
        <v>45</v>
      </c>
      <c r="AY286" s="10" t="s">
        <v>143</v>
      </c>
      <c r="BE286" s="40">
        <f>IF(N286="základná",J286,0)</f>
        <v>0</v>
      </c>
      <c r="BF286" s="40">
        <f>IF(N286="znížená",J286,0)</f>
        <v>0</v>
      </c>
      <c r="BG286" s="40">
        <f>IF(N286="zákl. prenesená",J286,0)</f>
        <v>0</v>
      </c>
      <c r="BH286" s="40">
        <f>IF(N286="zníž. prenesená",J286,0)</f>
        <v>0</v>
      </c>
      <c r="BI286" s="40">
        <f>IF(N286="nulová",J286,0)</f>
        <v>0</v>
      </c>
      <c r="BJ286" s="10" t="s">
        <v>46</v>
      </c>
      <c r="BK286" s="40">
        <f>I286*H286</f>
        <v>0</v>
      </c>
    </row>
    <row r="287" spans="1:65" s="2" customFormat="1" ht="16.350000000000001" customHeight="1" x14ac:dyDescent="0.2">
      <c r="A287" s="17"/>
      <c r="B287" s="18"/>
      <c r="C287" s="173" t="s">
        <v>0</v>
      </c>
      <c r="D287" s="173" t="s">
        <v>87</v>
      </c>
      <c r="E287" s="174" t="s">
        <v>0</v>
      </c>
      <c r="F287" s="175" t="s">
        <v>0</v>
      </c>
      <c r="G287" s="176" t="s">
        <v>0</v>
      </c>
      <c r="H287" s="177"/>
      <c r="I287" s="178"/>
      <c r="J287" s="179">
        <f t="shared" si="15"/>
        <v>0</v>
      </c>
      <c r="K287" s="142"/>
      <c r="L287" s="20"/>
      <c r="M287" s="180" t="s">
        <v>0</v>
      </c>
      <c r="N287" s="181" t="s">
        <v>27</v>
      </c>
      <c r="O287" s="27"/>
      <c r="P287" s="27"/>
      <c r="Q287" s="27"/>
      <c r="R287" s="27"/>
      <c r="S287" s="27"/>
      <c r="T287" s="28"/>
      <c r="U287" s="17"/>
      <c r="V287" s="17"/>
      <c r="W287" s="17"/>
      <c r="X287" s="17"/>
      <c r="Y287" s="17"/>
      <c r="Z287" s="17"/>
      <c r="AA287" s="17"/>
      <c r="AB287" s="17"/>
      <c r="AC287" s="17"/>
      <c r="AD287" s="17"/>
      <c r="AE287" s="17"/>
      <c r="AT287" s="10" t="s">
        <v>143</v>
      </c>
      <c r="AU287" s="10" t="s">
        <v>45</v>
      </c>
      <c r="AY287" s="10" t="s">
        <v>143</v>
      </c>
      <c r="BE287" s="40">
        <f>IF(N287="základná",J287,0)</f>
        <v>0</v>
      </c>
      <c r="BF287" s="40">
        <f>IF(N287="znížená",J287,0)</f>
        <v>0</v>
      </c>
      <c r="BG287" s="40">
        <f>IF(N287="zákl. prenesená",J287,0)</f>
        <v>0</v>
      </c>
      <c r="BH287" s="40">
        <f>IF(N287="zníž. prenesená",J287,0)</f>
        <v>0</v>
      </c>
      <c r="BI287" s="40">
        <f>IF(N287="nulová",J287,0)</f>
        <v>0</v>
      </c>
      <c r="BJ287" s="10" t="s">
        <v>46</v>
      </c>
      <c r="BK287" s="40">
        <f>I287*H287</f>
        <v>0</v>
      </c>
    </row>
    <row r="288" spans="1:65" s="2" customFormat="1" ht="16.350000000000001" customHeight="1" x14ac:dyDescent="0.2">
      <c r="A288" s="17"/>
      <c r="B288" s="18"/>
      <c r="C288" s="173" t="s">
        <v>0</v>
      </c>
      <c r="D288" s="173" t="s">
        <v>87</v>
      </c>
      <c r="E288" s="174" t="s">
        <v>0</v>
      </c>
      <c r="F288" s="175" t="s">
        <v>0</v>
      </c>
      <c r="G288" s="176" t="s">
        <v>0</v>
      </c>
      <c r="H288" s="177"/>
      <c r="I288" s="178"/>
      <c r="J288" s="179">
        <f t="shared" si="15"/>
        <v>0</v>
      </c>
      <c r="K288" s="142"/>
      <c r="L288" s="20"/>
      <c r="M288" s="180" t="s">
        <v>0</v>
      </c>
      <c r="N288" s="181" t="s">
        <v>27</v>
      </c>
      <c r="O288" s="27"/>
      <c r="P288" s="27"/>
      <c r="Q288" s="27"/>
      <c r="R288" s="27"/>
      <c r="S288" s="27"/>
      <c r="T288" s="28"/>
      <c r="U288" s="17"/>
      <c r="V288" s="17"/>
      <c r="W288" s="17"/>
      <c r="X288" s="17"/>
      <c r="Y288" s="17"/>
      <c r="Z288" s="17"/>
      <c r="AA288" s="17"/>
      <c r="AB288" s="17"/>
      <c r="AC288" s="17"/>
      <c r="AD288" s="17"/>
      <c r="AE288" s="17"/>
      <c r="AT288" s="10" t="s">
        <v>143</v>
      </c>
      <c r="AU288" s="10" t="s">
        <v>45</v>
      </c>
      <c r="AY288" s="10" t="s">
        <v>143</v>
      </c>
      <c r="BE288" s="40">
        <f>IF(N288="základná",J288,0)</f>
        <v>0</v>
      </c>
      <c r="BF288" s="40">
        <f>IF(N288="znížená",J288,0)</f>
        <v>0</v>
      </c>
      <c r="BG288" s="40">
        <f>IF(N288="zákl. prenesená",J288,0)</f>
        <v>0</v>
      </c>
      <c r="BH288" s="40">
        <f>IF(N288="zníž. prenesená",J288,0)</f>
        <v>0</v>
      </c>
      <c r="BI288" s="40">
        <f>IF(N288="nulová",J288,0)</f>
        <v>0</v>
      </c>
      <c r="BJ288" s="10" t="s">
        <v>46</v>
      </c>
      <c r="BK288" s="40">
        <f>I288*H288</f>
        <v>0</v>
      </c>
    </row>
    <row r="289" spans="1:63" s="2" customFormat="1" ht="16.350000000000001" customHeight="1" x14ac:dyDescent="0.2">
      <c r="A289" s="17"/>
      <c r="B289" s="18"/>
      <c r="C289" s="173" t="s">
        <v>0</v>
      </c>
      <c r="D289" s="173" t="s">
        <v>87</v>
      </c>
      <c r="E289" s="174" t="s">
        <v>0</v>
      </c>
      <c r="F289" s="175" t="s">
        <v>0</v>
      </c>
      <c r="G289" s="176" t="s">
        <v>0</v>
      </c>
      <c r="H289" s="177"/>
      <c r="I289" s="178"/>
      <c r="J289" s="179">
        <f t="shared" si="15"/>
        <v>0</v>
      </c>
      <c r="K289" s="142"/>
      <c r="L289" s="20"/>
      <c r="M289" s="180" t="s">
        <v>0</v>
      </c>
      <c r="N289" s="181" t="s">
        <v>27</v>
      </c>
      <c r="O289" s="182"/>
      <c r="P289" s="182"/>
      <c r="Q289" s="182"/>
      <c r="R289" s="182"/>
      <c r="S289" s="182"/>
      <c r="T289" s="183"/>
      <c r="U289" s="17"/>
      <c r="V289" s="17"/>
      <c r="W289" s="17"/>
      <c r="X289" s="17"/>
      <c r="Y289" s="17"/>
      <c r="Z289" s="17"/>
      <c r="AA289" s="17"/>
      <c r="AB289" s="17"/>
      <c r="AC289" s="17"/>
      <c r="AD289" s="17"/>
      <c r="AE289" s="17"/>
      <c r="AT289" s="10" t="s">
        <v>143</v>
      </c>
      <c r="AU289" s="10" t="s">
        <v>45</v>
      </c>
      <c r="AY289" s="10" t="s">
        <v>143</v>
      </c>
      <c r="BE289" s="40">
        <f>IF(N289="základná",J289,0)</f>
        <v>0</v>
      </c>
      <c r="BF289" s="40">
        <f>IF(N289="znížená",J289,0)</f>
        <v>0</v>
      </c>
      <c r="BG289" s="40">
        <f>IF(N289="zákl. prenesená",J289,0)</f>
        <v>0</v>
      </c>
      <c r="BH289" s="40">
        <f>IF(N289="zníž. prenesená",J289,0)</f>
        <v>0</v>
      </c>
      <c r="BI289" s="40">
        <f>IF(N289="nulová",J289,0)</f>
        <v>0</v>
      </c>
      <c r="BJ289" s="10" t="s">
        <v>46</v>
      </c>
      <c r="BK289" s="40">
        <f>I289*H289</f>
        <v>0</v>
      </c>
    </row>
    <row r="290" spans="1:63" s="2" customFormat="1" ht="6.95" customHeight="1" x14ac:dyDescent="0.2">
      <c r="A290" s="17"/>
      <c r="B290" s="22"/>
      <c r="C290" s="23"/>
      <c r="D290" s="23"/>
      <c r="E290" s="23"/>
      <c r="F290" s="23"/>
      <c r="G290" s="23"/>
      <c r="H290" s="23"/>
      <c r="I290" s="23"/>
      <c r="J290" s="23"/>
      <c r="K290" s="23"/>
      <c r="L290" s="20"/>
      <c r="M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  <c r="AB290" s="17"/>
      <c r="AC290" s="17"/>
      <c r="AD290" s="17"/>
      <c r="AE290" s="17"/>
    </row>
  </sheetData>
  <sheetProtection algorithmName="SHA-512" hashValue="/8RMpT1qi7xA7T8q3idcbWQQ4orUriofGhYkKIDhwKxV1ZZSEgwUiqDy6Bm55m9hcfX+AyB0AyMLgNue+VLeyw==" saltValue="NcqcG5Lc6KYPN2+LDkylRBOS6rgC4blIT9dwSbUyFV4kU2ouKbbFFnLvMIl2G4f/Aed+imwF3tsK7Rt2ewhn/A==" spinCount="100000" sheet="1" objects="1" scenarios="1" formatColumns="0" formatRows="0" autoFilter="0"/>
  <autoFilter ref="C140:K289"/>
  <mergeCells count="14">
    <mergeCell ref="D119:F119"/>
    <mergeCell ref="E131:H131"/>
    <mergeCell ref="E133:H133"/>
    <mergeCell ref="L2:V2"/>
    <mergeCell ref="E87:H87"/>
    <mergeCell ref="D115:F115"/>
    <mergeCell ref="D116:F116"/>
    <mergeCell ref="D117:F117"/>
    <mergeCell ref="D118:F118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85:D290">
      <formula1>"K, M"</formula1>
    </dataValidation>
    <dataValidation type="list" allowBlank="1" showInputMessage="1" showErrorMessage="1" error="Povolené sú hodnoty základná, znížená, nulová." sqref="N285:N290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9"/>
  <sheetViews>
    <sheetView showGridLines="0" tabSelected="1" workbookViewId="0">
      <selection activeCell="I262" sqref="I262"/>
    </sheetView>
  </sheetViews>
  <sheetFormatPr defaultRowHeight="1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 x14ac:dyDescent="0.2"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0" t="s">
        <v>48</v>
      </c>
      <c r="AZ2" s="184" t="s">
        <v>144</v>
      </c>
      <c r="BA2" s="184" t="s">
        <v>0</v>
      </c>
      <c r="BB2" s="184" t="s">
        <v>0</v>
      </c>
      <c r="BC2" s="184" t="s">
        <v>454</v>
      </c>
      <c r="BD2" s="184" t="s">
        <v>46</v>
      </c>
    </row>
    <row r="3" spans="1:56" s="1" customFormat="1" ht="6.95" customHeight="1" x14ac:dyDescent="0.2">
      <c r="B3" s="44"/>
      <c r="C3" s="45"/>
      <c r="D3" s="45"/>
      <c r="E3" s="45"/>
      <c r="F3" s="45"/>
      <c r="G3" s="45"/>
      <c r="H3" s="45"/>
      <c r="I3" s="45"/>
      <c r="J3" s="45"/>
      <c r="K3" s="45"/>
      <c r="L3" s="11"/>
      <c r="AT3" s="10" t="s">
        <v>44</v>
      </c>
      <c r="AZ3" s="184" t="s">
        <v>146</v>
      </c>
      <c r="BA3" s="184" t="s">
        <v>0</v>
      </c>
      <c r="BB3" s="184" t="s">
        <v>0</v>
      </c>
      <c r="BC3" s="184" t="s">
        <v>106</v>
      </c>
      <c r="BD3" s="184" t="s">
        <v>46</v>
      </c>
    </row>
    <row r="4" spans="1:56" s="1" customFormat="1" ht="24.95" customHeight="1" x14ac:dyDescent="0.2">
      <c r="B4" s="11"/>
      <c r="D4" s="46" t="s">
        <v>51</v>
      </c>
      <c r="L4" s="11"/>
      <c r="M4" s="47" t="s">
        <v>3</v>
      </c>
      <c r="AT4" s="10" t="s">
        <v>1</v>
      </c>
      <c r="AZ4" s="184" t="s">
        <v>151</v>
      </c>
      <c r="BA4" s="184" t="s">
        <v>149</v>
      </c>
      <c r="BB4" s="184" t="s">
        <v>0</v>
      </c>
      <c r="BC4" s="184" t="s">
        <v>455</v>
      </c>
      <c r="BD4" s="184" t="s">
        <v>46</v>
      </c>
    </row>
    <row r="5" spans="1:56" s="1" customFormat="1" ht="6.95" customHeight="1" x14ac:dyDescent="0.2">
      <c r="B5" s="11"/>
      <c r="L5" s="11"/>
      <c r="AZ5" s="184" t="s">
        <v>153</v>
      </c>
      <c r="BA5" s="184" t="s">
        <v>149</v>
      </c>
      <c r="BB5" s="184" t="s">
        <v>0</v>
      </c>
      <c r="BC5" s="184" t="s">
        <v>456</v>
      </c>
      <c r="BD5" s="184" t="s">
        <v>46</v>
      </c>
    </row>
    <row r="6" spans="1:56" s="1" customFormat="1" ht="12" customHeight="1" x14ac:dyDescent="0.2">
      <c r="B6" s="11"/>
      <c r="D6" s="48" t="s">
        <v>4</v>
      </c>
      <c r="L6" s="11"/>
      <c r="AZ6" s="184" t="s">
        <v>155</v>
      </c>
      <c r="BA6" s="184" t="s">
        <v>0</v>
      </c>
      <c r="BB6" s="184" t="s">
        <v>0</v>
      </c>
      <c r="BC6" s="184" t="s">
        <v>45</v>
      </c>
      <c r="BD6" s="184" t="s">
        <v>46</v>
      </c>
    </row>
    <row r="7" spans="1:56" s="1" customFormat="1" ht="16.5" customHeight="1" x14ac:dyDescent="0.2">
      <c r="B7" s="11"/>
      <c r="E7" s="201" t="e">
        <f>#REF!</f>
        <v>#REF!</v>
      </c>
      <c r="F7" s="202"/>
      <c r="G7" s="202"/>
      <c r="H7" s="202"/>
      <c r="L7" s="11"/>
      <c r="AZ7" s="184" t="s">
        <v>156</v>
      </c>
      <c r="BA7" s="184" t="s">
        <v>0</v>
      </c>
      <c r="BB7" s="184" t="s">
        <v>0</v>
      </c>
      <c r="BC7" s="184" t="s">
        <v>457</v>
      </c>
      <c r="BD7" s="184" t="s">
        <v>46</v>
      </c>
    </row>
    <row r="8" spans="1:56" s="2" customFormat="1" ht="12" customHeight="1" x14ac:dyDescent="0.2">
      <c r="A8" s="17"/>
      <c r="B8" s="20"/>
      <c r="C8" s="17"/>
      <c r="D8" s="48" t="s">
        <v>52</v>
      </c>
      <c r="E8" s="17"/>
      <c r="F8" s="17"/>
      <c r="G8" s="17"/>
      <c r="H8" s="17"/>
      <c r="I8" s="17"/>
      <c r="J8" s="17"/>
      <c r="K8" s="17"/>
      <c r="L8" s="21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Z8" s="184" t="s">
        <v>159</v>
      </c>
      <c r="BA8" s="184" t="s">
        <v>149</v>
      </c>
      <c r="BB8" s="184" t="s">
        <v>0</v>
      </c>
      <c r="BC8" s="184" t="s">
        <v>458</v>
      </c>
      <c r="BD8" s="184" t="s">
        <v>46</v>
      </c>
    </row>
    <row r="9" spans="1:56" s="2" customFormat="1" ht="30" customHeight="1" x14ac:dyDescent="0.2">
      <c r="A9" s="17"/>
      <c r="B9" s="20"/>
      <c r="C9" s="17"/>
      <c r="D9" s="17"/>
      <c r="E9" s="204" t="s">
        <v>459</v>
      </c>
      <c r="F9" s="203"/>
      <c r="G9" s="203"/>
      <c r="H9" s="203"/>
      <c r="I9" s="17"/>
      <c r="J9" s="17"/>
      <c r="K9" s="17"/>
      <c r="L9" s="21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Z9" s="184" t="s">
        <v>460</v>
      </c>
      <c r="BA9" s="184" t="s">
        <v>0</v>
      </c>
      <c r="BB9" s="184" t="s">
        <v>0</v>
      </c>
      <c r="BC9" s="184" t="s">
        <v>461</v>
      </c>
      <c r="BD9" s="184" t="s">
        <v>46</v>
      </c>
    </row>
    <row r="10" spans="1:56" s="2" customFormat="1" ht="11.25" x14ac:dyDescent="0.2">
      <c r="A10" s="17"/>
      <c r="B10" s="20"/>
      <c r="C10" s="17"/>
      <c r="D10" s="17"/>
      <c r="E10" s="17"/>
      <c r="F10" s="17"/>
      <c r="G10" s="17"/>
      <c r="H10" s="17"/>
      <c r="I10" s="17"/>
      <c r="J10" s="17"/>
      <c r="K10" s="17"/>
      <c r="L10" s="21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Z10" s="184" t="s">
        <v>462</v>
      </c>
      <c r="BA10" s="184" t="s">
        <v>0</v>
      </c>
      <c r="BB10" s="184" t="s">
        <v>0</v>
      </c>
      <c r="BC10" s="184" t="s">
        <v>123</v>
      </c>
      <c r="BD10" s="184" t="s">
        <v>46</v>
      </c>
    </row>
    <row r="11" spans="1:56" s="2" customFormat="1" ht="12" customHeight="1" x14ac:dyDescent="0.2">
      <c r="A11" s="17"/>
      <c r="B11" s="20"/>
      <c r="C11" s="17"/>
      <c r="D11" s="48" t="s">
        <v>5</v>
      </c>
      <c r="E11" s="17"/>
      <c r="F11" s="37" t="s">
        <v>0</v>
      </c>
      <c r="G11" s="17"/>
      <c r="H11" s="17"/>
      <c r="I11" s="48" t="s">
        <v>6</v>
      </c>
      <c r="J11" s="37" t="s">
        <v>0</v>
      </c>
      <c r="K11" s="17"/>
      <c r="L11" s="21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pans="1:56" s="2" customFormat="1" ht="12" customHeight="1" x14ac:dyDescent="0.2">
      <c r="A12" s="17"/>
      <c r="B12" s="20"/>
      <c r="C12" s="17"/>
      <c r="D12" s="48" t="s">
        <v>7</v>
      </c>
      <c r="E12" s="17"/>
      <c r="F12" s="37" t="s">
        <v>8</v>
      </c>
      <c r="G12" s="17"/>
      <c r="H12" s="17"/>
      <c r="I12" s="48" t="s">
        <v>9</v>
      </c>
      <c r="J12" s="49" t="e">
        <f>#REF!</f>
        <v>#REF!</v>
      </c>
      <c r="K12" s="17"/>
      <c r="L12" s="21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pans="1:56" s="2" customFormat="1" ht="10.9" customHeight="1" x14ac:dyDescent="0.2">
      <c r="A13" s="17"/>
      <c r="B13" s="20"/>
      <c r="C13" s="17"/>
      <c r="D13" s="17"/>
      <c r="E13" s="17"/>
      <c r="F13" s="17"/>
      <c r="G13" s="17"/>
      <c r="H13" s="17"/>
      <c r="I13" s="17"/>
      <c r="J13" s="17"/>
      <c r="K13" s="17"/>
      <c r="L13" s="21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pans="1:56" s="2" customFormat="1" ht="12" customHeight="1" x14ac:dyDescent="0.2">
      <c r="A14" s="17"/>
      <c r="B14" s="20"/>
      <c r="C14" s="17"/>
      <c r="D14" s="48" t="s">
        <v>10</v>
      </c>
      <c r="E14" s="17"/>
      <c r="F14" s="17"/>
      <c r="G14" s="17"/>
      <c r="H14" s="17"/>
      <c r="I14" s="48" t="s">
        <v>11</v>
      </c>
      <c r="J14" s="37" t="s">
        <v>12</v>
      </c>
      <c r="K14" s="17"/>
      <c r="L14" s="21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56" s="2" customFormat="1" ht="18" customHeight="1" x14ac:dyDescent="0.2">
      <c r="A15" s="17"/>
      <c r="B15" s="20"/>
      <c r="C15" s="17"/>
      <c r="D15" s="17"/>
      <c r="E15" s="37" t="s">
        <v>13</v>
      </c>
      <c r="F15" s="17"/>
      <c r="G15" s="17"/>
      <c r="H15" s="17"/>
      <c r="I15" s="48" t="s">
        <v>14</v>
      </c>
      <c r="J15" s="37" t="s">
        <v>15</v>
      </c>
      <c r="K15" s="17"/>
      <c r="L15" s="21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pans="1:56" s="2" customFormat="1" ht="6.95" customHeight="1" x14ac:dyDescent="0.2">
      <c r="A16" s="17"/>
      <c r="B16" s="20"/>
      <c r="C16" s="17"/>
      <c r="D16" s="17"/>
      <c r="E16" s="17"/>
      <c r="F16" s="17"/>
      <c r="G16" s="17"/>
      <c r="H16" s="17"/>
      <c r="I16" s="17"/>
      <c r="J16" s="17"/>
      <c r="K16" s="17"/>
      <c r="L16" s="21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pans="1:31" s="2" customFormat="1" ht="12" customHeight="1" x14ac:dyDescent="0.2">
      <c r="A17" s="17"/>
      <c r="B17" s="20"/>
      <c r="C17" s="17"/>
      <c r="D17" s="48" t="s">
        <v>16</v>
      </c>
      <c r="E17" s="17"/>
      <c r="F17" s="17"/>
      <c r="G17" s="17"/>
      <c r="H17" s="17"/>
      <c r="I17" s="48" t="s">
        <v>11</v>
      </c>
      <c r="J17" s="15" t="e">
        <f>#REF!</f>
        <v>#REF!</v>
      </c>
      <c r="K17" s="17"/>
      <c r="L17" s="21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pans="1:31" s="2" customFormat="1" ht="18" customHeight="1" x14ac:dyDescent="0.2">
      <c r="A18" s="17"/>
      <c r="B18" s="20"/>
      <c r="C18" s="17"/>
      <c r="D18" s="17"/>
      <c r="E18" s="205" t="e">
        <f>#REF!</f>
        <v>#REF!</v>
      </c>
      <c r="F18" s="206"/>
      <c r="G18" s="206"/>
      <c r="H18" s="206"/>
      <c r="I18" s="48" t="s">
        <v>14</v>
      </c>
      <c r="J18" s="15" t="e">
        <f>#REF!</f>
        <v>#REF!</v>
      </c>
      <c r="K18" s="17"/>
      <c r="L18" s="21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pans="1:31" s="2" customFormat="1" ht="6.95" customHeight="1" x14ac:dyDescent="0.2">
      <c r="A19" s="17"/>
      <c r="B19" s="20"/>
      <c r="C19" s="17"/>
      <c r="D19" s="17"/>
      <c r="E19" s="17"/>
      <c r="F19" s="17"/>
      <c r="G19" s="17"/>
      <c r="H19" s="17"/>
      <c r="I19" s="17"/>
      <c r="J19" s="17"/>
      <c r="K19" s="17"/>
      <c r="L19" s="21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31" s="2" customFormat="1" ht="12" customHeight="1" x14ac:dyDescent="0.2">
      <c r="A20" s="17"/>
      <c r="B20" s="20"/>
      <c r="C20" s="17"/>
      <c r="D20" s="48" t="s">
        <v>17</v>
      </c>
      <c r="E20" s="17"/>
      <c r="F20" s="17"/>
      <c r="G20" s="17"/>
      <c r="H20" s="17"/>
      <c r="I20" s="48" t="s">
        <v>11</v>
      </c>
      <c r="J20" s="37" t="e">
        <f>IF(#REF!="","",#REF!)</f>
        <v>#REF!</v>
      </c>
      <c r="K20" s="17"/>
      <c r="L20" s="21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pans="1:31" s="2" customFormat="1" ht="18" customHeight="1" x14ac:dyDescent="0.2">
      <c r="A21" s="17"/>
      <c r="B21" s="20"/>
      <c r="C21" s="17"/>
      <c r="D21" s="17"/>
      <c r="E21" s="37" t="e">
        <f>IF(#REF!="","",#REF!)</f>
        <v>#REF!</v>
      </c>
      <c r="F21" s="17"/>
      <c r="G21" s="17"/>
      <c r="H21" s="17"/>
      <c r="I21" s="48" t="s">
        <v>14</v>
      </c>
      <c r="J21" s="37" t="e">
        <f>IF(#REF!="","",#REF!)</f>
        <v>#REF!</v>
      </c>
      <c r="K21" s="17"/>
      <c r="L21" s="21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pans="1:31" s="2" customFormat="1" ht="6.95" customHeight="1" x14ac:dyDescent="0.2">
      <c r="A22" s="17"/>
      <c r="B22" s="20"/>
      <c r="C22" s="17"/>
      <c r="D22" s="17"/>
      <c r="E22" s="17"/>
      <c r="F22" s="17"/>
      <c r="G22" s="17"/>
      <c r="H22" s="17"/>
      <c r="I22" s="17"/>
      <c r="J22" s="17"/>
      <c r="K22" s="17"/>
      <c r="L22" s="21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pans="1:31" s="2" customFormat="1" ht="12" customHeight="1" x14ac:dyDescent="0.2">
      <c r="A23" s="17"/>
      <c r="B23" s="20"/>
      <c r="C23" s="17"/>
      <c r="D23" s="48" t="s">
        <v>19</v>
      </c>
      <c r="E23" s="17"/>
      <c r="F23" s="17"/>
      <c r="G23" s="17"/>
      <c r="H23" s="17"/>
      <c r="I23" s="48" t="s">
        <v>11</v>
      </c>
      <c r="J23" s="37" t="e">
        <f>IF(#REF!="","",#REF!)</f>
        <v>#REF!</v>
      </c>
      <c r="K23" s="17"/>
      <c r="L23" s="21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pans="1:31" s="2" customFormat="1" ht="18" customHeight="1" x14ac:dyDescent="0.2">
      <c r="A24" s="17"/>
      <c r="B24" s="20"/>
      <c r="C24" s="17"/>
      <c r="D24" s="17"/>
      <c r="E24" s="37" t="e">
        <f>IF(#REF!="","",#REF!)</f>
        <v>#REF!</v>
      </c>
      <c r="F24" s="17"/>
      <c r="G24" s="17"/>
      <c r="H24" s="17"/>
      <c r="I24" s="48" t="s">
        <v>14</v>
      </c>
      <c r="J24" s="37" t="e">
        <f>IF(#REF!="","",#REF!)</f>
        <v>#REF!</v>
      </c>
      <c r="K24" s="17"/>
      <c r="L24" s="21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pans="1:31" s="2" customFormat="1" ht="6.95" customHeight="1" x14ac:dyDescent="0.2">
      <c r="A25" s="17"/>
      <c r="B25" s="20"/>
      <c r="C25" s="17"/>
      <c r="D25" s="17"/>
      <c r="E25" s="17"/>
      <c r="F25" s="17"/>
      <c r="G25" s="17"/>
      <c r="H25" s="17"/>
      <c r="I25" s="17"/>
      <c r="J25" s="17"/>
      <c r="K25" s="17"/>
      <c r="L25" s="21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pans="1:31" s="2" customFormat="1" ht="12" customHeight="1" x14ac:dyDescent="0.2">
      <c r="A26" s="17"/>
      <c r="B26" s="20"/>
      <c r="C26" s="17"/>
      <c r="D26" s="48" t="s">
        <v>20</v>
      </c>
      <c r="E26" s="17"/>
      <c r="F26" s="17"/>
      <c r="G26" s="17"/>
      <c r="H26" s="17"/>
      <c r="I26" s="17"/>
      <c r="J26" s="17"/>
      <c r="K26" s="17"/>
      <c r="L26" s="21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pans="1:31" s="3" customFormat="1" ht="16.5" customHeight="1" x14ac:dyDescent="0.2">
      <c r="A27" s="50"/>
      <c r="B27" s="51"/>
      <c r="C27" s="50"/>
      <c r="D27" s="50"/>
      <c r="E27" s="207" t="s">
        <v>0</v>
      </c>
      <c r="F27" s="207"/>
      <c r="G27" s="207"/>
      <c r="H27" s="207"/>
      <c r="I27" s="50"/>
      <c r="J27" s="50"/>
      <c r="K27" s="50"/>
      <c r="L27" s="52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</row>
    <row r="28" spans="1:31" s="2" customFormat="1" ht="6.95" customHeight="1" x14ac:dyDescent="0.2">
      <c r="A28" s="17"/>
      <c r="B28" s="20"/>
      <c r="C28" s="17"/>
      <c r="D28" s="17"/>
      <c r="E28" s="17"/>
      <c r="F28" s="17"/>
      <c r="G28" s="17"/>
      <c r="H28" s="17"/>
      <c r="I28" s="17"/>
      <c r="J28" s="17"/>
      <c r="K28" s="17"/>
      <c r="L28" s="21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pans="1:31" s="2" customFormat="1" ht="6.95" customHeight="1" x14ac:dyDescent="0.2">
      <c r="A29" s="17"/>
      <c r="B29" s="20"/>
      <c r="C29" s="17"/>
      <c r="D29" s="53"/>
      <c r="E29" s="53"/>
      <c r="F29" s="53"/>
      <c r="G29" s="53"/>
      <c r="H29" s="53"/>
      <c r="I29" s="53"/>
      <c r="J29" s="53"/>
      <c r="K29" s="53"/>
      <c r="L29" s="21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pans="1:31" s="2" customFormat="1" ht="14.45" customHeight="1" x14ac:dyDescent="0.2">
      <c r="A30" s="17"/>
      <c r="B30" s="20"/>
      <c r="C30" s="17"/>
      <c r="D30" s="37" t="s">
        <v>53</v>
      </c>
      <c r="E30" s="17"/>
      <c r="F30" s="17"/>
      <c r="G30" s="17"/>
      <c r="H30" s="17"/>
      <c r="I30" s="17"/>
      <c r="J30" s="54">
        <f>J96</f>
        <v>0</v>
      </c>
      <c r="K30" s="17"/>
      <c r="L30" s="21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pans="1:31" s="2" customFormat="1" ht="14.45" customHeight="1" x14ac:dyDescent="0.2">
      <c r="A31" s="17"/>
      <c r="B31" s="20"/>
      <c r="C31" s="17"/>
      <c r="D31" s="55" t="s">
        <v>49</v>
      </c>
      <c r="E31" s="17"/>
      <c r="F31" s="17"/>
      <c r="G31" s="17"/>
      <c r="H31" s="17"/>
      <c r="I31" s="17"/>
      <c r="J31" s="54">
        <f>J113</f>
        <v>0</v>
      </c>
      <c r="K31" s="17"/>
      <c r="L31" s="21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pans="1:31" s="2" customFormat="1" ht="25.35" customHeight="1" x14ac:dyDescent="0.2">
      <c r="A32" s="17"/>
      <c r="B32" s="20"/>
      <c r="C32" s="17"/>
      <c r="D32" s="56" t="s">
        <v>21</v>
      </c>
      <c r="E32" s="17"/>
      <c r="F32" s="17"/>
      <c r="G32" s="17"/>
      <c r="H32" s="17"/>
      <c r="I32" s="17"/>
      <c r="J32" s="57">
        <f>ROUND(J30 + J31, 2)</f>
        <v>0</v>
      </c>
      <c r="K32" s="17"/>
      <c r="L32" s="21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pans="1:31" s="2" customFormat="1" ht="6.95" customHeight="1" x14ac:dyDescent="0.2">
      <c r="A33" s="17"/>
      <c r="B33" s="20"/>
      <c r="C33" s="17"/>
      <c r="D33" s="53"/>
      <c r="E33" s="53"/>
      <c r="F33" s="53"/>
      <c r="G33" s="53"/>
      <c r="H33" s="53"/>
      <c r="I33" s="53"/>
      <c r="J33" s="53"/>
      <c r="K33" s="53"/>
      <c r="L33" s="21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pans="1:31" s="2" customFormat="1" ht="14.45" customHeight="1" x14ac:dyDescent="0.2">
      <c r="A34" s="17"/>
      <c r="B34" s="20"/>
      <c r="C34" s="17"/>
      <c r="D34" s="17"/>
      <c r="E34" s="17"/>
      <c r="F34" s="58" t="s">
        <v>23</v>
      </c>
      <c r="G34" s="17"/>
      <c r="H34" s="17"/>
      <c r="I34" s="58" t="s">
        <v>22</v>
      </c>
      <c r="J34" s="58" t="s">
        <v>24</v>
      </c>
      <c r="K34" s="17"/>
      <c r="L34" s="21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pans="1:31" s="2" customFormat="1" ht="14.45" customHeight="1" x14ac:dyDescent="0.2">
      <c r="A35" s="17"/>
      <c r="B35" s="20"/>
      <c r="C35" s="17"/>
      <c r="D35" s="59" t="s">
        <v>25</v>
      </c>
      <c r="E35" s="60" t="s">
        <v>26</v>
      </c>
      <c r="F35" s="61">
        <f>ROUND((ROUND((SUM(BE113:BE120) + SUM(BE140:BE272)),  2) + SUM(BE274:BE278)), 2)</f>
        <v>0</v>
      </c>
      <c r="G35" s="62"/>
      <c r="H35" s="62"/>
      <c r="I35" s="63">
        <v>0.2</v>
      </c>
      <c r="J35" s="61">
        <f>ROUND((ROUND(((SUM(BE113:BE120) + SUM(BE140:BE272))*I35),  2) + (SUM(BE274:BE278)*I35)), 2)</f>
        <v>0</v>
      </c>
      <c r="K35" s="17"/>
      <c r="L35" s="21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pans="1:31" s="2" customFormat="1" ht="14.45" customHeight="1" x14ac:dyDescent="0.2">
      <c r="A36" s="17"/>
      <c r="B36" s="20"/>
      <c r="C36" s="17"/>
      <c r="D36" s="17"/>
      <c r="E36" s="60" t="s">
        <v>27</v>
      </c>
      <c r="F36" s="61">
        <f>ROUND((ROUND((SUM(BF113:BF120) + SUM(BF140:BF272)),  2) + SUM(BF274:BF278)), 2)</f>
        <v>0</v>
      </c>
      <c r="G36" s="62"/>
      <c r="H36" s="62"/>
      <c r="I36" s="63">
        <v>0.2</v>
      </c>
      <c r="J36" s="61">
        <f>ROUND((ROUND(((SUM(BF113:BF120) + SUM(BF140:BF272))*I36),  2) + (SUM(BF274:BF278)*I36)), 2)</f>
        <v>0</v>
      </c>
      <c r="K36" s="17"/>
      <c r="L36" s="21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pans="1:31" s="2" customFormat="1" ht="14.45" hidden="1" customHeight="1" x14ac:dyDescent="0.2">
      <c r="A37" s="17"/>
      <c r="B37" s="20"/>
      <c r="C37" s="17"/>
      <c r="D37" s="17"/>
      <c r="E37" s="48" t="s">
        <v>28</v>
      </c>
      <c r="F37" s="64">
        <f>ROUND((ROUND((SUM(BG113:BG120) + SUM(BG140:BG272)),  2) + SUM(BG274:BG278)), 2)</f>
        <v>0</v>
      </c>
      <c r="G37" s="17"/>
      <c r="H37" s="17"/>
      <c r="I37" s="65">
        <v>0.2</v>
      </c>
      <c r="J37" s="64">
        <f>0</f>
        <v>0</v>
      </c>
      <c r="K37" s="17"/>
      <c r="L37" s="21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pans="1:31" s="2" customFormat="1" ht="14.45" hidden="1" customHeight="1" x14ac:dyDescent="0.2">
      <c r="A38" s="17"/>
      <c r="B38" s="20"/>
      <c r="C38" s="17"/>
      <c r="D38" s="17"/>
      <c r="E38" s="48" t="s">
        <v>29</v>
      </c>
      <c r="F38" s="64">
        <f>ROUND((ROUND((SUM(BH113:BH120) + SUM(BH140:BH272)),  2) + SUM(BH274:BH278)), 2)</f>
        <v>0</v>
      </c>
      <c r="G38" s="17"/>
      <c r="H38" s="17"/>
      <c r="I38" s="65">
        <v>0.2</v>
      </c>
      <c r="J38" s="64">
        <f>0</f>
        <v>0</v>
      </c>
      <c r="K38" s="17"/>
      <c r="L38" s="21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pans="1:31" s="2" customFormat="1" ht="14.45" hidden="1" customHeight="1" x14ac:dyDescent="0.2">
      <c r="A39" s="17"/>
      <c r="B39" s="20"/>
      <c r="C39" s="17"/>
      <c r="D39" s="17"/>
      <c r="E39" s="60" t="s">
        <v>30</v>
      </c>
      <c r="F39" s="61">
        <f>ROUND((ROUND((SUM(BI113:BI120) + SUM(BI140:BI272)),  2) + SUM(BI274:BI278)), 2)</f>
        <v>0</v>
      </c>
      <c r="G39" s="62"/>
      <c r="H39" s="62"/>
      <c r="I39" s="63">
        <v>0</v>
      </c>
      <c r="J39" s="61">
        <f>0</f>
        <v>0</v>
      </c>
      <c r="K39" s="17"/>
      <c r="L39" s="21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pans="1:31" s="2" customFormat="1" ht="6.95" customHeight="1" x14ac:dyDescent="0.2">
      <c r="A40" s="17"/>
      <c r="B40" s="20"/>
      <c r="C40" s="17"/>
      <c r="D40" s="17"/>
      <c r="E40" s="17"/>
      <c r="F40" s="17"/>
      <c r="G40" s="17"/>
      <c r="H40" s="17"/>
      <c r="I40" s="17"/>
      <c r="J40" s="17"/>
      <c r="K40" s="17"/>
      <c r="L40" s="21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spans="1:31" s="2" customFormat="1" ht="25.35" customHeight="1" x14ac:dyDescent="0.2">
      <c r="A41" s="17"/>
      <c r="B41" s="20"/>
      <c r="C41" s="66"/>
      <c r="D41" s="67" t="s">
        <v>31</v>
      </c>
      <c r="E41" s="68"/>
      <c r="F41" s="68"/>
      <c r="G41" s="69" t="s">
        <v>32</v>
      </c>
      <c r="H41" s="70" t="s">
        <v>33</v>
      </c>
      <c r="I41" s="68"/>
      <c r="J41" s="71">
        <f>SUM(J32:J39)</f>
        <v>0</v>
      </c>
      <c r="K41" s="72"/>
      <c r="L41" s="21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</row>
    <row r="42" spans="1:31" s="2" customFormat="1" ht="14.45" customHeight="1" x14ac:dyDescent="0.2">
      <c r="A42" s="17"/>
      <c r="B42" s="20"/>
      <c r="C42" s="17"/>
      <c r="D42" s="17"/>
      <c r="E42" s="17"/>
      <c r="F42" s="17"/>
      <c r="G42" s="17"/>
      <c r="H42" s="17"/>
      <c r="I42" s="17"/>
      <c r="J42" s="17"/>
      <c r="K42" s="17"/>
      <c r="L42" s="21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</row>
    <row r="43" spans="1:31" s="1" customFormat="1" ht="14.45" customHeight="1" x14ac:dyDescent="0.2">
      <c r="B43" s="11"/>
      <c r="L43" s="11"/>
    </row>
    <row r="44" spans="1:31" s="1" customFormat="1" ht="14.45" customHeight="1" x14ac:dyDescent="0.2">
      <c r="B44" s="11"/>
      <c r="L44" s="11"/>
    </row>
    <row r="45" spans="1:31" s="1" customFormat="1" ht="14.45" customHeight="1" x14ac:dyDescent="0.2">
      <c r="B45" s="11"/>
      <c r="L45" s="11"/>
    </row>
    <row r="46" spans="1:31" s="1" customFormat="1" ht="14.45" customHeight="1" x14ac:dyDescent="0.2">
      <c r="B46" s="11"/>
      <c r="L46" s="11"/>
    </row>
    <row r="47" spans="1:31" s="1" customFormat="1" ht="14.45" customHeight="1" x14ac:dyDescent="0.2">
      <c r="B47" s="11"/>
      <c r="L47" s="11"/>
    </row>
    <row r="48" spans="1:31" s="1" customFormat="1" ht="14.45" customHeight="1" x14ac:dyDescent="0.2">
      <c r="B48" s="11"/>
      <c r="L48" s="11"/>
    </row>
    <row r="49" spans="1:31" s="1" customFormat="1" ht="14.45" customHeight="1" x14ac:dyDescent="0.2">
      <c r="B49" s="11"/>
      <c r="L49" s="11"/>
    </row>
    <row r="50" spans="1:31" s="2" customFormat="1" ht="14.45" customHeight="1" x14ac:dyDescent="0.2">
      <c r="B50" s="21"/>
      <c r="D50" s="73" t="s">
        <v>34</v>
      </c>
      <c r="E50" s="74"/>
      <c r="F50" s="74"/>
      <c r="G50" s="73" t="s">
        <v>35</v>
      </c>
      <c r="H50" s="74"/>
      <c r="I50" s="74"/>
      <c r="J50" s="74"/>
      <c r="K50" s="74"/>
      <c r="L50" s="21"/>
    </row>
    <row r="51" spans="1:31" ht="11.25" x14ac:dyDescent="0.2">
      <c r="B51" s="11"/>
      <c r="L51" s="11"/>
    </row>
    <row r="52" spans="1:31" ht="11.25" x14ac:dyDescent="0.2">
      <c r="B52" s="11"/>
      <c r="L52" s="11"/>
    </row>
    <row r="53" spans="1:31" ht="11.25" x14ac:dyDescent="0.2">
      <c r="B53" s="11"/>
      <c r="L53" s="11"/>
    </row>
    <row r="54" spans="1:31" ht="11.25" x14ac:dyDescent="0.2">
      <c r="B54" s="11"/>
      <c r="L54" s="11"/>
    </row>
    <row r="55" spans="1:31" ht="11.25" x14ac:dyDescent="0.2">
      <c r="B55" s="11"/>
      <c r="L55" s="11"/>
    </row>
    <row r="56" spans="1:31" ht="11.25" x14ac:dyDescent="0.2">
      <c r="B56" s="11"/>
      <c r="L56" s="11"/>
    </row>
    <row r="57" spans="1:31" ht="11.25" x14ac:dyDescent="0.2">
      <c r="B57" s="11"/>
      <c r="L57" s="11"/>
    </row>
    <row r="58" spans="1:31" ht="11.25" x14ac:dyDescent="0.2">
      <c r="B58" s="11"/>
      <c r="L58" s="11"/>
    </row>
    <row r="59" spans="1:31" ht="11.25" x14ac:dyDescent="0.2">
      <c r="B59" s="11"/>
      <c r="L59" s="11"/>
    </row>
    <row r="60" spans="1:31" ht="11.25" x14ac:dyDescent="0.2">
      <c r="B60" s="11"/>
      <c r="L60" s="11"/>
    </row>
    <row r="61" spans="1:31" s="2" customFormat="1" ht="12.75" x14ac:dyDescent="0.2">
      <c r="A61" s="17"/>
      <c r="B61" s="20"/>
      <c r="C61" s="17"/>
      <c r="D61" s="75" t="s">
        <v>36</v>
      </c>
      <c r="E61" s="76"/>
      <c r="F61" s="77" t="s">
        <v>37</v>
      </c>
      <c r="G61" s="75" t="s">
        <v>36</v>
      </c>
      <c r="H61" s="76"/>
      <c r="I61" s="76"/>
      <c r="J61" s="78" t="s">
        <v>37</v>
      </c>
      <c r="K61" s="76"/>
      <c r="L61" s="21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spans="1:31" ht="11.25" x14ac:dyDescent="0.2">
      <c r="B62" s="11"/>
      <c r="L62" s="11"/>
    </row>
    <row r="63" spans="1:31" ht="11.25" x14ac:dyDescent="0.2">
      <c r="B63" s="11"/>
      <c r="L63" s="11"/>
    </row>
    <row r="64" spans="1:31" ht="11.25" x14ac:dyDescent="0.2">
      <c r="B64" s="11"/>
      <c r="L64" s="11"/>
    </row>
    <row r="65" spans="1:31" s="2" customFormat="1" ht="12.75" x14ac:dyDescent="0.2">
      <c r="A65" s="17"/>
      <c r="B65" s="20"/>
      <c r="C65" s="17"/>
      <c r="D65" s="73" t="s">
        <v>38</v>
      </c>
      <c r="E65" s="79"/>
      <c r="F65" s="79"/>
      <c r="G65" s="73" t="s">
        <v>39</v>
      </c>
      <c r="H65" s="79"/>
      <c r="I65" s="79"/>
      <c r="J65" s="79"/>
      <c r="K65" s="79"/>
      <c r="L65" s="21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spans="1:31" ht="11.25" x14ac:dyDescent="0.2">
      <c r="B66" s="11"/>
      <c r="L66" s="11"/>
    </row>
    <row r="67" spans="1:31" ht="11.25" x14ac:dyDescent="0.2">
      <c r="B67" s="11"/>
      <c r="L67" s="11"/>
    </row>
    <row r="68" spans="1:31" ht="11.25" x14ac:dyDescent="0.2">
      <c r="B68" s="11"/>
      <c r="L68" s="11"/>
    </row>
    <row r="69" spans="1:31" ht="11.25" x14ac:dyDescent="0.2">
      <c r="B69" s="11"/>
      <c r="L69" s="11"/>
    </row>
    <row r="70" spans="1:31" ht="11.25" x14ac:dyDescent="0.2">
      <c r="B70" s="11"/>
      <c r="L70" s="11"/>
    </row>
    <row r="71" spans="1:31" ht="11.25" x14ac:dyDescent="0.2">
      <c r="B71" s="11"/>
      <c r="L71" s="11"/>
    </row>
    <row r="72" spans="1:31" ht="11.25" x14ac:dyDescent="0.2">
      <c r="B72" s="11"/>
      <c r="L72" s="11"/>
    </row>
    <row r="73" spans="1:31" ht="11.25" x14ac:dyDescent="0.2">
      <c r="B73" s="11"/>
      <c r="L73" s="11"/>
    </row>
    <row r="74" spans="1:31" ht="11.25" x14ac:dyDescent="0.2">
      <c r="B74" s="11"/>
      <c r="L74" s="11"/>
    </row>
    <row r="75" spans="1:31" ht="11.25" x14ac:dyDescent="0.2">
      <c r="B75" s="11"/>
      <c r="L75" s="11"/>
    </row>
    <row r="76" spans="1:31" s="2" customFormat="1" ht="12.75" x14ac:dyDescent="0.2">
      <c r="A76" s="17"/>
      <c r="B76" s="20"/>
      <c r="C76" s="17"/>
      <c r="D76" s="75" t="s">
        <v>36</v>
      </c>
      <c r="E76" s="76"/>
      <c r="F76" s="77" t="s">
        <v>37</v>
      </c>
      <c r="G76" s="75" t="s">
        <v>36</v>
      </c>
      <c r="H76" s="76"/>
      <c r="I76" s="76"/>
      <c r="J76" s="78" t="s">
        <v>37</v>
      </c>
      <c r="K76" s="76"/>
      <c r="L76" s="21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pans="1:31" s="2" customFormat="1" ht="14.45" customHeight="1" x14ac:dyDescent="0.2">
      <c r="A77" s="17"/>
      <c r="B77" s="80"/>
      <c r="C77" s="81"/>
      <c r="D77" s="81"/>
      <c r="E77" s="81"/>
      <c r="F77" s="81"/>
      <c r="G77" s="81"/>
      <c r="H77" s="81"/>
      <c r="I77" s="81"/>
      <c r="J77" s="81"/>
      <c r="K77" s="81"/>
      <c r="L77" s="21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pans="1:47" s="2" customFormat="1" ht="6.95" customHeight="1" x14ac:dyDescent="0.2">
      <c r="A81" s="17"/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21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pans="1:47" s="2" customFormat="1" ht="24.95" customHeight="1" x14ac:dyDescent="0.2">
      <c r="A82" s="17"/>
      <c r="B82" s="18"/>
      <c r="C82" s="12" t="s">
        <v>54</v>
      </c>
      <c r="D82" s="19"/>
      <c r="E82" s="19"/>
      <c r="F82" s="19"/>
      <c r="G82" s="19"/>
      <c r="H82" s="19"/>
      <c r="I82" s="19"/>
      <c r="J82" s="19"/>
      <c r="K82" s="19"/>
      <c r="L82" s="21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pans="1:47" s="2" customFormat="1" ht="6.95" customHeight="1" x14ac:dyDescent="0.2">
      <c r="A83" s="17"/>
      <c r="B83" s="18"/>
      <c r="C83" s="19"/>
      <c r="D83" s="19"/>
      <c r="E83" s="19"/>
      <c r="F83" s="19"/>
      <c r="G83" s="19"/>
      <c r="H83" s="19"/>
      <c r="I83" s="19"/>
      <c r="J83" s="19"/>
      <c r="K83" s="19"/>
      <c r="L83" s="21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pans="1:47" s="2" customFormat="1" ht="12" customHeight="1" x14ac:dyDescent="0.2">
      <c r="A84" s="17"/>
      <c r="B84" s="18"/>
      <c r="C84" s="14" t="s">
        <v>4</v>
      </c>
      <c r="D84" s="19"/>
      <c r="E84" s="19"/>
      <c r="F84" s="19"/>
      <c r="G84" s="19"/>
      <c r="H84" s="19"/>
      <c r="I84" s="19"/>
      <c r="J84" s="19"/>
      <c r="K84" s="19"/>
      <c r="L84" s="21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pans="1:47" s="2" customFormat="1" ht="16.5" customHeight="1" x14ac:dyDescent="0.2">
      <c r="A85" s="17"/>
      <c r="B85" s="18"/>
      <c r="C85" s="19"/>
      <c r="D85" s="19"/>
      <c r="E85" s="208" t="e">
        <f>E7</f>
        <v>#REF!</v>
      </c>
      <c r="F85" s="209"/>
      <c r="G85" s="209"/>
      <c r="H85" s="209"/>
      <c r="I85" s="19"/>
      <c r="J85" s="19"/>
      <c r="K85" s="19"/>
      <c r="L85" s="21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pans="1:47" s="2" customFormat="1" ht="12" customHeight="1" x14ac:dyDescent="0.2">
      <c r="A86" s="17"/>
      <c r="B86" s="18"/>
      <c r="C86" s="14" t="s">
        <v>52</v>
      </c>
      <c r="D86" s="19"/>
      <c r="E86" s="19"/>
      <c r="F86" s="19"/>
      <c r="G86" s="19"/>
      <c r="H86" s="19"/>
      <c r="I86" s="19"/>
      <c r="J86" s="19"/>
      <c r="K86" s="19"/>
      <c r="L86" s="21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pans="1:47" s="2" customFormat="1" ht="30" customHeight="1" x14ac:dyDescent="0.2">
      <c r="A87" s="17"/>
      <c r="B87" s="18"/>
      <c r="C87" s="19"/>
      <c r="D87" s="19"/>
      <c r="E87" s="197" t="str">
        <f>E9</f>
        <v>02b - Strecha špeciálne dielne autobusov - plochá strecha malá</v>
      </c>
      <c r="F87" s="210"/>
      <c r="G87" s="210"/>
      <c r="H87" s="210"/>
      <c r="I87" s="19"/>
      <c r="J87" s="19"/>
      <c r="K87" s="19"/>
      <c r="L87" s="21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pans="1:47" s="2" customFormat="1" ht="6.95" customHeight="1" x14ac:dyDescent="0.2">
      <c r="A88" s="17"/>
      <c r="B88" s="18"/>
      <c r="C88" s="19"/>
      <c r="D88" s="19"/>
      <c r="E88" s="19"/>
      <c r="F88" s="19"/>
      <c r="G88" s="19"/>
      <c r="H88" s="19"/>
      <c r="I88" s="19"/>
      <c r="J88" s="19"/>
      <c r="K88" s="19"/>
      <c r="L88" s="21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pans="1:47" s="2" customFormat="1" ht="12" customHeight="1" x14ac:dyDescent="0.2">
      <c r="A89" s="17"/>
      <c r="B89" s="18"/>
      <c r="C89" s="14" t="s">
        <v>7</v>
      </c>
      <c r="D89" s="19"/>
      <c r="E89" s="19"/>
      <c r="F89" s="13" t="str">
        <f>F12</f>
        <v>Bratislava</v>
      </c>
      <c r="G89" s="19"/>
      <c r="H89" s="19"/>
      <c r="I89" s="14" t="s">
        <v>9</v>
      </c>
      <c r="J89" s="26" t="e">
        <f>IF(J12="","",J12)</f>
        <v>#REF!</v>
      </c>
      <c r="K89" s="19"/>
      <c r="L89" s="21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pans="1:47" s="2" customFormat="1" ht="6.95" customHeight="1" x14ac:dyDescent="0.2">
      <c r="A90" s="17"/>
      <c r="B90" s="18"/>
      <c r="C90" s="19"/>
      <c r="D90" s="19"/>
      <c r="E90" s="19"/>
      <c r="F90" s="19"/>
      <c r="G90" s="19"/>
      <c r="H90" s="19"/>
      <c r="I90" s="19"/>
      <c r="J90" s="19"/>
      <c r="K90" s="19"/>
      <c r="L90" s="21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pans="1:47" s="2" customFormat="1" ht="15.2" customHeight="1" x14ac:dyDescent="0.2">
      <c r="A91" s="17"/>
      <c r="B91" s="18"/>
      <c r="C91" s="14" t="s">
        <v>10</v>
      </c>
      <c r="D91" s="19"/>
      <c r="E91" s="19"/>
      <c r="F91" s="13" t="str">
        <f>E15</f>
        <v>Dopravný podnik Bratislava, akciová spoločnosť</v>
      </c>
      <c r="G91" s="19"/>
      <c r="H91" s="19"/>
      <c r="I91" s="14" t="s">
        <v>17</v>
      </c>
      <c r="J91" s="16" t="e">
        <f>E21</f>
        <v>#REF!</v>
      </c>
      <c r="K91" s="19"/>
      <c r="L91" s="21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pans="1:47" s="2" customFormat="1" ht="15.2" customHeight="1" x14ac:dyDescent="0.2">
      <c r="A92" s="17"/>
      <c r="B92" s="18"/>
      <c r="C92" s="14" t="s">
        <v>16</v>
      </c>
      <c r="D92" s="19"/>
      <c r="E92" s="19"/>
      <c r="F92" s="13" t="e">
        <f>IF(E18="","",E18)</f>
        <v>#REF!</v>
      </c>
      <c r="G92" s="19"/>
      <c r="H92" s="19"/>
      <c r="I92" s="14" t="s">
        <v>19</v>
      </c>
      <c r="J92" s="16" t="e">
        <f>E24</f>
        <v>#REF!</v>
      </c>
      <c r="K92" s="19"/>
      <c r="L92" s="21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pans="1:47" s="2" customFormat="1" ht="10.35" customHeight="1" x14ac:dyDescent="0.2">
      <c r="A93" s="17"/>
      <c r="B93" s="18"/>
      <c r="C93" s="19"/>
      <c r="D93" s="19"/>
      <c r="E93" s="19"/>
      <c r="F93" s="19"/>
      <c r="G93" s="19"/>
      <c r="H93" s="19"/>
      <c r="I93" s="19"/>
      <c r="J93" s="19"/>
      <c r="K93" s="19"/>
      <c r="L93" s="21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pans="1:47" s="2" customFormat="1" ht="29.25" customHeight="1" x14ac:dyDescent="0.2">
      <c r="A94" s="17"/>
      <c r="B94" s="18"/>
      <c r="C94" s="84" t="s">
        <v>55</v>
      </c>
      <c r="D94" s="42"/>
      <c r="E94" s="42"/>
      <c r="F94" s="42"/>
      <c r="G94" s="42"/>
      <c r="H94" s="42"/>
      <c r="I94" s="42"/>
      <c r="J94" s="85" t="s">
        <v>56</v>
      </c>
      <c r="K94" s="42"/>
      <c r="L94" s="21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pans="1:47" s="2" customFormat="1" ht="10.35" customHeight="1" x14ac:dyDescent="0.2">
      <c r="A95" s="17"/>
      <c r="B95" s="18"/>
      <c r="C95" s="19"/>
      <c r="D95" s="19"/>
      <c r="E95" s="19"/>
      <c r="F95" s="19"/>
      <c r="G95" s="19"/>
      <c r="H95" s="19"/>
      <c r="I95" s="19"/>
      <c r="J95" s="19"/>
      <c r="K95" s="19"/>
      <c r="L95" s="21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pans="1:47" s="2" customFormat="1" ht="22.9" customHeight="1" x14ac:dyDescent="0.2">
      <c r="A96" s="17"/>
      <c r="B96" s="18"/>
      <c r="C96" s="86" t="s">
        <v>57</v>
      </c>
      <c r="D96" s="19"/>
      <c r="E96" s="19"/>
      <c r="F96" s="19"/>
      <c r="G96" s="19"/>
      <c r="H96" s="19"/>
      <c r="I96" s="19"/>
      <c r="J96" s="35">
        <f>J140</f>
        <v>0</v>
      </c>
      <c r="K96" s="19"/>
      <c r="L96" s="21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10" t="s">
        <v>58</v>
      </c>
    </row>
    <row r="97" spans="1:31" s="4" customFormat="1" ht="24.95" customHeight="1" x14ac:dyDescent="0.2">
      <c r="B97" s="87"/>
      <c r="C97" s="88"/>
      <c r="D97" s="89" t="s">
        <v>59</v>
      </c>
      <c r="E97" s="90"/>
      <c r="F97" s="90"/>
      <c r="G97" s="90"/>
      <c r="H97" s="90"/>
      <c r="I97" s="90"/>
      <c r="J97" s="91">
        <f>J141</f>
        <v>0</v>
      </c>
      <c r="K97" s="88"/>
      <c r="L97" s="92"/>
    </row>
    <row r="98" spans="1:31" s="5" customFormat="1" ht="19.899999999999999" customHeight="1" x14ac:dyDescent="0.2">
      <c r="B98" s="93"/>
      <c r="C98" s="36"/>
      <c r="D98" s="94" t="s">
        <v>60</v>
      </c>
      <c r="E98" s="95"/>
      <c r="F98" s="95"/>
      <c r="G98" s="95"/>
      <c r="H98" s="95"/>
      <c r="I98" s="95"/>
      <c r="J98" s="96">
        <f>J142</f>
        <v>0</v>
      </c>
      <c r="K98" s="36"/>
      <c r="L98" s="97"/>
    </row>
    <row r="99" spans="1:31" s="4" customFormat="1" ht="24.95" customHeight="1" x14ac:dyDescent="0.2">
      <c r="B99" s="87"/>
      <c r="C99" s="88"/>
      <c r="D99" s="89" t="s">
        <v>163</v>
      </c>
      <c r="E99" s="90"/>
      <c r="F99" s="90"/>
      <c r="G99" s="90"/>
      <c r="H99" s="90"/>
      <c r="I99" s="90"/>
      <c r="J99" s="91">
        <f>J151</f>
        <v>0</v>
      </c>
      <c r="K99" s="88"/>
      <c r="L99" s="92"/>
    </row>
    <row r="100" spans="1:31" s="5" customFormat="1" ht="19.899999999999999" customHeight="1" x14ac:dyDescent="0.2">
      <c r="B100" s="93"/>
      <c r="C100" s="36"/>
      <c r="D100" s="94" t="s">
        <v>164</v>
      </c>
      <c r="E100" s="95"/>
      <c r="F100" s="95"/>
      <c r="G100" s="95"/>
      <c r="H100" s="95"/>
      <c r="I100" s="95"/>
      <c r="J100" s="96">
        <f>J152</f>
        <v>0</v>
      </c>
      <c r="K100" s="36"/>
      <c r="L100" s="97"/>
    </row>
    <row r="101" spans="1:31" s="5" customFormat="1" ht="19.899999999999999" customHeight="1" x14ac:dyDescent="0.2">
      <c r="B101" s="93"/>
      <c r="C101" s="36"/>
      <c r="D101" s="94" t="s">
        <v>165</v>
      </c>
      <c r="E101" s="95"/>
      <c r="F101" s="95"/>
      <c r="G101" s="95"/>
      <c r="H101" s="95"/>
      <c r="I101" s="95"/>
      <c r="J101" s="96">
        <f>J162</f>
        <v>0</v>
      </c>
      <c r="K101" s="36"/>
      <c r="L101" s="97"/>
    </row>
    <row r="102" spans="1:31" s="5" customFormat="1" ht="19.899999999999999" customHeight="1" x14ac:dyDescent="0.2">
      <c r="B102" s="93"/>
      <c r="C102" s="36"/>
      <c r="D102" s="94" t="s">
        <v>166</v>
      </c>
      <c r="E102" s="95"/>
      <c r="F102" s="95"/>
      <c r="G102" s="95"/>
      <c r="H102" s="95"/>
      <c r="I102" s="95"/>
      <c r="J102" s="96">
        <f>J208</f>
        <v>0</v>
      </c>
      <c r="K102" s="36"/>
      <c r="L102" s="97"/>
    </row>
    <row r="103" spans="1:31" s="5" customFormat="1" ht="19.899999999999999" customHeight="1" x14ac:dyDescent="0.2">
      <c r="B103" s="93"/>
      <c r="C103" s="36"/>
      <c r="D103" s="94" t="s">
        <v>167</v>
      </c>
      <c r="E103" s="95"/>
      <c r="F103" s="95"/>
      <c r="G103" s="95"/>
      <c r="H103" s="95"/>
      <c r="I103" s="95"/>
      <c r="J103" s="96">
        <f>J219</f>
        <v>0</v>
      </c>
      <c r="K103" s="36"/>
      <c r="L103" s="97"/>
    </row>
    <row r="104" spans="1:31" s="5" customFormat="1" ht="19.899999999999999" customHeight="1" x14ac:dyDescent="0.2">
      <c r="B104" s="93"/>
      <c r="C104" s="36"/>
      <c r="D104" s="94" t="s">
        <v>463</v>
      </c>
      <c r="E104" s="95"/>
      <c r="F104" s="95"/>
      <c r="G104" s="95"/>
      <c r="H104" s="95"/>
      <c r="I104" s="95"/>
      <c r="J104" s="96">
        <f>J237</f>
        <v>0</v>
      </c>
      <c r="K104" s="36"/>
      <c r="L104" s="97"/>
    </row>
    <row r="105" spans="1:31" s="4" customFormat="1" ht="24.95" customHeight="1" x14ac:dyDescent="0.2">
      <c r="B105" s="87"/>
      <c r="C105" s="88"/>
      <c r="D105" s="89" t="s">
        <v>169</v>
      </c>
      <c r="E105" s="90"/>
      <c r="F105" s="90"/>
      <c r="G105" s="90"/>
      <c r="H105" s="90"/>
      <c r="I105" s="90"/>
      <c r="J105" s="91">
        <f>J239</f>
        <v>0</v>
      </c>
      <c r="K105" s="88"/>
      <c r="L105" s="92"/>
    </row>
    <row r="106" spans="1:31" s="5" customFormat="1" ht="19.899999999999999" customHeight="1" x14ac:dyDescent="0.2">
      <c r="B106" s="93"/>
      <c r="C106" s="36"/>
      <c r="D106" s="94" t="s">
        <v>170</v>
      </c>
      <c r="E106" s="95"/>
      <c r="F106" s="95"/>
      <c r="G106" s="95"/>
      <c r="H106" s="95"/>
      <c r="I106" s="95"/>
      <c r="J106" s="96">
        <f>J240</f>
        <v>0</v>
      </c>
      <c r="K106" s="36"/>
      <c r="L106" s="97"/>
    </row>
    <row r="107" spans="1:31" s="5" customFormat="1" ht="19.899999999999999" customHeight="1" x14ac:dyDescent="0.2">
      <c r="B107" s="93"/>
      <c r="C107" s="36"/>
      <c r="D107" s="94" t="s">
        <v>171</v>
      </c>
      <c r="E107" s="95"/>
      <c r="F107" s="95"/>
      <c r="G107" s="95"/>
      <c r="H107" s="95"/>
      <c r="I107" s="95"/>
      <c r="J107" s="96">
        <f>J261</f>
        <v>0</v>
      </c>
      <c r="K107" s="36"/>
      <c r="L107" s="97"/>
    </row>
    <row r="108" spans="1:31" s="4" customFormat="1" ht="24.95" customHeight="1" x14ac:dyDescent="0.2">
      <c r="B108" s="87"/>
      <c r="C108" s="88"/>
      <c r="D108" s="89" t="s">
        <v>172</v>
      </c>
      <c r="E108" s="90"/>
      <c r="F108" s="90"/>
      <c r="G108" s="90"/>
      <c r="H108" s="90"/>
      <c r="I108" s="90"/>
      <c r="J108" s="91">
        <f>J263</f>
        <v>0</v>
      </c>
      <c r="K108" s="88"/>
      <c r="L108" s="92"/>
    </row>
    <row r="109" spans="1:31" s="4" customFormat="1" ht="24.95" customHeight="1" x14ac:dyDescent="0.2">
      <c r="B109" s="87"/>
      <c r="C109" s="88"/>
      <c r="D109" s="89" t="s">
        <v>61</v>
      </c>
      <c r="E109" s="90"/>
      <c r="F109" s="90"/>
      <c r="G109" s="90"/>
      <c r="H109" s="90"/>
      <c r="I109" s="90"/>
      <c r="J109" s="91">
        <f>J267</f>
        <v>0</v>
      </c>
      <c r="K109" s="88"/>
      <c r="L109" s="92"/>
    </row>
    <row r="110" spans="1:31" s="4" customFormat="1" ht="21.75" customHeight="1" x14ac:dyDescent="0.2">
      <c r="B110" s="87"/>
      <c r="C110" s="88"/>
      <c r="D110" s="98" t="s">
        <v>62</v>
      </c>
      <c r="E110" s="88"/>
      <c r="F110" s="88"/>
      <c r="G110" s="88"/>
      <c r="H110" s="88"/>
      <c r="I110" s="88"/>
      <c r="J110" s="99">
        <f>J273</f>
        <v>0</v>
      </c>
      <c r="K110" s="88"/>
      <c r="L110" s="92"/>
    </row>
    <row r="111" spans="1:31" s="2" customFormat="1" ht="21.75" customHeight="1" x14ac:dyDescent="0.2">
      <c r="A111" s="17"/>
      <c r="B111" s="18"/>
      <c r="C111" s="19"/>
      <c r="D111" s="19"/>
      <c r="E111" s="19"/>
      <c r="F111" s="19"/>
      <c r="G111" s="19"/>
      <c r="H111" s="19"/>
      <c r="I111" s="19"/>
      <c r="J111" s="19"/>
      <c r="K111" s="19"/>
      <c r="L111" s="21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spans="1:31" s="2" customFormat="1" ht="6.95" customHeight="1" x14ac:dyDescent="0.2">
      <c r="A112" s="17"/>
      <c r="B112" s="18"/>
      <c r="C112" s="19"/>
      <c r="D112" s="19"/>
      <c r="E112" s="19"/>
      <c r="F112" s="19"/>
      <c r="G112" s="19"/>
      <c r="H112" s="19"/>
      <c r="I112" s="19"/>
      <c r="J112" s="19"/>
      <c r="K112" s="19"/>
      <c r="L112" s="21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spans="1:65" s="2" customFormat="1" ht="29.25" customHeight="1" x14ac:dyDescent="0.2">
      <c r="A113" s="17"/>
      <c r="B113" s="18"/>
      <c r="C113" s="86" t="s">
        <v>63</v>
      </c>
      <c r="D113" s="19"/>
      <c r="E113" s="19"/>
      <c r="F113" s="19"/>
      <c r="G113" s="19"/>
      <c r="H113" s="19"/>
      <c r="I113" s="19"/>
      <c r="J113" s="100">
        <f>ROUND(J114 + J115 + J116 + J117 + J118 + J119,2)</f>
        <v>0</v>
      </c>
      <c r="K113" s="19"/>
      <c r="L113" s="21"/>
      <c r="N113" s="101" t="s">
        <v>25</v>
      </c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spans="1:65" s="2" customFormat="1" ht="18" customHeight="1" x14ac:dyDescent="0.2">
      <c r="A114" s="17"/>
      <c r="B114" s="18"/>
      <c r="C114" s="19"/>
      <c r="D114" s="199" t="s">
        <v>64</v>
      </c>
      <c r="E114" s="198"/>
      <c r="F114" s="198"/>
      <c r="G114" s="19"/>
      <c r="H114" s="19"/>
      <c r="I114" s="19"/>
      <c r="J114" s="39">
        <v>0</v>
      </c>
      <c r="K114" s="19"/>
      <c r="L114" s="102"/>
      <c r="M114" s="103"/>
      <c r="N114" s="104" t="s">
        <v>27</v>
      </c>
      <c r="O114" s="103"/>
      <c r="P114" s="103"/>
      <c r="Q114" s="103"/>
      <c r="R114" s="103"/>
      <c r="S114" s="105"/>
      <c r="T114" s="105"/>
      <c r="U114" s="105"/>
      <c r="V114" s="105"/>
      <c r="W114" s="105"/>
      <c r="X114" s="105"/>
      <c r="Y114" s="105"/>
      <c r="Z114" s="105"/>
      <c r="AA114" s="105"/>
      <c r="AB114" s="105"/>
      <c r="AC114" s="105"/>
      <c r="AD114" s="105"/>
      <c r="AE114" s="105"/>
      <c r="AF114" s="103"/>
      <c r="AG114" s="103"/>
      <c r="AH114" s="103"/>
      <c r="AI114" s="103"/>
      <c r="AJ114" s="103"/>
      <c r="AK114" s="103"/>
      <c r="AL114" s="103"/>
      <c r="AM114" s="103"/>
      <c r="AN114" s="103"/>
      <c r="AO114" s="103"/>
      <c r="AP114" s="103"/>
      <c r="AQ114" s="103"/>
      <c r="AR114" s="103"/>
      <c r="AS114" s="103"/>
      <c r="AT114" s="103"/>
      <c r="AU114" s="103"/>
      <c r="AV114" s="103"/>
      <c r="AW114" s="103"/>
      <c r="AX114" s="103"/>
      <c r="AY114" s="106" t="s">
        <v>65</v>
      </c>
      <c r="AZ114" s="103"/>
      <c r="BA114" s="103"/>
      <c r="BB114" s="103"/>
      <c r="BC114" s="103"/>
      <c r="BD114" s="103"/>
      <c r="BE114" s="107">
        <f t="shared" ref="BE114:BE119" si="0">IF(N114="základná",J114,0)</f>
        <v>0</v>
      </c>
      <c r="BF114" s="107">
        <f t="shared" ref="BF114:BF119" si="1">IF(N114="znížená",J114,0)</f>
        <v>0</v>
      </c>
      <c r="BG114" s="107">
        <f t="shared" ref="BG114:BG119" si="2">IF(N114="zákl. prenesená",J114,0)</f>
        <v>0</v>
      </c>
      <c r="BH114" s="107">
        <f t="shared" ref="BH114:BH119" si="3">IF(N114="zníž. prenesená",J114,0)</f>
        <v>0</v>
      </c>
      <c r="BI114" s="107">
        <f t="shared" ref="BI114:BI119" si="4">IF(N114="nulová",J114,0)</f>
        <v>0</v>
      </c>
      <c r="BJ114" s="106" t="s">
        <v>46</v>
      </c>
      <c r="BK114" s="103"/>
      <c r="BL114" s="103"/>
      <c r="BM114" s="103"/>
    </row>
    <row r="115" spans="1:65" s="2" customFormat="1" ht="18" customHeight="1" x14ac:dyDescent="0.2">
      <c r="A115" s="17"/>
      <c r="B115" s="18"/>
      <c r="C115" s="19"/>
      <c r="D115" s="199" t="s">
        <v>66</v>
      </c>
      <c r="E115" s="198"/>
      <c r="F115" s="198"/>
      <c r="G115" s="19"/>
      <c r="H115" s="19"/>
      <c r="I115" s="19"/>
      <c r="J115" s="39">
        <v>0</v>
      </c>
      <c r="K115" s="19"/>
      <c r="L115" s="102"/>
      <c r="M115" s="103"/>
      <c r="N115" s="104" t="s">
        <v>27</v>
      </c>
      <c r="O115" s="103"/>
      <c r="P115" s="103"/>
      <c r="Q115" s="103"/>
      <c r="R115" s="103"/>
      <c r="S115" s="105"/>
      <c r="T115" s="105"/>
      <c r="U115" s="105"/>
      <c r="V115" s="105"/>
      <c r="W115" s="105"/>
      <c r="X115" s="105"/>
      <c r="Y115" s="105"/>
      <c r="Z115" s="105"/>
      <c r="AA115" s="105"/>
      <c r="AB115" s="105"/>
      <c r="AC115" s="105"/>
      <c r="AD115" s="105"/>
      <c r="AE115" s="105"/>
      <c r="AF115" s="103"/>
      <c r="AG115" s="103"/>
      <c r="AH115" s="103"/>
      <c r="AI115" s="103"/>
      <c r="AJ115" s="103"/>
      <c r="AK115" s="103"/>
      <c r="AL115" s="103"/>
      <c r="AM115" s="103"/>
      <c r="AN115" s="103"/>
      <c r="AO115" s="103"/>
      <c r="AP115" s="103"/>
      <c r="AQ115" s="103"/>
      <c r="AR115" s="103"/>
      <c r="AS115" s="103"/>
      <c r="AT115" s="103"/>
      <c r="AU115" s="103"/>
      <c r="AV115" s="103"/>
      <c r="AW115" s="103"/>
      <c r="AX115" s="103"/>
      <c r="AY115" s="106" t="s">
        <v>65</v>
      </c>
      <c r="AZ115" s="103"/>
      <c r="BA115" s="103"/>
      <c r="BB115" s="103"/>
      <c r="BC115" s="103"/>
      <c r="BD115" s="103"/>
      <c r="BE115" s="107">
        <f t="shared" si="0"/>
        <v>0</v>
      </c>
      <c r="BF115" s="107">
        <f t="shared" si="1"/>
        <v>0</v>
      </c>
      <c r="BG115" s="107">
        <f t="shared" si="2"/>
        <v>0</v>
      </c>
      <c r="BH115" s="107">
        <f t="shared" si="3"/>
        <v>0</v>
      </c>
      <c r="BI115" s="107">
        <f t="shared" si="4"/>
        <v>0</v>
      </c>
      <c r="BJ115" s="106" t="s">
        <v>46</v>
      </c>
      <c r="BK115" s="103"/>
      <c r="BL115" s="103"/>
      <c r="BM115" s="103"/>
    </row>
    <row r="116" spans="1:65" s="2" customFormat="1" ht="18" customHeight="1" x14ac:dyDescent="0.2">
      <c r="A116" s="17"/>
      <c r="B116" s="18"/>
      <c r="C116" s="19"/>
      <c r="D116" s="199" t="s">
        <v>67</v>
      </c>
      <c r="E116" s="198"/>
      <c r="F116" s="198"/>
      <c r="G116" s="19"/>
      <c r="H116" s="19"/>
      <c r="I116" s="19"/>
      <c r="J116" s="39">
        <v>0</v>
      </c>
      <c r="K116" s="19"/>
      <c r="L116" s="102"/>
      <c r="M116" s="103"/>
      <c r="N116" s="104" t="s">
        <v>27</v>
      </c>
      <c r="O116" s="103"/>
      <c r="P116" s="103"/>
      <c r="Q116" s="103"/>
      <c r="R116" s="103"/>
      <c r="S116" s="105"/>
      <c r="T116" s="105"/>
      <c r="U116" s="105"/>
      <c r="V116" s="105"/>
      <c r="W116" s="105"/>
      <c r="X116" s="105"/>
      <c r="Y116" s="105"/>
      <c r="Z116" s="105"/>
      <c r="AA116" s="105"/>
      <c r="AB116" s="105"/>
      <c r="AC116" s="105"/>
      <c r="AD116" s="105"/>
      <c r="AE116" s="105"/>
      <c r="AF116" s="103"/>
      <c r="AG116" s="103"/>
      <c r="AH116" s="103"/>
      <c r="AI116" s="103"/>
      <c r="AJ116" s="103"/>
      <c r="AK116" s="103"/>
      <c r="AL116" s="103"/>
      <c r="AM116" s="103"/>
      <c r="AN116" s="103"/>
      <c r="AO116" s="103"/>
      <c r="AP116" s="103"/>
      <c r="AQ116" s="103"/>
      <c r="AR116" s="103"/>
      <c r="AS116" s="103"/>
      <c r="AT116" s="103"/>
      <c r="AU116" s="103"/>
      <c r="AV116" s="103"/>
      <c r="AW116" s="103"/>
      <c r="AX116" s="103"/>
      <c r="AY116" s="106" t="s">
        <v>65</v>
      </c>
      <c r="AZ116" s="103"/>
      <c r="BA116" s="103"/>
      <c r="BB116" s="103"/>
      <c r="BC116" s="103"/>
      <c r="BD116" s="103"/>
      <c r="BE116" s="107">
        <f t="shared" si="0"/>
        <v>0</v>
      </c>
      <c r="BF116" s="107">
        <f t="shared" si="1"/>
        <v>0</v>
      </c>
      <c r="BG116" s="107">
        <f t="shared" si="2"/>
        <v>0</v>
      </c>
      <c r="BH116" s="107">
        <f t="shared" si="3"/>
        <v>0</v>
      </c>
      <c r="BI116" s="107">
        <f t="shared" si="4"/>
        <v>0</v>
      </c>
      <c r="BJ116" s="106" t="s">
        <v>46</v>
      </c>
      <c r="BK116" s="103"/>
      <c r="BL116" s="103"/>
      <c r="BM116" s="103"/>
    </row>
    <row r="117" spans="1:65" s="2" customFormat="1" ht="18" customHeight="1" x14ac:dyDescent="0.2">
      <c r="A117" s="17"/>
      <c r="B117" s="18"/>
      <c r="C117" s="19"/>
      <c r="D117" s="199" t="s">
        <v>68</v>
      </c>
      <c r="E117" s="198"/>
      <c r="F117" s="198"/>
      <c r="G117" s="19"/>
      <c r="H117" s="19"/>
      <c r="I117" s="19"/>
      <c r="J117" s="39">
        <v>0</v>
      </c>
      <c r="K117" s="19"/>
      <c r="L117" s="102"/>
      <c r="M117" s="103"/>
      <c r="N117" s="104" t="s">
        <v>27</v>
      </c>
      <c r="O117" s="103"/>
      <c r="P117" s="103"/>
      <c r="Q117" s="103"/>
      <c r="R117" s="103"/>
      <c r="S117" s="105"/>
      <c r="T117" s="105"/>
      <c r="U117" s="105"/>
      <c r="V117" s="105"/>
      <c r="W117" s="105"/>
      <c r="X117" s="105"/>
      <c r="Y117" s="105"/>
      <c r="Z117" s="105"/>
      <c r="AA117" s="105"/>
      <c r="AB117" s="105"/>
      <c r="AC117" s="105"/>
      <c r="AD117" s="105"/>
      <c r="AE117" s="105"/>
      <c r="AF117" s="103"/>
      <c r="AG117" s="103"/>
      <c r="AH117" s="103"/>
      <c r="AI117" s="103"/>
      <c r="AJ117" s="103"/>
      <c r="AK117" s="103"/>
      <c r="AL117" s="103"/>
      <c r="AM117" s="103"/>
      <c r="AN117" s="103"/>
      <c r="AO117" s="103"/>
      <c r="AP117" s="103"/>
      <c r="AQ117" s="103"/>
      <c r="AR117" s="103"/>
      <c r="AS117" s="103"/>
      <c r="AT117" s="103"/>
      <c r="AU117" s="103"/>
      <c r="AV117" s="103"/>
      <c r="AW117" s="103"/>
      <c r="AX117" s="103"/>
      <c r="AY117" s="106" t="s">
        <v>65</v>
      </c>
      <c r="AZ117" s="103"/>
      <c r="BA117" s="103"/>
      <c r="BB117" s="103"/>
      <c r="BC117" s="103"/>
      <c r="BD117" s="103"/>
      <c r="BE117" s="107">
        <f t="shared" si="0"/>
        <v>0</v>
      </c>
      <c r="BF117" s="107">
        <f t="shared" si="1"/>
        <v>0</v>
      </c>
      <c r="BG117" s="107">
        <f t="shared" si="2"/>
        <v>0</v>
      </c>
      <c r="BH117" s="107">
        <f t="shared" si="3"/>
        <v>0</v>
      </c>
      <c r="BI117" s="107">
        <f t="shared" si="4"/>
        <v>0</v>
      </c>
      <c r="BJ117" s="106" t="s">
        <v>46</v>
      </c>
      <c r="BK117" s="103"/>
      <c r="BL117" s="103"/>
      <c r="BM117" s="103"/>
    </row>
    <row r="118" spans="1:65" s="2" customFormat="1" ht="18" customHeight="1" x14ac:dyDescent="0.2">
      <c r="A118" s="17"/>
      <c r="B118" s="18"/>
      <c r="C118" s="19"/>
      <c r="D118" s="199" t="s">
        <v>69</v>
      </c>
      <c r="E118" s="198"/>
      <c r="F118" s="198"/>
      <c r="G118" s="19"/>
      <c r="H118" s="19"/>
      <c r="I118" s="19"/>
      <c r="J118" s="39">
        <v>0</v>
      </c>
      <c r="K118" s="19"/>
      <c r="L118" s="102"/>
      <c r="M118" s="103"/>
      <c r="N118" s="104" t="s">
        <v>27</v>
      </c>
      <c r="O118" s="103"/>
      <c r="P118" s="103"/>
      <c r="Q118" s="103"/>
      <c r="R118" s="103"/>
      <c r="S118" s="105"/>
      <c r="T118" s="105"/>
      <c r="U118" s="105"/>
      <c r="V118" s="105"/>
      <c r="W118" s="105"/>
      <c r="X118" s="105"/>
      <c r="Y118" s="105"/>
      <c r="Z118" s="105"/>
      <c r="AA118" s="105"/>
      <c r="AB118" s="105"/>
      <c r="AC118" s="105"/>
      <c r="AD118" s="105"/>
      <c r="AE118" s="105"/>
      <c r="AF118" s="103"/>
      <c r="AG118" s="103"/>
      <c r="AH118" s="103"/>
      <c r="AI118" s="103"/>
      <c r="AJ118" s="103"/>
      <c r="AK118" s="103"/>
      <c r="AL118" s="103"/>
      <c r="AM118" s="103"/>
      <c r="AN118" s="103"/>
      <c r="AO118" s="103"/>
      <c r="AP118" s="103"/>
      <c r="AQ118" s="103"/>
      <c r="AR118" s="103"/>
      <c r="AS118" s="103"/>
      <c r="AT118" s="103"/>
      <c r="AU118" s="103"/>
      <c r="AV118" s="103"/>
      <c r="AW118" s="103"/>
      <c r="AX118" s="103"/>
      <c r="AY118" s="106" t="s">
        <v>65</v>
      </c>
      <c r="AZ118" s="103"/>
      <c r="BA118" s="103"/>
      <c r="BB118" s="103"/>
      <c r="BC118" s="103"/>
      <c r="BD118" s="103"/>
      <c r="BE118" s="107">
        <f t="shared" si="0"/>
        <v>0</v>
      </c>
      <c r="BF118" s="107">
        <f t="shared" si="1"/>
        <v>0</v>
      </c>
      <c r="BG118" s="107">
        <f t="shared" si="2"/>
        <v>0</v>
      </c>
      <c r="BH118" s="107">
        <f t="shared" si="3"/>
        <v>0</v>
      </c>
      <c r="BI118" s="107">
        <f t="shared" si="4"/>
        <v>0</v>
      </c>
      <c r="BJ118" s="106" t="s">
        <v>46</v>
      </c>
      <c r="BK118" s="103"/>
      <c r="BL118" s="103"/>
      <c r="BM118" s="103"/>
    </row>
    <row r="119" spans="1:65" s="2" customFormat="1" ht="18" customHeight="1" x14ac:dyDescent="0.2">
      <c r="A119" s="17"/>
      <c r="B119" s="18"/>
      <c r="C119" s="19"/>
      <c r="D119" s="38" t="s">
        <v>70</v>
      </c>
      <c r="E119" s="19"/>
      <c r="F119" s="19"/>
      <c r="G119" s="19"/>
      <c r="H119" s="19"/>
      <c r="I119" s="19"/>
      <c r="J119" s="39">
        <f>ROUND(J30*T119,2)</f>
        <v>0</v>
      </c>
      <c r="K119" s="19"/>
      <c r="L119" s="102"/>
      <c r="M119" s="103"/>
      <c r="N119" s="104" t="s">
        <v>27</v>
      </c>
      <c r="O119" s="103"/>
      <c r="P119" s="103"/>
      <c r="Q119" s="103"/>
      <c r="R119" s="103"/>
      <c r="S119" s="105"/>
      <c r="T119" s="105"/>
      <c r="U119" s="105"/>
      <c r="V119" s="105"/>
      <c r="W119" s="105"/>
      <c r="X119" s="105"/>
      <c r="Y119" s="105"/>
      <c r="Z119" s="105"/>
      <c r="AA119" s="105"/>
      <c r="AB119" s="105"/>
      <c r="AC119" s="105"/>
      <c r="AD119" s="105"/>
      <c r="AE119" s="105"/>
      <c r="AF119" s="103"/>
      <c r="AG119" s="103"/>
      <c r="AH119" s="103"/>
      <c r="AI119" s="103"/>
      <c r="AJ119" s="103"/>
      <c r="AK119" s="103"/>
      <c r="AL119" s="103"/>
      <c r="AM119" s="103"/>
      <c r="AN119" s="103"/>
      <c r="AO119" s="103"/>
      <c r="AP119" s="103"/>
      <c r="AQ119" s="103"/>
      <c r="AR119" s="103"/>
      <c r="AS119" s="103"/>
      <c r="AT119" s="103"/>
      <c r="AU119" s="103"/>
      <c r="AV119" s="103"/>
      <c r="AW119" s="103"/>
      <c r="AX119" s="103"/>
      <c r="AY119" s="106" t="s">
        <v>71</v>
      </c>
      <c r="AZ119" s="103"/>
      <c r="BA119" s="103"/>
      <c r="BB119" s="103"/>
      <c r="BC119" s="103"/>
      <c r="BD119" s="103"/>
      <c r="BE119" s="107">
        <f t="shared" si="0"/>
        <v>0</v>
      </c>
      <c r="BF119" s="107">
        <f t="shared" si="1"/>
        <v>0</v>
      </c>
      <c r="BG119" s="107">
        <f t="shared" si="2"/>
        <v>0</v>
      </c>
      <c r="BH119" s="107">
        <f t="shared" si="3"/>
        <v>0</v>
      </c>
      <c r="BI119" s="107">
        <f t="shared" si="4"/>
        <v>0</v>
      </c>
      <c r="BJ119" s="106" t="s">
        <v>46</v>
      </c>
      <c r="BK119" s="103"/>
      <c r="BL119" s="103"/>
      <c r="BM119" s="103"/>
    </row>
    <row r="120" spans="1:65" s="2" customFormat="1" ht="11.25" x14ac:dyDescent="0.2">
      <c r="A120" s="17"/>
      <c r="B120" s="18"/>
      <c r="C120" s="19"/>
      <c r="D120" s="19"/>
      <c r="E120" s="19"/>
      <c r="F120" s="19"/>
      <c r="G120" s="19"/>
      <c r="H120" s="19"/>
      <c r="I120" s="19"/>
      <c r="J120" s="19"/>
      <c r="K120" s="19"/>
      <c r="L120" s="21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</row>
    <row r="121" spans="1:65" s="2" customFormat="1" ht="29.25" customHeight="1" x14ac:dyDescent="0.2">
      <c r="A121" s="17"/>
      <c r="B121" s="18"/>
      <c r="C121" s="41" t="s">
        <v>50</v>
      </c>
      <c r="D121" s="42"/>
      <c r="E121" s="42"/>
      <c r="F121" s="42"/>
      <c r="G121" s="42"/>
      <c r="H121" s="42"/>
      <c r="I121" s="42"/>
      <c r="J121" s="43">
        <f>ROUND(J96+J113,2)</f>
        <v>0</v>
      </c>
      <c r="K121" s="42"/>
      <c r="L121" s="21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</row>
    <row r="122" spans="1:65" s="2" customFormat="1" ht="6.95" customHeight="1" x14ac:dyDescent="0.2">
      <c r="A122" s="17"/>
      <c r="B122" s="22"/>
      <c r="C122" s="23"/>
      <c r="D122" s="23"/>
      <c r="E122" s="23"/>
      <c r="F122" s="23"/>
      <c r="G122" s="23"/>
      <c r="H122" s="23"/>
      <c r="I122" s="23"/>
      <c r="J122" s="23"/>
      <c r="K122" s="23"/>
      <c r="L122" s="21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</row>
    <row r="126" spans="1:65" s="2" customFormat="1" ht="6.95" customHeight="1" x14ac:dyDescent="0.2">
      <c r="A126" s="17"/>
      <c r="B126" s="24"/>
      <c r="C126" s="25"/>
      <c r="D126" s="25"/>
      <c r="E126" s="25"/>
      <c r="F126" s="25"/>
      <c r="G126" s="25"/>
      <c r="H126" s="25"/>
      <c r="I126" s="25"/>
      <c r="J126" s="25"/>
      <c r="K126" s="25"/>
      <c r="L126" s="21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</row>
    <row r="127" spans="1:65" s="2" customFormat="1" ht="24.95" customHeight="1" x14ac:dyDescent="0.2">
      <c r="A127" s="17"/>
      <c r="B127" s="18"/>
      <c r="C127" s="12" t="s">
        <v>72</v>
      </c>
      <c r="D127" s="19"/>
      <c r="E127" s="19"/>
      <c r="F127" s="19"/>
      <c r="G127" s="19"/>
      <c r="H127" s="19"/>
      <c r="I127" s="19"/>
      <c r="J127" s="19"/>
      <c r="K127" s="19"/>
      <c r="L127" s="21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</row>
    <row r="128" spans="1:65" s="2" customFormat="1" ht="6.95" customHeight="1" x14ac:dyDescent="0.2">
      <c r="A128" s="17"/>
      <c r="B128" s="18"/>
      <c r="C128" s="19"/>
      <c r="D128" s="19"/>
      <c r="E128" s="19"/>
      <c r="F128" s="19"/>
      <c r="G128" s="19"/>
      <c r="H128" s="19"/>
      <c r="I128" s="19"/>
      <c r="J128" s="19"/>
      <c r="K128" s="19"/>
      <c r="L128" s="21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</row>
    <row r="129" spans="1:65" s="2" customFormat="1" ht="12" customHeight="1" x14ac:dyDescent="0.2">
      <c r="A129" s="17"/>
      <c r="B129" s="18"/>
      <c r="C129" s="14" t="s">
        <v>4</v>
      </c>
      <c r="D129" s="19"/>
      <c r="E129" s="19"/>
      <c r="F129" s="19"/>
      <c r="G129" s="19"/>
      <c r="H129" s="19"/>
      <c r="I129" s="19"/>
      <c r="J129" s="19"/>
      <c r="K129" s="19"/>
      <c r="L129" s="21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</row>
    <row r="130" spans="1:65" s="2" customFormat="1" ht="16.5" customHeight="1" x14ac:dyDescent="0.2">
      <c r="A130" s="17"/>
      <c r="B130" s="18"/>
      <c r="C130" s="19"/>
      <c r="D130" s="19"/>
      <c r="E130" s="208" t="e">
        <f>E7</f>
        <v>#REF!</v>
      </c>
      <c r="F130" s="209"/>
      <c r="G130" s="209"/>
      <c r="H130" s="209"/>
      <c r="I130" s="19"/>
      <c r="J130" s="19"/>
      <c r="K130" s="19"/>
      <c r="L130" s="21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</row>
    <row r="131" spans="1:65" s="2" customFormat="1" ht="12" customHeight="1" x14ac:dyDescent="0.2">
      <c r="A131" s="17"/>
      <c r="B131" s="18"/>
      <c r="C131" s="14" t="s">
        <v>52</v>
      </c>
      <c r="D131" s="19"/>
      <c r="E131" s="19"/>
      <c r="F131" s="19"/>
      <c r="G131" s="19"/>
      <c r="H131" s="19"/>
      <c r="I131" s="19"/>
      <c r="J131" s="19"/>
      <c r="K131" s="19"/>
      <c r="L131" s="21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</row>
    <row r="132" spans="1:65" s="2" customFormat="1" ht="30" customHeight="1" x14ac:dyDescent="0.2">
      <c r="A132" s="17"/>
      <c r="B132" s="18"/>
      <c r="C132" s="19"/>
      <c r="D132" s="19"/>
      <c r="E132" s="197" t="str">
        <f>E9</f>
        <v>02b - Strecha špeciálne dielne autobusov - plochá strecha malá</v>
      </c>
      <c r="F132" s="210"/>
      <c r="G132" s="210"/>
      <c r="H132" s="210"/>
      <c r="I132" s="19"/>
      <c r="J132" s="19"/>
      <c r="K132" s="19"/>
      <c r="L132" s="21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</row>
    <row r="133" spans="1:65" s="2" customFormat="1" ht="6.95" customHeight="1" x14ac:dyDescent="0.2">
      <c r="A133" s="17"/>
      <c r="B133" s="18"/>
      <c r="C133" s="19"/>
      <c r="D133" s="19"/>
      <c r="E133" s="19"/>
      <c r="F133" s="19"/>
      <c r="G133" s="19"/>
      <c r="H133" s="19"/>
      <c r="I133" s="19"/>
      <c r="J133" s="19"/>
      <c r="K133" s="19"/>
      <c r="L133" s="21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</row>
    <row r="134" spans="1:65" s="2" customFormat="1" ht="12" customHeight="1" x14ac:dyDescent="0.2">
      <c r="A134" s="17"/>
      <c r="B134" s="18"/>
      <c r="C134" s="14" t="s">
        <v>7</v>
      </c>
      <c r="D134" s="19"/>
      <c r="E134" s="19"/>
      <c r="F134" s="13" t="str">
        <f>F12</f>
        <v>Bratislava</v>
      </c>
      <c r="G134" s="19"/>
      <c r="H134" s="19"/>
      <c r="I134" s="14" t="s">
        <v>9</v>
      </c>
      <c r="J134" s="26" t="e">
        <f>IF(J12="","",J12)</f>
        <v>#REF!</v>
      </c>
      <c r="K134" s="19"/>
      <c r="L134" s="21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</row>
    <row r="135" spans="1:65" s="2" customFormat="1" ht="6.95" customHeight="1" x14ac:dyDescent="0.2">
      <c r="A135" s="17"/>
      <c r="B135" s="18"/>
      <c r="C135" s="19"/>
      <c r="D135" s="19"/>
      <c r="E135" s="19"/>
      <c r="F135" s="19"/>
      <c r="G135" s="19"/>
      <c r="H135" s="19"/>
      <c r="I135" s="19"/>
      <c r="J135" s="19"/>
      <c r="K135" s="19"/>
      <c r="L135" s="21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</row>
    <row r="136" spans="1:65" s="2" customFormat="1" ht="15.2" customHeight="1" x14ac:dyDescent="0.2">
      <c r="A136" s="17"/>
      <c r="B136" s="18"/>
      <c r="C136" s="14" t="s">
        <v>10</v>
      </c>
      <c r="D136" s="19"/>
      <c r="E136" s="19"/>
      <c r="F136" s="13" t="str">
        <f>E15</f>
        <v>Dopravný podnik Bratislava, akciová spoločnosť</v>
      </c>
      <c r="G136" s="19"/>
      <c r="H136" s="19"/>
      <c r="I136" s="14" t="s">
        <v>17</v>
      </c>
      <c r="J136" s="16" t="e">
        <f>E21</f>
        <v>#REF!</v>
      </c>
      <c r="K136" s="19"/>
      <c r="L136" s="21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</row>
    <row r="137" spans="1:65" s="2" customFormat="1" ht="15.2" customHeight="1" x14ac:dyDescent="0.2">
      <c r="A137" s="17"/>
      <c r="B137" s="18"/>
      <c r="C137" s="14" t="s">
        <v>16</v>
      </c>
      <c r="D137" s="19"/>
      <c r="E137" s="19"/>
      <c r="F137" s="13" t="e">
        <f>IF(E18="","",E18)</f>
        <v>#REF!</v>
      </c>
      <c r="G137" s="19"/>
      <c r="H137" s="19"/>
      <c r="I137" s="14" t="s">
        <v>19</v>
      </c>
      <c r="J137" s="16" t="e">
        <f>E24</f>
        <v>#REF!</v>
      </c>
      <c r="K137" s="19"/>
      <c r="L137" s="21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</row>
    <row r="138" spans="1:65" s="2" customFormat="1" ht="10.35" customHeight="1" x14ac:dyDescent="0.2">
      <c r="A138" s="17"/>
      <c r="B138" s="18"/>
      <c r="C138" s="19"/>
      <c r="D138" s="19"/>
      <c r="E138" s="19"/>
      <c r="F138" s="19"/>
      <c r="G138" s="19"/>
      <c r="H138" s="19"/>
      <c r="I138" s="19"/>
      <c r="J138" s="19"/>
      <c r="K138" s="19"/>
      <c r="L138" s="21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</row>
    <row r="139" spans="1:65" s="6" customFormat="1" ht="29.25" customHeight="1" x14ac:dyDescent="0.2">
      <c r="A139" s="108"/>
      <c r="B139" s="109"/>
      <c r="C139" s="110" t="s">
        <v>73</v>
      </c>
      <c r="D139" s="111" t="s">
        <v>42</v>
      </c>
      <c r="E139" s="111" t="s">
        <v>40</v>
      </c>
      <c r="F139" s="111" t="s">
        <v>41</v>
      </c>
      <c r="G139" s="111" t="s">
        <v>74</v>
      </c>
      <c r="H139" s="111" t="s">
        <v>75</v>
      </c>
      <c r="I139" s="111" t="s">
        <v>76</v>
      </c>
      <c r="J139" s="112" t="s">
        <v>56</v>
      </c>
      <c r="K139" s="113" t="s">
        <v>77</v>
      </c>
      <c r="L139" s="114"/>
      <c r="M139" s="29" t="s">
        <v>0</v>
      </c>
      <c r="N139" s="30" t="s">
        <v>25</v>
      </c>
      <c r="O139" s="30" t="s">
        <v>78</v>
      </c>
      <c r="P139" s="30" t="s">
        <v>79</v>
      </c>
      <c r="Q139" s="30" t="s">
        <v>80</v>
      </c>
      <c r="R139" s="30" t="s">
        <v>81</v>
      </c>
      <c r="S139" s="30" t="s">
        <v>82</v>
      </c>
      <c r="T139" s="31" t="s">
        <v>83</v>
      </c>
      <c r="U139" s="108"/>
      <c r="V139" s="108"/>
      <c r="W139" s="108"/>
      <c r="X139" s="108"/>
      <c r="Y139" s="108"/>
      <c r="Z139" s="108"/>
      <c r="AA139" s="108"/>
      <c r="AB139" s="108"/>
      <c r="AC139" s="108"/>
      <c r="AD139" s="108"/>
      <c r="AE139" s="108"/>
    </row>
    <row r="140" spans="1:65" s="2" customFormat="1" ht="22.9" customHeight="1" x14ac:dyDescent="0.25">
      <c r="A140" s="17"/>
      <c r="B140" s="18"/>
      <c r="C140" s="34" t="s">
        <v>53</v>
      </c>
      <c r="D140" s="19"/>
      <c r="E140" s="19"/>
      <c r="F140" s="19"/>
      <c r="G140" s="19"/>
      <c r="H140" s="19"/>
      <c r="I140" s="19"/>
      <c r="J140" s="115">
        <f>BK140</f>
        <v>0</v>
      </c>
      <c r="K140" s="19"/>
      <c r="L140" s="20"/>
      <c r="M140" s="32"/>
      <c r="N140" s="116"/>
      <c r="O140" s="33"/>
      <c r="P140" s="117">
        <f>P141+P151+P239+P263+P267+P273</f>
        <v>0</v>
      </c>
      <c r="Q140" s="33"/>
      <c r="R140" s="117">
        <f>R141+R151+R239+R263+R267+R273</f>
        <v>0.37489681999999996</v>
      </c>
      <c r="S140" s="33"/>
      <c r="T140" s="118">
        <f>T141+T151+T239+T263+T267+T273</f>
        <v>0.80288500000000007</v>
      </c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T140" s="10" t="s">
        <v>43</v>
      </c>
      <c r="AU140" s="10" t="s">
        <v>58</v>
      </c>
      <c r="BK140" s="119">
        <f>BK141+BK151+BK239+BK263+BK267+BK273</f>
        <v>0</v>
      </c>
    </row>
    <row r="141" spans="1:65" s="7" customFormat="1" ht="25.9" customHeight="1" x14ac:dyDescent="0.2">
      <c r="B141" s="120"/>
      <c r="C141" s="121"/>
      <c r="D141" s="122" t="s">
        <v>43</v>
      </c>
      <c r="E141" s="123" t="s">
        <v>84</v>
      </c>
      <c r="F141" s="123" t="s">
        <v>85</v>
      </c>
      <c r="G141" s="121"/>
      <c r="H141" s="121"/>
      <c r="I141" s="124"/>
      <c r="J141" s="99">
        <f>BK141</f>
        <v>0</v>
      </c>
      <c r="K141" s="121"/>
      <c r="L141" s="125"/>
      <c r="M141" s="126"/>
      <c r="N141" s="127"/>
      <c r="O141" s="127"/>
      <c r="P141" s="128">
        <f>P142</f>
        <v>0</v>
      </c>
      <c r="Q141" s="127"/>
      <c r="R141" s="128">
        <f>R142</f>
        <v>0</v>
      </c>
      <c r="S141" s="127"/>
      <c r="T141" s="129">
        <f>T142</f>
        <v>0</v>
      </c>
      <c r="AR141" s="130" t="s">
        <v>45</v>
      </c>
      <c r="AT141" s="131" t="s">
        <v>43</v>
      </c>
      <c r="AU141" s="131" t="s">
        <v>44</v>
      </c>
      <c r="AY141" s="130" t="s">
        <v>86</v>
      </c>
      <c r="BK141" s="132">
        <f>BK142</f>
        <v>0</v>
      </c>
    </row>
    <row r="142" spans="1:65" s="7" customFormat="1" ht="22.9" customHeight="1" x14ac:dyDescent="0.2">
      <c r="B142" s="120"/>
      <c r="C142" s="121"/>
      <c r="D142" s="122" t="s">
        <v>43</v>
      </c>
      <c r="E142" s="133" t="s">
        <v>94</v>
      </c>
      <c r="F142" s="133" t="s">
        <v>95</v>
      </c>
      <c r="G142" s="121"/>
      <c r="H142" s="121"/>
      <c r="I142" s="124"/>
      <c r="J142" s="134">
        <f>BK142</f>
        <v>0</v>
      </c>
      <c r="K142" s="121"/>
      <c r="L142" s="125"/>
      <c r="M142" s="126"/>
      <c r="N142" s="127"/>
      <c r="O142" s="127"/>
      <c r="P142" s="128">
        <f>SUM(P143:P150)</f>
        <v>0</v>
      </c>
      <c r="Q142" s="127"/>
      <c r="R142" s="128">
        <f>SUM(R143:R150)</f>
        <v>0</v>
      </c>
      <c r="S142" s="127"/>
      <c r="T142" s="129">
        <f>SUM(T143:T150)</f>
        <v>0</v>
      </c>
      <c r="AR142" s="130" t="s">
        <v>45</v>
      </c>
      <c r="AT142" s="131" t="s">
        <v>43</v>
      </c>
      <c r="AU142" s="131" t="s">
        <v>45</v>
      </c>
      <c r="AY142" s="130" t="s">
        <v>86</v>
      </c>
      <c r="BK142" s="132">
        <f>SUM(BK143:BK150)</f>
        <v>0</v>
      </c>
    </row>
    <row r="143" spans="1:65" s="2" customFormat="1" ht="21.75" customHeight="1" x14ac:dyDescent="0.2">
      <c r="A143" s="17"/>
      <c r="B143" s="18"/>
      <c r="C143" s="135" t="s">
        <v>45</v>
      </c>
      <c r="D143" s="135" t="s">
        <v>87</v>
      </c>
      <c r="E143" s="136" t="s">
        <v>174</v>
      </c>
      <c r="F143" s="137" t="s">
        <v>175</v>
      </c>
      <c r="G143" s="138" t="s">
        <v>97</v>
      </c>
      <c r="H143" s="139">
        <v>0.77100000000000002</v>
      </c>
      <c r="I143" s="140"/>
      <c r="J143" s="141">
        <f>ROUND(I143*H143,2)</f>
        <v>0</v>
      </c>
      <c r="K143" s="142"/>
      <c r="L143" s="20"/>
      <c r="M143" s="143" t="s">
        <v>0</v>
      </c>
      <c r="N143" s="144" t="s">
        <v>27</v>
      </c>
      <c r="O143" s="27"/>
      <c r="P143" s="145">
        <f>O143*H143</f>
        <v>0</v>
      </c>
      <c r="Q143" s="145">
        <v>0</v>
      </c>
      <c r="R143" s="145">
        <f>Q143*H143</f>
        <v>0</v>
      </c>
      <c r="S143" s="145">
        <v>0</v>
      </c>
      <c r="T143" s="146">
        <f>S143*H143</f>
        <v>0</v>
      </c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R143" s="147" t="s">
        <v>89</v>
      </c>
      <c r="AT143" s="147" t="s">
        <v>87</v>
      </c>
      <c r="AU143" s="147" t="s">
        <v>46</v>
      </c>
      <c r="AY143" s="10" t="s">
        <v>86</v>
      </c>
      <c r="BE143" s="40">
        <f>IF(N143="základná",J143,0)</f>
        <v>0</v>
      </c>
      <c r="BF143" s="40">
        <f>IF(N143="znížená",J143,0)</f>
        <v>0</v>
      </c>
      <c r="BG143" s="40">
        <f>IF(N143="zákl. prenesená",J143,0)</f>
        <v>0</v>
      </c>
      <c r="BH143" s="40">
        <f>IF(N143="zníž. prenesená",J143,0)</f>
        <v>0</v>
      </c>
      <c r="BI143" s="40">
        <f>IF(N143="nulová",J143,0)</f>
        <v>0</v>
      </c>
      <c r="BJ143" s="10" t="s">
        <v>46</v>
      </c>
      <c r="BK143" s="40">
        <f>ROUND(I143*H143,2)</f>
        <v>0</v>
      </c>
      <c r="BL143" s="10" t="s">
        <v>89</v>
      </c>
      <c r="BM143" s="147" t="s">
        <v>176</v>
      </c>
    </row>
    <row r="144" spans="1:65" s="2" customFormat="1" ht="21.75" customHeight="1" x14ac:dyDescent="0.2">
      <c r="A144" s="17"/>
      <c r="B144" s="18"/>
      <c r="C144" s="135" t="s">
        <v>46</v>
      </c>
      <c r="D144" s="135" t="s">
        <v>87</v>
      </c>
      <c r="E144" s="136" t="s">
        <v>111</v>
      </c>
      <c r="F144" s="137" t="s">
        <v>112</v>
      </c>
      <c r="G144" s="138" t="s">
        <v>97</v>
      </c>
      <c r="H144" s="139">
        <v>0.77100000000000002</v>
      </c>
      <c r="I144" s="140"/>
      <c r="J144" s="141">
        <f>ROUND(I144*H144,2)</f>
        <v>0</v>
      </c>
      <c r="K144" s="142"/>
      <c r="L144" s="20"/>
      <c r="M144" s="143" t="s">
        <v>0</v>
      </c>
      <c r="N144" s="144" t="s">
        <v>27</v>
      </c>
      <c r="O144" s="27"/>
      <c r="P144" s="145">
        <f>O144*H144</f>
        <v>0</v>
      </c>
      <c r="Q144" s="145">
        <v>0</v>
      </c>
      <c r="R144" s="145">
        <f>Q144*H144</f>
        <v>0</v>
      </c>
      <c r="S144" s="145">
        <v>0</v>
      </c>
      <c r="T144" s="146">
        <f>S144*H144</f>
        <v>0</v>
      </c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R144" s="147" t="s">
        <v>89</v>
      </c>
      <c r="AT144" s="147" t="s">
        <v>87</v>
      </c>
      <c r="AU144" s="147" t="s">
        <v>46</v>
      </c>
      <c r="AY144" s="10" t="s">
        <v>86</v>
      </c>
      <c r="BE144" s="40">
        <f>IF(N144="základná",J144,0)</f>
        <v>0</v>
      </c>
      <c r="BF144" s="40">
        <f>IF(N144="znížená",J144,0)</f>
        <v>0</v>
      </c>
      <c r="BG144" s="40">
        <f>IF(N144="zákl. prenesená",J144,0)</f>
        <v>0</v>
      </c>
      <c r="BH144" s="40">
        <f>IF(N144="zníž. prenesená",J144,0)</f>
        <v>0</v>
      </c>
      <c r="BI144" s="40">
        <f>IF(N144="nulová",J144,0)</f>
        <v>0</v>
      </c>
      <c r="BJ144" s="10" t="s">
        <v>46</v>
      </c>
      <c r="BK144" s="40">
        <f>ROUND(I144*H144,2)</f>
        <v>0</v>
      </c>
      <c r="BL144" s="10" t="s">
        <v>89</v>
      </c>
      <c r="BM144" s="147" t="s">
        <v>177</v>
      </c>
    </row>
    <row r="145" spans="1:65" s="2" customFormat="1" ht="24.2" customHeight="1" x14ac:dyDescent="0.2">
      <c r="A145" s="17"/>
      <c r="B145" s="18"/>
      <c r="C145" s="135" t="s">
        <v>91</v>
      </c>
      <c r="D145" s="135" t="s">
        <v>87</v>
      </c>
      <c r="E145" s="136" t="s">
        <v>114</v>
      </c>
      <c r="F145" s="137" t="s">
        <v>115</v>
      </c>
      <c r="G145" s="138" t="s">
        <v>97</v>
      </c>
      <c r="H145" s="139">
        <v>17.733000000000001</v>
      </c>
      <c r="I145" s="140"/>
      <c r="J145" s="141">
        <f>ROUND(I145*H145,2)</f>
        <v>0</v>
      </c>
      <c r="K145" s="142"/>
      <c r="L145" s="20"/>
      <c r="M145" s="143" t="s">
        <v>0</v>
      </c>
      <c r="N145" s="144" t="s">
        <v>27</v>
      </c>
      <c r="O145" s="27"/>
      <c r="P145" s="145">
        <f>O145*H145</f>
        <v>0</v>
      </c>
      <c r="Q145" s="145">
        <v>0</v>
      </c>
      <c r="R145" s="145">
        <f>Q145*H145</f>
        <v>0</v>
      </c>
      <c r="S145" s="145">
        <v>0</v>
      </c>
      <c r="T145" s="146">
        <f>S145*H145</f>
        <v>0</v>
      </c>
      <c r="U145" s="17"/>
      <c r="V145" s="17"/>
      <c r="W145" s="17"/>
      <c r="X145" s="17"/>
      <c r="Y145" s="17"/>
      <c r="Z145" s="17"/>
      <c r="AA145" s="17"/>
      <c r="AB145" s="17"/>
      <c r="AC145" s="17"/>
      <c r="AD145" s="17"/>
      <c r="AE145" s="17"/>
      <c r="AR145" s="147" t="s">
        <v>89</v>
      </c>
      <c r="AT145" s="147" t="s">
        <v>87</v>
      </c>
      <c r="AU145" s="147" t="s">
        <v>46</v>
      </c>
      <c r="AY145" s="10" t="s">
        <v>86</v>
      </c>
      <c r="BE145" s="40">
        <f>IF(N145="základná",J145,0)</f>
        <v>0</v>
      </c>
      <c r="BF145" s="40">
        <f>IF(N145="znížená",J145,0)</f>
        <v>0</v>
      </c>
      <c r="BG145" s="40">
        <f>IF(N145="zákl. prenesená",J145,0)</f>
        <v>0</v>
      </c>
      <c r="BH145" s="40">
        <f>IF(N145="zníž. prenesená",J145,0)</f>
        <v>0</v>
      </c>
      <c r="BI145" s="40">
        <f>IF(N145="nulová",J145,0)</f>
        <v>0</v>
      </c>
      <c r="BJ145" s="10" t="s">
        <v>46</v>
      </c>
      <c r="BK145" s="40">
        <f>ROUND(I145*H145,2)</f>
        <v>0</v>
      </c>
      <c r="BL145" s="10" t="s">
        <v>89</v>
      </c>
      <c r="BM145" s="147" t="s">
        <v>178</v>
      </c>
    </row>
    <row r="146" spans="1:65" s="8" customFormat="1" ht="11.25" x14ac:dyDescent="0.2">
      <c r="B146" s="159"/>
      <c r="C146" s="160"/>
      <c r="D146" s="161" t="s">
        <v>116</v>
      </c>
      <c r="E146" s="160"/>
      <c r="F146" s="162" t="s">
        <v>464</v>
      </c>
      <c r="G146" s="160"/>
      <c r="H146" s="163">
        <v>17.733000000000001</v>
      </c>
      <c r="I146" s="164"/>
      <c r="J146" s="160"/>
      <c r="K146" s="160"/>
      <c r="L146" s="165"/>
      <c r="M146" s="166"/>
      <c r="N146" s="167"/>
      <c r="O146" s="167"/>
      <c r="P146" s="167"/>
      <c r="Q146" s="167"/>
      <c r="R146" s="167"/>
      <c r="S146" s="167"/>
      <c r="T146" s="168"/>
      <c r="AT146" s="169" t="s">
        <v>116</v>
      </c>
      <c r="AU146" s="169" t="s">
        <v>46</v>
      </c>
      <c r="AV146" s="8" t="s">
        <v>46</v>
      </c>
      <c r="AW146" s="8" t="s">
        <v>1</v>
      </c>
      <c r="AX146" s="8" t="s">
        <v>45</v>
      </c>
      <c r="AY146" s="169" t="s">
        <v>86</v>
      </c>
    </row>
    <row r="147" spans="1:65" s="2" customFormat="1" ht="24.2" customHeight="1" x14ac:dyDescent="0.2">
      <c r="A147" s="17"/>
      <c r="B147" s="18"/>
      <c r="C147" s="135" t="s">
        <v>89</v>
      </c>
      <c r="D147" s="135" t="s">
        <v>87</v>
      </c>
      <c r="E147" s="136" t="s">
        <v>118</v>
      </c>
      <c r="F147" s="137" t="s">
        <v>119</v>
      </c>
      <c r="G147" s="138" t="s">
        <v>97</v>
      </c>
      <c r="H147" s="139">
        <v>0.77100000000000002</v>
      </c>
      <c r="I147" s="140"/>
      <c r="J147" s="141">
        <f>ROUND(I147*H147,2)</f>
        <v>0</v>
      </c>
      <c r="K147" s="142"/>
      <c r="L147" s="20"/>
      <c r="M147" s="143" t="s">
        <v>0</v>
      </c>
      <c r="N147" s="144" t="s">
        <v>27</v>
      </c>
      <c r="O147" s="27"/>
      <c r="P147" s="145">
        <f>O147*H147</f>
        <v>0</v>
      </c>
      <c r="Q147" s="145">
        <v>0</v>
      </c>
      <c r="R147" s="145">
        <f>Q147*H147</f>
        <v>0</v>
      </c>
      <c r="S147" s="145">
        <v>0</v>
      </c>
      <c r="T147" s="146">
        <f>S147*H147</f>
        <v>0</v>
      </c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R147" s="147" t="s">
        <v>89</v>
      </c>
      <c r="AT147" s="147" t="s">
        <v>87</v>
      </c>
      <c r="AU147" s="147" t="s">
        <v>46</v>
      </c>
      <c r="AY147" s="10" t="s">
        <v>86</v>
      </c>
      <c r="BE147" s="40">
        <f>IF(N147="základná",J147,0)</f>
        <v>0</v>
      </c>
      <c r="BF147" s="40">
        <f>IF(N147="znížená",J147,0)</f>
        <v>0</v>
      </c>
      <c r="BG147" s="40">
        <f>IF(N147="zákl. prenesená",J147,0)</f>
        <v>0</v>
      </c>
      <c r="BH147" s="40">
        <f>IF(N147="zníž. prenesená",J147,0)</f>
        <v>0</v>
      </c>
      <c r="BI147" s="40">
        <f>IF(N147="nulová",J147,0)</f>
        <v>0</v>
      </c>
      <c r="BJ147" s="10" t="s">
        <v>46</v>
      </c>
      <c r="BK147" s="40">
        <f>ROUND(I147*H147,2)</f>
        <v>0</v>
      </c>
      <c r="BL147" s="10" t="s">
        <v>89</v>
      </c>
      <c r="BM147" s="147" t="s">
        <v>180</v>
      </c>
    </row>
    <row r="148" spans="1:65" s="2" customFormat="1" ht="24.2" customHeight="1" x14ac:dyDescent="0.2">
      <c r="A148" s="17"/>
      <c r="B148" s="18"/>
      <c r="C148" s="135" t="s">
        <v>90</v>
      </c>
      <c r="D148" s="135" t="s">
        <v>87</v>
      </c>
      <c r="E148" s="136" t="s">
        <v>121</v>
      </c>
      <c r="F148" s="137" t="s">
        <v>122</v>
      </c>
      <c r="G148" s="138" t="s">
        <v>97</v>
      </c>
      <c r="H148" s="139">
        <v>0.77100000000000002</v>
      </c>
      <c r="I148" s="140"/>
      <c r="J148" s="141">
        <f>ROUND(I148*H148,2)</f>
        <v>0</v>
      </c>
      <c r="K148" s="142"/>
      <c r="L148" s="20"/>
      <c r="M148" s="143" t="s">
        <v>0</v>
      </c>
      <c r="N148" s="144" t="s">
        <v>27</v>
      </c>
      <c r="O148" s="27"/>
      <c r="P148" s="145">
        <f>O148*H148</f>
        <v>0</v>
      </c>
      <c r="Q148" s="145">
        <v>0</v>
      </c>
      <c r="R148" s="145">
        <f>Q148*H148</f>
        <v>0</v>
      </c>
      <c r="S148" s="145">
        <v>0</v>
      </c>
      <c r="T148" s="146">
        <f>S148*H148</f>
        <v>0</v>
      </c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R148" s="147" t="s">
        <v>89</v>
      </c>
      <c r="AT148" s="147" t="s">
        <v>87</v>
      </c>
      <c r="AU148" s="147" t="s">
        <v>46</v>
      </c>
      <c r="AY148" s="10" t="s">
        <v>86</v>
      </c>
      <c r="BE148" s="40">
        <f>IF(N148="základná",J148,0)</f>
        <v>0</v>
      </c>
      <c r="BF148" s="40">
        <f>IF(N148="znížená",J148,0)</f>
        <v>0</v>
      </c>
      <c r="BG148" s="40">
        <f>IF(N148="zákl. prenesená",J148,0)</f>
        <v>0</v>
      </c>
      <c r="BH148" s="40">
        <f>IF(N148="zníž. prenesená",J148,0)</f>
        <v>0</v>
      </c>
      <c r="BI148" s="40">
        <f>IF(N148="nulová",J148,0)</f>
        <v>0</v>
      </c>
      <c r="BJ148" s="10" t="s">
        <v>46</v>
      </c>
      <c r="BK148" s="40">
        <f>ROUND(I148*H148,2)</f>
        <v>0</v>
      </c>
      <c r="BL148" s="10" t="s">
        <v>89</v>
      </c>
      <c r="BM148" s="147" t="s">
        <v>181</v>
      </c>
    </row>
    <row r="149" spans="1:65" s="2" customFormat="1" ht="24.2" customHeight="1" x14ac:dyDescent="0.2">
      <c r="A149" s="17"/>
      <c r="B149" s="18"/>
      <c r="C149" s="135" t="s">
        <v>96</v>
      </c>
      <c r="D149" s="135" t="s">
        <v>87</v>
      </c>
      <c r="E149" s="136" t="s">
        <v>182</v>
      </c>
      <c r="F149" s="137" t="s">
        <v>183</v>
      </c>
      <c r="G149" s="138" t="s">
        <v>97</v>
      </c>
      <c r="H149" s="139">
        <v>0.77100000000000002</v>
      </c>
      <c r="I149" s="140"/>
      <c r="J149" s="141">
        <f>ROUND(I149*H149,2)</f>
        <v>0</v>
      </c>
      <c r="K149" s="142"/>
      <c r="L149" s="20"/>
      <c r="M149" s="143" t="s">
        <v>0</v>
      </c>
      <c r="N149" s="144" t="s">
        <v>27</v>
      </c>
      <c r="O149" s="27"/>
      <c r="P149" s="145">
        <f>O149*H149</f>
        <v>0</v>
      </c>
      <c r="Q149" s="145">
        <v>0</v>
      </c>
      <c r="R149" s="145">
        <f>Q149*H149</f>
        <v>0</v>
      </c>
      <c r="S149" s="145">
        <v>0</v>
      </c>
      <c r="T149" s="146">
        <f>S149*H149</f>
        <v>0</v>
      </c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R149" s="147" t="s">
        <v>89</v>
      </c>
      <c r="AT149" s="147" t="s">
        <v>87</v>
      </c>
      <c r="AU149" s="147" t="s">
        <v>46</v>
      </c>
      <c r="AY149" s="10" t="s">
        <v>86</v>
      </c>
      <c r="BE149" s="40">
        <f>IF(N149="základná",J149,0)</f>
        <v>0</v>
      </c>
      <c r="BF149" s="40">
        <f>IF(N149="znížená",J149,0)</f>
        <v>0</v>
      </c>
      <c r="BG149" s="40">
        <f>IF(N149="zákl. prenesená",J149,0)</f>
        <v>0</v>
      </c>
      <c r="BH149" s="40">
        <f>IF(N149="zníž. prenesená",J149,0)</f>
        <v>0</v>
      </c>
      <c r="BI149" s="40">
        <f>IF(N149="nulová",J149,0)</f>
        <v>0</v>
      </c>
      <c r="BJ149" s="10" t="s">
        <v>46</v>
      </c>
      <c r="BK149" s="40">
        <f>ROUND(I149*H149,2)</f>
        <v>0</v>
      </c>
      <c r="BL149" s="10" t="s">
        <v>89</v>
      </c>
      <c r="BM149" s="147" t="s">
        <v>184</v>
      </c>
    </row>
    <row r="150" spans="1:65" s="2" customFormat="1" ht="24.2" customHeight="1" x14ac:dyDescent="0.2">
      <c r="A150" s="17"/>
      <c r="B150" s="18"/>
      <c r="C150" s="135" t="s">
        <v>98</v>
      </c>
      <c r="D150" s="135" t="s">
        <v>87</v>
      </c>
      <c r="E150" s="136" t="s">
        <v>185</v>
      </c>
      <c r="F150" s="137" t="s">
        <v>186</v>
      </c>
      <c r="G150" s="138" t="s">
        <v>97</v>
      </c>
      <c r="H150" s="139">
        <v>0.77100000000000002</v>
      </c>
      <c r="I150" s="140"/>
      <c r="J150" s="141">
        <f>ROUND(I150*H150,2)</f>
        <v>0</v>
      </c>
      <c r="K150" s="142"/>
      <c r="L150" s="20"/>
      <c r="M150" s="143" t="s">
        <v>0</v>
      </c>
      <c r="N150" s="144" t="s">
        <v>27</v>
      </c>
      <c r="O150" s="27"/>
      <c r="P150" s="145">
        <f>O150*H150</f>
        <v>0</v>
      </c>
      <c r="Q150" s="145">
        <v>0</v>
      </c>
      <c r="R150" s="145">
        <f>Q150*H150</f>
        <v>0</v>
      </c>
      <c r="S150" s="145">
        <v>0</v>
      </c>
      <c r="T150" s="146">
        <f>S150*H150</f>
        <v>0</v>
      </c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R150" s="147" t="s">
        <v>89</v>
      </c>
      <c r="AT150" s="147" t="s">
        <v>87</v>
      </c>
      <c r="AU150" s="147" t="s">
        <v>46</v>
      </c>
      <c r="AY150" s="10" t="s">
        <v>86</v>
      </c>
      <c r="BE150" s="40">
        <f>IF(N150="základná",J150,0)</f>
        <v>0</v>
      </c>
      <c r="BF150" s="40">
        <f>IF(N150="znížená",J150,0)</f>
        <v>0</v>
      </c>
      <c r="BG150" s="40">
        <f>IF(N150="zákl. prenesená",J150,0)</f>
        <v>0</v>
      </c>
      <c r="BH150" s="40">
        <f>IF(N150="zníž. prenesená",J150,0)</f>
        <v>0</v>
      </c>
      <c r="BI150" s="40">
        <f>IF(N150="nulová",J150,0)</f>
        <v>0</v>
      </c>
      <c r="BJ150" s="10" t="s">
        <v>46</v>
      </c>
      <c r="BK150" s="40">
        <f>ROUND(I150*H150,2)</f>
        <v>0</v>
      </c>
      <c r="BL150" s="10" t="s">
        <v>89</v>
      </c>
      <c r="BM150" s="147" t="s">
        <v>465</v>
      </c>
    </row>
    <row r="151" spans="1:65" s="7" customFormat="1" ht="25.9" customHeight="1" x14ac:dyDescent="0.2">
      <c r="B151" s="120"/>
      <c r="C151" s="121"/>
      <c r="D151" s="122" t="s">
        <v>43</v>
      </c>
      <c r="E151" s="123" t="s">
        <v>188</v>
      </c>
      <c r="F151" s="123" t="s">
        <v>189</v>
      </c>
      <c r="G151" s="121"/>
      <c r="H151" s="121"/>
      <c r="I151" s="124"/>
      <c r="J151" s="99">
        <f>BK151</f>
        <v>0</v>
      </c>
      <c r="K151" s="121"/>
      <c r="L151" s="125"/>
      <c r="M151" s="126"/>
      <c r="N151" s="127"/>
      <c r="O151" s="127"/>
      <c r="P151" s="128">
        <f>P152+P162+P208+P219+P237</f>
        <v>0</v>
      </c>
      <c r="Q151" s="127"/>
      <c r="R151" s="128">
        <f>R152+R162+R208+R219+R237</f>
        <v>0.36043681999999999</v>
      </c>
      <c r="S151" s="127"/>
      <c r="T151" s="129">
        <f>T152+T162+T208+T219+T237</f>
        <v>0.77066100000000004</v>
      </c>
      <c r="AR151" s="130" t="s">
        <v>46</v>
      </c>
      <c r="AT151" s="131" t="s">
        <v>43</v>
      </c>
      <c r="AU151" s="131" t="s">
        <v>44</v>
      </c>
      <c r="AY151" s="130" t="s">
        <v>86</v>
      </c>
      <c r="BK151" s="132">
        <f>BK152+BK162+BK208+BK219+BK237</f>
        <v>0</v>
      </c>
    </row>
    <row r="152" spans="1:65" s="7" customFormat="1" ht="22.9" customHeight="1" x14ac:dyDescent="0.2">
      <c r="B152" s="120"/>
      <c r="C152" s="121"/>
      <c r="D152" s="122" t="s">
        <v>43</v>
      </c>
      <c r="E152" s="133" t="s">
        <v>190</v>
      </c>
      <c r="F152" s="133" t="s">
        <v>191</v>
      </c>
      <c r="G152" s="121"/>
      <c r="H152" s="121"/>
      <c r="I152" s="124"/>
      <c r="J152" s="134">
        <f>BK152</f>
        <v>0</v>
      </c>
      <c r="K152" s="121"/>
      <c r="L152" s="125"/>
      <c r="M152" s="126"/>
      <c r="N152" s="127"/>
      <c r="O152" s="127"/>
      <c r="P152" s="128">
        <f>SUM(P153:P161)</f>
        <v>0</v>
      </c>
      <c r="Q152" s="127"/>
      <c r="R152" s="128">
        <f>SUM(R153:R161)</f>
        <v>3.5999999999999997E-2</v>
      </c>
      <c r="S152" s="127"/>
      <c r="T152" s="129">
        <f>SUM(T153:T161)</f>
        <v>0.192</v>
      </c>
      <c r="AR152" s="130" t="s">
        <v>46</v>
      </c>
      <c r="AT152" s="131" t="s">
        <v>43</v>
      </c>
      <c r="AU152" s="131" t="s">
        <v>45</v>
      </c>
      <c r="AY152" s="130" t="s">
        <v>86</v>
      </c>
      <c r="BK152" s="132">
        <f>SUM(BK153:BK161)</f>
        <v>0</v>
      </c>
    </row>
    <row r="153" spans="1:65" s="2" customFormat="1" ht="37.9" customHeight="1" x14ac:dyDescent="0.2">
      <c r="A153" s="17"/>
      <c r="B153" s="18"/>
      <c r="C153" s="135" t="s">
        <v>92</v>
      </c>
      <c r="D153" s="135" t="s">
        <v>87</v>
      </c>
      <c r="E153" s="136" t="s">
        <v>192</v>
      </c>
      <c r="F153" s="137" t="s">
        <v>193</v>
      </c>
      <c r="G153" s="138" t="s">
        <v>99</v>
      </c>
      <c r="H153" s="139">
        <v>24</v>
      </c>
      <c r="I153" s="140"/>
      <c r="J153" s="141">
        <f>ROUND(I153*H153,2)</f>
        <v>0</v>
      </c>
      <c r="K153" s="142"/>
      <c r="L153" s="20"/>
      <c r="M153" s="143" t="s">
        <v>0</v>
      </c>
      <c r="N153" s="144" t="s">
        <v>27</v>
      </c>
      <c r="O153" s="27"/>
      <c r="P153" s="145">
        <f>O153*H153</f>
        <v>0</v>
      </c>
      <c r="Q153" s="145">
        <v>0</v>
      </c>
      <c r="R153" s="145">
        <f>Q153*H153</f>
        <v>0</v>
      </c>
      <c r="S153" s="145">
        <v>0</v>
      </c>
      <c r="T153" s="146">
        <f>S153*H153</f>
        <v>0</v>
      </c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R153" s="147" t="s">
        <v>107</v>
      </c>
      <c r="AT153" s="147" t="s">
        <v>87</v>
      </c>
      <c r="AU153" s="147" t="s">
        <v>46</v>
      </c>
      <c r="AY153" s="10" t="s">
        <v>86</v>
      </c>
      <c r="BE153" s="40">
        <f>IF(N153="základná",J153,0)</f>
        <v>0</v>
      </c>
      <c r="BF153" s="40">
        <f>IF(N153="znížená",J153,0)</f>
        <v>0</v>
      </c>
      <c r="BG153" s="40">
        <f>IF(N153="zákl. prenesená",J153,0)</f>
        <v>0</v>
      </c>
      <c r="BH153" s="40">
        <f>IF(N153="zníž. prenesená",J153,0)</f>
        <v>0</v>
      </c>
      <c r="BI153" s="40">
        <f>IF(N153="nulová",J153,0)</f>
        <v>0</v>
      </c>
      <c r="BJ153" s="10" t="s">
        <v>46</v>
      </c>
      <c r="BK153" s="40">
        <f>ROUND(I153*H153,2)</f>
        <v>0</v>
      </c>
      <c r="BL153" s="10" t="s">
        <v>107</v>
      </c>
      <c r="BM153" s="147" t="s">
        <v>194</v>
      </c>
    </row>
    <row r="154" spans="1:65" s="8" customFormat="1" ht="11.25" x14ac:dyDescent="0.2">
      <c r="B154" s="159"/>
      <c r="C154" s="160"/>
      <c r="D154" s="161" t="s">
        <v>116</v>
      </c>
      <c r="E154" s="185" t="s">
        <v>0</v>
      </c>
      <c r="F154" s="162" t="s">
        <v>466</v>
      </c>
      <c r="G154" s="160"/>
      <c r="H154" s="163">
        <v>24</v>
      </c>
      <c r="I154" s="164"/>
      <c r="J154" s="160"/>
      <c r="K154" s="160"/>
      <c r="L154" s="165"/>
      <c r="M154" s="166"/>
      <c r="N154" s="167"/>
      <c r="O154" s="167"/>
      <c r="P154" s="167"/>
      <c r="Q154" s="167"/>
      <c r="R154" s="167"/>
      <c r="S154" s="167"/>
      <c r="T154" s="168"/>
      <c r="AT154" s="169" t="s">
        <v>116</v>
      </c>
      <c r="AU154" s="169" t="s">
        <v>46</v>
      </c>
      <c r="AV154" s="8" t="s">
        <v>46</v>
      </c>
      <c r="AW154" s="8" t="s">
        <v>18</v>
      </c>
      <c r="AX154" s="8" t="s">
        <v>44</v>
      </c>
      <c r="AY154" s="169" t="s">
        <v>86</v>
      </c>
    </row>
    <row r="155" spans="1:65" s="9" customFormat="1" ht="11.25" x14ac:dyDescent="0.2">
      <c r="B155" s="186"/>
      <c r="C155" s="187"/>
      <c r="D155" s="161" t="s">
        <v>116</v>
      </c>
      <c r="E155" s="188" t="s">
        <v>462</v>
      </c>
      <c r="F155" s="189" t="s">
        <v>196</v>
      </c>
      <c r="G155" s="187"/>
      <c r="H155" s="190">
        <v>24</v>
      </c>
      <c r="I155" s="191"/>
      <c r="J155" s="187"/>
      <c r="K155" s="187"/>
      <c r="L155" s="192"/>
      <c r="M155" s="193"/>
      <c r="N155" s="194"/>
      <c r="O155" s="194"/>
      <c r="P155" s="194"/>
      <c r="Q155" s="194"/>
      <c r="R155" s="194"/>
      <c r="S155" s="194"/>
      <c r="T155" s="195"/>
      <c r="AT155" s="196" t="s">
        <v>116</v>
      </c>
      <c r="AU155" s="196" t="s">
        <v>46</v>
      </c>
      <c r="AV155" s="9" t="s">
        <v>89</v>
      </c>
      <c r="AW155" s="9" t="s">
        <v>18</v>
      </c>
      <c r="AX155" s="9" t="s">
        <v>45</v>
      </c>
      <c r="AY155" s="196" t="s">
        <v>86</v>
      </c>
    </row>
    <row r="156" spans="1:65" s="2" customFormat="1" ht="21.75" customHeight="1" x14ac:dyDescent="0.2">
      <c r="A156" s="17"/>
      <c r="B156" s="18"/>
      <c r="C156" s="148" t="s">
        <v>94</v>
      </c>
      <c r="D156" s="148" t="s">
        <v>102</v>
      </c>
      <c r="E156" s="149" t="s">
        <v>197</v>
      </c>
      <c r="F156" s="150" t="s">
        <v>198</v>
      </c>
      <c r="G156" s="151" t="s">
        <v>93</v>
      </c>
      <c r="H156" s="152">
        <v>192</v>
      </c>
      <c r="I156" s="153"/>
      <c r="J156" s="154">
        <f>ROUND(I156*H156,2)</f>
        <v>0</v>
      </c>
      <c r="K156" s="155"/>
      <c r="L156" s="156"/>
      <c r="M156" s="157" t="s">
        <v>0</v>
      </c>
      <c r="N156" s="158" t="s">
        <v>27</v>
      </c>
      <c r="O156" s="27"/>
      <c r="P156" s="145">
        <f>O156*H156</f>
        <v>0</v>
      </c>
      <c r="Q156" s="145">
        <v>1.4999999999999999E-4</v>
      </c>
      <c r="R156" s="145">
        <f>Q156*H156</f>
        <v>2.8799999999999999E-2</v>
      </c>
      <c r="S156" s="145">
        <v>0</v>
      </c>
      <c r="T156" s="146">
        <f>S156*H156</f>
        <v>0</v>
      </c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R156" s="147" t="s">
        <v>199</v>
      </c>
      <c r="AT156" s="147" t="s">
        <v>102</v>
      </c>
      <c r="AU156" s="147" t="s">
        <v>46</v>
      </c>
      <c r="AY156" s="10" t="s">
        <v>86</v>
      </c>
      <c r="BE156" s="40">
        <f>IF(N156="základná",J156,0)</f>
        <v>0</v>
      </c>
      <c r="BF156" s="40">
        <f>IF(N156="znížená",J156,0)</f>
        <v>0</v>
      </c>
      <c r="BG156" s="40">
        <f>IF(N156="zákl. prenesená",J156,0)</f>
        <v>0</v>
      </c>
      <c r="BH156" s="40">
        <f>IF(N156="zníž. prenesená",J156,0)</f>
        <v>0</v>
      </c>
      <c r="BI156" s="40">
        <f>IF(N156="nulová",J156,0)</f>
        <v>0</v>
      </c>
      <c r="BJ156" s="10" t="s">
        <v>46</v>
      </c>
      <c r="BK156" s="40">
        <f>ROUND(I156*H156,2)</f>
        <v>0</v>
      </c>
      <c r="BL156" s="10" t="s">
        <v>107</v>
      </c>
      <c r="BM156" s="147" t="s">
        <v>200</v>
      </c>
    </row>
    <row r="157" spans="1:65" s="2" customFormat="1" ht="24.2" customHeight="1" x14ac:dyDescent="0.2">
      <c r="A157" s="17"/>
      <c r="B157" s="18"/>
      <c r="C157" s="148" t="s">
        <v>100</v>
      </c>
      <c r="D157" s="148" t="s">
        <v>102</v>
      </c>
      <c r="E157" s="149" t="s">
        <v>201</v>
      </c>
      <c r="F157" s="150" t="s">
        <v>202</v>
      </c>
      <c r="G157" s="151" t="s">
        <v>99</v>
      </c>
      <c r="H157" s="152">
        <v>24</v>
      </c>
      <c r="I157" s="153"/>
      <c r="J157" s="154">
        <f>ROUND(I157*H157,2)</f>
        <v>0</v>
      </c>
      <c r="K157" s="155"/>
      <c r="L157" s="156"/>
      <c r="M157" s="157" t="s">
        <v>0</v>
      </c>
      <c r="N157" s="158" t="s">
        <v>27</v>
      </c>
      <c r="O157" s="27"/>
      <c r="P157" s="145">
        <f>O157*H157</f>
        <v>0</v>
      </c>
      <c r="Q157" s="145">
        <v>2.9999999999999997E-4</v>
      </c>
      <c r="R157" s="145">
        <f>Q157*H157</f>
        <v>7.1999999999999998E-3</v>
      </c>
      <c r="S157" s="145">
        <v>0</v>
      </c>
      <c r="T157" s="146">
        <f>S157*H157</f>
        <v>0</v>
      </c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R157" s="147" t="s">
        <v>199</v>
      </c>
      <c r="AT157" s="147" t="s">
        <v>102</v>
      </c>
      <c r="AU157" s="147" t="s">
        <v>46</v>
      </c>
      <c r="AY157" s="10" t="s">
        <v>86</v>
      </c>
      <c r="BE157" s="40">
        <f>IF(N157="základná",J157,0)</f>
        <v>0</v>
      </c>
      <c r="BF157" s="40">
        <f>IF(N157="znížená",J157,0)</f>
        <v>0</v>
      </c>
      <c r="BG157" s="40">
        <f>IF(N157="zákl. prenesená",J157,0)</f>
        <v>0</v>
      </c>
      <c r="BH157" s="40">
        <f>IF(N157="zníž. prenesená",J157,0)</f>
        <v>0</v>
      </c>
      <c r="BI157" s="40">
        <f>IF(N157="nulová",J157,0)</f>
        <v>0</v>
      </c>
      <c r="BJ157" s="10" t="s">
        <v>46</v>
      </c>
      <c r="BK157" s="40">
        <f>ROUND(I157*H157,2)</f>
        <v>0</v>
      </c>
      <c r="BL157" s="10" t="s">
        <v>107</v>
      </c>
      <c r="BM157" s="147" t="s">
        <v>203</v>
      </c>
    </row>
    <row r="158" spans="1:65" s="2" customFormat="1" ht="24.2" customHeight="1" x14ac:dyDescent="0.2">
      <c r="A158" s="17"/>
      <c r="B158" s="18"/>
      <c r="C158" s="135" t="s">
        <v>101</v>
      </c>
      <c r="D158" s="135" t="s">
        <v>87</v>
      </c>
      <c r="E158" s="136" t="s">
        <v>204</v>
      </c>
      <c r="F158" s="137" t="s">
        <v>205</v>
      </c>
      <c r="G158" s="138" t="s">
        <v>99</v>
      </c>
      <c r="H158" s="139">
        <v>24</v>
      </c>
      <c r="I158" s="140"/>
      <c r="J158" s="141">
        <f>ROUND(I158*H158,2)</f>
        <v>0</v>
      </c>
      <c r="K158" s="142"/>
      <c r="L158" s="20"/>
      <c r="M158" s="143" t="s">
        <v>0</v>
      </c>
      <c r="N158" s="144" t="s">
        <v>27</v>
      </c>
      <c r="O158" s="27"/>
      <c r="P158" s="145">
        <f>O158*H158</f>
        <v>0</v>
      </c>
      <c r="Q158" s="145">
        <v>0</v>
      </c>
      <c r="R158" s="145">
        <f>Q158*H158</f>
        <v>0</v>
      </c>
      <c r="S158" s="145">
        <v>8.0000000000000002E-3</v>
      </c>
      <c r="T158" s="146">
        <f>S158*H158</f>
        <v>0.192</v>
      </c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R158" s="147" t="s">
        <v>107</v>
      </c>
      <c r="AT158" s="147" t="s">
        <v>87</v>
      </c>
      <c r="AU158" s="147" t="s">
        <v>46</v>
      </c>
      <c r="AY158" s="10" t="s">
        <v>86</v>
      </c>
      <c r="BE158" s="40">
        <f>IF(N158="základná",J158,0)</f>
        <v>0</v>
      </c>
      <c r="BF158" s="40">
        <f>IF(N158="znížená",J158,0)</f>
        <v>0</v>
      </c>
      <c r="BG158" s="40">
        <f>IF(N158="zákl. prenesená",J158,0)</f>
        <v>0</v>
      </c>
      <c r="BH158" s="40">
        <f>IF(N158="zníž. prenesená",J158,0)</f>
        <v>0</v>
      </c>
      <c r="BI158" s="40">
        <f>IF(N158="nulová",J158,0)</f>
        <v>0</v>
      </c>
      <c r="BJ158" s="10" t="s">
        <v>46</v>
      </c>
      <c r="BK158" s="40">
        <f>ROUND(I158*H158,2)</f>
        <v>0</v>
      </c>
      <c r="BL158" s="10" t="s">
        <v>107</v>
      </c>
      <c r="BM158" s="147" t="s">
        <v>467</v>
      </c>
    </row>
    <row r="159" spans="1:65" s="8" customFormat="1" ht="11.25" x14ac:dyDescent="0.2">
      <c r="B159" s="159"/>
      <c r="C159" s="160"/>
      <c r="D159" s="161" t="s">
        <v>116</v>
      </c>
      <c r="E159" s="185" t="s">
        <v>0</v>
      </c>
      <c r="F159" s="162" t="s">
        <v>462</v>
      </c>
      <c r="G159" s="160"/>
      <c r="H159" s="163">
        <v>24</v>
      </c>
      <c r="I159" s="164"/>
      <c r="J159" s="160"/>
      <c r="K159" s="160"/>
      <c r="L159" s="165"/>
      <c r="M159" s="166"/>
      <c r="N159" s="167"/>
      <c r="O159" s="167"/>
      <c r="P159" s="167"/>
      <c r="Q159" s="167"/>
      <c r="R159" s="167"/>
      <c r="S159" s="167"/>
      <c r="T159" s="168"/>
      <c r="AT159" s="169" t="s">
        <v>116</v>
      </c>
      <c r="AU159" s="169" t="s">
        <v>46</v>
      </c>
      <c r="AV159" s="8" t="s">
        <v>46</v>
      </c>
      <c r="AW159" s="8" t="s">
        <v>18</v>
      </c>
      <c r="AX159" s="8" t="s">
        <v>44</v>
      </c>
      <c r="AY159" s="169" t="s">
        <v>86</v>
      </c>
    </row>
    <row r="160" spans="1:65" s="9" customFormat="1" ht="11.25" x14ac:dyDescent="0.2">
      <c r="B160" s="186"/>
      <c r="C160" s="187"/>
      <c r="D160" s="161" t="s">
        <v>116</v>
      </c>
      <c r="E160" s="188" t="s">
        <v>0</v>
      </c>
      <c r="F160" s="189" t="s">
        <v>196</v>
      </c>
      <c r="G160" s="187"/>
      <c r="H160" s="190">
        <v>24</v>
      </c>
      <c r="I160" s="191"/>
      <c r="J160" s="187"/>
      <c r="K160" s="187"/>
      <c r="L160" s="192"/>
      <c r="M160" s="193"/>
      <c r="N160" s="194"/>
      <c r="O160" s="194"/>
      <c r="P160" s="194"/>
      <c r="Q160" s="194"/>
      <c r="R160" s="194"/>
      <c r="S160" s="194"/>
      <c r="T160" s="195"/>
      <c r="AT160" s="196" t="s">
        <v>116</v>
      </c>
      <c r="AU160" s="196" t="s">
        <v>46</v>
      </c>
      <c r="AV160" s="9" t="s">
        <v>89</v>
      </c>
      <c r="AW160" s="9" t="s">
        <v>18</v>
      </c>
      <c r="AX160" s="9" t="s">
        <v>45</v>
      </c>
      <c r="AY160" s="196" t="s">
        <v>86</v>
      </c>
    </row>
    <row r="161" spans="1:65" s="2" customFormat="1" ht="24.2" customHeight="1" x14ac:dyDescent="0.2">
      <c r="A161" s="17"/>
      <c r="B161" s="18"/>
      <c r="C161" s="135" t="s">
        <v>103</v>
      </c>
      <c r="D161" s="135" t="s">
        <v>87</v>
      </c>
      <c r="E161" s="136" t="s">
        <v>207</v>
      </c>
      <c r="F161" s="137" t="s">
        <v>208</v>
      </c>
      <c r="G161" s="138" t="s">
        <v>209</v>
      </c>
      <c r="H161" s="139"/>
      <c r="I161" s="140"/>
      <c r="J161" s="141">
        <f>ROUND(I161*H161,2)</f>
        <v>0</v>
      </c>
      <c r="K161" s="142"/>
      <c r="L161" s="20"/>
      <c r="M161" s="143" t="s">
        <v>0</v>
      </c>
      <c r="N161" s="144" t="s">
        <v>27</v>
      </c>
      <c r="O161" s="27"/>
      <c r="P161" s="145">
        <f>O161*H161</f>
        <v>0</v>
      </c>
      <c r="Q161" s="145">
        <v>0</v>
      </c>
      <c r="R161" s="145">
        <f>Q161*H161</f>
        <v>0</v>
      </c>
      <c r="S161" s="145">
        <v>0</v>
      </c>
      <c r="T161" s="146">
        <f>S161*H161</f>
        <v>0</v>
      </c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R161" s="147" t="s">
        <v>107</v>
      </c>
      <c r="AT161" s="147" t="s">
        <v>87</v>
      </c>
      <c r="AU161" s="147" t="s">
        <v>46</v>
      </c>
      <c r="AY161" s="10" t="s">
        <v>86</v>
      </c>
      <c r="BE161" s="40">
        <f>IF(N161="základná",J161,0)</f>
        <v>0</v>
      </c>
      <c r="BF161" s="40">
        <f>IF(N161="znížená",J161,0)</f>
        <v>0</v>
      </c>
      <c r="BG161" s="40">
        <f>IF(N161="zákl. prenesená",J161,0)</f>
        <v>0</v>
      </c>
      <c r="BH161" s="40">
        <f>IF(N161="zníž. prenesená",J161,0)</f>
        <v>0</v>
      </c>
      <c r="BI161" s="40">
        <f>IF(N161="nulová",J161,0)</f>
        <v>0</v>
      </c>
      <c r="BJ161" s="10" t="s">
        <v>46</v>
      </c>
      <c r="BK161" s="40">
        <f>ROUND(I161*H161,2)</f>
        <v>0</v>
      </c>
      <c r="BL161" s="10" t="s">
        <v>107</v>
      </c>
      <c r="BM161" s="147" t="s">
        <v>210</v>
      </c>
    </row>
    <row r="162" spans="1:65" s="7" customFormat="1" ht="22.9" customHeight="1" x14ac:dyDescent="0.2">
      <c r="B162" s="120"/>
      <c r="C162" s="121"/>
      <c r="D162" s="122" t="s">
        <v>43</v>
      </c>
      <c r="E162" s="133" t="s">
        <v>211</v>
      </c>
      <c r="F162" s="133" t="s">
        <v>212</v>
      </c>
      <c r="G162" s="121"/>
      <c r="H162" s="121"/>
      <c r="I162" s="124"/>
      <c r="J162" s="134">
        <f>BK162</f>
        <v>0</v>
      </c>
      <c r="K162" s="121"/>
      <c r="L162" s="125"/>
      <c r="M162" s="126"/>
      <c r="N162" s="127"/>
      <c r="O162" s="127"/>
      <c r="P162" s="128">
        <f>SUM(P163:P207)</f>
        <v>0</v>
      </c>
      <c r="Q162" s="127"/>
      <c r="R162" s="128">
        <f>SUM(R163:R207)</f>
        <v>0.23387075000000002</v>
      </c>
      <c r="S162" s="127"/>
      <c r="T162" s="129">
        <f>SUM(T163:T207)</f>
        <v>0.34439999999999998</v>
      </c>
      <c r="AR162" s="130" t="s">
        <v>46</v>
      </c>
      <c r="AT162" s="131" t="s">
        <v>43</v>
      </c>
      <c r="AU162" s="131" t="s">
        <v>45</v>
      </c>
      <c r="AY162" s="130" t="s">
        <v>86</v>
      </c>
      <c r="BK162" s="132">
        <f>SUM(BK163:BK207)</f>
        <v>0</v>
      </c>
    </row>
    <row r="163" spans="1:65" s="2" customFormat="1" ht="37.9" customHeight="1" x14ac:dyDescent="0.2">
      <c r="A163" s="17"/>
      <c r="B163" s="18"/>
      <c r="C163" s="135" t="s">
        <v>104</v>
      </c>
      <c r="D163" s="135" t="s">
        <v>87</v>
      </c>
      <c r="E163" s="136" t="s">
        <v>468</v>
      </c>
      <c r="F163" s="137" t="s">
        <v>469</v>
      </c>
      <c r="G163" s="138" t="s">
        <v>88</v>
      </c>
      <c r="H163" s="139">
        <v>37.799999999999997</v>
      </c>
      <c r="I163" s="140"/>
      <c r="J163" s="141">
        <f>ROUND(I163*H163,2)</f>
        <v>0</v>
      </c>
      <c r="K163" s="142"/>
      <c r="L163" s="20"/>
      <c r="M163" s="143" t="s">
        <v>0</v>
      </c>
      <c r="N163" s="144" t="s">
        <v>27</v>
      </c>
      <c r="O163" s="27"/>
      <c r="P163" s="145">
        <f>O163*H163</f>
        <v>0</v>
      </c>
      <c r="Q163" s="145">
        <v>0</v>
      </c>
      <c r="R163" s="145">
        <f>Q163*H163</f>
        <v>0</v>
      </c>
      <c r="S163" s="145">
        <v>0</v>
      </c>
      <c r="T163" s="146">
        <f>S163*H163</f>
        <v>0</v>
      </c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R163" s="147" t="s">
        <v>107</v>
      </c>
      <c r="AT163" s="147" t="s">
        <v>87</v>
      </c>
      <c r="AU163" s="147" t="s">
        <v>46</v>
      </c>
      <c r="AY163" s="10" t="s">
        <v>86</v>
      </c>
      <c r="BE163" s="40">
        <f>IF(N163="základná",J163,0)</f>
        <v>0</v>
      </c>
      <c r="BF163" s="40">
        <f>IF(N163="znížená",J163,0)</f>
        <v>0</v>
      </c>
      <c r="BG163" s="40">
        <f>IF(N163="zákl. prenesená",J163,0)</f>
        <v>0</v>
      </c>
      <c r="BH163" s="40">
        <f>IF(N163="zníž. prenesená",J163,0)</f>
        <v>0</v>
      </c>
      <c r="BI163" s="40">
        <f>IF(N163="nulová",J163,0)</f>
        <v>0</v>
      </c>
      <c r="BJ163" s="10" t="s">
        <v>46</v>
      </c>
      <c r="BK163" s="40">
        <f>ROUND(I163*H163,2)</f>
        <v>0</v>
      </c>
      <c r="BL163" s="10" t="s">
        <v>107</v>
      </c>
      <c r="BM163" s="147" t="s">
        <v>470</v>
      </c>
    </row>
    <row r="164" spans="1:65" s="8" customFormat="1" ht="11.25" x14ac:dyDescent="0.2">
      <c r="B164" s="159"/>
      <c r="C164" s="160"/>
      <c r="D164" s="161" t="s">
        <v>116</v>
      </c>
      <c r="E164" s="185" t="s">
        <v>0</v>
      </c>
      <c r="F164" s="162" t="s">
        <v>471</v>
      </c>
      <c r="G164" s="160"/>
      <c r="H164" s="163">
        <v>37.799999999999997</v>
      </c>
      <c r="I164" s="164"/>
      <c r="J164" s="160"/>
      <c r="K164" s="160"/>
      <c r="L164" s="165"/>
      <c r="M164" s="166"/>
      <c r="N164" s="167"/>
      <c r="O164" s="167"/>
      <c r="P164" s="167"/>
      <c r="Q164" s="167"/>
      <c r="R164" s="167"/>
      <c r="S164" s="167"/>
      <c r="T164" s="168"/>
      <c r="AT164" s="169" t="s">
        <v>116</v>
      </c>
      <c r="AU164" s="169" t="s">
        <v>46</v>
      </c>
      <c r="AV164" s="8" t="s">
        <v>46</v>
      </c>
      <c r="AW164" s="8" t="s">
        <v>18</v>
      </c>
      <c r="AX164" s="8" t="s">
        <v>44</v>
      </c>
      <c r="AY164" s="169" t="s">
        <v>86</v>
      </c>
    </row>
    <row r="165" spans="1:65" s="9" customFormat="1" ht="11.25" x14ac:dyDescent="0.2">
      <c r="B165" s="186"/>
      <c r="C165" s="187"/>
      <c r="D165" s="161" t="s">
        <v>116</v>
      </c>
      <c r="E165" s="188" t="s">
        <v>460</v>
      </c>
      <c r="F165" s="189" t="s">
        <v>196</v>
      </c>
      <c r="G165" s="187"/>
      <c r="H165" s="190">
        <v>37.799999999999997</v>
      </c>
      <c r="I165" s="191"/>
      <c r="J165" s="187"/>
      <c r="K165" s="187"/>
      <c r="L165" s="192"/>
      <c r="M165" s="193"/>
      <c r="N165" s="194"/>
      <c r="O165" s="194"/>
      <c r="P165" s="194"/>
      <c r="Q165" s="194"/>
      <c r="R165" s="194"/>
      <c r="S165" s="194"/>
      <c r="T165" s="195"/>
      <c r="AT165" s="196" t="s">
        <v>116</v>
      </c>
      <c r="AU165" s="196" t="s">
        <v>46</v>
      </c>
      <c r="AV165" s="9" t="s">
        <v>89</v>
      </c>
      <c r="AW165" s="9" t="s">
        <v>18</v>
      </c>
      <c r="AX165" s="9" t="s">
        <v>45</v>
      </c>
      <c r="AY165" s="196" t="s">
        <v>86</v>
      </c>
    </row>
    <row r="166" spans="1:65" s="2" customFormat="1" ht="24.2" customHeight="1" x14ac:dyDescent="0.2">
      <c r="A166" s="17"/>
      <c r="B166" s="18"/>
      <c r="C166" s="148" t="s">
        <v>105</v>
      </c>
      <c r="D166" s="148" t="s">
        <v>102</v>
      </c>
      <c r="E166" s="149" t="s">
        <v>220</v>
      </c>
      <c r="F166" s="150" t="s">
        <v>221</v>
      </c>
      <c r="G166" s="151" t="s">
        <v>88</v>
      </c>
      <c r="H166" s="152">
        <v>43.47</v>
      </c>
      <c r="I166" s="153"/>
      <c r="J166" s="154">
        <f>ROUND(I166*H166,2)</f>
        <v>0</v>
      </c>
      <c r="K166" s="155"/>
      <c r="L166" s="156"/>
      <c r="M166" s="157" t="s">
        <v>0</v>
      </c>
      <c r="N166" s="158" t="s">
        <v>27</v>
      </c>
      <c r="O166" s="27"/>
      <c r="P166" s="145">
        <f>O166*H166</f>
        <v>0</v>
      </c>
      <c r="Q166" s="145">
        <v>1.9E-3</v>
      </c>
      <c r="R166" s="145">
        <f>Q166*H166</f>
        <v>8.2593E-2</v>
      </c>
      <c r="S166" s="145">
        <v>0</v>
      </c>
      <c r="T166" s="146">
        <f>S166*H166</f>
        <v>0</v>
      </c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R166" s="147" t="s">
        <v>199</v>
      </c>
      <c r="AT166" s="147" t="s">
        <v>102</v>
      </c>
      <c r="AU166" s="147" t="s">
        <v>46</v>
      </c>
      <c r="AY166" s="10" t="s">
        <v>86</v>
      </c>
      <c r="BE166" s="40">
        <f>IF(N166="základná",J166,0)</f>
        <v>0</v>
      </c>
      <c r="BF166" s="40">
        <f>IF(N166="znížená",J166,0)</f>
        <v>0</v>
      </c>
      <c r="BG166" s="40">
        <f>IF(N166="zákl. prenesená",J166,0)</f>
        <v>0</v>
      </c>
      <c r="BH166" s="40">
        <f>IF(N166="zníž. prenesená",J166,0)</f>
        <v>0</v>
      </c>
      <c r="BI166" s="40">
        <f>IF(N166="nulová",J166,0)</f>
        <v>0</v>
      </c>
      <c r="BJ166" s="10" t="s">
        <v>46</v>
      </c>
      <c r="BK166" s="40">
        <f>ROUND(I166*H166,2)</f>
        <v>0</v>
      </c>
      <c r="BL166" s="10" t="s">
        <v>107</v>
      </c>
      <c r="BM166" s="147" t="s">
        <v>472</v>
      </c>
    </row>
    <row r="167" spans="1:65" s="2" customFormat="1" ht="21.75" customHeight="1" x14ac:dyDescent="0.2">
      <c r="A167" s="17"/>
      <c r="B167" s="18"/>
      <c r="C167" s="148" t="s">
        <v>106</v>
      </c>
      <c r="D167" s="148" t="s">
        <v>102</v>
      </c>
      <c r="E167" s="149" t="s">
        <v>197</v>
      </c>
      <c r="F167" s="150" t="s">
        <v>198</v>
      </c>
      <c r="G167" s="151" t="s">
        <v>93</v>
      </c>
      <c r="H167" s="152">
        <v>118.69199999999999</v>
      </c>
      <c r="I167" s="153"/>
      <c r="J167" s="154">
        <f>ROUND(I167*H167,2)</f>
        <v>0</v>
      </c>
      <c r="K167" s="155"/>
      <c r="L167" s="156"/>
      <c r="M167" s="157" t="s">
        <v>0</v>
      </c>
      <c r="N167" s="158" t="s">
        <v>27</v>
      </c>
      <c r="O167" s="27"/>
      <c r="P167" s="145">
        <f>O167*H167</f>
        <v>0</v>
      </c>
      <c r="Q167" s="145">
        <v>1.4999999999999999E-4</v>
      </c>
      <c r="R167" s="145">
        <f>Q167*H167</f>
        <v>1.7803799999999998E-2</v>
      </c>
      <c r="S167" s="145">
        <v>0</v>
      </c>
      <c r="T167" s="146">
        <f>S167*H167</f>
        <v>0</v>
      </c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R167" s="147" t="s">
        <v>199</v>
      </c>
      <c r="AT167" s="147" t="s">
        <v>102</v>
      </c>
      <c r="AU167" s="147" t="s">
        <v>46</v>
      </c>
      <c r="AY167" s="10" t="s">
        <v>86</v>
      </c>
      <c r="BE167" s="40">
        <f>IF(N167="základná",J167,0)</f>
        <v>0</v>
      </c>
      <c r="BF167" s="40">
        <f>IF(N167="znížená",J167,0)</f>
        <v>0</v>
      </c>
      <c r="BG167" s="40">
        <f>IF(N167="zákl. prenesená",J167,0)</f>
        <v>0</v>
      </c>
      <c r="BH167" s="40">
        <f>IF(N167="zníž. prenesená",J167,0)</f>
        <v>0</v>
      </c>
      <c r="BI167" s="40">
        <f>IF(N167="nulová",J167,0)</f>
        <v>0</v>
      </c>
      <c r="BJ167" s="10" t="s">
        <v>46</v>
      </c>
      <c r="BK167" s="40">
        <f>ROUND(I167*H167,2)</f>
        <v>0</v>
      </c>
      <c r="BL167" s="10" t="s">
        <v>107</v>
      </c>
      <c r="BM167" s="147" t="s">
        <v>473</v>
      </c>
    </row>
    <row r="168" spans="1:65" s="2" customFormat="1" ht="24.2" customHeight="1" x14ac:dyDescent="0.2">
      <c r="A168" s="17"/>
      <c r="B168" s="18"/>
      <c r="C168" s="135" t="s">
        <v>107</v>
      </c>
      <c r="D168" s="135" t="s">
        <v>87</v>
      </c>
      <c r="E168" s="136" t="s">
        <v>213</v>
      </c>
      <c r="F168" s="137" t="s">
        <v>214</v>
      </c>
      <c r="G168" s="138" t="s">
        <v>88</v>
      </c>
      <c r="H168" s="139">
        <v>37.799999999999997</v>
      </c>
      <c r="I168" s="140"/>
      <c r="J168" s="141">
        <f>ROUND(I168*H168,2)</f>
        <v>0</v>
      </c>
      <c r="K168" s="142"/>
      <c r="L168" s="20"/>
      <c r="M168" s="143" t="s">
        <v>0</v>
      </c>
      <c r="N168" s="144" t="s">
        <v>27</v>
      </c>
      <c r="O168" s="27"/>
      <c r="P168" s="145">
        <f>O168*H168</f>
        <v>0</v>
      </c>
      <c r="Q168" s="145">
        <v>0</v>
      </c>
      <c r="R168" s="145">
        <f>Q168*H168</f>
        <v>0</v>
      </c>
      <c r="S168" s="145">
        <v>6.0000000000000001E-3</v>
      </c>
      <c r="T168" s="146">
        <f>S168*H168</f>
        <v>0.22679999999999997</v>
      </c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R168" s="147" t="s">
        <v>107</v>
      </c>
      <c r="AT168" s="147" t="s">
        <v>87</v>
      </c>
      <c r="AU168" s="147" t="s">
        <v>46</v>
      </c>
      <c r="AY168" s="10" t="s">
        <v>86</v>
      </c>
      <c r="BE168" s="40">
        <f>IF(N168="základná",J168,0)</f>
        <v>0</v>
      </c>
      <c r="BF168" s="40">
        <f>IF(N168="znížená",J168,0)</f>
        <v>0</v>
      </c>
      <c r="BG168" s="40">
        <f>IF(N168="zákl. prenesená",J168,0)</f>
        <v>0</v>
      </c>
      <c r="BH168" s="40">
        <f>IF(N168="zníž. prenesená",J168,0)</f>
        <v>0</v>
      </c>
      <c r="BI168" s="40">
        <f>IF(N168="nulová",J168,0)</f>
        <v>0</v>
      </c>
      <c r="BJ168" s="10" t="s">
        <v>46</v>
      </c>
      <c r="BK168" s="40">
        <f>ROUND(I168*H168,2)</f>
        <v>0</v>
      </c>
      <c r="BL168" s="10" t="s">
        <v>107</v>
      </c>
      <c r="BM168" s="147" t="s">
        <v>474</v>
      </c>
    </row>
    <row r="169" spans="1:65" s="8" customFormat="1" ht="11.25" x14ac:dyDescent="0.2">
      <c r="B169" s="159"/>
      <c r="C169" s="160"/>
      <c r="D169" s="161" t="s">
        <v>116</v>
      </c>
      <c r="E169" s="185" t="s">
        <v>0</v>
      </c>
      <c r="F169" s="162" t="s">
        <v>460</v>
      </c>
      <c r="G169" s="160"/>
      <c r="H169" s="163">
        <v>37.799999999999997</v>
      </c>
      <c r="I169" s="164"/>
      <c r="J169" s="160"/>
      <c r="K169" s="160"/>
      <c r="L169" s="165"/>
      <c r="M169" s="166"/>
      <c r="N169" s="167"/>
      <c r="O169" s="167"/>
      <c r="P169" s="167"/>
      <c r="Q169" s="167"/>
      <c r="R169" s="167"/>
      <c r="S169" s="167"/>
      <c r="T169" s="168"/>
      <c r="AT169" s="169" t="s">
        <v>116</v>
      </c>
      <c r="AU169" s="169" t="s">
        <v>46</v>
      </c>
      <c r="AV169" s="8" t="s">
        <v>46</v>
      </c>
      <c r="AW169" s="8" t="s">
        <v>18</v>
      </c>
      <c r="AX169" s="8" t="s">
        <v>44</v>
      </c>
      <c r="AY169" s="169" t="s">
        <v>86</v>
      </c>
    </row>
    <row r="170" spans="1:65" s="9" customFormat="1" ht="11.25" x14ac:dyDescent="0.2">
      <c r="B170" s="186"/>
      <c r="C170" s="187"/>
      <c r="D170" s="161" t="s">
        <v>116</v>
      </c>
      <c r="E170" s="188" t="s">
        <v>0</v>
      </c>
      <c r="F170" s="189" t="s">
        <v>196</v>
      </c>
      <c r="G170" s="187"/>
      <c r="H170" s="190">
        <v>37.799999999999997</v>
      </c>
      <c r="I170" s="191"/>
      <c r="J170" s="187"/>
      <c r="K170" s="187"/>
      <c r="L170" s="192"/>
      <c r="M170" s="193"/>
      <c r="N170" s="194"/>
      <c r="O170" s="194"/>
      <c r="P170" s="194"/>
      <c r="Q170" s="194"/>
      <c r="R170" s="194"/>
      <c r="S170" s="194"/>
      <c r="T170" s="195"/>
      <c r="AT170" s="196" t="s">
        <v>116</v>
      </c>
      <c r="AU170" s="196" t="s">
        <v>46</v>
      </c>
      <c r="AV170" s="9" t="s">
        <v>89</v>
      </c>
      <c r="AW170" s="9" t="s">
        <v>18</v>
      </c>
      <c r="AX170" s="9" t="s">
        <v>45</v>
      </c>
      <c r="AY170" s="196" t="s">
        <v>86</v>
      </c>
    </row>
    <row r="171" spans="1:65" s="2" customFormat="1" ht="44.25" customHeight="1" x14ac:dyDescent="0.2">
      <c r="A171" s="17"/>
      <c r="B171" s="18"/>
      <c r="C171" s="135" t="s">
        <v>108</v>
      </c>
      <c r="D171" s="135" t="s">
        <v>87</v>
      </c>
      <c r="E171" s="136" t="s">
        <v>224</v>
      </c>
      <c r="F171" s="137" t="s">
        <v>225</v>
      </c>
      <c r="G171" s="138" t="s">
        <v>88</v>
      </c>
      <c r="H171" s="139">
        <v>10.702999999999999</v>
      </c>
      <c r="I171" s="140"/>
      <c r="J171" s="141">
        <f>ROUND(I171*H171,2)</f>
        <v>0</v>
      </c>
      <c r="K171" s="142"/>
      <c r="L171" s="20"/>
      <c r="M171" s="143" t="s">
        <v>0</v>
      </c>
      <c r="N171" s="144" t="s">
        <v>27</v>
      </c>
      <c r="O171" s="27"/>
      <c r="P171" s="145">
        <f>O171*H171</f>
        <v>0</v>
      </c>
      <c r="Q171" s="145">
        <v>0</v>
      </c>
      <c r="R171" s="145">
        <f>Q171*H171</f>
        <v>0</v>
      </c>
      <c r="S171" s="145">
        <v>0</v>
      </c>
      <c r="T171" s="146">
        <f>S171*H171</f>
        <v>0</v>
      </c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R171" s="147" t="s">
        <v>107</v>
      </c>
      <c r="AT171" s="147" t="s">
        <v>87</v>
      </c>
      <c r="AU171" s="147" t="s">
        <v>46</v>
      </c>
      <c r="AY171" s="10" t="s">
        <v>86</v>
      </c>
      <c r="BE171" s="40">
        <f>IF(N171="základná",J171,0)</f>
        <v>0</v>
      </c>
      <c r="BF171" s="40">
        <f>IF(N171="znížená",J171,0)</f>
        <v>0</v>
      </c>
      <c r="BG171" s="40">
        <f>IF(N171="zákl. prenesená",J171,0)</f>
        <v>0</v>
      </c>
      <c r="BH171" s="40">
        <f>IF(N171="zníž. prenesená",J171,0)</f>
        <v>0</v>
      </c>
      <c r="BI171" s="40">
        <f>IF(N171="nulová",J171,0)</f>
        <v>0</v>
      </c>
      <c r="BJ171" s="10" t="s">
        <v>46</v>
      </c>
      <c r="BK171" s="40">
        <f>ROUND(I171*H171,2)</f>
        <v>0</v>
      </c>
      <c r="BL171" s="10" t="s">
        <v>107</v>
      </c>
      <c r="BM171" s="147" t="s">
        <v>226</v>
      </c>
    </row>
    <row r="172" spans="1:65" s="8" customFormat="1" ht="11.25" x14ac:dyDescent="0.2">
      <c r="B172" s="159"/>
      <c r="C172" s="160"/>
      <c r="D172" s="161" t="s">
        <v>116</v>
      </c>
      <c r="E172" s="185" t="s">
        <v>0</v>
      </c>
      <c r="F172" s="162" t="s">
        <v>475</v>
      </c>
      <c r="G172" s="160"/>
      <c r="H172" s="163">
        <v>10.702999999999999</v>
      </c>
      <c r="I172" s="164"/>
      <c r="J172" s="160"/>
      <c r="K172" s="160"/>
      <c r="L172" s="165"/>
      <c r="M172" s="166"/>
      <c r="N172" s="167"/>
      <c r="O172" s="167"/>
      <c r="P172" s="167"/>
      <c r="Q172" s="167"/>
      <c r="R172" s="167"/>
      <c r="S172" s="167"/>
      <c r="T172" s="168"/>
      <c r="AT172" s="169" t="s">
        <v>116</v>
      </c>
      <c r="AU172" s="169" t="s">
        <v>46</v>
      </c>
      <c r="AV172" s="8" t="s">
        <v>46</v>
      </c>
      <c r="AW172" s="8" t="s">
        <v>18</v>
      </c>
      <c r="AX172" s="8" t="s">
        <v>44</v>
      </c>
      <c r="AY172" s="169" t="s">
        <v>86</v>
      </c>
    </row>
    <row r="173" spans="1:65" s="9" customFormat="1" ht="11.25" x14ac:dyDescent="0.2">
      <c r="B173" s="186"/>
      <c r="C173" s="187"/>
      <c r="D173" s="161" t="s">
        <v>116</v>
      </c>
      <c r="E173" s="188" t="s">
        <v>0</v>
      </c>
      <c r="F173" s="189" t="s">
        <v>196</v>
      </c>
      <c r="G173" s="187"/>
      <c r="H173" s="190">
        <v>10.702999999999999</v>
      </c>
      <c r="I173" s="191"/>
      <c r="J173" s="187"/>
      <c r="K173" s="187"/>
      <c r="L173" s="192"/>
      <c r="M173" s="193"/>
      <c r="N173" s="194"/>
      <c r="O173" s="194"/>
      <c r="P173" s="194"/>
      <c r="Q173" s="194"/>
      <c r="R173" s="194"/>
      <c r="S173" s="194"/>
      <c r="T173" s="195"/>
      <c r="AT173" s="196" t="s">
        <v>116</v>
      </c>
      <c r="AU173" s="196" t="s">
        <v>46</v>
      </c>
      <c r="AV173" s="9" t="s">
        <v>89</v>
      </c>
      <c r="AW173" s="9" t="s">
        <v>18</v>
      </c>
      <c r="AX173" s="9" t="s">
        <v>45</v>
      </c>
      <c r="AY173" s="196" t="s">
        <v>86</v>
      </c>
    </row>
    <row r="174" spans="1:65" s="2" customFormat="1" ht="24.2" customHeight="1" x14ac:dyDescent="0.2">
      <c r="A174" s="17"/>
      <c r="B174" s="18"/>
      <c r="C174" s="148" t="s">
        <v>109</v>
      </c>
      <c r="D174" s="148" t="s">
        <v>102</v>
      </c>
      <c r="E174" s="149" t="s">
        <v>220</v>
      </c>
      <c r="F174" s="150" t="s">
        <v>221</v>
      </c>
      <c r="G174" s="151" t="s">
        <v>88</v>
      </c>
      <c r="H174" s="152">
        <v>12.308</v>
      </c>
      <c r="I174" s="153"/>
      <c r="J174" s="154">
        <f>ROUND(I174*H174,2)</f>
        <v>0</v>
      </c>
      <c r="K174" s="155"/>
      <c r="L174" s="156"/>
      <c r="M174" s="157" t="s">
        <v>0</v>
      </c>
      <c r="N174" s="158" t="s">
        <v>27</v>
      </c>
      <c r="O174" s="27"/>
      <c r="P174" s="145">
        <f>O174*H174</f>
        <v>0</v>
      </c>
      <c r="Q174" s="145">
        <v>1.9E-3</v>
      </c>
      <c r="R174" s="145">
        <f>Q174*H174</f>
        <v>2.3385199999999998E-2</v>
      </c>
      <c r="S174" s="145">
        <v>0</v>
      </c>
      <c r="T174" s="146">
        <f>S174*H174</f>
        <v>0</v>
      </c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R174" s="147" t="s">
        <v>199</v>
      </c>
      <c r="AT174" s="147" t="s">
        <v>102</v>
      </c>
      <c r="AU174" s="147" t="s">
        <v>46</v>
      </c>
      <c r="AY174" s="10" t="s">
        <v>86</v>
      </c>
      <c r="BE174" s="40">
        <f>IF(N174="základná",J174,0)</f>
        <v>0</v>
      </c>
      <c r="BF174" s="40">
        <f>IF(N174="znížená",J174,0)</f>
        <v>0</v>
      </c>
      <c r="BG174" s="40">
        <f>IF(N174="zákl. prenesená",J174,0)</f>
        <v>0</v>
      </c>
      <c r="BH174" s="40">
        <f>IF(N174="zníž. prenesená",J174,0)</f>
        <v>0</v>
      </c>
      <c r="BI174" s="40">
        <f>IF(N174="nulová",J174,0)</f>
        <v>0</v>
      </c>
      <c r="BJ174" s="10" t="s">
        <v>46</v>
      </c>
      <c r="BK174" s="40">
        <f>ROUND(I174*H174,2)</f>
        <v>0</v>
      </c>
      <c r="BL174" s="10" t="s">
        <v>107</v>
      </c>
      <c r="BM174" s="147" t="s">
        <v>228</v>
      </c>
    </row>
    <row r="175" spans="1:65" s="2" customFormat="1" ht="21.75" customHeight="1" x14ac:dyDescent="0.2">
      <c r="A175" s="17"/>
      <c r="B175" s="18"/>
      <c r="C175" s="148" t="s">
        <v>110</v>
      </c>
      <c r="D175" s="148" t="s">
        <v>102</v>
      </c>
      <c r="E175" s="149" t="s">
        <v>197</v>
      </c>
      <c r="F175" s="150" t="s">
        <v>198</v>
      </c>
      <c r="G175" s="151" t="s">
        <v>93</v>
      </c>
      <c r="H175" s="152">
        <v>43.561</v>
      </c>
      <c r="I175" s="153"/>
      <c r="J175" s="154">
        <f>ROUND(I175*H175,2)</f>
        <v>0</v>
      </c>
      <c r="K175" s="155"/>
      <c r="L175" s="156"/>
      <c r="M175" s="157" t="s">
        <v>0</v>
      </c>
      <c r="N175" s="158" t="s">
        <v>27</v>
      </c>
      <c r="O175" s="27"/>
      <c r="P175" s="145">
        <f>O175*H175</f>
        <v>0</v>
      </c>
      <c r="Q175" s="145">
        <v>1.4999999999999999E-4</v>
      </c>
      <c r="R175" s="145">
        <f>Q175*H175</f>
        <v>6.534149999999999E-3</v>
      </c>
      <c r="S175" s="145">
        <v>0</v>
      </c>
      <c r="T175" s="146">
        <f>S175*H175</f>
        <v>0</v>
      </c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R175" s="147" t="s">
        <v>199</v>
      </c>
      <c r="AT175" s="147" t="s">
        <v>102</v>
      </c>
      <c r="AU175" s="147" t="s">
        <v>46</v>
      </c>
      <c r="AY175" s="10" t="s">
        <v>86</v>
      </c>
      <c r="BE175" s="40">
        <f>IF(N175="základná",J175,0)</f>
        <v>0</v>
      </c>
      <c r="BF175" s="40">
        <f>IF(N175="znížená",J175,0)</f>
        <v>0</v>
      </c>
      <c r="BG175" s="40">
        <f>IF(N175="zákl. prenesená",J175,0)</f>
        <v>0</v>
      </c>
      <c r="BH175" s="40">
        <f>IF(N175="zníž. prenesená",J175,0)</f>
        <v>0</v>
      </c>
      <c r="BI175" s="40">
        <f>IF(N175="nulová",J175,0)</f>
        <v>0</v>
      </c>
      <c r="BJ175" s="10" t="s">
        <v>46</v>
      </c>
      <c r="BK175" s="40">
        <f>ROUND(I175*H175,2)</f>
        <v>0</v>
      </c>
      <c r="BL175" s="10" t="s">
        <v>107</v>
      </c>
      <c r="BM175" s="147" t="s">
        <v>229</v>
      </c>
    </row>
    <row r="176" spans="1:65" s="2" customFormat="1" ht="21.75" customHeight="1" x14ac:dyDescent="0.2">
      <c r="A176" s="17"/>
      <c r="B176" s="18"/>
      <c r="C176" s="135" t="s">
        <v>2</v>
      </c>
      <c r="D176" s="135" t="s">
        <v>87</v>
      </c>
      <c r="E176" s="136" t="s">
        <v>230</v>
      </c>
      <c r="F176" s="137" t="s">
        <v>231</v>
      </c>
      <c r="G176" s="138" t="s">
        <v>93</v>
      </c>
      <c r="H176" s="139">
        <v>2</v>
      </c>
      <c r="I176" s="140"/>
      <c r="J176" s="141">
        <f>ROUND(I176*H176,2)</f>
        <v>0</v>
      </c>
      <c r="K176" s="142"/>
      <c r="L176" s="20"/>
      <c r="M176" s="143" t="s">
        <v>0</v>
      </c>
      <c r="N176" s="144" t="s">
        <v>27</v>
      </c>
      <c r="O176" s="27"/>
      <c r="P176" s="145">
        <f>O176*H176</f>
        <v>0</v>
      </c>
      <c r="Q176" s="145">
        <v>1.0000000000000001E-5</v>
      </c>
      <c r="R176" s="145">
        <f>Q176*H176</f>
        <v>2.0000000000000002E-5</v>
      </c>
      <c r="S176" s="145">
        <v>0</v>
      </c>
      <c r="T176" s="146">
        <f>S176*H176</f>
        <v>0</v>
      </c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R176" s="147" t="s">
        <v>89</v>
      </c>
      <c r="AT176" s="147" t="s">
        <v>87</v>
      </c>
      <c r="AU176" s="147" t="s">
        <v>46</v>
      </c>
      <c r="AY176" s="10" t="s">
        <v>86</v>
      </c>
      <c r="BE176" s="40">
        <f>IF(N176="základná",J176,0)</f>
        <v>0</v>
      </c>
      <c r="BF176" s="40">
        <f>IF(N176="znížená",J176,0)</f>
        <v>0</v>
      </c>
      <c r="BG176" s="40">
        <f>IF(N176="zákl. prenesená",J176,0)</f>
        <v>0</v>
      </c>
      <c r="BH176" s="40">
        <f>IF(N176="zníž. prenesená",J176,0)</f>
        <v>0</v>
      </c>
      <c r="BI176" s="40">
        <f>IF(N176="nulová",J176,0)</f>
        <v>0</v>
      </c>
      <c r="BJ176" s="10" t="s">
        <v>46</v>
      </c>
      <c r="BK176" s="40">
        <f>ROUND(I176*H176,2)</f>
        <v>0</v>
      </c>
      <c r="BL176" s="10" t="s">
        <v>89</v>
      </c>
      <c r="BM176" s="147" t="s">
        <v>476</v>
      </c>
    </row>
    <row r="177" spans="1:65" s="8" customFormat="1" ht="11.25" x14ac:dyDescent="0.2">
      <c r="B177" s="159"/>
      <c r="C177" s="160"/>
      <c r="D177" s="161" t="s">
        <v>116</v>
      </c>
      <c r="E177" s="185" t="s">
        <v>0</v>
      </c>
      <c r="F177" s="162" t="s">
        <v>477</v>
      </c>
      <c r="G177" s="160"/>
      <c r="H177" s="163">
        <v>2</v>
      </c>
      <c r="I177" s="164"/>
      <c r="J177" s="160"/>
      <c r="K177" s="160"/>
      <c r="L177" s="165"/>
      <c r="M177" s="166"/>
      <c r="N177" s="167"/>
      <c r="O177" s="167"/>
      <c r="P177" s="167"/>
      <c r="Q177" s="167"/>
      <c r="R177" s="167"/>
      <c r="S177" s="167"/>
      <c r="T177" s="168"/>
      <c r="AT177" s="169" t="s">
        <v>116</v>
      </c>
      <c r="AU177" s="169" t="s">
        <v>46</v>
      </c>
      <c r="AV177" s="8" t="s">
        <v>46</v>
      </c>
      <c r="AW177" s="8" t="s">
        <v>18</v>
      </c>
      <c r="AX177" s="8" t="s">
        <v>44</v>
      </c>
      <c r="AY177" s="169" t="s">
        <v>86</v>
      </c>
    </row>
    <row r="178" spans="1:65" s="9" customFormat="1" ht="11.25" x14ac:dyDescent="0.2">
      <c r="B178" s="186"/>
      <c r="C178" s="187"/>
      <c r="D178" s="161" t="s">
        <v>116</v>
      </c>
      <c r="E178" s="188" t="s">
        <v>0</v>
      </c>
      <c r="F178" s="189" t="s">
        <v>196</v>
      </c>
      <c r="G178" s="187"/>
      <c r="H178" s="190">
        <v>2</v>
      </c>
      <c r="I178" s="191"/>
      <c r="J178" s="187"/>
      <c r="K178" s="187"/>
      <c r="L178" s="192"/>
      <c r="M178" s="193"/>
      <c r="N178" s="194"/>
      <c r="O178" s="194"/>
      <c r="P178" s="194"/>
      <c r="Q178" s="194"/>
      <c r="R178" s="194"/>
      <c r="S178" s="194"/>
      <c r="T178" s="195"/>
      <c r="AT178" s="196" t="s">
        <v>116</v>
      </c>
      <c r="AU178" s="196" t="s">
        <v>46</v>
      </c>
      <c r="AV178" s="9" t="s">
        <v>89</v>
      </c>
      <c r="AW178" s="9" t="s">
        <v>18</v>
      </c>
      <c r="AX178" s="9" t="s">
        <v>45</v>
      </c>
      <c r="AY178" s="196" t="s">
        <v>86</v>
      </c>
    </row>
    <row r="179" spans="1:65" s="2" customFormat="1" ht="24.2" customHeight="1" x14ac:dyDescent="0.2">
      <c r="A179" s="17"/>
      <c r="B179" s="18"/>
      <c r="C179" s="148" t="s">
        <v>113</v>
      </c>
      <c r="D179" s="148" t="s">
        <v>102</v>
      </c>
      <c r="E179" s="149" t="s">
        <v>234</v>
      </c>
      <c r="F179" s="150" t="s">
        <v>235</v>
      </c>
      <c r="G179" s="151" t="s">
        <v>88</v>
      </c>
      <c r="H179" s="152">
        <v>0.8</v>
      </c>
      <c r="I179" s="153"/>
      <c r="J179" s="154">
        <f>ROUND(I179*H179,2)</f>
        <v>0</v>
      </c>
      <c r="K179" s="155"/>
      <c r="L179" s="156"/>
      <c r="M179" s="157" t="s">
        <v>0</v>
      </c>
      <c r="N179" s="158" t="s">
        <v>27</v>
      </c>
      <c r="O179" s="27"/>
      <c r="P179" s="145">
        <f>O179*H179</f>
        <v>0</v>
      </c>
      <c r="Q179" s="145">
        <v>2.2000000000000001E-3</v>
      </c>
      <c r="R179" s="145">
        <f>Q179*H179</f>
        <v>1.7600000000000003E-3</v>
      </c>
      <c r="S179" s="145">
        <v>0</v>
      </c>
      <c r="T179" s="146">
        <f>S179*H179</f>
        <v>0</v>
      </c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R179" s="147" t="s">
        <v>92</v>
      </c>
      <c r="AT179" s="147" t="s">
        <v>102</v>
      </c>
      <c r="AU179" s="147" t="s">
        <v>46</v>
      </c>
      <c r="AY179" s="10" t="s">
        <v>86</v>
      </c>
      <c r="BE179" s="40">
        <f>IF(N179="základná",J179,0)</f>
        <v>0</v>
      </c>
      <c r="BF179" s="40">
        <f>IF(N179="znížená",J179,0)</f>
        <v>0</v>
      </c>
      <c r="BG179" s="40">
        <f>IF(N179="zákl. prenesená",J179,0)</f>
        <v>0</v>
      </c>
      <c r="BH179" s="40">
        <f>IF(N179="zníž. prenesená",J179,0)</f>
        <v>0</v>
      </c>
      <c r="BI179" s="40">
        <f>IF(N179="nulová",J179,0)</f>
        <v>0</v>
      </c>
      <c r="BJ179" s="10" t="s">
        <v>46</v>
      </c>
      <c r="BK179" s="40">
        <f>ROUND(I179*H179,2)</f>
        <v>0</v>
      </c>
      <c r="BL179" s="10" t="s">
        <v>89</v>
      </c>
      <c r="BM179" s="147" t="s">
        <v>478</v>
      </c>
    </row>
    <row r="180" spans="1:65" s="2" customFormat="1" ht="24.2" customHeight="1" x14ac:dyDescent="0.2">
      <c r="A180" s="17"/>
      <c r="B180" s="18"/>
      <c r="C180" s="148" t="s">
        <v>117</v>
      </c>
      <c r="D180" s="148" t="s">
        <v>102</v>
      </c>
      <c r="E180" s="149" t="s">
        <v>237</v>
      </c>
      <c r="F180" s="150" t="s">
        <v>238</v>
      </c>
      <c r="G180" s="151" t="s">
        <v>93</v>
      </c>
      <c r="H180" s="152">
        <v>2</v>
      </c>
      <c r="I180" s="153"/>
      <c r="J180" s="154">
        <f>ROUND(I180*H180,2)</f>
        <v>0</v>
      </c>
      <c r="K180" s="155"/>
      <c r="L180" s="156"/>
      <c r="M180" s="157" t="s">
        <v>0</v>
      </c>
      <c r="N180" s="158" t="s">
        <v>27</v>
      </c>
      <c r="O180" s="27"/>
      <c r="P180" s="145">
        <f>O180*H180</f>
        <v>0</v>
      </c>
      <c r="Q180" s="145">
        <v>3.8000000000000002E-4</v>
      </c>
      <c r="R180" s="145">
        <f>Q180*H180</f>
        <v>7.6000000000000004E-4</v>
      </c>
      <c r="S180" s="145">
        <v>0</v>
      </c>
      <c r="T180" s="146">
        <f>S180*H180</f>
        <v>0</v>
      </c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R180" s="147" t="s">
        <v>92</v>
      </c>
      <c r="AT180" s="147" t="s">
        <v>102</v>
      </c>
      <c r="AU180" s="147" t="s">
        <v>46</v>
      </c>
      <c r="AY180" s="10" t="s">
        <v>86</v>
      </c>
      <c r="BE180" s="40">
        <f>IF(N180="základná",J180,0)</f>
        <v>0</v>
      </c>
      <c r="BF180" s="40">
        <f>IF(N180="znížená",J180,0)</f>
        <v>0</v>
      </c>
      <c r="BG180" s="40">
        <f>IF(N180="zákl. prenesená",J180,0)</f>
        <v>0</v>
      </c>
      <c r="BH180" s="40">
        <f>IF(N180="zníž. prenesená",J180,0)</f>
        <v>0</v>
      </c>
      <c r="BI180" s="40">
        <f>IF(N180="nulová",J180,0)</f>
        <v>0</v>
      </c>
      <c r="BJ180" s="10" t="s">
        <v>46</v>
      </c>
      <c r="BK180" s="40">
        <f>ROUND(I180*H180,2)</f>
        <v>0</v>
      </c>
      <c r="BL180" s="10" t="s">
        <v>89</v>
      </c>
      <c r="BM180" s="147" t="s">
        <v>479</v>
      </c>
    </row>
    <row r="181" spans="1:65" s="2" customFormat="1" ht="21.75" customHeight="1" x14ac:dyDescent="0.2">
      <c r="A181" s="17"/>
      <c r="B181" s="18"/>
      <c r="C181" s="148" t="s">
        <v>120</v>
      </c>
      <c r="D181" s="148" t="s">
        <v>102</v>
      </c>
      <c r="E181" s="149" t="s">
        <v>197</v>
      </c>
      <c r="F181" s="150" t="s">
        <v>198</v>
      </c>
      <c r="G181" s="151" t="s">
        <v>93</v>
      </c>
      <c r="H181" s="152">
        <v>10</v>
      </c>
      <c r="I181" s="153"/>
      <c r="J181" s="154">
        <f>ROUND(I181*H181,2)</f>
        <v>0</v>
      </c>
      <c r="K181" s="155"/>
      <c r="L181" s="156"/>
      <c r="M181" s="157" t="s">
        <v>0</v>
      </c>
      <c r="N181" s="158" t="s">
        <v>27</v>
      </c>
      <c r="O181" s="27"/>
      <c r="P181" s="145">
        <f>O181*H181</f>
        <v>0</v>
      </c>
      <c r="Q181" s="145">
        <v>1.4999999999999999E-4</v>
      </c>
      <c r="R181" s="145">
        <f>Q181*H181</f>
        <v>1.4999999999999998E-3</v>
      </c>
      <c r="S181" s="145">
        <v>0</v>
      </c>
      <c r="T181" s="146">
        <f>S181*H181</f>
        <v>0</v>
      </c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R181" s="147" t="s">
        <v>92</v>
      </c>
      <c r="AT181" s="147" t="s">
        <v>102</v>
      </c>
      <c r="AU181" s="147" t="s">
        <v>46</v>
      </c>
      <c r="AY181" s="10" t="s">
        <v>86</v>
      </c>
      <c r="BE181" s="40">
        <f>IF(N181="základná",J181,0)</f>
        <v>0</v>
      </c>
      <c r="BF181" s="40">
        <f>IF(N181="znížená",J181,0)</f>
        <v>0</v>
      </c>
      <c r="BG181" s="40">
        <f>IF(N181="zákl. prenesená",J181,0)</f>
        <v>0</v>
      </c>
      <c r="BH181" s="40">
        <f>IF(N181="zníž. prenesená",J181,0)</f>
        <v>0</v>
      </c>
      <c r="BI181" s="40">
        <f>IF(N181="nulová",J181,0)</f>
        <v>0</v>
      </c>
      <c r="BJ181" s="10" t="s">
        <v>46</v>
      </c>
      <c r="BK181" s="40">
        <f>ROUND(I181*H181,2)</f>
        <v>0</v>
      </c>
      <c r="BL181" s="10" t="s">
        <v>89</v>
      </c>
      <c r="BM181" s="147" t="s">
        <v>480</v>
      </c>
    </row>
    <row r="182" spans="1:65" s="2" customFormat="1" ht="37.9" customHeight="1" x14ac:dyDescent="0.2">
      <c r="A182" s="17"/>
      <c r="B182" s="18"/>
      <c r="C182" s="135" t="s">
        <v>123</v>
      </c>
      <c r="D182" s="135" t="s">
        <v>87</v>
      </c>
      <c r="E182" s="136" t="s">
        <v>241</v>
      </c>
      <c r="F182" s="137" t="s">
        <v>242</v>
      </c>
      <c r="G182" s="138" t="s">
        <v>99</v>
      </c>
      <c r="H182" s="139">
        <v>14.7</v>
      </c>
      <c r="I182" s="140"/>
      <c r="J182" s="141">
        <f>ROUND(I182*H182,2)</f>
        <v>0</v>
      </c>
      <c r="K182" s="142"/>
      <c r="L182" s="20"/>
      <c r="M182" s="143" t="s">
        <v>0</v>
      </c>
      <c r="N182" s="144" t="s">
        <v>27</v>
      </c>
      <c r="O182" s="27"/>
      <c r="P182" s="145">
        <f>O182*H182</f>
        <v>0</v>
      </c>
      <c r="Q182" s="145">
        <v>1.08E-3</v>
      </c>
      <c r="R182" s="145">
        <f>Q182*H182</f>
        <v>1.5875999999999998E-2</v>
      </c>
      <c r="S182" s="145">
        <v>0</v>
      </c>
      <c r="T182" s="146">
        <f>S182*H182</f>
        <v>0</v>
      </c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R182" s="147" t="s">
        <v>107</v>
      </c>
      <c r="AT182" s="147" t="s">
        <v>87</v>
      </c>
      <c r="AU182" s="147" t="s">
        <v>46</v>
      </c>
      <c r="AY182" s="10" t="s">
        <v>86</v>
      </c>
      <c r="BE182" s="40">
        <f>IF(N182="základná",J182,0)</f>
        <v>0</v>
      </c>
      <c r="BF182" s="40">
        <f>IF(N182="znížená",J182,0)</f>
        <v>0</v>
      </c>
      <c r="BG182" s="40">
        <f>IF(N182="zákl. prenesená",J182,0)</f>
        <v>0</v>
      </c>
      <c r="BH182" s="40">
        <f>IF(N182="zníž. prenesená",J182,0)</f>
        <v>0</v>
      </c>
      <c r="BI182" s="40">
        <f>IF(N182="nulová",J182,0)</f>
        <v>0</v>
      </c>
      <c r="BJ182" s="10" t="s">
        <v>46</v>
      </c>
      <c r="BK182" s="40">
        <f>ROUND(I182*H182,2)</f>
        <v>0</v>
      </c>
      <c r="BL182" s="10" t="s">
        <v>107</v>
      </c>
      <c r="BM182" s="147" t="s">
        <v>243</v>
      </c>
    </row>
    <row r="183" spans="1:65" s="8" customFormat="1" ht="11.25" x14ac:dyDescent="0.2">
      <c r="B183" s="159"/>
      <c r="C183" s="160"/>
      <c r="D183" s="161" t="s">
        <v>116</v>
      </c>
      <c r="E183" s="185" t="s">
        <v>0</v>
      </c>
      <c r="F183" s="162" t="s">
        <v>481</v>
      </c>
      <c r="G183" s="160"/>
      <c r="H183" s="163">
        <v>6.3</v>
      </c>
      <c r="I183" s="164"/>
      <c r="J183" s="160"/>
      <c r="K183" s="160"/>
      <c r="L183" s="165"/>
      <c r="M183" s="166"/>
      <c r="N183" s="167"/>
      <c r="O183" s="167"/>
      <c r="P183" s="167"/>
      <c r="Q183" s="167"/>
      <c r="R183" s="167"/>
      <c r="S183" s="167"/>
      <c r="T183" s="168"/>
      <c r="AT183" s="169" t="s">
        <v>116</v>
      </c>
      <c r="AU183" s="169" t="s">
        <v>46</v>
      </c>
      <c r="AV183" s="8" t="s">
        <v>46</v>
      </c>
      <c r="AW183" s="8" t="s">
        <v>18</v>
      </c>
      <c r="AX183" s="8" t="s">
        <v>44</v>
      </c>
      <c r="AY183" s="169" t="s">
        <v>86</v>
      </c>
    </row>
    <row r="184" spans="1:65" s="8" customFormat="1" ht="11.25" x14ac:dyDescent="0.2">
      <c r="B184" s="159"/>
      <c r="C184" s="160"/>
      <c r="D184" s="161" t="s">
        <v>116</v>
      </c>
      <c r="E184" s="185" t="s">
        <v>0</v>
      </c>
      <c r="F184" s="162" t="s">
        <v>482</v>
      </c>
      <c r="G184" s="160"/>
      <c r="H184" s="163">
        <v>8.4</v>
      </c>
      <c r="I184" s="164"/>
      <c r="J184" s="160"/>
      <c r="K184" s="160"/>
      <c r="L184" s="165"/>
      <c r="M184" s="166"/>
      <c r="N184" s="167"/>
      <c r="O184" s="167"/>
      <c r="P184" s="167"/>
      <c r="Q184" s="167"/>
      <c r="R184" s="167"/>
      <c r="S184" s="167"/>
      <c r="T184" s="168"/>
      <c r="AT184" s="169" t="s">
        <v>116</v>
      </c>
      <c r="AU184" s="169" t="s">
        <v>46</v>
      </c>
      <c r="AV184" s="8" t="s">
        <v>46</v>
      </c>
      <c r="AW184" s="8" t="s">
        <v>18</v>
      </c>
      <c r="AX184" s="8" t="s">
        <v>44</v>
      </c>
      <c r="AY184" s="169" t="s">
        <v>86</v>
      </c>
    </row>
    <row r="185" spans="1:65" s="9" customFormat="1" ht="11.25" x14ac:dyDescent="0.2">
      <c r="B185" s="186"/>
      <c r="C185" s="187"/>
      <c r="D185" s="161" t="s">
        <v>116</v>
      </c>
      <c r="E185" s="188" t="s">
        <v>151</v>
      </c>
      <c r="F185" s="189" t="s">
        <v>196</v>
      </c>
      <c r="G185" s="187"/>
      <c r="H185" s="190">
        <v>14.7</v>
      </c>
      <c r="I185" s="191"/>
      <c r="J185" s="187"/>
      <c r="K185" s="187"/>
      <c r="L185" s="192"/>
      <c r="M185" s="193"/>
      <c r="N185" s="194"/>
      <c r="O185" s="194"/>
      <c r="P185" s="194"/>
      <c r="Q185" s="194"/>
      <c r="R185" s="194"/>
      <c r="S185" s="194"/>
      <c r="T185" s="195"/>
      <c r="AT185" s="196" t="s">
        <v>116</v>
      </c>
      <c r="AU185" s="196" t="s">
        <v>46</v>
      </c>
      <c r="AV185" s="9" t="s">
        <v>89</v>
      </c>
      <c r="AW185" s="9" t="s">
        <v>18</v>
      </c>
      <c r="AX185" s="9" t="s">
        <v>45</v>
      </c>
      <c r="AY185" s="196" t="s">
        <v>86</v>
      </c>
    </row>
    <row r="186" spans="1:65" s="2" customFormat="1" ht="21.75" customHeight="1" x14ac:dyDescent="0.2">
      <c r="A186" s="17"/>
      <c r="B186" s="18"/>
      <c r="C186" s="148" t="s">
        <v>124</v>
      </c>
      <c r="D186" s="148" t="s">
        <v>102</v>
      </c>
      <c r="E186" s="149" t="s">
        <v>197</v>
      </c>
      <c r="F186" s="150" t="s">
        <v>198</v>
      </c>
      <c r="G186" s="151" t="s">
        <v>93</v>
      </c>
      <c r="H186" s="152">
        <v>117.6</v>
      </c>
      <c r="I186" s="153"/>
      <c r="J186" s="154">
        <f>ROUND(I186*H186,2)</f>
        <v>0</v>
      </c>
      <c r="K186" s="155"/>
      <c r="L186" s="156"/>
      <c r="M186" s="157" t="s">
        <v>0</v>
      </c>
      <c r="N186" s="158" t="s">
        <v>27</v>
      </c>
      <c r="O186" s="27"/>
      <c r="P186" s="145">
        <f>O186*H186</f>
        <v>0</v>
      </c>
      <c r="Q186" s="145">
        <v>1.4999999999999999E-4</v>
      </c>
      <c r="R186" s="145">
        <f>Q186*H186</f>
        <v>1.7639999999999996E-2</v>
      </c>
      <c r="S186" s="145">
        <v>0</v>
      </c>
      <c r="T186" s="146">
        <f>S186*H186</f>
        <v>0</v>
      </c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R186" s="147" t="s">
        <v>199</v>
      </c>
      <c r="AT186" s="147" t="s">
        <v>102</v>
      </c>
      <c r="AU186" s="147" t="s">
        <v>46</v>
      </c>
      <c r="AY186" s="10" t="s">
        <v>86</v>
      </c>
      <c r="BE186" s="40">
        <f>IF(N186="základná",J186,0)</f>
        <v>0</v>
      </c>
      <c r="BF186" s="40">
        <f>IF(N186="znížená",J186,0)</f>
        <v>0</v>
      </c>
      <c r="BG186" s="40">
        <f>IF(N186="zákl. prenesená",J186,0)</f>
        <v>0</v>
      </c>
      <c r="BH186" s="40">
        <f>IF(N186="zníž. prenesená",J186,0)</f>
        <v>0</v>
      </c>
      <c r="BI186" s="40">
        <f>IF(N186="nulová",J186,0)</f>
        <v>0</v>
      </c>
      <c r="BJ186" s="10" t="s">
        <v>46</v>
      </c>
      <c r="BK186" s="40">
        <f>ROUND(I186*H186,2)</f>
        <v>0</v>
      </c>
      <c r="BL186" s="10" t="s">
        <v>107</v>
      </c>
      <c r="BM186" s="147" t="s">
        <v>246</v>
      </c>
    </row>
    <row r="187" spans="1:65" s="2" customFormat="1" ht="16.5" customHeight="1" x14ac:dyDescent="0.2">
      <c r="A187" s="17"/>
      <c r="B187" s="18"/>
      <c r="C187" s="135" t="s">
        <v>125</v>
      </c>
      <c r="D187" s="135" t="s">
        <v>87</v>
      </c>
      <c r="E187" s="136" t="s">
        <v>247</v>
      </c>
      <c r="F187" s="137" t="s">
        <v>248</v>
      </c>
      <c r="G187" s="138" t="s">
        <v>99</v>
      </c>
      <c r="H187" s="139">
        <v>14.7</v>
      </c>
      <c r="I187" s="140"/>
      <c r="J187" s="141">
        <f>ROUND(I187*H187,2)</f>
        <v>0</v>
      </c>
      <c r="K187" s="142"/>
      <c r="L187" s="20"/>
      <c r="M187" s="143" t="s">
        <v>0</v>
      </c>
      <c r="N187" s="144" t="s">
        <v>27</v>
      </c>
      <c r="O187" s="27"/>
      <c r="P187" s="145">
        <f>O187*H187</f>
        <v>0</v>
      </c>
      <c r="Q187" s="145">
        <v>1.08E-3</v>
      </c>
      <c r="R187" s="145">
        <f>Q187*H187</f>
        <v>1.5875999999999998E-2</v>
      </c>
      <c r="S187" s="145">
        <v>8.0000000000000002E-3</v>
      </c>
      <c r="T187" s="146">
        <f>S187*H187</f>
        <v>0.1176</v>
      </c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R187" s="147" t="s">
        <v>107</v>
      </c>
      <c r="AT187" s="147" t="s">
        <v>87</v>
      </c>
      <c r="AU187" s="147" t="s">
        <v>46</v>
      </c>
      <c r="AY187" s="10" t="s">
        <v>86</v>
      </c>
      <c r="BE187" s="40">
        <f>IF(N187="základná",J187,0)</f>
        <v>0</v>
      </c>
      <c r="BF187" s="40">
        <f>IF(N187="znížená",J187,0)</f>
        <v>0</v>
      </c>
      <c r="BG187" s="40">
        <f>IF(N187="zákl. prenesená",J187,0)</f>
        <v>0</v>
      </c>
      <c r="BH187" s="40">
        <f>IF(N187="zníž. prenesená",J187,0)</f>
        <v>0</v>
      </c>
      <c r="BI187" s="40">
        <f>IF(N187="nulová",J187,0)</f>
        <v>0</v>
      </c>
      <c r="BJ187" s="10" t="s">
        <v>46</v>
      </c>
      <c r="BK187" s="40">
        <f>ROUND(I187*H187,2)</f>
        <v>0</v>
      </c>
      <c r="BL187" s="10" t="s">
        <v>107</v>
      </c>
      <c r="BM187" s="147" t="s">
        <v>483</v>
      </c>
    </row>
    <row r="188" spans="1:65" s="8" customFormat="1" ht="11.25" x14ac:dyDescent="0.2">
      <c r="B188" s="159"/>
      <c r="C188" s="160"/>
      <c r="D188" s="161" t="s">
        <v>116</v>
      </c>
      <c r="E188" s="185" t="s">
        <v>0</v>
      </c>
      <c r="F188" s="162" t="s">
        <v>151</v>
      </c>
      <c r="G188" s="160"/>
      <c r="H188" s="163">
        <v>14.7</v>
      </c>
      <c r="I188" s="164"/>
      <c r="J188" s="160"/>
      <c r="K188" s="160"/>
      <c r="L188" s="165"/>
      <c r="M188" s="166"/>
      <c r="N188" s="167"/>
      <c r="O188" s="167"/>
      <c r="P188" s="167"/>
      <c r="Q188" s="167"/>
      <c r="R188" s="167"/>
      <c r="S188" s="167"/>
      <c r="T188" s="168"/>
      <c r="AT188" s="169" t="s">
        <v>116</v>
      </c>
      <c r="AU188" s="169" t="s">
        <v>46</v>
      </c>
      <c r="AV188" s="8" t="s">
        <v>46</v>
      </c>
      <c r="AW188" s="8" t="s">
        <v>18</v>
      </c>
      <c r="AX188" s="8" t="s">
        <v>45</v>
      </c>
      <c r="AY188" s="169" t="s">
        <v>86</v>
      </c>
    </row>
    <row r="189" spans="1:65" s="2" customFormat="1" ht="24.2" customHeight="1" x14ac:dyDescent="0.2">
      <c r="A189" s="17"/>
      <c r="B189" s="18"/>
      <c r="C189" s="135" t="s">
        <v>128</v>
      </c>
      <c r="D189" s="135" t="s">
        <v>87</v>
      </c>
      <c r="E189" s="136" t="s">
        <v>250</v>
      </c>
      <c r="F189" s="137" t="s">
        <v>251</v>
      </c>
      <c r="G189" s="138" t="s">
        <v>88</v>
      </c>
      <c r="H189" s="139">
        <v>48.503</v>
      </c>
      <c r="I189" s="140"/>
      <c r="J189" s="141">
        <f>ROUND(I189*H189,2)</f>
        <v>0</v>
      </c>
      <c r="K189" s="142"/>
      <c r="L189" s="20"/>
      <c r="M189" s="143" t="s">
        <v>0</v>
      </c>
      <c r="N189" s="144" t="s">
        <v>27</v>
      </c>
      <c r="O189" s="27"/>
      <c r="P189" s="145">
        <f>O189*H189</f>
        <v>0</v>
      </c>
      <c r="Q189" s="145">
        <v>0</v>
      </c>
      <c r="R189" s="145">
        <f>Q189*H189</f>
        <v>0</v>
      </c>
      <c r="S189" s="145">
        <v>0</v>
      </c>
      <c r="T189" s="146">
        <f>S189*H189</f>
        <v>0</v>
      </c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R189" s="147" t="s">
        <v>107</v>
      </c>
      <c r="AT189" s="147" t="s">
        <v>87</v>
      </c>
      <c r="AU189" s="147" t="s">
        <v>46</v>
      </c>
      <c r="AY189" s="10" t="s">
        <v>86</v>
      </c>
      <c r="BE189" s="40">
        <f>IF(N189="základná",J189,0)</f>
        <v>0</v>
      </c>
      <c r="BF189" s="40">
        <f>IF(N189="znížená",J189,0)</f>
        <v>0</v>
      </c>
      <c r="BG189" s="40">
        <f>IF(N189="zákl. prenesená",J189,0)</f>
        <v>0</v>
      </c>
      <c r="BH189" s="40">
        <f>IF(N189="zníž. prenesená",J189,0)</f>
        <v>0</v>
      </c>
      <c r="BI189" s="40">
        <f>IF(N189="nulová",J189,0)</f>
        <v>0</v>
      </c>
      <c r="BJ189" s="10" t="s">
        <v>46</v>
      </c>
      <c r="BK189" s="40">
        <f>ROUND(I189*H189,2)</f>
        <v>0</v>
      </c>
      <c r="BL189" s="10" t="s">
        <v>107</v>
      </c>
      <c r="BM189" s="147" t="s">
        <v>484</v>
      </c>
    </row>
    <row r="190" spans="1:65" s="8" customFormat="1" ht="11.25" x14ac:dyDescent="0.2">
      <c r="B190" s="159"/>
      <c r="C190" s="160"/>
      <c r="D190" s="161" t="s">
        <v>116</v>
      </c>
      <c r="E190" s="185" t="s">
        <v>0</v>
      </c>
      <c r="F190" s="162" t="s">
        <v>460</v>
      </c>
      <c r="G190" s="160"/>
      <c r="H190" s="163">
        <v>37.799999999999997</v>
      </c>
      <c r="I190" s="164"/>
      <c r="J190" s="160"/>
      <c r="K190" s="160"/>
      <c r="L190" s="165"/>
      <c r="M190" s="166"/>
      <c r="N190" s="167"/>
      <c r="O190" s="167"/>
      <c r="P190" s="167"/>
      <c r="Q190" s="167"/>
      <c r="R190" s="167"/>
      <c r="S190" s="167"/>
      <c r="T190" s="168"/>
      <c r="AT190" s="169" t="s">
        <v>116</v>
      </c>
      <c r="AU190" s="169" t="s">
        <v>46</v>
      </c>
      <c r="AV190" s="8" t="s">
        <v>46</v>
      </c>
      <c r="AW190" s="8" t="s">
        <v>18</v>
      </c>
      <c r="AX190" s="8" t="s">
        <v>44</v>
      </c>
      <c r="AY190" s="169" t="s">
        <v>86</v>
      </c>
    </row>
    <row r="191" spans="1:65" s="8" customFormat="1" ht="11.25" x14ac:dyDescent="0.2">
      <c r="B191" s="159"/>
      <c r="C191" s="160"/>
      <c r="D191" s="161" t="s">
        <v>116</v>
      </c>
      <c r="E191" s="185" t="s">
        <v>0</v>
      </c>
      <c r="F191" s="162" t="s">
        <v>475</v>
      </c>
      <c r="G191" s="160"/>
      <c r="H191" s="163">
        <v>10.702999999999999</v>
      </c>
      <c r="I191" s="164"/>
      <c r="J191" s="160"/>
      <c r="K191" s="160"/>
      <c r="L191" s="165"/>
      <c r="M191" s="166"/>
      <c r="N191" s="167"/>
      <c r="O191" s="167"/>
      <c r="P191" s="167"/>
      <c r="Q191" s="167"/>
      <c r="R191" s="167"/>
      <c r="S191" s="167"/>
      <c r="T191" s="168"/>
      <c r="AT191" s="169" t="s">
        <v>116</v>
      </c>
      <c r="AU191" s="169" t="s">
        <v>46</v>
      </c>
      <c r="AV191" s="8" t="s">
        <v>46</v>
      </c>
      <c r="AW191" s="8" t="s">
        <v>18</v>
      </c>
      <c r="AX191" s="8" t="s">
        <v>44</v>
      </c>
      <c r="AY191" s="169" t="s">
        <v>86</v>
      </c>
    </row>
    <row r="192" spans="1:65" s="9" customFormat="1" ht="11.25" x14ac:dyDescent="0.2">
      <c r="B192" s="186"/>
      <c r="C192" s="187"/>
      <c r="D192" s="161" t="s">
        <v>116</v>
      </c>
      <c r="E192" s="188" t="s">
        <v>0</v>
      </c>
      <c r="F192" s="189" t="s">
        <v>196</v>
      </c>
      <c r="G192" s="187"/>
      <c r="H192" s="190">
        <v>48.503</v>
      </c>
      <c r="I192" s="191"/>
      <c r="J192" s="187"/>
      <c r="K192" s="187"/>
      <c r="L192" s="192"/>
      <c r="M192" s="193"/>
      <c r="N192" s="194"/>
      <c r="O192" s="194"/>
      <c r="P192" s="194"/>
      <c r="Q192" s="194"/>
      <c r="R192" s="194"/>
      <c r="S192" s="194"/>
      <c r="T192" s="195"/>
      <c r="AT192" s="196" t="s">
        <v>116</v>
      </c>
      <c r="AU192" s="196" t="s">
        <v>46</v>
      </c>
      <c r="AV192" s="9" t="s">
        <v>89</v>
      </c>
      <c r="AW192" s="9" t="s">
        <v>18</v>
      </c>
      <c r="AX192" s="9" t="s">
        <v>45</v>
      </c>
      <c r="AY192" s="196" t="s">
        <v>86</v>
      </c>
    </row>
    <row r="193" spans="1:65" s="2" customFormat="1" ht="16.5" customHeight="1" x14ac:dyDescent="0.2">
      <c r="A193" s="17"/>
      <c r="B193" s="18"/>
      <c r="C193" s="148" t="s">
        <v>133</v>
      </c>
      <c r="D193" s="148" t="s">
        <v>102</v>
      </c>
      <c r="E193" s="149" t="s">
        <v>254</v>
      </c>
      <c r="F193" s="150" t="s">
        <v>255</v>
      </c>
      <c r="G193" s="151" t="s">
        <v>88</v>
      </c>
      <c r="H193" s="152">
        <v>55.777999999999999</v>
      </c>
      <c r="I193" s="153"/>
      <c r="J193" s="154">
        <f>ROUND(I193*H193,2)</f>
        <v>0</v>
      </c>
      <c r="K193" s="155"/>
      <c r="L193" s="156"/>
      <c r="M193" s="157" t="s">
        <v>0</v>
      </c>
      <c r="N193" s="158" t="s">
        <v>27</v>
      </c>
      <c r="O193" s="27"/>
      <c r="P193" s="145">
        <f>O193*H193</f>
        <v>0</v>
      </c>
      <c r="Q193" s="145">
        <v>1.3999999999999999E-4</v>
      </c>
      <c r="R193" s="145">
        <f>Q193*H193</f>
        <v>7.8089199999999987E-3</v>
      </c>
      <c r="S193" s="145">
        <v>0</v>
      </c>
      <c r="T193" s="146">
        <f>S193*H193</f>
        <v>0</v>
      </c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R193" s="147" t="s">
        <v>199</v>
      </c>
      <c r="AT193" s="147" t="s">
        <v>102</v>
      </c>
      <c r="AU193" s="147" t="s">
        <v>46</v>
      </c>
      <c r="AY193" s="10" t="s">
        <v>86</v>
      </c>
      <c r="BE193" s="40">
        <f>IF(N193="základná",J193,0)</f>
        <v>0</v>
      </c>
      <c r="BF193" s="40">
        <f>IF(N193="znížená",J193,0)</f>
        <v>0</v>
      </c>
      <c r="BG193" s="40">
        <f>IF(N193="zákl. prenesená",J193,0)</f>
        <v>0</v>
      </c>
      <c r="BH193" s="40">
        <f>IF(N193="zníž. prenesená",J193,0)</f>
        <v>0</v>
      </c>
      <c r="BI193" s="40">
        <f>IF(N193="nulová",J193,0)</f>
        <v>0</v>
      </c>
      <c r="BJ193" s="10" t="s">
        <v>46</v>
      </c>
      <c r="BK193" s="40">
        <f>ROUND(I193*H193,2)</f>
        <v>0</v>
      </c>
      <c r="BL193" s="10" t="s">
        <v>107</v>
      </c>
      <c r="BM193" s="147" t="s">
        <v>485</v>
      </c>
    </row>
    <row r="194" spans="1:65" s="8" customFormat="1" ht="11.25" x14ac:dyDescent="0.2">
      <c r="B194" s="159"/>
      <c r="C194" s="160"/>
      <c r="D194" s="161" t="s">
        <v>116</v>
      </c>
      <c r="E194" s="160"/>
      <c r="F194" s="162" t="s">
        <v>486</v>
      </c>
      <c r="G194" s="160"/>
      <c r="H194" s="163">
        <v>55.777999999999999</v>
      </c>
      <c r="I194" s="164"/>
      <c r="J194" s="160"/>
      <c r="K194" s="160"/>
      <c r="L194" s="165"/>
      <c r="M194" s="166"/>
      <c r="N194" s="167"/>
      <c r="O194" s="167"/>
      <c r="P194" s="167"/>
      <c r="Q194" s="167"/>
      <c r="R194" s="167"/>
      <c r="S194" s="167"/>
      <c r="T194" s="168"/>
      <c r="AT194" s="169" t="s">
        <v>116</v>
      </c>
      <c r="AU194" s="169" t="s">
        <v>46</v>
      </c>
      <c r="AV194" s="8" t="s">
        <v>46</v>
      </c>
      <c r="AW194" s="8" t="s">
        <v>1</v>
      </c>
      <c r="AX194" s="8" t="s">
        <v>45</v>
      </c>
      <c r="AY194" s="169" t="s">
        <v>86</v>
      </c>
    </row>
    <row r="195" spans="1:65" s="2" customFormat="1" ht="24.2" customHeight="1" x14ac:dyDescent="0.2">
      <c r="A195" s="17"/>
      <c r="B195" s="18"/>
      <c r="C195" s="135" t="s">
        <v>138</v>
      </c>
      <c r="D195" s="135" t="s">
        <v>87</v>
      </c>
      <c r="E195" s="136" t="s">
        <v>258</v>
      </c>
      <c r="F195" s="137" t="s">
        <v>259</v>
      </c>
      <c r="G195" s="138" t="s">
        <v>93</v>
      </c>
      <c r="H195" s="139">
        <v>15</v>
      </c>
      <c r="I195" s="140"/>
      <c r="J195" s="141">
        <f>ROUND(I195*H195,2)</f>
        <v>0</v>
      </c>
      <c r="K195" s="142"/>
      <c r="L195" s="20"/>
      <c r="M195" s="143" t="s">
        <v>0</v>
      </c>
      <c r="N195" s="144" t="s">
        <v>27</v>
      </c>
      <c r="O195" s="27"/>
      <c r="P195" s="145">
        <f>O195*H195</f>
        <v>0</v>
      </c>
      <c r="Q195" s="145">
        <v>0</v>
      </c>
      <c r="R195" s="145">
        <f>Q195*H195</f>
        <v>0</v>
      </c>
      <c r="S195" s="145">
        <v>0</v>
      </c>
      <c r="T195" s="146">
        <f>S195*H195</f>
        <v>0</v>
      </c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R195" s="147" t="s">
        <v>107</v>
      </c>
      <c r="AT195" s="147" t="s">
        <v>87</v>
      </c>
      <c r="AU195" s="147" t="s">
        <v>46</v>
      </c>
      <c r="AY195" s="10" t="s">
        <v>86</v>
      </c>
      <c r="BE195" s="40">
        <f>IF(N195="základná",J195,0)</f>
        <v>0</v>
      </c>
      <c r="BF195" s="40">
        <f>IF(N195="znížená",J195,0)</f>
        <v>0</v>
      </c>
      <c r="BG195" s="40">
        <f>IF(N195="zákl. prenesená",J195,0)</f>
        <v>0</v>
      </c>
      <c r="BH195" s="40">
        <f>IF(N195="zníž. prenesená",J195,0)</f>
        <v>0</v>
      </c>
      <c r="BI195" s="40">
        <f>IF(N195="nulová",J195,0)</f>
        <v>0</v>
      </c>
      <c r="BJ195" s="10" t="s">
        <v>46</v>
      </c>
      <c r="BK195" s="40">
        <f>ROUND(I195*H195,2)</f>
        <v>0</v>
      </c>
      <c r="BL195" s="10" t="s">
        <v>107</v>
      </c>
      <c r="BM195" s="147" t="s">
        <v>260</v>
      </c>
    </row>
    <row r="196" spans="1:65" s="8" customFormat="1" ht="11.25" x14ac:dyDescent="0.2">
      <c r="B196" s="159"/>
      <c r="C196" s="160"/>
      <c r="D196" s="161" t="s">
        <v>116</v>
      </c>
      <c r="E196" s="185" t="s">
        <v>0</v>
      </c>
      <c r="F196" s="162" t="s">
        <v>146</v>
      </c>
      <c r="G196" s="160"/>
      <c r="H196" s="163">
        <v>15</v>
      </c>
      <c r="I196" s="164"/>
      <c r="J196" s="160"/>
      <c r="K196" s="160"/>
      <c r="L196" s="165"/>
      <c r="M196" s="166"/>
      <c r="N196" s="167"/>
      <c r="O196" s="167"/>
      <c r="P196" s="167"/>
      <c r="Q196" s="167"/>
      <c r="R196" s="167"/>
      <c r="S196" s="167"/>
      <c r="T196" s="168"/>
      <c r="AT196" s="169" t="s">
        <v>116</v>
      </c>
      <c r="AU196" s="169" t="s">
        <v>46</v>
      </c>
      <c r="AV196" s="8" t="s">
        <v>46</v>
      </c>
      <c r="AW196" s="8" t="s">
        <v>18</v>
      </c>
      <c r="AX196" s="8" t="s">
        <v>45</v>
      </c>
      <c r="AY196" s="169" t="s">
        <v>86</v>
      </c>
    </row>
    <row r="197" spans="1:65" s="2" customFormat="1" ht="24.2" customHeight="1" x14ac:dyDescent="0.2">
      <c r="A197" s="17"/>
      <c r="B197" s="18"/>
      <c r="C197" s="148" t="s">
        <v>261</v>
      </c>
      <c r="D197" s="148" t="s">
        <v>102</v>
      </c>
      <c r="E197" s="149" t="s">
        <v>262</v>
      </c>
      <c r="F197" s="150" t="s">
        <v>263</v>
      </c>
      <c r="G197" s="151" t="s">
        <v>88</v>
      </c>
      <c r="H197" s="152">
        <v>2.7</v>
      </c>
      <c r="I197" s="153"/>
      <c r="J197" s="154">
        <f>ROUND(I197*H197,2)</f>
        <v>0</v>
      </c>
      <c r="K197" s="155"/>
      <c r="L197" s="156"/>
      <c r="M197" s="157" t="s">
        <v>0</v>
      </c>
      <c r="N197" s="158" t="s">
        <v>27</v>
      </c>
      <c r="O197" s="27"/>
      <c r="P197" s="145">
        <f>O197*H197</f>
        <v>0</v>
      </c>
      <c r="Q197" s="145">
        <v>2.5400000000000002E-3</v>
      </c>
      <c r="R197" s="145">
        <f>Q197*H197</f>
        <v>6.8580000000000012E-3</v>
      </c>
      <c r="S197" s="145">
        <v>0</v>
      </c>
      <c r="T197" s="146">
        <f>S197*H197</f>
        <v>0</v>
      </c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R197" s="147" t="s">
        <v>199</v>
      </c>
      <c r="AT197" s="147" t="s">
        <v>102</v>
      </c>
      <c r="AU197" s="147" t="s">
        <v>46</v>
      </c>
      <c r="AY197" s="10" t="s">
        <v>86</v>
      </c>
      <c r="BE197" s="40">
        <f>IF(N197="základná",J197,0)</f>
        <v>0</v>
      </c>
      <c r="BF197" s="40">
        <f>IF(N197="znížená",J197,0)</f>
        <v>0</v>
      </c>
      <c r="BG197" s="40">
        <f>IF(N197="zákl. prenesená",J197,0)</f>
        <v>0</v>
      </c>
      <c r="BH197" s="40">
        <f>IF(N197="zníž. prenesená",J197,0)</f>
        <v>0</v>
      </c>
      <c r="BI197" s="40">
        <f>IF(N197="nulová",J197,0)</f>
        <v>0</v>
      </c>
      <c r="BJ197" s="10" t="s">
        <v>46</v>
      </c>
      <c r="BK197" s="40">
        <f>ROUND(I197*H197,2)</f>
        <v>0</v>
      </c>
      <c r="BL197" s="10" t="s">
        <v>107</v>
      </c>
      <c r="BM197" s="147" t="s">
        <v>264</v>
      </c>
    </row>
    <row r="198" spans="1:65" s="2" customFormat="1" ht="16.5" customHeight="1" x14ac:dyDescent="0.2">
      <c r="A198" s="17"/>
      <c r="B198" s="18"/>
      <c r="C198" s="148" t="s">
        <v>265</v>
      </c>
      <c r="D198" s="148" t="s">
        <v>102</v>
      </c>
      <c r="E198" s="149" t="s">
        <v>266</v>
      </c>
      <c r="F198" s="150" t="s">
        <v>267</v>
      </c>
      <c r="G198" s="151" t="s">
        <v>93</v>
      </c>
      <c r="H198" s="152">
        <v>15</v>
      </c>
      <c r="I198" s="153"/>
      <c r="J198" s="154">
        <f>ROUND(I198*H198,2)</f>
        <v>0</v>
      </c>
      <c r="K198" s="155"/>
      <c r="L198" s="156"/>
      <c r="M198" s="157" t="s">
        <v>0</v>
      </c>
      <c r="N198" s="158" t="s">
        <v>27</v>
      </c>
      <c r="O198" s="27"/>
      <c r="P198" s="145">
        <f>O198*H198</f>
        <v>0</v>
      </c>
      <c r="Q198" s="145">
        <v>2.9999999999999997E-4</v>
      </c>
      <c r="R198" s="145">
        <f>Q198*H198</f>
        <v>4.4999999999999997E-3</v>
      </c>
      <c r="S198" s="145">
        <v>0</v>
      </c>
      <c r="T198" s="146">
        <f>S198*H198</f>
        <v>0</v>
      </c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R198" s="147" t="s">
        <v>199</v>
      </c>
      <c r="AT198" s="147" t="s">
        <v>102</v>
      </c>
      <c r="AU198" s="147" t="s">
        <v>46</v>
      </c>
      <c r="AY198" s="10" t="s">
        <v>86</v>
      </c>
      <c r="BE198" s="40">
        <f>IF(N198="základná",J198,0)</f>
        <v>0</v>
      </c>
      <c r="BF198" s="40">
        <f>IF(N198="znížená",J198,0)</f>
        <v>0</v>
      </c>
      <c r="BG198" s="40">
        <f>IF(N198="zákl. prenesená",J198,0)</f>
        <v>0</v>
      </c>
      <c r="BH198" s="40">
        <f>IF(N198="zníž. prenesená",J198,0)</f>
        <v>0</v>
      </c>
      <c r="BI198" s="40">
        <f>IF(N198="nulová",J198,0)</f>
        <v>0</v>
      </c>
      <c r="BJ198" s="10" t="s">
        <v>46</v>
      </c>
      <c r="BK198" s="40">
        <f>ROUND(I198*H198,2)</f>
        <v>0</v>
      </c>
      <c r="BL198" s="10" t="s">
        <v>107</v>
      </c>
      <c r="BM198" s="147" t="s">
        <v>268</v>
      </c>
    </row>
    <row r="199" spans="1:65" s="2" customFormat="1" ht="24.2" customHeight="1" x14ac:dyDescent="0.2">
      <c r="A199" s="17"/>
      <c r="B199" s="18"/>
      <c r="C199" s="135" t="s">
        <v>199</v>
      </c>
      <c r="D199" s="135" t="s">
        <v>87</v>
      </c>
      <c r="E199" s="136" t="s">
        <v>269</v>
      </c>
      <c r="F199" s="137" t="s">
        <v>270</v>
      </c>
      <c r="G199" s="138" t="s">
        <v>88</v>
      </c>
      <c r="H199" s="139">
        <v>37.799999999999997</v>
      </c>
      <c r="I199" s="140"/>
      <c r="J199" s="141">
        <f>ROUND(I199*H199,2)</f>
        <v>0</v>
      </c>
      <c r="K199" s="142"/>
      <c r="L199" s="20"/>
      <c r="M199" s="143" t="s">
        <v>0</v>
      </c>
      <c r="N199" s="144" t="s">
        <v>27</v>
      </c>
      <c r="O199" s="27"/>
      <c r="P199" s="145">
        <f>O199*H199</f>
        <v>0</v>
      </c>
      <c r="Q199" s="145">
        <v>0</v>
      </c>
      <c r="R199" s="145">
        <f>Q199*H199</f>
        <v>0</v>
      </c>
      <c r="S199" s="145">
        <v>0</v>
      </c>
      <c r="T199" s="146">
        <f>S199*H199</f>
        <v>0</v>
      </c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R199" s="147" t="s">
        <v>107</v>
      </c>
      <c r="AT199" s="147" t="s">
        <v>87</v>
      </c>
      <c r="AU199" s="147" t="s">
        <v>46</v>
      </c>
      <c r="AY199" s="10" t="s">
        <v>86</v>
      </c>
      <c r="BE199" s="40">
        <f>IF(N199="základná",J199,0)</f>
        <v>0</v>
      </c>
      <c r="BF199" s="40">
        <f>IF(N199="znížená",J199,0)</f>
        <v>0</v>
      </c>
      <c r="BG199" s="40">
        <f>IF(N199="zákl. prenesená",J199,0)</f>
        <v>0</v>
      </c>
      <c r="BH199" s="40">
        <f>IF(N199="zníž. prenesená",J199,0)</f>
        <v>0</v>
      </c>
      <c r="BI199" s="40">
        <f>IF(N199="nulová",J199,0)</f>
        <v>0</v>
      </c>
      <c r="BJ199" s="10" t="s">
        <v>46</v>
      </c>
      <c r="BK199" s="40">
        <f>ROUND(I199*H199,2)</f>
        <v>0</v>
      </c>
      <c r="BL199" s="10" t="s">
        <v>107</v>
      </c>
      <c r="BM199" s="147" t="s">
        <v>487</v>
      </c>
    </row>
    <row r="200" spans="1:65" s="8" customFormat="1" ht="11.25" x14ac:dyDescent="0.2">
      <c r="B200" s="159"/>
      <c r="C200" s="160"/>
      <c r="D200" s="161" t="s">
        <v>116</v>
      </c>
      <c r="E200" s="185" t="s">
        <v>0</v>
      </c>
      <c r="F200" s="162" t="s">
        <v>460</v>
      </c>
      <c r="G200" s="160"/>
      <c r="H200" s="163">
        <v>37.799999999999997</v>
      </c>
      <c r="I200" s="164"/>
      <c r="J200" s="160"/>
      <c r="K200" s="160"/>
      <c r="L200" s="165"/>
      <c r="M200" s="166"/>
      <c r="N200" s="167"/>
      <c r="O200" s="167"/>
      <c r="P200" s="167"/>
      <c r="Q200" s="167"/>
      <c r="R200" s="167"/>
      <c r="S200" s="167"/>
      <c r="T200" s="168"/>
      <c r="AT200" s="169" t="s">
        <v>116</v>
      </c>
      <c r="AU200" s="169" t="s">
        <v>46</v>
      </c>
      <c r="AV200" s="8" t="s">
        <v>46</v>
      </c>
      <c r="AW200" s="8" t="s">
        <v>18</v>
      </c>
      <c r="AX200" s="8" t="s">
        <v>44</v>
      </c>
      <c r="AY200" s="169" t="s">
        <v>86</v>
      </c>
    </row>
    <row r="201" spans="1:65" s="9" customFormat="1" ht="11.25" x14ac:dyDescent="0.2">
      <c r="B201" s="186"/>
      <c r="C201" s="187"/>
      <c r="D201" s="161" t="s">
        <v>116</v>
      </c>
      <c r="E201" s="188" t="s">
        <v>0</v>
      </c>
      <c r="F201" s="189" t="s">
        <v>196</v>
      </c>
      <c r="G201" s="187"/>
      <c r="H201" s="190">
        <v>37.799999999999997</v>
      </c>
      <c r="I201" s="191"/>
      <c r="J201" s="187"/>
      <c r="K201" s="187"/>
      <c r="L201" s="192"/>
      <c r="M201" s="193"/>
      <c r="N201" s="194"/>
      <c r="O201" s="194"/>
      <c r="P201" s="194"/>
      <c r="Q201" s="194"/>
      <c r="R201" s="194"/>
      <c r="S201" s="194"/>
      <c r="T201" s="195"/>
      <c r="AT201" s="196" t="s">
        <v>116</v>
      </c>
      <c r="AU201" s="196" t="s">
        <v>46</v>
      </c>
      <c r="AV201" s="9" t="s">
        <v>89</v>
      </c>
      <c r="AW201" s="9" t="s">
        <v>18</v>
      </c>
      <c r="AX201" s="9" t="s">
        <v>45</v>
      </c>
      <c r="AY201" s="196" t="s">
        <v>86</v>
      </c>
    </row>
    <row r="202" spans="1:65" s="2" customFormat="1" ht="33" customHeight="1" x14ac:dyDescent="0.2">
      <c r="A202" s="17"/>
      <c r="B202" s="18"/>
      <c r="C202" s="135" t="s">
        <v>272</v>
      </c>
      <c r="D202" s="135" t="s">
        <v>87</v>
      </c>
      <c r="E202" s="136" t="s">
        <v>273</v>
      </c>
      <c r="F202" s="137" t="s">
        <v>274</v>
      </c>
      <c r="G202" s="138" t="s">
        <v>99</v>
      </c>
      <c r="H202" s="139">
        <v>8.4</v>
      </c>
      <c r="I202" s="140"/>
      <c r="J202" s="141">
        <f>ROUND(I202*H202,2)</f>
        <v>0</v>
      </c>
      <c r="K202" s="142"/>
      <c r="L202" s="20"/>
      <c r="M202" s="143" t="s">
        <v>0</v>
      </c>
      <c r="N202" s="144" t="s">
        <v>27</v>
      </c>
      <c r="O202" s="27"/>
      <c r="P202" s="145">
        <f>O202*H202</f>
        <v>0</v>
      </c>
      <c r="Q202" s="145">
        <v>3.0000000000000001E-5</v>
      </c>
      <c r="R202" s="145">
        <f>Q202*H202</f>
        <v>2.52E-4</v>
      </c>
      <c r="S202" s="145">
        <v>0</v>
      </c>
      <c r="T202" s="146">
        <f>S202*H202</f>
        <v>0</v>
      </c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R202" s="147" t="s">
        <v>107</v>
      </c>
      <c r="AT202" s="147" t="s">
        <v>87</v>
      </c>
      <c r="AU202" s="147" t="s">
        <v>46</v>
      </c>
      <c r="AY202" s="10" t="s">
        <v>86</v>
      </c>
      <c r="BE202" s="40">
        <f>IF(N202="základná",J202,0)</f>
        <v>0</v>
      </c>
      <c r="BF202" s="40">
        <f>IF(N202="znížená",J202,0)</f>
        <v>0</v>
      </c>
      <c r="BG202" s="40">
        <f>IF(N202="zákl. prenesená",J202,0)</f>
        <v>0</v>
      </c>
      <c r="BH202" s="40">
        <f>IF(N202="zníž. prenesená",J202,0)</f>
        <v>0</v>
      </c>
      <c r="BI202" s="40">
        <f>IF(N202="nulová",J202,0)</f>
        <v>0</v>
      </c>
      <c r="BJ202" s="10" t="s">
        <v>46</v>
      </c>
      <c r="BK202" s="40">
        <f>ROUND(I202*H202,2)</f>
        <v>0</v>
      </c>
      <c r="BL202" s="10" t="s">
        <v>107</v>
      </c>
      <c r="BM202" s="147" t="s">
        <v>275</v>
      </c>
    </row>
    <row r="203" spans="1:65" s="8" customFormat="1" ht="11.25" x14ac:dyDescent="0.2">
      <c r="B203" s="159"/>
      <c r="C203" s="160"/>
      <c r="D203" s="161" t="s">
        <v>116</v>
      </c>
      <c r="E203" s="185" t="s">
        <v>0</v>
      </c>
      <c r="F203" s="162" t="s">
        <v>488</v>
      </c>
      <c r="G203" s="160"/>
      <c r="H203" s="163">
        <v>8.4</v>
      </c>
      <c r="I203" s="164"/>
      <c r="J203" s="160"/>
      <c r="K203" s="160"/>
      <c r="L203" s="165"/>
      <c r="M203" s="166"/>
      <c r="N203" s="167"/>
      <c r="O203" s="167"/>
      <c r="P203" s="167"/>
      <c r="Q203" s="167"/>
      <c r="R203" s="167"/>
      <c r="S203" s="167"/>
      <c r="T203" s="168"/>
      <c r="AT203" s="169" t="s">
        <v>116</v>
      </c>
      <c r="AU203" s="169" t="s">
        <v>46</v>
      </c>
      <c r="AV203" s="8" t="s">
        <v>46</v>
      </c>
      <c r="AW203" s="8" t="s">
        <v>18</v>
      </c>
      <c r="AX203" s="8" t="s">
        <v>44</v>
      </c>
      <c r="AY203" s="169" t="s">
        <v>86</v>
      </c>
    </row>
    <row r="204" spans="1:65" s="9" customFormat="1" ht="11.25" x14ac:dyDescent="0.2">
      <c r="B204" s="186"/>
      <c r="C204" s="187"/>
      <c r="D204" s="161" t="s">
        <v>116</v>
      </c>
      <c r="E204" s="188" t="s">
        <v>159</v>
      </c>
      <c r="F204" s="189" t="s">
        <v>196</v>
      </c>
      <c r="G204" s="187"/>
      <c r="H204" s="190">
        <v>8.4</v>
      </c>
      <c r="I204" s="191"/>
      <c r="J204" s="187"/>
      <c r="K204" s="187"/>
      <c r="L204" s="192"/>
      <c r="M204" s="193"/>
      <c r="N204" s="194"/>
      <c r="O204" s="194"/>
      <c r="P204" s="194"/>
      <c r="Q204" s="194"/>
      <c r="R204" s="194"/>
      <c r="S204" s="194"/>
      <c r="T204" s="195"/>
      <c r="AT204" s="196" t="s">
        <v>116</v>
      </c>
      <c r="AU204" s="196" t="s">
        <v>46</v>
      </c>
      <c r="AV204" s="9" t="s">
        <v>89</v>
      </c>
      <c r="AW204" s="9" t="s">
        <v>18</v>
      </c>
      <c r="AX204" s="9" t="s">
        <v>45</v>
      </c>
      <c r="AY204" s="196" t="s">
        <v>86</v>
      </c>
    </row>
    <row r="205" spans="1:65" s="2" customFormat="1" ht="21.75" customHeight="1" x14ac:dyDescent="0.2">
      <c r="A205" s="17"/>
      <c r="B205" s="18"/>
      <c r="C205" s="148" t="s">
        <v>277</v>
      </c>
      <c r="D205" s="148" t="s">
        <v>102</v>
      </c>
      <c r="E205" s="149" t="s">
        <v>197</v>
      </c>
      <c r="F205" s="150" t="s">
        <v>198</v>
      </c>
      <c r="G205" s="151" t="s">
        <v>93</v>
      </c>
      <c r="H205" s="152">
        <v>67.2</v>
      </c>
      <c r="I205" s="153"/>
      <c r="J205" s="154">
        <f>ROUND(I205*H205,2)</f>
        <v>0</v>
      </c>
      <c r="K205" s="155"/>
      <c r="L205" s="156"/>
      <c r="M205" s="157" t="s">
        <v>0</v>
      </c>
      <c r="N205" s="158" t="s">
        <v>27</v>
      </c>
      <c r="O205" s="27"/>
      <c r="P205" s="145">
        <f>O205*H205</f>
        <v>0</v>
      </c>
      <c r="Q205" s="145">
        <v>1.4999999999999999E-4</v>
      </c>
      <c r="R205" s="145">
        <f>Q205*H205</f>
        <v>1.0079999999999999E-2</v>
      </c>
      <c r="S205" s="145">
        <v>0</v>
      </c>
      <c r="T205" s="146">
        <f>S205*H205</f>
        <v>0</v>
      </c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R205" s="147" t="s">
        <v>199</v>
      </c>
      <c r="AT205" s="147" t="s">
        <v>102</v>
      </c>
      <c r="AU205" s="147" t="s">
        <v>46</v>
      </c>
      <c r="AY205" s="10" t="s">
        <v>86</v>
      </c>
      <c r="BE205" s="40">
        <f>IF(N205="základná",J205,0)</f>
        <v>0</v>
      </c>
      <c r="BF205" s="40">
        <f>IF(N205="znížená",J205,0)</f>
        <v>0</v>
      </c>
      <c r="BG205" s="40">
        <f>IF(N205="zákl. prenesená",J205,0)</f>
        <v>0</v>
      </c>
      <c r="BH205" s="40">
        <f>IF(N205="zníž. prenesená",J205,0)</f>
        <v>0</v>
      </c>
      <c r="BI205" s="40">
        <f>IF(N205="nulová",J205,0)</f>
        <v>0</v>
      </c>
      <c r="BJ205" s="10" t="s">
        <v>46</v>
      </c>
      <c r="BK205" s="40">
        <f>ROUND(I205*H205,2)</f>
        <v>0</v>
      </c>
      <c r="BL205" s="10" t="s">
        <v>107</v>
      </c>
      <c r="BM205" s="147" t="s">
        <v>278</v>
      </c>
    </row>
    <row r="206" spans="1:65" s="2" customFormat="1" ht="16.5" customHeight="1" x14ac:dyDescent="0.2">
      <c r="A206" s="17"/>
      <c r="B206" s="18"/>
      <c r="C206" s="148" t="s">
        <v>279</v>
      </c>
      <c r="D206" s="148" t="s">
        <v>102</v>
      </c>
      <c r="E206" s="149" t="s">
        <v>280</v>
      </c>
      <c r="F206" s="150" t="s">
        <v>281</v>
      </c>
      <c r="G206" s="151" t="s">
        <v>88</v>
      </c>
      <c r="H206" s="152">
        <v>2.6040000000000001</v>
      </c>
      <c r="I206" s="153"/>
      <c r="J206" s="154">
        <f>ROUND(I206*H206,2)</f>
        <v>0</v>
      </c>
      <c r="K206" s="155"/>
      <c r="L206" s="156"/>
      <c r="M206" s="157" t="s">
        <v>0</v>
      </c>
      <c r="N206" s="158" t="s">
        <v>27</v>
      </c>
      <c r="O206" s="27"/>
      <c r="P206" s="145">
        <f>O206*H206</f>
        <v>0</v>
      </c>
      <c r="Q206" s="145">
        <v>7.92E-3</v>
      </c>
      <c r="R206" s="145">
        <f>Q206*H206</f>
        <v>2.0623680000000002E-2</v>
      </c>
      <c r="S206" s="145">
        <v>0</v>
      </c>
      <c r="T206" s="146">
        <f>S206*H206</f>
        <v>0</v>
      </c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R206" s="147" t="s">
        <v>199</v>
      </c>
      <c r="AT206" s="147" t="s">
        <v>102</v>
      </c>
      <c r="AU206" s="147" t="s">
        <v>46</v>
      </c>
      <c r="AY206" s="10" t="s">
        <v>86</v>
      </c>
      <c r="BE206" s="40">
        <f>IF(N206="základná",J206,0)</f>
        <v>0</v>
      </c>
      <c r="BF206" s="40">
        <f>IF(N206="znížená",J206,0)</f>
        <v>0</v>
      </c>
      <c r="BG206" s="40">
        <f>IF(N206="zákl. prenesená",J206,0)</f>
        <v>0</v>
      </c>
      <c r="BH206" s="40">
        <f>IF(N206="zníž. prenesená",J206,0)</f>
        <v>0</v>
      </c>
      <c r="BI206" s="40">
        <f>IF(N206="nulová",J206,0)</f>
        <v>0</v>
      </c>
      <c r="BJ206" s="10" t="s">
        <v>46</v>
      </c>
      <c r="BK206" s="40">
        <f>ROUND(I206*H206,2)</f>
        <v>0</v>
      </c>
      <c r="BL206" s="10" t="s">
        <v>107</v>
      </c>
      <c r="BM206" s="147" t="s">
        <v>282</v>
      </c>
    </row>
    <row r="207" spans="1:65" s="2" customFormat="1" ht="24.2" customHeight="1" x14ac:dyDescent="0.2">
      <c r="A207" s="17"/>
      <c r="B207" s="18"/>
      <c r="C207" s="135" t="s">
        <v>283</v>
      </c>
      <c r="D207" s="135" t="s">
        <v>87</v>
      </c>
      <c r="E207" s="136" t="s">
        <v>284</v>
      </c>
      <c r="F207" s="137" t="s">
        <v>285</v>
      </c>
      <c r="G207" s="138" t="s">
        <v>209</v>
      </c>
      <c r="H207" s="139"/>
      <c r="I207" s="140"/>
      <c r="J207" s="141">
        <f>ROUND(I207*H207,2)</f>
        <v>0</v>
      </c>
      <c r="K207" s="142"/>
      <c r="L207" s="20"/>
      <c r="M207" s="143" t="s">
        <v>0</v>
      </c>
      <c r="N207" s="144" t="s">
        <v>27</v>
      </c>
      <c r="O207" s="27"/>
      <c r="P207" s="145">
        <f>O207*H207</f>
        <v>0</v>
      </c>
      <c r="Q207" s="145">
        <v>0</v>
      </c>
      <c r="R207" s="145">
        <f>Q207*H207</f>
        <v>0</v>
      </c>
      <c r="S207" s="145">
        <v>0</v>
      </c>
      <c r="T207" s="146">
        <f>S207*H207</f>
        <v>0</v>
      </c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R207" s="147" t="s">
        <v>107</v>
      </c>
      <c r="AT207" s="147" t="s">
        <v>87</v>
      </c>
      <c r="AU207" s="147" t="s">
        <v>46</v>
      </c>
      <c r="AY207" s="10" t="s">
        <v>86</v>
      </c>
      <c r="BE207" s="40">
        <f>IF(N207="základná",J207,0)</f>
        <v>0</v>
      </c>
      <c r="BF207" s="40">
        <f>IF(N207="znížená",J207,0)</f>
        <v>0</v>
      </c>
      <c r="BG207" s="40">
        <f>IF(N207="zákl. prenesená",J207,0)</f>
        <v>0</v>
      </c>
      <c r="BH207" s="40">
        <f>IF(N207="zníž. prenesená",J207,0)</f>
        <v>0</v>
      </c>
      <c r="BI207" s="40">
        <f>IF(N207="nulová",J207,0)</f>
        <v>0</v>
      </c>
      <c r="BJ207" s="10" t="s">
        <v>46</v>
      </c>
      <c r="BK207" s="40">
        <f>ROUND(I207*H207,2)</f>
        <v>0</v>
      </c>
      <c r="BL207" s="10" t="s">
        <v>107</v>
      </c>
      <c r="BM207" s="147" t="s">
        <v>286</v>
      </c>
    </row>
    <row r="208" spans="1:65" s="7" customFormat="1" ht="22.9" customHeight="1" x14ac:dyDescent="0.2">
      <c r="B208" s="120"/>
      <c r="C208" s="121"/>
      <c r="D208" s="122" t="s">
        <v>43</v>
      </c>
      <c r="E208" s="133" t="s">
        <v>287</v>
      </c>
      <c r="F208" s="133" t="s">
        <v>288</v>
      </c>
      <c r="G208" s="121"/>
      <c r="H208" s="121"/>
      <c r="I208" s="124"/>
      <c r="J208" s="134">
        <f>BK208</f>
        <v>0</v>
      </c>
      <c r="K208" s="121"/>
      <c r="L208" s="125"/>
      <c r="M208" s="126"/>
      <c r="N208" s="127"/>
      <c r="O208" s="127"/>
      <c r="P208" s="128">
        <f>SUM(P209:P218)</f>
        <v>0</v>
      </c>
      <c r="Q208" s="127"/>
      <c r="R208" s="128">
        <f>SUM(R209:R218)</f>
        <v>7.1730169999999996E-2</v>
      </c>
      <c r="S208" s="127"/>
      <c r="T208" s="129">
        <f>SUM(T209:T218)</f>
        <v>9.2399999999999996E-2</v>
      </c>
      <c r="AR208" s="130" t="s">
        <v>46</v>
      </c>
      <c r="AT208" s="131" t="s">
        <v>43</v>
      </c>
      <c r="AU208" s="131" t="s">
        <v>45</v>
      </c>
      <c r="AY208" s="130" t="s">
        <v>86</v>
      </c>
      <c r="BK208" s="132">
        <f>SUM(BK209:BK218)</f>
        <v>0</v>
      </c>
    </row>
    <row r="209" spans="1:65" s="2" customFormat="1" ht="24.2" customHeight="1" x14ac:dyDescent="0.2">
      <c r="A209" s="17"/>
      <c r="B209" s="18"/>
      <c r="C209" s="135" t="s">
        <v>289</v>
      </c>
      <c r="D209" s="135" t="s">
        <v>87</v>
      </c>
      <c r="E209" s="136" t="s">
        <v>290</v>
      </c>
      <c r="F209" s="137" t="s">
        <v>291</v>
      </c>
      <c r="G209" s="138" t="s">
        <v>99</v>
      </c>
      <c r="H209" s="139">
        <v>6.6</v>
      </c>
      <c r="I209" s="140"/>
      <c r="J209" s="141">
        <f>ROUND(I209*H209,2)</f>
        <v>0</v>
      </c>
      <c r="K209" s="142"/>
      <c r="L209" s="20"/>
      <c r="M209" s="143" t="s">
        <v>0</v>
      </c>
      <c r="N209" s="144" t="s">
        <v>27</v>
      </c>
      <c r="O209" s="27"/>
      <c r="P209" s="145">
        <f>O209*H209</f>
        <v>0</v>
      </c>
      <c r="Q209" s="145">
        <v>0</v>
      </c>
      <c r="R209" s="145">
        <f>Q209*H209</f>
        <v>0</v>
      </c>
      <c r="S209" s="145">
        <v>1.4E-2</v>
      </c>
      <c r="T209" s="146">
        <f>S209*H209</f>
        <v>9.2399999999999996E-2</v>
      </c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R209" s="147" t="s">
        <v>107</v>
      </c>
      <c r="AT209" s="147" t="s">
        <v>87</v>
      </c>
      <c r="AU209" s="147" t="s">
        <v>46</v>
      </c>
      <c r="AY209" s="10" t="s">
        <v>86</v>
      </c>
      <c r="BE209" s="40">
        <f>IF(N209="základná",J209,0)</f>
        <v>0</v>
      </c>
      <c r="BF209" s="40">
        <f>IF(N209="znížená",J209,0)</f>
        <v>0</v>
      </c>
      <c r="BG209" s="40">
        <f>IF(N209="zákl. prenesená",J209,0)</f>
        <v>0</v>
      </c>
      <c r="BH209" s="40">
        <f>IF(N209="zníž. prenesená",J209,0)</f>
        <v>0</v>
      </c>
      <c r="BI209" s="40">
        <f>IF(N209="nulová",J209,0)</f>
        <v>0</v>
      </c>
      <c r="BJ209" s="10" t="s">
        <v>46</v>
      </c>
      <c r="BK209" s="40">
        <f>ROUND(I209*H209,2)</f>
        <v>0</v>
      </c>
      <c r="BL209" s="10" t="s">
        <v>107</v>
      </c>
      <c r="BM209" s="147" t="s">
        <v>292</v>
      </c>
    </row>
    <row r="210" spans="1:65" s="8" customFormat="1" ht="11.25" x14ac:dyDescent="0.2">
      <c r="B210" s="159"/>
      <c r="C210" s="160"/>
      <c r="D210" s="161" t="s">
        <v>116</v>
      </c>
      <c r="E210" s="185" t="s">
        <v>0</v>
      </c>
      <c r="F210" s="162" t="s">
        <v>156</v>
      </c>
      <c r="G210" s="160"/>
      <c r="H210" s="163">
        <v>6.6</v>
      </c>
      <c r="I210" s="164"/>
      <c r="J210" s="160"/>
      <c r="K210" s="160"/>
      <c r="L210" s="165"/>
      <c r="M210" s="166"/>
      <c r="N210" s="167"/>
      <c r="O210" s="167"/>
      <c r="P210" s="167"/>
      <c r="Q210" s="167"/>
      <c r="R210" s="167"/>
      <c r="S210" s="167"/>
      <c r="T210" s="168"/>
      <c r="AT210" s="169" t="s">
        <v>116</v>
      </c>
      <c r="AU210" s="169" t="s">
        <v>46</v>
      </c>
      <c r="AV210" s="8" t="s">
        <v>46</v>
      </c>
      <c r="AW210" s="8" t="s">
        <v>18</v>
      </c>
      <c r="AX210" s="8" t="s">
        <v>44</v>
      </c>
      <c r="AY210" s="169" t="s">
        <v>86</v>
      </c>
    </row>
    <row r="211" spans="1:65" s="9" customFormat="1" ht="11.25" x14ac:dyDescent="0.2">
      <c r="B211" s="186"/>
      <c r="C211" s="187"/>
      <c r="D211" s="161" t="s">
        <v>116</v>
      </c>
      <c r="E211" s="188" t="s">
        <v>0</v>
      </c>
      <c r="F211" s="189" t="s">
        <v>196</v>
      </c>
      <c r="G211" s="187"/>
      <c r="H211" s="190">
        <v>6.6</v>
      </c>
      <c r="I211" s="191"/>
      <c r="J211" s="187"/>
      <c r="K211" s="187"/>
      <c r="L211" s="192"/>
      <c r="M211" s="193"/>
      <c r="N211" s="194"/>
      <c r="O211" s="194"/>
      <c r="P211" s="194"/>
      <c r="Q211" s="194"/>
      <c r="R211" s="194"/>
      <c r="S211" s="194"/>
      <c r="T211" s="195"/>
      <c r="AT211" s="196" t="s">
        <v>116</v>
      </c>
      <c r="AU211" s="196" t="s">
        <v>46</v>
      </c>
      <c r="AV211" s="9" t="s">
        <v>89</v>
      </c>
      <c r="AW211" s="9" t="s">
        <v>18</v>
      </c>
      <c r="AX211" s="9" t="s">
        <v>45</v>
      </c>
      <c r="AY211" s="196" t="s">
        <v>86</v>
      </c>
    </row>
    <row r="212" spans="1:65" s="2" customFormat="1" ht="21.75" customHeight="1" x14ac:dyDescent="0.2">
      <c r="A212" s="17"/>
      <c r="B212" s="18"/>
      <c r="C212" s="135" t="s">
        <v>293</v>
      </c>
      <c r="D212" s="135" t="s">
        <v>87</v>
      </c>
      <c r="E212" s="136" t="s">
        <v>305</v>
      </c>
      <c r="F212" s="137" t="s">
        <v>306</v>
      </c>
      <c r="G212" s="138" t="s">
        <v>99</v>
      </c>
      <c r="H212" s="139">
        <v>6.6</v>
      </c>
      <c r="I212" s="140"/>
      <c r="J212" s="141">
        <f>ROUND(I212*H212,2)</f>
        <v>0</v>
      </c>
      <c r="K212" s="142"/>
      <c r="L212" s="20"/>
      <c r="M212" s="143" t="s">
        <v>0</v>
      </c>
      <c r="N212" s="144" t="s">
        <v>27</v>
      </c>
      <c r="O212" s="27"/>
      <c r="P212" s="145">
        <f>O212*H212</f>
        <v>0</v>
      </c>
      <c r="Q212" s="145">
        <v>2.0000000000000001E-4</v>
      </c>
      <c r="R212" s="145">
        <f>Q212*H212</f>
        <v>1.32E-3</v>
      </c>
      <c r="S212" s="145">
        <v>0</v>
      </c>
      <c r="T212" s="146">
        <f>S212*H212</f>
        <v>0</v>
      </c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R212" s="147" t="s">
        <v>107</v>
      </c>
      <c r="AT212" s="147" t="s">
        <v>87</v>
      </c>
      <c r="AU212" s="147" t="s">
        <v>46</v>
      </c>
      <c r="AY212" s="10" t="s">
        <v>86</v>
      </c>
      <c r="BE212" s="40">
        <f>IF(N212="základná",J212,0)</f>
        <v>0</v>
      </c>
      <c r="BF212" s="40">
        <f>IF(N212="znížená",J212,0)</f>
        <v>0</v>
      </c>
      <c r="BG212" s="40">
        <f>IF(N212="zákl. prenesená",J212,0)</f>
        <v>0</v>
      </c>
      <c r="BH212" s="40">
        <f>IF(N212="zníž. prenesená",J212,0)</f>
        <v>0</v>
      </c>
      <c r="BI212" s="40">
        <f>IF(N212="nulová",J212,0)</f>
        <v>0</v>
      </c>
      <c r="BJ212" s="10" t="s">
        <v>46</v>
      </c>
      <c r="BK212" s="40">
        <f>ROUND(I212*H212,2)</f>
        <v>0</v>
      </c>
      <c r="BL212" s="10" t="s">
        <v>107</v>
      </c>
      <c r="BM212" s="147" t="s">
        <v>307</v>
      </c>
    </row>
    <row r="213" spans="1:65" s="8" customFormat="1" ht="11.25" x14ac:dyDescent="0.2">
      <c r="B213" s="159"/>
      <c r="C213" s="160"/>
      <c r="D213" s="161" t="s">
        <v>116</v>
      </c>
      <c r="E213" s="185" t="s">
        <v>0</v>
      </c>
      <c r="F213" s="162" t="s">
        <v>489</v>
      </c>
      <c r="G213" s="160"/>
      <c r="H213" s="163">
        <v>6.6</v>
      </c>
      <c r="I213" s="164"/>
      <c r="J213" s="160"/>
      <c r="K213" s="160"/>
      <c r="L213" s="165"/>
      <c r="M213" s="166"/>
      <c r="N213" s="167"/>
      <c r="O213" s="167"/>
      <c r="P213" s="167"/>
      <c r="Q213" s="167"/>
      <c r="R213" s="167"/>
      <c r="S213" s="167"/>
      <c r="T213" s="168"/>
      <c r="AT213" s="169" t="s">
        <v>116</v>
      </c>
      <c r="AU213" s="169" t="s">
        <v>46</v>
      </c>
      <c r="AV213" s="8" t="s">
        <v>46</v>
      </c>
      <c r="AW213" s="8" t="s">
        <v>18</v>
      </c>
      <c r="AX213" s="8" t="s">
        <v>44</v>
      </c>
      <c r="AY213" s="169" t="s">
        <v>86</v>
      </c>
    </row>
    <row r="214" spans="1:65" s="9" customFormat="1" ht="11.25" x14ac:dyDescent="0.2">
      <c r="B214" s="186"/>
      <c r="C214" s="187"/>
      <c r="D214" s="161" t="s">
        <v>116</v>
      </c>
      <c r="E214" s="188" t="s">
        <v>156</v>
      </c>
      <c r="F214" s="189" t="s">
        <v>196</v>
      </c>
      <c r="G214" s="187"/>
      <c r="H214" s="190">
        <v>6.6</v>
      </c>
      <c r="I214" s="191"/>
      <c r="J214" s="187"/>
      <c r="K214" s="187"/>
      <c r="L214" s="192"/>
      <c r="M214" s="193"/>
      <c r="N214" s="194"/>
      <c r="O214" s="194"/>
      <c r="P214" s="194"/>
      <c r="Q214" s="194"/>
      <c r="R214" s="194"/>
      <c r="S214" s="194"/>
      <c r="T214" s="195"/>
      <c r="AT214" s="196" t="s">
        <v>116</v>
      </c>
      <c r="AU214" s="196" t="s">
        <v>46</v>
      </c>
      <c r="AV214" s="9" t="s">
        <v>89</v>
      </c>
      <c r="AW214" s="9" t="s">
        <v>18</v>
      </c>
      <c r="AX214" s="9" t="s">
        <v>45</v>
      </c>
      <c r="AY214" s="196" t="s">
        <v>86</v>
      </c>
    </row>
    <row r="215" spans="1:65" s="2" customFormat="1" ht="16.5" customHeight="1" x14ac:dyDescent="0.2">
      <c r="A215" s="17"/>
      <c r="B215" s="18"/>
      <c r="C215" s="148" t="s">
        <v>298</v>
      </c>
      <c r="D215" s="148" t="s">
        <v>102</v>
      </c>
      <c r="E215" s="149" t="s">
        <v>310</v>
      </c>
      <c r="F215" s="150" t="s">
        <v>311</v>
      </c>
      <c r="G215" s="151" t="s">
        <v>301</v>
      </c>
      <c r="H215" s="152">
        <v>8.8999999999999996E-2</v>
      </c>
      <c r="I215" s="153"/>
      <c r="J215" s="154">
        <f>ROUND(I215*H215,2)</f>
        <v>0</v>
      </c>
      <c r="K215" s="155"/>
      <c r="L215" s="156"/>
      <c r="M215" s="157" t="s">
        <v>0</v>
      </c>
      <c r="N215" s="158" t="s">
        <v>27</v>
      </c>
      <c r="O215" s="27"/>
      <c r="P215" s="145">
        <f>O215*H215</f>
        <v>0</v>
      </c>
      <c r="Q215" s="145">
        <v>0.54</v>
      </c>
      <c r="R215" s="145">
        <f>Q215*H215</f>
        <v>4.8059999999999999E-2</v>
      </c>
      <c r="S215" s="145">
        <v>0</v>
      </c>
      <c r="T215" s="146">
        <f>S215*H215</f>
        <v>0</v>
      </c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R215" s="147" t="s">
        <v>199</v>
      </c>
      <c r="AT215" s="147" t="s">
        <v>102</v>
      </c>
      <c r="AU215" s="147" t="s">
        <v>46</v>
      </c>
      <c r="AY215" s="10" t="s">
        <v>86</v>
      </c>
      <c r="BE215" s="40">
        <f>IF(N215="základná",J215,0)</f>
        <v>0</v>
      </c>
      <c r="BF215" s="40">
        <f>IF(N215="znížená",J215,0)</f>
        <v>0</v>
      </c>
      <c r="BG215" s="40">
        <f>IF(N215="zákl. prenesená",J215,0)</f>
        <v>0</v>
      </c>
      <c r="BH215" s="40">
        <f>IF(N215="zníž. prenesená",J215,0)</f>
        <v>0</v>
      </c>
      <c r="BI215" s="40">
        <f>IF(N215="nulová",J215,0)</f>
        <v>0</v>
      </c>
      <c r="BJ215" s="10" t="s">
        <v>46</v>
      </c>
      <c r="BK215" s="40">
        <f>ROUND(I215*H215,2)</f>
        <v>0</v>
      </c>
      <c r="BL215" s="10" t="s">
        <v>107</v>
      </c>
      <c r="BM215" s="147" t="s">
        <v>312</v>
      </c>
    </row>
    <row r="216" spans="1:65" s="8" customFormat="1" ht="11.25" x14ac:dyDescent="0.2">
      <c r="B216" s="159"/>
      <c r="C216" s="160"/>
      <c r="D216" s="161" t="s">
        <v>116</v>
      </c>
      <c r="E216" s="160"/>
      <c r="F216" s="162" t="s">
        <v>490</v>
      </c>
      <c r="G216" s="160"/>
      <c r="H216" s="163">
        <v>8.8999999999999996E-2</v>
      </c>
      <c r="I216" s="164"/>
      <c r="J216" s="160"/>
      <c r="K216" s="160"/>
      <c r="L216" s="165"/>
      <c r="M216" s="166"/>
      <c r="N216" s="167"/>
      <c r="O216" s="167"/>
      <c r="P216" s="167"/>
      <c r="Q216" s="167"/>
      <c r="R216" s="167"/>
      <c r="S216" s="167"/>
      <c r="T216" s="168"/>
      <c r="AT216" s="169" t="s">
        <v>116</v>
      </c>
      <c r="AU216" s="169" t="s">
        <v>46</v>
      </c>
      <c r="AV216" s="8" t="s">
        <v>46</v>
      </c>
      <c r="AW216" s="8" t="s">
        <v>1</v>
      </c>
      <c r="AX216" s="8" t="s">
        <v>45</v>
      </c>
      <c r="AY216" s="169" t="s">
        <v>86</v>
      </c>
    </row>
    <row r="217" spans="1:65" s="2" customFormat="1" ht="44.25" customHeight="1" x14ac:dyDescent="0.2">
      <c r="A217" s="17"/>
      <c r="B217" s="18"/>
      <c r="C217" s="135" t="s">
        <v>304</v>
      </c>
      <c r="D217" s="135" t="s">
        <v>87</v>
      </c>
      <c r="E217" s="136" t="s">
        <v>315</v>
      </c>
      <c r="F217" s="137" t="s">
        <v>316</v>
      </c>
      <c r="G217" s="138" t="s">
        <v>301</v>
      </c>
      <c r="H217" s="139">
        <v>1</v>
      </c>
      <c r="I217" s="140"/>
      <c r="J217" s="141">
        <f>ROUND(I217*H217,2)</f>
        <v>0</v>
      </c>
      <c r="K217" s="142"/>
      <c r="L217" s="20"/>
      <c r="M217" s="143" t="s">
        <v>0</v>
      </c>
      <c r="N217" s="144" t="s">
        <v>27</v>
      </c>
      <c r="O217" s="27"/>
      <c r="P217" s="145">
        <f>O217*H217</f>
        <v>0</v>
      </c>
      <c r="Q217" s="145">
        <v>2.2350169999999999E-2</v>
      </c>
      <c r="R217" s="145">
        <f>Q217*H217</f>
        <v>2.2350169999999999E-2</v>
      </c>
      <c r="S217" s="145">
        <v>0</v>
      </c>
      <c r="T217" s="146">
        <f>S217*H217</f>
        <v>0</v>
      </c>
      <c r="U217" s="17"/>
      <c r="V217" s="17"/>
      <c r="W217" s="17"/>
      <c r="X217" s="17"/>
      <c r="Y217" s="17"/>
      <c r="Z217" s="17"/>
      <c r="AA217" s="17"/>
      <c r="AB217" s="17"/>
      <c r="AC217" s="17"/>
      <c r="AD217" s="17"/>
      <c r="AE217" s="17"/>
      <c r="AR217" s="147" t="s">
        <v>107</v>
      </c>
      <c r="AT217" s="147" t="s">
        <v>87</v>
      </c>
      <c r="AU217" s="147" t="s">
        <v>46</v>
      </c>
      <c r="AY217" s="10" t="s">
        <v>86</v>
      </c>
      <c r="BE217" s="40">
        <f>IF(N217="základná",J217,0)</f>
        <v>0</v>
      </c>
      <c r="BF217" s="40">
        <f>IF(N217="znížená",J217,0)</f>
        <v>0</v>
      </c>
      <c r="BG217" s="40">
        <f>IF(N217="zákl. prenesená",J217,0)</f>
        <v>0</v>
      </c>
      <c r="BH217" s="40">
        <f>IF(N217="zníž. prenesená",J217,0)</f>
        <v>0</v>
      </c>
      <c r="BI217" s="40">
        <f>IF(N217="nulová",J217,0)</f>
        <v>0</v>
      </c>
      <c r="BJ217" s="10" t="s">
        <v>46</v>
      </c>
      <c r="BK217" s="40">
        <f>ROUND(I217*H217,2)</f>
        <v>0</v>
      </c>
      <c r="BL217" s="10" t="s">
        <v>107</v>
      </c>
      <c r="BM217" s="147" t="s">
        <v>491</v>
      </c>
    </row>
    <row r="218" spans="1:65" s="2" customFormat="1" ht="24.2" customHeight="1" x14ac:dyDescent="0.2">
      <c r="A218" s="17"/>
      <c r="B218" s="18"/>
      <c r="C218" s="135" t="s">
        <v>309</v>
      </c>
      <c r="D218" s="135" t="s">
        <v>87</v>
      </c>
      <c r="E218" s="136" t="s">
        <v>323</v>
      </c>
      <c r="F218" s="137" t="s">
        <v>324</v>
      </c>
      <c r="G218" s="138" t="s">
        <v>209</v>
      </c>
      <c r="H218" s="139"/>
      <c r="I218" s="140"/>
      <c r="J218" s="141">
        <f>ROUND(I218*H218,2)</f>
        <v>0</v>
      </c>
      <c r="K218" s="142"/>
      <c r="L218" s="20"/>
      <c r="M218" s="143" t="s">
        <v>0</v>
      </c>
      <c r="N218" s="144" t="s">
        <v>27</v>
      </c>
      <c r="O218" s="27"/>
      <c r="P218" s="145">
        <f>O218*H218</f>
        <v>0</v>
      </c>
      <c r="Q218" s="145">
        <v>0</v>
      </c>
      <c r="R218" s="145">
        <f>Q218*H218</f>
        <v>0</v>
      </c>
      <c r="S218" s="145">
        <v>0</v>
      </c>
      <c r="T218" s="146">
        <f>S218*H218</f>
        <v>0</v>
      </c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R218" s="147" t="s">
        <v>107</v>
      </c>
      <c r="AT218" s="147" t="s">
        <v>87</v>
      </c>
      <c r="AU218" s="147" t="s">
        <v>46</v>
      </c>
      <c r="AY218" s="10" t="s">
        <v>86</v>
      </c>
      <c r="BE218" s="40">
        <f>IF(N218="základná",J218,0)</f>
        <v>0</v>
      </c>
      <c r="BF218" s="40">
        <f>IF(N218="znížená",J218,0)</f>
        <v>0</v>
      </c>
      <c r="BG218" s="40">
        <f>IF(N218="zákl. prenesená",J218,0)</f>
        <v>0</v>
      </c>
      <c r="BH218" s="40">
        <f>IF(N218="zníž. prenesená",J218,0)</f>
        <v>0</v>
      </c>
      <c r="BI218" s="40">
        <f>IF(N218="nulová",J218,0)</f>
        <v>0</v>
      </c>
      <c r="BJ218" s="10" t="s">
        <v>46</v>
      </c>
      <c r="BK218" s="40">
        <f>ROUND(I218*H218,2)</f>
        <v>0</v>
      </c>
      <c r="BL218" s="10" t="s">
        <v>107</v>
      </c>
      <c r="BM218" s="147" t="s">
        <v>325</v>
      </c>
    </row>
    <row r="219" spans="1:65" s="7" customFormat="1" ht="22.9" customHeight="1" x14ac:dyDescent="0.2">
      <c r="B219" s="120"/>
      <c r="C219" s="121"/>
      <c r="D219" s="122" t="s">
        <v>43</v>
      </c>
      <c r="E219" s="133" t="s">
        <v>326</v>
      </c>
      <c r="F219" s="133" t="s">
        <v>327</v>
      </c>
      <c r="G219" s="121"/>
      <c r="H219" s="121"/>
      <c r="I219" s="124"/>
      <c r="J219" s="134">
        <f>BK219</f>
        <v>0</v>
      </c>
      <c r="K219" s="121"/>
      <c r="L219" s="125"/>
      <c r="M219" s="126"/>
      <c r="N219" s="127"/>
      <c r="O219" s="127"/>
      <c r="P219" s="128">
        <f>SUM(P220:P236)</f>
        <v>0</v>
      </c>
      <c r="Q219" s="127"/>
      <c r="R219" s="128">
        <f>SUM(R220:R236)</f>
        <v>1.8835900000000003E-2</v>
      </c>
      <c r="S219" s="127"/>
      <c r="T219" s="129">
        <f>SUM(T220:T236)</f>
        <v>2.1860999999999998E-2</v>
      </c>
      <c r="AR219" s="130" t="s">
        <v>46</v>
      </c>
      <c r="AT219" s="131" t="s">
        <v>43</v>
      </c>
      <c r="AU219" s="131" t="s">
        <v>45</v>
      </c>
      <c r="AY219" s="130" t="s">
        <v>86</v>
      </c>
      <c r="BK219" s="132">
        <f>SUM(BK220:BK236)</f>
        <v>0</v>
      </c>
    </row>
    <row r="220" spans="1:65" s="2" customFormat="1" ht="33" customHeight="1" x14ac:dyDescent="0.2">
      <c r="A220" s="17"/>
      <c r="B220" s="18"/>
      <c r="C220" s="135" t="s">
        <v>314</v>
      </c>
      <c r="D220" s="135" t="s">
        <v>87</v>
      </c>
      <c r="E220" s="136" t="s">
        <v>329</v>
      </c>
      <c r="F220" s="137" t="s">
        <v>330</v>
      </c>
      <c r="G220" s="138" t="s">
        <v>99</v>
      </c>
      <c r="H220" s="139">
        <v>6.3</v>
      </c>
      <c r="I220" s="140"/>
      <c r="J220" s="141">
        <f>ROUND(I220*H220,2)</f>
        <v>0</v>
      </c>
      <c r="K220" s="142"/>
      <c r="L220" s="20"/>
      <c r="M220" s="143" t="s">
        <v>0</v>
      </c>
      <c r="N220" s="144" t="s">
        <v>27</v>
      </c>
      <c r="O220" s="27"/>
      <c r="P220" s="145">
        <f>O220*H220</f>
        <v>0</v>
      </c>
      <c r="Q220" s="145">
        <v>0</v>
      </c>
      <c r="R220" s="145">
        <f>Q220*H220</f>
        <v>0</v>
      </c>
      <c r="S220" s="145">
        <v>3.47E-3</v>
      </c>
      <c r="T220" s="146">
        <f>S220*H220</f>
        <v>2.1860999999999998E-2</v>
      </c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  <c r="AE220" s="17"/>
      <c r="AR220" s="147" t="s">
        <v>107</v>
      </c>
      <c r="AT220" s="147" t="s">
        <v>87</v>
      </c>
      <c r="AU220" s="147" t="s">
        <v>46</v>
      </c>
      <c r="AY220" s="10" t="s">
        <v>86</v>
      </c>
      <c r="BE220" s="40">
        <f>IF(N220="základná",J220,0)</f>
        <v>0</v>
      </c>
      <c r="BF220" s="40">
        <f>IF(N220="znížená",J220,0)</f>
        <v>0</v>
      </c>
      <c r="BG220" s="40">
        <f>IF(N220="zákl. prenesená",J220,0)</f>
        <v>0</v>
      </c>
      <c r="BH220" s="40">
        <f>IF(N220="zníž. prenesená",J220,0)</f>
        <v>0</v>
      </c>
      <c r="BI220" s="40">
        <f>IF(N220="nulová",J220,0)</f>
        <v>0</v>
      </c>
      <c r="BJ220" s="10" t="s">
        <v>46</v>
      </c>
      <c r="BK220" s="40">
        <f>ROUND(I220*H220,2)</f>
        <v>0</v>
      </c>
      <c r="BL220" s="10" t="s">
        <v>107</v>
      </c>
      <c r="BM220" s="147" t="s">
        <v>331</v>
      </c>
    </row>
    <row r="221" spans="1:65" s="8" customFormat="1" ht="11.25" x14ac:dyDescent="0.2">
      <c r="B221" s="159"/>
      <c r="C221" s="160"/>
      <c r="D221" s="161" t="s">
        <v>116</v>
      </c>
      <c r="E221" s="185" t="s">
        <v>0</v>
      </c>
      <c r="F221" s="162" t="s">
        <v>492</v>
      </c>
      <c r="G221" s="160"/>
      <c r="H221" s="163">
        <v>6.3</v>
      </c>
      <c r="I221" s="164"/>
      <c r="J221" s="160"/>
      <c r="K221" s="160"/>
      <c r="L221" s="165"/>
      <c r="M221" s="166"/>
      <c r="N221" s="167"/>
      <c r="O221" s="167"/>
      <c r="P221" s="167"/>
      <c r="Q221" s="167"/>
      <c r="R221" s="167"/>
      <c r="S221" s="167"/>
      <c r="T221" s="168"/>
      <c r="AT221" s="169" t="s">
        <v>116</v>
      </c>
      <c r="AU221" s="169" t="s">
        <v>46</v>
      </c>
      <c r="AV221" s="8" t="s">
        <v>46</v>
      </c>
      <c r="AW221" s="8" t="s">
        <v>18</v>
      </c>
      <c r="AX221" s="8" t="s">
        <v>44</v>
      </c>
      <c r="AY221" s="169" t="s">
        <v>86</v>
      </c>
    </row>
    <row r="222" spans="1:65" s="9" customFormat="1" ht="11.25" x14ac:dyDescent="0.2">
      <c r="B222" s="186"/>
      <c r="C222" s="187"/>
      <c r="D222" s="161" t="s">
        <v>116</v>
      </c>
      <c r="E222" s="188" t="s">
        <v>153</v>
      </c>
      <c r="F222" s="189" t="s">
        <v>196</v>
      </c>
      <c r="G222" s="187"/>
      <c r="H222" s="190">
        <v>6.3</v>
      </c>
      <c r="I222" s="191"/>
      <c r="J222" s="187"/>
      <c r="K222" s="187"/>
      <c r="L222" s="192"/>
      <c r="M222" s="193"/>
      <c r="N222" s="194"/>
      <c r="O222" s="194"/>
      <c r="P222" s="194"/>
      <c r="Q222" s="194"/>
      <c r="R222" s="194"/>
      <c r="S222" s="194"/>
      <c r="T222" s="195"/>
      <c r="AT222" s="196" t="s">
        <v>116</v>
      </c>
      <c r="AU222" s="196" t="s">
        <v>46</v>
      </c>
      <c r="AV222" s="9" t="s">
        <v>89</v>
      </c>
      <c r="AW222" s="9" t="s">
        <v>18</v>
      </c>
      <c r="AX222" s="9" t="s">
        <v>45</v>
      </c>
      <c r="AY222" s="196" t="s">
        <v>86</v>
      </c>
    </row>
    <row r="223" spans="1:65" s="2" customFormat="1" ht="24.2" customHeight="1" x14ac:dyDescent="0.2">
      <c r="A223" s="17"/>
      <c r="B223" s="18"/>
      <c r="C223" s="135" t="s">
        <v>318</v>
      </c>
      <c r="D223" s="135" t="s">
        <v>87</v>
      </c>
      <c r="E223" s="136" t="s">
        <v>334</v>
      </c>
      <c r="F223" s="137" t="s">
        <v>335</v>
      </c>
      <c r="G223" s="138" t="s">
        <v>99</v>
      </c>
      <c r="H223" s="139">
        <v>6.3</v>
      </c>
      <c r="I223" s="140"/>
      <c r="J223" s="141">
        <f>ROUND(I223*H223,2)</f>
        <v>0</v>
      </c>
      <c r="K223" s="142"/>
      <c r="L223" s="20"/>
      <c r="M223" s="143" t="s">
        <v>0</v>
      </c>
      <c r="N223" s="144" t="s">
        <v>27</v>
      </c>
      <c r="O223" s="27"/>
      <c r="P223" s="145">
        <f>O223*H223</f>
        <v>0</v>
      </c>
      <c r="Q223" s="145">
        <v>1.03E-4</v>
      </c>
      <c r="R223" s="145">
        <f>Q223*H223</f>
        <v>6.489E-4</v>
      </c>
      <c r="S223" s="145">
        <v>0</v>
      </c>
      <c r="T223" s="146">
        <f>S223*H223</f>
        <v>0</v>
      </c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R223" s="147" t="s">
        <v>107</v>
      </c>
      <c r="AT223" s="147" t="s">
        <v>87</v>
      </c>
      <c r="AU223" s="147" t="s">
        <v>46</v>
      </c>
      <c r="AY223" s="10" t="s">
        <v>86</v>
      </c>
      <c r="BE223" s="40">
        <f>IF(N223="základná",J223,0)</f>
        <v>0</v>
      </c>
      <c r="BF223" s="40">
        <f>IF(N223="znížená",J223,0)</f>
        <v>0</v>
      </c>
      <c r="BG223" s="40">
        <f>IF(N223="zákl. prenesená",J223,0)</f>
        <v>0</v>
      </c>
      <c r="BH223" s="40">
        <f>IF(N223="zníž. prenesená",J223,0)</f>
        <v>0</v>
      </c>
      <c r="BI223" s="40">
        <f>IF(N223="nulová",J223,0)</f>
        <v>0</v>
      </c>
      <c r="BJ223" s="10" t="s">
        <v>46</v>
      </c>
      <c r="BK223" s="40">
        <f>ROUND(I223*H223,2)</f>
        <v>0</v>
      </c>
      <c r="BL223" s="10" t="s">
        <v>107</v>
      </c>
      <c r="BM223" s="147" t="s">
        <v>336</v>
      </c>
    </row>
    <row r="224" spans="1:65" s="8" customFormat="1" ht="11.25" x14ac:dyDescent="0.2">
      <c r="B224" s="159"/>
      <c r="C224" s="160"/>
      <c r="D224" s="161" t="s">
        <v>116</v>
      </c>
      <c r="E224" s="185" t="s">
        <v>0</v>
      </c>
      <c r="F224" s="162" t="s">
        <v>153</v>
      </c>
      <c r="G224" s="160"/>
      <c r="H224" s="163">
        <v>6.3</v>
      </c>
      <c r="I224" s="164"/>
      <c r="J224" s="160"/>
      <c r="K224" s="160"/>
      <c r="L224" s="165"/>
      <c r="M224" s="166"/>
      <c r="N224" s="167"/>
      <c r="O224" s="167"/>
      <c r="P224" s="167"/>
      <c r="Q224" s="167"/>
      <c r="R224" s="167"/>
      <c r="S224" s="167"/>
      <c r="T224" s="168"/>
      <c r="AT224" s="169" t="s">
        <v>116</v>
      </c>
      <c r="AU224" s="169" t="s">
        <v>46</v>
      </c>
      <c r="AV224" s="8" t="s">
        <v>46</v>
      </c>
      <c r="AW224" s="8" t="s">
        <v>18</v>
      </c>
      <c r="AX224" s="8" t="s">
        <v>45</v>
      </c>
      <c r="AY224" s="169" t="s">
        <v>86</v>
      </c>
    </row>
    <row r="225" spans="1:65" s="2" customFormat="1" ht="24.2" customHeight="1" x14ac:dyDescent="0.2">
      <c r="A225" s="17"/>
      <c r="B225" s="18"/>
      <c r="C225" s="148" t="s">
        <v>322</v>
      </c>
      <c r="D225" s="148" t="s">
        <v>102</v>
      </c>
      <c r="E225" s="149" t="s">
        <v>338</v>
      </c>
      <c r="F225" s="150" t="s">
        <v>339</v>
      </c>
      <c r="G225" s="151" t="s">
        <v>99</v>
      </c>
      <c r="H225" s="152">
        <v>6.6150000000000002</v>
      </c>
      <c r="I225" s="153"/>
      <c r="J225" s="154">
        <f>ROUND(I225*H225,2)</f>
        <v>0</v>
      </c>
      <c r="K225" s="155"/>
      <c r="L225" s="156"/>
      <c r="M225" s="157" t="s">
        <v>0</v>
      </c>
      <c r="N225" s="158" t="s">
        <v>27</v>
      </c>
      <c r="O225" s="27"/>
      <c r="P225" s="145">
        <f>O225*H225</f>
        <v>0</v>
      </c>
      <c r="Q225" s="145">
        <v>1.42E-3</v>
      </c>
      <c r="R225" s="145">
        <f>Q225*H225</f>
        <v>9.3933000000000003E-3</v>
      </c>
      <c r="S225" s="145">
        <v>0</v>
      </c>
      <c r="T225" s="146">
        <f>S225*H225</f>
        <v>0</v>
      </c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R225" s="147" t="s">
        <v>199</v>
      </c>
      <c r="AT225" s="147" t="s">
        <v>102</v>
      </c>
      <c r="AU225" s="147" t="s">
        <v>46</v>
      </c>
      <c r="AY225" s="10" t="s">
        <v>86</v>
      </c>
      <c r="BE225" s="40">
        <f>IF(N225="základná",J225,0)</f>
        <v>0</v>
      </c>
      <c r="BF225" s="40">
        <f>IF(N225="znížená",J225,0)</f>
        <v>0</v>
      </c>
      <c r="BG225" s="40">
        <f>IF(N225="zákl. prenesená",J225,0)</f>
        <v>0</v>
      </c>
      <c r="BH225" s="40">
        <f>IF(N225="zníž. prenesená",J225,0)</f>
        <v>0</v>
      </c>
      <c r="BI225" s="40">
        <f>IF(N225="nulová",J225,0)</f>
        <v>0</v>
      </c>
      <c r="BJ225" s="10" t="s">
        <v>46</v>
      </c>
      <c r="BK225" s="40">
        <f>ROUND(I225*H225,2)</f>
        <v>0</v>
      </c>
      <c r="BL225" s="10" t="s">
        <v>107</v>
      </c>
      <c r="BM225" s="147" t="s">
        <v>340</v>
      </c>
    </row>
    <row r="226" spans="1:65" s="2" customFormat="1" ht="37.9" customHeight="1" x14ac:dyDescent="0.2">
      <c r="A226" s="17"/>
      <c r="B226" s="18"/>
      <c r="C226" s="135" t="s">
        <v>328</v>
      </c>
      <c r="D226" s="135" t="s">
        <v>87</v>
      </c>
      <c r="E226" s="136" t="s">
        <v>342</v>
      </c>
      <c r="F226" s="137" t="s">
        <v>343</v>
      </c>
      <c r="G226" s="138" t="s">
        <v>93</v>
      </c>
      <c r="H226" s="139">
        <v>2</v>
      </c>
      <c r="I226" s="140"/>
      <c r="J226" s="141">
        <f>ROUND(I226*H226,2)</f>
        <v>0</v>
      </c>
      <c r="K226" s="142"/>
      <c r="L226" s="20"/>
      <c r="M226" s="143" t="s">
        <v>0</v>
      </c>
      <c r="N226" s="144" t="s">
        <v>27</v>
      </c>
      <c r="O226" s="27"/>
      <c r="P226" s="145">
        <f>O226*H226</f>
        <v>0</v>
      </c>
      <c r="Q226" s="145">
        <v>1.8600000000000001E-5</v>
      </c>
      <c r="R226" s="145">
        <f>Q226*H226</f>
        <v>3.7200000000000003E-5</v>
      </c>
      <c r="S226" s="145">
        <v>0</v>
      </c>
      <c r="T226" s="146">
        <f>S226*H226</f>
        <v>0</v>
      </c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R226" s="147" t="s">
        <v>107</v>
      </c>
      <c r="AT226" s="147" t="s">
        <v>87</v>
      </c>
      <c r="AU226" s="147" t="s">
        <v>46</v>
      </c>
      <c r="AY226" s="10" t="s">
        <v>86</v>
      </c>
      <c r="BE226" s="40">
        <f>IF(N226="základná",J226,0)</f>
        <v>0</v>
      </c>
      <c r="BF226" s="40">
        <f>IF(N226="znížená",J226,0)</f>
        <v>0</v>
      </c>
      <c r="BG226" s="40">
        <f>IF(N226="zákl. prenesená",J226,0)</f>
        <v>0</v>
      </c>
      <c r="BH226" s="40">
        <f>IF(N226="zníž. prenesená",J226,0)</f>
        <v>0</v>
      </c>
      <c r="BI226" s="40">
        <f>IF(N226="nulová",J226,0)</f>
        <v>0</v>
      </c>
      <c r="BJ226" s="10" t="s">
        <v>46</v>
      </c>
      <c r="BK226" s="40">
        <f>ROUND(I226*H226,2)</f>
        <v>0</v>
      </c>
      <c r="BL226" s="10" t="s">
        <v>107</v>
      </c>
      <c r="BM226" s="147" t="s">
        <v>344</v>
      </c>
    </row>
    <row r="227" spans="1:65" s="2" customFormat="1" ht="24.2" customHeight="1" x14ac:dyDescent="0.2">
      <c r="A227" s="17"/>
      <c r="B227" s="18"/>
      <c r="C227" s="148" t="s">
        <v>333</v>
      </c>
      <c r="D227" s="148" t="s">
        <v>102</v>
      </c>
      <c r="E227" s="149" t="s">
        <v>346</v>
      </c>
      <c r="F227" s="150" t="s">
        <v>347</v>
      </c>
      <c r="G227" s="151" t="s">
        <v>93</v>
      </c>
      <c r="H227" s="152">
        <v>2</v>
      </c>
      <c r="I227" s="153"/>
      <c r="J227" s="154">
        <f>ROUND(I227*H227,2)</f>
        <v>0</v>
      </c>
      <c r="K227" s="155"/>
      <c r="L227" s="156"/>
      <c r="M227" s="157" t="s">
        <v>0</v>
      </c>
      <c r="N227" s="158" t="s">
        <v>27</v>
      </c>
      <c r="O227" s="27"/>
      <c r="P227" s="145">
        <f>O227*H227</f>
        <v>0</v>
      </c>
      <c r="Q227" s="145">
        <v>6.9999999999999994E-5</v>
      </c>
      <c r="R227" s="145">
        <f>Q227*H227</f>
        <v>1.3999999999999999E-4</v>
      </c>
      <c r="S227" s="145">
        <v>0</v>
      </c>
      <c r="T227" s="146">
        <f>S227*H227</f>
        <v>0</v>
      </c>
      <c r="U227" s="17"/>
      <c r="V227" s="17"/>
      <c r="W227" s="17"/>
      <c r="X227" s="17"/>
      <c r="Y227" s="17"/>
      <c r="Z227" s="17"/>
      <c r="AA227" s="17"/>
      <c r="AB227" s="17"/>
      <c r="AC227" s="17"/>
      <c r="AD227" s="17"/>
      <c r="AE227" s="17"/>
      <c r="AR227" s="147" t="s">
        <v>199</v>
      </c>
      <c r="AT227" s="147" t="s">
        <v>102</v>
      </c>
      <c r="AU227" s="147" t="s">
        <v>46</v>
      </c>
      <c r="AY227" s="10" t="s">
        <v>86</v>
      </c>
      <c r="BE227" s="40">
        <f>IF(N227="základná",J227,0)</f>
        <v>0</v>
      </c>
      <c r="BF227" s="40">
        <f>IF(N227="znížená",J227,0)</f>
        <v>0</v>
      </c>
      <c r="BG227" s="40">
        <f>IF(N227="zákl. prenesená",J227,0)</f>
        <v>0</v>
      </c>
      <c r="BH227" s="40">
        <f>IF(N227="zníž. prenesená",J227,0)</f>
        <v>0</v>
      </c>
      <c r="BI227" s="40">
        <f>IF(N227="nulová",J227,0)</f>
        <v>0</v>
      </c>
      <c r="BJ227" s="10" t="s">
        <v>46</v>
      </c>
      <c r="BK227" s="40">
        <f>ROUND(I227*H227,2)</f>
        <v>0</v>
      </c>
      <c r="BL227" s="10" t="s">
        <v>107</v>
      </c>
      <c r="BM227" s="147" t="s">
        <v>348</v>
      </c>
    </row>
    <row r="228" spans="1:65" s="2" customFormat="1" ht="37.9" customHeight="1" x14ac:dyDescent="0.2">
      <c r="A228" s="17"/>
      <c r="B228" s="18"/>
      <c r="C228" s="135" t="s">
        <v>337</v>
      </c>
      <c r="D228" s="135" t="s">
        <v>87</v>
      </c>
      <c r="E228" s="136" t="s">
        <v>350</v>
      </c>
      <c r="F228" s="137" t="s">
        <v>351</v>
      </c>
      <c r="G228" s="138" t="s">
        <v>93</v>
      </c>
      <c r="H228" s="139">
        <v>8</v>
      </c>
      <c r="I228" s="140"/>
      <c r="J228" s="141">
        <f>ROUND(I228*H228,2)</f>
        <v>0</v>
      </c>
      <c r="K228" s="142"/>
      <c r="L228" s="20"/>
      <c r="M228" s="143" t="s">
        <v>0</v>
      </c>
      <c r="N228" s="144" t="s">
        <v>27</v>
      </c>
      <c r="O228" s="27"/>
      <c r="P228" s="145">
        <f>O228*H228</f>
        <v>0</v>
      </c>
      <c r="Q228" s="145">
        <v>1.7000000000000001E-4</v>
      </c>
      <c r="R228" s="145">
        <f>Q228*H228</f>
        <v>1.3600000000000001E-3</v>
      </c>
      <c r="S228" s="145">
        <v>0</v>
      </c>
      <c r="T228" s="146">
        <f>S228*H228</f>
        <v>0</v>
      </c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R228" s="147" t="s">
        <v>107</v>
      </c>
      <c r="AT228" s="147" t="s">
        <v>87</v>
      </c>
      <c r="AU228" s="147" t="s">
        <v>46</v>
      </c>
      <c r="AY228" s="10" t="s">
        <v>86</v>
      </c>
      <c r="BE228" s="40">
        <f>IF(N228="základná",J228,0)</f>
        <v>0</v>
      </c>
      <c r="BF228" s="40">
        <f>IF(N228="znížená",J228,0)</f>
        <v>0</v>
      </c>
      <c r="BG228" s="40">
        <f>IF(N228="zákl. prenesená",J228,0)</f>
        <v>0</v>
      </c>
      <c r="BH228" s="40">
        <f>IF(N228="zníž. prenesená",J228,0)</f>
        <v>0</v>
      </c>
      <c r="BI228" s="40">
        <f>IF(N228="nulová",J228,0)</f>
        <v>0</v>
      </c>
      <c r="BJ228" s="10" t="s">
        <v>46</v>
      </c>
      <c r="BK228" s="40">
        <f>ROUND(I228*H228,2)</f>
        <v>0</v>
      </c>
      <c r="BL228" s="10" t="s">
        <v>107</v>
      </c>
      <c r="BM228" s="147" t="s">
        <v>493</v>
      </c>
    </row>
    <row r="229" spans="1:65" s="8" customFormat="1" ht="11.25" x14ac:dyDescent="0.2">
      <c r="B229" s="159"/>
      <c r="C229" s="160"/>
      <c r="D229" s="161" t="s">
        <v>116</v>
      </c>
      <c r="E229" s="185" t="s">
        <v>0</v>
      </c>
      <c r="F229" s="162" t="s">
        <v>92</v>
      </c>
      <c r="G229" s="160"/>
      <c r="H229" s="163">
        <v>8</v>
      </c>
      <c r="I229" s="164"/>
      <c r="J229" s="160"/>
      <c r="K229" s="160"/>
      <c r="L229" s="165"/>
      <c r="M229" s="166"/>
      <c r="N229" s="167"/>
      <c r="O229" s="167"/>
      <c r="P229" s="167"/>
      <c r="Q229" s="167"/>
      <c r="R229" s="167"/>
      <c r="S229" s="167"/>
      <c r="T229" s="168"/>
      <c r="AT229" s="169" t="s">
        <v>116</v>
      </c>
      <c r="AU229" s="169" t="s">
        <v>46</v>
      </c>
      <c r="AV229" s="8" t="s">
        <v>46</v>
      </c>
      <c r="AW229" s="8" t="s">
        <v>18</v>
      </c>
      <c r="AX229" s="8" t="s">
        <v>44</v>
      </c>
      <c r="AY229" s="169" t="s">
        <v>86</v>
      </c>
    </row>
    <row r="230" spans="1:65" s="9" customFormat="1" ht="11.25" x14ac:dyDescent="0.2">
      <c r="B230" s="186"/>
      <c r="C230" s="187"/>
      <c r="D230" s="161" t="s">
        <v>116</v>
      </c>
      <c r="E230" s="188" t="s">
        <v>0</v>
      </c>
      <c r="F230" s="189" t="s">
        <v>196</v>
      </c>
      <c r="G230" s="187"/>
      <c r="H230" s="190">
        <v>8</v>
      </c>
      <c r="I230" s="191"/>
      <c r="J230" s="187"/>
      <c r="K230" s="187"/>
      <c r="L230" s="192"/>
      <c r="M230" s="193"/>
      <c r="N230" s="194"/>
      <c r="O230" s="194"/>
      <c r="P230" s="194"/>
      <c r="Q230" s="194"/>
      <c r="R230" s="194"/>
      <c r="S230" s="194"/>
      <c r="T230" s="195"/>
      <c r="AT230" s="196" t="s">
        <v>116</v>
      </c>
      <c r="AU230" s="196" t="s">
        <v>46</v>
      </c>
      <c r="AV230" s="9" t="s">
        <v>89</v>
      </c>
      <c r="AW230" s="9" t="s">
        <v>18</v>
      </c>
      <c r="AX230" s="9" t="s">
        <v>45</v>
      </c>
      <c r="AY230" s="196" t="s">
        <v>86</v>
      </c>
    </row>
    <row r="231" spans="1:65" s="2" customFormat="1" ht="24.2" customHeight="1" x14ac:dyDescent="0.2">
      <c r="A231" s="17"/>
      <c r="B231" s="18"/>
      <c r="C231" s="148" t="s">
        <v>341</v>
      </c>
      <c r="D231" s="148" t="s">
        <v>102</v>
      </c>
      <c r="E231" s="149" t="s">
        <v>355</v>
      </c>
      <c r="F231" s="150" t="s">
        <v>356</v>
      </c>
      <c r="G231" s="151" t="s">
        <v>93</v>
      </c>
      <c r="H231" s="152">
        <v>8</v>
      </c>
      <c r="I231" s="153"/>
      <c r="J231" s="154">
        <f t="shared" ref="J231:J236" si="5">ROUND(I231*H231,2)</f>
        <v>0</v>
      </c>
      <c r="K231" s="155"/>
      <c r="L231" s="156"/>
      <c r="M231" s="157" t="s">
        <v>0</v>
      </c>
      <c r="N231" s="158" t="s">
        <v>27</v>
      </c>
      <c r="O231" s="27"/>
      <c r="P231" s="145">
        <f t="shared" ref="P231:P236" si="6">O231*H231</f>
        <v>0</v>
      </c>
      <c r="Q231" s="145">
        <v>6.4999999999999997E-4</v>
      </c>
      <c r="R231" s="145">
        <f t="shared" ref="R231:R236" si="7">Q231*H231</f>
        <v>5.1999999999999998E-3</v>
      </c>
      <c r="S231" s="145">
        <v>0</v>
      </c>
      <c r="T231" s="146">
        <f t="shared" ref="T231:T236" si="8">S231*H231</f>
        <v>0</v>
      </c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R231" s="147" t="s">
        <v>199</v>
      </c>
      <c r="AT231" s="147" t="s">
        <v>102</v>
      </c>
      <c r="AU231" s="147" t="s">
        <v>46</v>
      </c>
      <c r="AY231" s="10" t="s">
        <v>86</v>
      </c>
      <c r="BE231" s="40">
        <f t="shared" ref="BE231:BE236" si="9">IF(N231="základná",J231,0)</f>
        <v>0</v>
      </c>
      <c r="BF231" s="40">
        <f t="shared" ref="BF231:BF236" si="10">IF(N231="znížená",J231,0)</f>
        <v>0</v>
      </c>
      <c r="BG231" s="40">
        <f t="shared" ref="BG231:BG236" si="11">IF(N231="zákl. prenesená",J231,0)</f>
        <v>0</v>
      </c>
      <c r="BH231" s="40">
        <f t="shared" ref="BH231:BH236" si="12">IF(N231="zníž. prenesená",J231,0)</f>
        <v>0</v>
      </c>
      <c r="BI231" s="40">
        <f t="shared" ref="BI231:BI236" si="13">IF(N231="nulová",J231,0)</f>
        <v>0</v>
      </c>
      <c r="BJ231" s="10" t="s">
        <v>46</v>
      </c>
      <c r="BK231" s="40">
        <f t="shared" ref="BK231:BK236" si="14">ROUND(I231*H231,2)</f>
        <v>0</v>
      </c>
      <c r="BL231" s="10" t="s">
        <v>107</v>
      </c>
      <c r="BM231" s="147" t="s">
        <v>494</v>
      </c>
    </row>
    <row r="232" spans="1:65" s="2" customFormat="1" ht="24.2" customHeight="1" x14ac:dyDescent="0.2">
      <c r="A232" s="17"/>
      <c r="B232" s="18"/>
      <c r="C232" s="135" t="s">
        <v>345</v>
      </c>
      <c r="D232" s="135" t="s">
        <v>87</v>
      </c>
      <c r="E232" s="136" t="s">
        <v>359</v>
      </c>
      <c r="F232" s="137" t="s">
        <v>360</v>
      </c>
      <c r="G232" s="138" t="s">
        <v>93</v>
      </c>
      <c r="H232" s="139">
        <v>1</v>
      </c>
      <c r="I232" s="140"/>
      <c r="J232" s="141">
        <f t="shared" si="5"/>
        <v>0</v>
      </c>
      <c r="K232" s="142"/>
      <c r="L232" s="20"/>
      <c r="M232" s="143" t="s">
        <v>0</v>
      </c>
      <c r="N232" s="144" t="s">
        <v>27</v>
      </c>
      <c r="O232" s="27"/>
      <c r="P232" s="145">
        <f t="shared" si="6"/>
        <v>0</v>
      </c>
      <c r="Q232" s="145">
        <v>1.3650000000000001E-4</v>
      </c>
      <c r="R232" s="145">
        <f t="shared" si="7"/>
        <v>1.3650000000000001E-4</v>
      </c>
      <c r="S232" s="145">
        <v>0</v>
      </c>
      <c r="T232" s="146">
        <f t="shared" si="8"/>
        <v>0</v>
      </c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R232" s="147" t="s">
        <v>107</v>
      </c>
      <c r="AT232" s="147" t="s">
        <v>87</v>
      </c>
      <c r="AU232" s="147" t="s">
        <v>46</v>
      </c>
      <c r="AY232" s="10" t="s">
        <v>86</v>
      </c>
      <c r="BE232" s="40">
        <f t="shared" si="9"/>
        <v>0</v>
      </c>
      <c r="BF232" s="40">
        <f t="shared" si="10"/>
        <v>0</v>
      </c>
      <c r="BG232" s="40">
        <f t="shared" si="11"/>
        <v>0</v>
      </c>
      <c r="BH232" s="40">
        <f t="shared" si="12"/>
        <v>0</v>
      </c>
      <c r="BI232" s="40">
        <f t="shared" si="13"/>
        <v>0</v>
      </c>
      <c r="BJ232" s="10" t="s">
        <v>46</v>
      </c>
      <c r="BK232" s="40">
        <f t="shared" si="14"/>
        <v>0</v>
      </c>
      <c r="BL232" s="10" t="s">
        <v>107</v>
      </c>
      <c r="BM232" s="147" t="s">
        <v>361</v>
      </c>
    </row>
    <row r="233" spans="1:65" s="2" customFormat="1" ht="24.2" customHeight="1" x14ac:dyDescent="0.2">
      <c r="A233" s="17"/>
      <c r="B233" s="18"/>
      <c r="C233" s="148" t="s">
        <v>349</v>
      </c>
      <c r="D233" s="148" t="s">
        <v>102</v>
      </c>
      <c r="E233" s="149" t="s">
        <v>363</v>
      </c>
      <c r="F233" s="150" t="s">
        <v>364</v>
      </c>
      <c r="G233" s="151" t="s">
        <v>93</v>
      </c>
      <c r="H233" s="152">
        <v>1</v>
      </c>
      <c r="I233" s="153"/>
      <c r="J233" s="154">
        <f t="shared" si="5"/>
        <v>0</v>
      </c>
      <c r="K233" s="155"/>
      <c r="L233" s="156"/>
      <c r="M233" s="157" t="s">
        <v>0</v>
      </c>
      <c r="N233" s="158" t="s">
        <v>27</v>
      </c>
      <c r="O233" s="27"/>
      <c r="P233" s="145">
        <f t="shared" si="6"/>
        <v>0</v>
      </c>
      <c r="Q233" s="145">
        <v>1.75E-3</v>
      </c>
      <c r="R233" s="145">
        <f t="shared" si="7"/>
        <v>1.75E-3</v>
      </c>
      <c r="S233" s="145">
        <v>0</v>
      </c>
      <c r="T233" s="146">
        <f t="shared" si="8"/>
        <v>0</v>
      </c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R233" s="147" t="s">
        <v>199</v>
      </c>
      <c r="AT233" s="147" t="s">
        <v>102</v>
      </c>
      <c r="AU233" s="147" t="s">
        <v>46</v>
      </c>
      <c r="AY233" s="10" t="s">
        <v>86</v>
      </c>
      <c r="BE233" s="40">
        <f t="shared" si="9"/>
        <v>0</v>
      </c>
      <c r="BF233" s="40">
        <f t="shared" si="10"/>
        <v>0</v>
      </c>
      <c r="BG233" s="40">
        <f t="shared" si="11"/>
        <v>0</v>
      </c>
      <c r="BH233" s="40">
        <f t="shared" si="12"/>
        <v>0</v>
      </c>
      <c r="BI233" s="40">
        <f t="shared" si="13"/>
        <v>0</v>
      </c>
      <c r="BJ233" s="10" t="s">
        <v>46</v>
      </c>
      <c r="BK233" s="40">
        <f t="shared" si="14"/>
        <v>0</v>
      </c>
      <c r="BL233" s="10" t="s">
        <v>107</v>
      </c>
      <c r="BM233" s="147" t="s">
        <v>365</v>
      </c>
    </row>
    <row r="234" spans="1:65" s="2" customFormat="1" ht="37.9" customHeight="1" x14ac:dyDescent="0.2">
      <c r="A234" s="17"/>
      <c r="B234" s="18"/>
      <c r="C234" s="135" t="s">
        <v>354</v>
      </c>
      <c r="D234" s="135" t="s">
        <v>87</v>
      </c>
      <c r="E234" s="136" t="s">
        <v>367</v>
      </c>
      <c r="F234" s="137" t="s">
        <v>368</v>
      </c>
      <c r="G234" s="138" t="s">
        <v>93</v>
      </c>
      <c r="H234" s="139">
        <v>1</v>
      </c>
      <c r="I234" s="140"/>
      <c r="J234" s="141">
        <f t="shared" si="5"/>
        <v>0</v>
      </c>
      <c r="K234" s="142"/>
      <c r="L234" s="20"/>
      <c r="M234" s="143" t="s">
        <v>0</v>
      </c>
      <c r="N234" s="144" t="s">
        <v>27</v>
      </c>
      <c r="O234" s="27"/>
      <c r="P234" s="145">
        <f t="shared" si="6"/>
        <v>0</v>
      </c>
      <c r="Q234" s="145">
        <v>0</v>
      </c>
      <c r="R234" s="145">
        <f t="shared" si="7"/>
        <v>0</v>
      </c>
      <c r="S234" s="145">
        <v>0</v>
      </c>
      <c r="T234" s="146">
        <f t="shared" si="8"/>
        <v>0</v>
      </c>
      <c r="U234" s="17"/>
      <c r="V234" s="17"/>
      <c r="W234" s="17"/>
      <c r="X234" s="17"/>
      <c r="Y234" s="17"/>
      <c r="Z234" s="17"/>
      <c r="AA234" s="17"/>
      <c r="AB234" s="17"/>
      <c r="AC234" s="17"/>
      <c r="AD234" s="17"/>
      <c r="AE234" s="17"/>
      <c r="AR234" s="147" t="s">
        <v>107</v>
      </c>
      <c r="AT234" s="147" t="s">
        <v>87</v>
      </c>
      <c r="AU234" s="147" t="s">
        <v>46</v>
      </c>
      <c r="AY234" s="10" t="s">
        <v>86</v>
      </c>
      <c r="BE234" s="40">
        <f t="shared" si="9"/>
        <v>0</v>
      </c>
      <c r="BF234" s="40">
        <f t="shared" si="10"/>
        <v>0</v>
      </c>
      <c r="BG234" s="40">
        <f t="shared" si="11"/>
        <v>0</v>
      </c>
      <c r="BH234" s="40">
        <f t="shared" si="12"/>
        <v>0</v>
      </c>
      <c r="BI234" s="40">
        <f t="shared" si="13"/>
        <v>0</v>
      </c>
      <c r="BJ234" s="10" t="s">
        <v>46</v>
      </c>
      <c r="BK234" s="40">
        <f t="shared" si="14"/>
        <v>0</v>
      </c>
      <c r="BL234" s="10" t="s">
        <v>107</v>
      </c>
      <c r="BM234" s="147" t="s">
        <v>369</v>
      </c>
    </row>
    <row r="235" spans="1:65" s="2" customFormat="1" ht="21.75" customHeight="1" x14ac:dyDescent="0.2">
      <c r="A235" s="17"/>
      <c r="B235" s="18"/>
      <c r="C235" s="148" t="s">
        <v>358</v>
      </c>
      <c r="D235" s="148" t="s">
        <v>102</v>
      </c>
      <c r="E235" s="149" t="s">
        <v>370</v>
      </c>
      <c r="F235" s="150" t="s">
        <v>371</v>
      </c>
      <c r="G235" s="151" t="s">
        <v>93</v>
      </c>
      <c r="H235" s="152">
        <v>1</v>
      </c>
      <c r="I235" s="153"/>
      <c r="J235" s="154">
        <f t="shared" si="5"/>
        <v>0</v>
      </c>
      <c r="K235" s="155"/>
      <c r="L235" s="156"/>
      <c r="M235" s="157" t="s">
        <v>0</v>
      </c>
      <c r="N235" s="158" t="s">
        <v>27</v>
      </c>
      <c r="O235" s="27"/>
      <c r="P235" s="145">
        <f t="shared" si="6"/>
        <v>0</v>
      </c>
      <c r="Q235" s="145">
        <v>1.7000000000000001E-4</v>
      </c>
      <c r="R235" s="145">
        <f t="shared" si="7"/>
        <v>1.7000000000000001E-4</v>
      </c>
      <c r="S235" s="145">
        <v>0</v>
      </c>
      <c r="T235" s="146">
        <f t="shared" si="8"/>
        <v>0</v>
      </c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R235" s="147" t="s">
        <v>199</v>
      </c>
      <c r="AT235" s="147" t="s">
        <v>102</v>
      </c>
      <c r="AU235" s="147" t="s">
        <v>46</v>
      </c>
      <c r="AY235" s="10" t="s">
        <v>86</v>
      </c>
      <c r="BE235" s="40">
        <f t="shared" si="9"/>
        <v>0</v>
      </c>
      <c r="BF235" s="40">
        <f t="shared" si="10"/>
        <v>0</v>
      </c>
      <c r="BG235" s="40">
        <f t="shared" si="11"/>
        <v>0</v>
      </c>
      <c r="BH235" s="40">
        <f t="shared" si="12"/>
        <v>0</v>
      </c>
      <c r="BI235" s="40">
        <f t="shared" si="13"/>
        <v>0</v>
      </c>
      <c r="BJ235" s="10" t="s">
        <v>46</v>
      </c>
      <c r="BK235" s="40">
        <f t="shared" si="14"/>
        <v>0</v>
      </c>
      <c r="BL235" s="10" t="s">
        <v>107</v>
      </c>
      <c r="BM235" s="147" t="s">
        <v>372</v>
      </c>
    </row>
    <row r="236" spans="1:65" s="2" customFormat="1" ht="24.2" customHeight="1" x14ac:dyDescent="0.2">
      <c r="A236" s="17"/>
      <c r="B236" s="18"/>
      <c r="C236" s="135" t="s">
        <v>362</v>
      </c>
      <c r="D236" s="135" t="s">
        <v>87</v>
      </c>
      <c r="E236" s="136" t="s">
        <v>374</v>
      </c>
      <c r="F236" s="137" t="s">
        <v>375</v>
      </c>
      <c r="G236" s="138" t="s">
        <v>209</v>
      </c>
      <c r="H236" s="139"/>
      <c r="I236" s="140"/>
      <c r="J236" s="141">
        <f t="shared" si="5"/>
        <v>0</v>
      </c>
      <c r="K236" s="142"/>
      <c r="L236" s="20"/>
      <c r="M236" s="143" t="s">
        <v>0</v>
      </c>
      <c r="N236" s="144" t="s">
        <v>27</v>
      </c>
      <c r="O236" s="27"/>
      <c r="P236" s="145">
        <f t="shared" si="6"/>
        <v>0</v>
      </c>
      <c r="Q236" s="145">
        <v>0</v>
      </c>
      <c r="R236" s="145">
        <f t="shared" si="7"/>
        <v>0</v>
      </c>
      <c r="S236" s="145">
        <v>0</v>
      </c>
      <c r="T236" s="146">
        <f t="shared" si="8"/>
        <v>0</v>
      </c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R236" s="147" t="s">
        <v>107</v>
      </c>
      <c r="AT236" s="147" t="s">
        <v>87</v>
      </c>
      <c r="AU236" s="147" t="s">
        <v>46</v>
      </c>
      <c r="AY236" s="10" t="s">
        <v>86</v>
      </c>
      <c r="BE236" s="40">
        <f t="shared" si="9"/>
        <v>0</v>
      </c>
      <c r="BF236" s="40">
        <f t="shared" si="10"/>
        <v>0</v>
      </c>
      <c r="BG236" s="40">
        <f t="shared" si="11"/>
        <v>0</v>
      </c>
      <c r="BH236" s="40">
        <f t="shared" si="12"/>
        <v>0</v>
      </c>
      <c r="BI236" s="40">
        <f t="shared" si="13"/>
        <v>0</v>
      </c>
      <c r="BJ236" s="10" t="s">
        <v>46</v>
      </c>
      <c r="BK236" s="40">
        <f t="shared" si="14"/>
        <v>0</v>
      </c>
      <c r="BL236" s="10" t="s">
        <v>107</v>
      </c>
      <c r="BM236" s="147" t="s">
        <v>376</v>
      </c>
    </row>
    <row r="237" spans="1:65" s="7" customFormat="1" ht="22.9" customHeight="1" x14ac:dyDescent="0.2">
      <c r="B237" s="120"/>
      <c r="C237" s="121"/>
      <c r="D237" s="122" t="s">
        <v>43</v>
      </c>
      <c r="E237" s="133" t="s">
        <v>495</v>
      </c>
      <c r="F237" s="133" t="s">
        <v>496</v>
      </c>
      <c r="G237" s="121"/>
      <c r="H237" s="121"/>
      <c r="I237" s="124"/>
      <c r="J237" s="134">
        <f>BK237</f>
        <v>0</v>
      </c>
      <c r="K237" s="121"/>
      <c r="L237" s="125"/>
      <c r="M237" s="126"/>
      <c r="N237" s="127"/>
      <c r="O237" s="127"/>
      <c r="P237" s="128">
        <f>P238</f>
        <v>0</v>
      </c>
      <c r="Q237" s="127"/>
      <c r="R237" s="128">
        <f>R238</f>
        <v>0</v>
      </c>
      <c r="S237" s="127"/>
      <c r="T237" s="129">
        <f>T238</f>
        <v>0.12</v>
      </c>
      <c r="AR237" s="130" t="s">
        <v>46</v>
      </c>
      <c r="AT237" s="131" t="s">
        <v>43</v>
      </c>
      <c r="AU237" s="131" t="s">
        <v>45</v>
      </c>
      <c r="AY237" s="130" t="s">
        <v>86</v>
      </c>
      <c r="BK237" s="132">
        <f>BK238</f>
        <v>0</v>
      </c>
    </row>
    <row r="238" spans="1:65" s="2" customFormat="1" ht="24.2" customHeight="1" x14ac:dyDescent="0.2">
      <c r="A238" s="17"/>
      <c r="B238" s="18"/>
      <c r="C238" s="135" t="s">
        <v>366</v>
      </c>
      <c r="D238" s="135" t="s">
        <v>87</v>
      </c>
      <c r="E238" s="136" t="s">
        <v>497</v>
      </c>
      <c r="F238" s="137" t="s">
        <v>498</v>
      </c>
      <c r="G238" s="138" t="s">
        <v>93</v>
      </c>
      <c r="H238" s="139">
        <v>1</v>
      </c>
      <c r="I238" s="140"/>
      <c r="J238" s="141">
        <f>ROUND(I238*H238,2)</f>
        <v>0</v>
      </c>
      <c r="K238" s="142"/>
      <c r="L238" s="20"/>
      <c r="M238" s="143" t="s">
        <v>0</v>
      </c>
      <c r="N238" s="144" t="s">
        <v>27</v>
      </c>
      <c r="O238" s="27"/>
      <c r="P238" s="145">
        <f>O238*H238</f>
        <v>0</v>
      </c>
      <c r="Q238" s="145">
        <v>0</v>
      </c>
      <c r="R238" s="145">
        <f>Q238*H238</f>
        <v>0</v>
      </c>
      <c r="S238" s="145">
        <v>0.12</v>
      </c>
      <c r="T238" s="146">
        <f>S238*H238</f>
        <v>0.12</v>
      </c>
      <c r="U238" s="17"/>
      <c r="V238" s="17"/>
      <c r="W238" s="17"/>
      <c r="X238" s="17"/>
      <c r="Y238" s="17"/>
      <c r="Z238" s="17"/>
      <c r="AA238" s="17"/>
      <c r="AB238" s="17"/>
      <c r="AC238" s="17"/>
      <c r="AD238" s="17"/>
      <c r="AE238" s="17"/>
      <c r="AR238" s="147" t="s">
        <v>107</v>
      </c>
      <c r="AT238" s="147" t="s">
        <v>87</v>
      </c>
      <c r="AU238" s="147" t="s">
        <v>46</v>
      </c>
      <c r="AY238" s="10" t="s">
        <v>86</v>
      </c>
      <c r="BE238" s="40">
        <f>IF(N238="základná",J238,0)</f>
        <v>0</v>
      </c>
      <c r="BF238" s="40">
        <f>IF(N238="znížená",J238,0)</f>
        <v>0</v>
      </c>
      <c r="BG238" s="40">
        <f>IF(N238="zákl. prenesená",J238,0)</f>
        <v>0</v>
      </c>
      <c r="BH238" s="40">
        <f>IF(N238="zníž. prenesená",J238,0)</f>
        <v>0</v>
      </c>
      <c r="BI238" s="40">
        <f>IF(N238="nulová",J238,0)</f>
        <v>0</v>
      </c>
      <c r="BJ238" s="10" t="s">
        <v>46</v>
      </c>
      <c r="BK238" s="40">
        <f>ROUND(I238*H238,2)</f>
        <v>0</v>
      </c>
      <c r="BL238" s="10" t="s">
        <v>107</v>
      </c>
      <c r="BM238" s="147" t="s">
        <v>499</v>
      </c>
    </row>
    <row r="239" spans="1:65" s="7" customFormat="1" ht="25.9" customHeight="1" x14ac:dyDescent="0.2">
      <c r="B239" s="120"/>
      <c r="C239" s="121"/>
      <c r="D239" s="122" t="s">
        <v>43</v>
      </c>
      <c r="E239" s="123" t="s">
        <v>102</v>
      </c>
      <c r="F239" s="123" t="s">
        <v>383</v>
      </c>
      <c r="G239" s="121"/>
      <c r="H239" s="121"/>
      <c r="I239" s="124"/>
      <c r="J239" s="99">
        <f>BK239</f>
        <v>0</v>
      </c>
      <c r="K239" s="121"/>
      <c r="L239" s="125"/>
      <c r="M239" s="126"/>
      <c r="N239" s="127"/>
      <c r="O239" s="127"/>
      <c r="P239" s="128">
        <f>P240+P261</f>
        <v>0</v>
      </c>
      <c r="Q239" s="127"/>
      <c r="R239" s="128">
        <f>R240+R261</f>
        <v>1.4459999999999999E-2</v>
      </c>
      <c r="S239" s="127"/>
      <c r="T239" s="129">
        <f>T240+T261</f>
        <v>3.2224000000000003E-2</v>
      </c>
      <c r="AR239" s="130" t="s">
        <v>91</v>
      </c>
      <c r="AT239" s="131" t="s">
        <v>43</v>
      </c>
      <c r="AU239" s="131" t="s">
        <v>44</v>
      </c>
      <c r="AY239" s="130" t="s">
        <v>86</v>
      </c>
      <c r="BK239" s="132">
        <f>BK240+BK261</f>
        <v>0</v>
      </c>
    </row>
    <row r="240" spans="1:65" s="7" customFormat="1" ht="22.9" customHeight="1" x14ac:dyDescent="0.2">
      <c r="B240" s="120"/>
      <c r="C240" s="121"/>
      <c r="D240" s="122" t="s">
        <v>43</v>
      </c>
      <c r="E240" s="133" t="s">
        <v>384</v>
      </c>
      <c r="F240" s="133" t="s">
        <v>385</v>
      </c>
      <c r="G240" s="121"/>
      <c r="H240" s="121"/>
      <c r="I240" s="124"/>
      <c r="J240" s="134">
        <f>BK240</f>
        <v>0</v>
      </c>
      <c r="K240" s="121"/>
      <c r="L240" s="125"/>
      <c r="M240" s="126"/>
      <c r="N240" s="127"/>
      <c r="O240" s="127"/>
      <c r="P240" s="128">
        <f>SUM(P241:P260)</f>
        <v>0</v>
      </c>
      <c r="Q240" s="127"/>
      <c r="R240" s="128">
        <f>SUM(R241:R260)</f>
        <v>1.4459999999999999E-2</v>
      </c>
      <c r="S240" s="127"/>
      <c r="T240" s="129">
        <f>SUM(T241:T260)</f>
        <v>3.2224000000000003E-2</v>
      </c>
      <c r="AR240" s="130" t="s">
        <v>91</v>
      </c>
      <c r="AT240" s="131" t="s">
        <v>43</v>
      </c>
      <c r="AU240" s="131" t="s">
        <v>45</v>
      </c>
      <c r="AY240" s="130" t="s">
        <v>86</v>
      </c>
      <c r="BK240" s="132">
        <f>SUM(BK241:BK260)</f>
        <v>0</v>
      </c>
    </row>
    <row r="241" spans="1:65" s="2" customFormat="1" ht="24.2" customHeight="1" x14ac:dyDescent="0.2">
      <c r="A241" s="17"/>
      <c r="B241" s="18"/>
      <c r="C241" s="135" t="s">
        <v>147</v>
      </c>
      <c r="D241" s="135" t="s">
        <v>87</v>
      </c>
      <c r="E241" s="136" t="s">
        <v>387</v>
      </c>
      <c r="F241" s="137" t="s">
        <v>388</v>
      </c>
      <c r="G241" s="138" t="s">
        <v>99</v>
      </c>
      <c r="H241" s="139">
        <v>19.8</v>
      </c>
      <c r="I241" s="140"/>
      <c r="J241" s="141">
        <f>ROUND(I241*H241,2)</f>
        <v>0</v>
      </c>
      <c r="K241" s="142"/>
      <c r="L241" s="20"/>
      <c r="M241" s="143" t="s">
        <v>0</v>
      </c>
      <c r="N241" s="144" t="s">
        <v>27</v>
      </c>
      <c r="O241" s="27"/>
      <c r="P241" s="145">
        <f>O241*H241</f>
        <v>0</v>
      </c>
      <c r="Q241" s="145">
        <v>0</v>
      </c>
      <c r="R241" s="145">
        <f>Q241*H241</f>
        <v>0</v>
      </c>
      <c r="S241" s="145">
        <v>0</v>
      </c>
      <c r="T241" s="146">
        <f>S241*H241</f>
        <v>0</v>
      </c>
      <c r="U241" s="17"/>
      <c r="V241" s="17"/>
      <c r="W241" s="17"/>
      <c r="X241" s="17"/>
      <c r="Y241" s="17"/>
      <c r="Z241" s="17"/>
      <c r="AA241" s="17"/>
      <c r="AB241" s="17"/>
      <c r="AC241" s="17"/>
      <c r="AD241" s="17"/>
      <c r="AE241" s="17"/>
      <c r="AR241" s="147" t="s">
        <v>389</v>
      </c>
      <c r="AT241" s="147" t="s">
        <v>87</v>
      </c>
      <c r="AU241" s="147" t="s">
        <v>46</v>
      </c>
      <c r="AY241" s="10" t="s">
        <v>86</v>
      </c>
      <c r="BE241" s="40">
        <f>IF(N241="základná",J241,0)</f>
        <v>0</v>
      </c>
      <c r="BF241" s="40">
        <f>IF(N241="znížená",J241,0)</f>
        <v>0</v>
      </c>
      <c r="BG241" s="40">
        <f>IF(N241="zákl. prenesená",J241,0)</f>
        <v>0</v>
      </c>
      <c r="BH241" s="40">
        <f>IF(N241="zníž. prenesená",J241,0)</f>
        <v>0</v>
      </c>
      <c r="BI241" s="40">
        <f>IF(N241="nulová",J241,0)</f>
        <v>0</v>
      </c>
      <c r="BJ241" s="10" t="s">
        <v>46</v>
      </c>
      <c r="BK241" s="40">
        <f>ROUND(I241*H241,2)</f>
        <v>0</v>
      </c>
      <c r="BL241" s="10" t="s">
        <v>389</v>
      </c>
      <c r="BM241" s="147" t="s">
        <v>390</v>
      </c>
    </row>
    <row r="242" spans="1:65" s="8" customFormat="1" ht="11.25" x14ac:dyDescent="0.2">
      <c r="B242" s="159"/>
      <c r="C242" s="160"/>
      <c r="D242" s="161" t="s">
        <v>116</v>
      </c>
      <c r="E242" s="185" t="s">
        <v>0</v>
      </c>
      <c r="F242" s="162" t="s">
        <v>144</v>
      </c>
      <c r="G242" s="160"/>
      <c r="H242" s="163">
        <v>19.8</v>
      </c>
      <c r="I242" s="164"/>
      <c r="J242" s="160"/>
      <c r="K242" s="160"/>
      <c r="L242" s="165"/>
      <c r="M242" s="166"/>
      <c r="N242" s="167"/>
      <c r="O242" s="167"/>
      <c r="P242" s="167"/>
      <c r="Q242" s="167"/>
      <c r="R242" s="167"/>
      <c r="S242" s="167"/>
      <c r="T242" s="168"/>
      <c r="AT242" s="169" t="s">
        <v>116</v>
      </c>
      <c r="AU242" s="169" t="s">
        <v>46</v>
      </c>
      <c r="AV242" s="8" t="s">
        <v>46</v>
      </c>
      <c r="AW242" s="8" t="s">
        <v>18</v>
      </c>
      <c r="AX242" s="8" t="s">
        <v>45</v>
      </c>
      <c r="AY242" s="169" t="s">
        <v>86</v>
      </c>
    </row>
    <row r="243" spans="1:65" s="2" customFormat="1" ht="16.5" customHeight="1" x14ac:dyDescent="0.2">
      <c r="A243" s="17"/>
      <c r="B243" s="18"/>
      <c r="C243" s="148" t="s">
        <v>373</v>
      </c>
      <c r="D243" s="148" t="s">
        <v>102</v>
      </c>
      <c r="E243" s="149" t="s">
        <v>392</v>
      </c>
      <c r="F243" s="150" t="s">
        <v>393</v>
      </c>
      <c r="G243" s="151" t="s">
        <v>394</v>
      </c>
      <c r="H243" s="152">
        <v>7.92</v>
      </c>
      <c r="I243" s="153"/>
      <c r="J243" s="154">
        <f>ROUND(I243*H243,2)</f>
        <v>0</v>
      </c>
      <c r="K243" s="155"/>
      <c r="L243" s="156"/>
      <c r="M243" s="157" t="s">
        <v>0</v>
      </c>
      <c r="N243" s="158" t="s">
        <v>27</v>
      </c>
      <c r="O243" s="27"/>
      <c r="P243" s="145">
        <f>O243*H243</f>
        <v>0</v>
      </c>
      <c r="Q243" s="145">
        <v>1E-3</v>
      </c>
      <c r="R243" s="145">
        <f>Q243*H243</f>
        <v>7.92E-3</v>
      </c>
      <c r="S243" s="145">
        <v>0</v>
      </c>
      <c r="T243" s="146">
        <f>S243*H243</f>
        <v>0</v>
      </c>
      <c r="U243" s="17"/>
      <c r="V243" s="17"/>
      <c r="W243" s="17"/>
      <c r="X243" s="17"/>
      <c r="Y243" s="17"/>
      <c r="Z243" s="17"/>
      <c r="AA243" s="17"/>
      <c r="AB243" s="17"/>
      <c r="AC243" s="17"/>
      <c r="AD243" s="17"/>
      <c r="AE243" s="17"/>
      <c r="AR243" s="147" t="s">
        <v>395</v>
      </c>
      <c r="AT243" s="147" t="s">
        <v>102</v>
      </c>
      <c r="AU243" s="147" t="s">
        <v>46</v>
      </c>
      <c r="AY243" s="10" t="s">
        <v>86</v>
      </c>
      <c r="BE243" s="40">
        <f>IF(N243="základná",J243,0)</f>
        <v>0</v>
      </c>
      <c r="BF243" s="40">
        <f>IF(N243="znížená",J243,0)</f>
        <v>0</v>
      </c>
      <c r="BG243" s="40">
        <f>IF(N243="zákl. prenesená",J243,0)</f>
        <v>0</v>
      </c>
      <c r="BH243" s="40">
        <f>IF(N243="zníž. prenesená",J243,0)</f>
        <v>0</v>
      </c>
      <c r="BI243" s="40">
        <f>IF(N243="nulová",J243,0)</f>
        <v>0</v>
      </c>
      <c r="BJ243" s="10" t="s">
        <v>46</v>
      </c>
      <c r="BK243" s="40">
        <f>ROUND(I243*H243,2)</f>
        <v>0</v>
      </c>
      <c r="BL243" s="10" t="s">
        <v>395</v>
      </c>
      <c r="BM243" s="147" t="s">
        <v>396</v>
      </c>
    </row>
    <row r="244" spans="1:65" s="2" customFormat="1" ht="16.5" customHeight="1" x14ac:dyDescent="0.2">
      <c r="A244" s="17"/>
      <c r="B244" s="18"/>
      <c r="C244" s="135" t="s">
        <v>379</v>
      </c>
      <c r="D244" s="135" t="s">
        <v>87</v>
      </c>
      <c r="E244" s="136" t="s">
        <v>398</v>
      </c>
      <c r="F244" s="137" t="s">
        <v>399</v>
      </c>
      <c r="G244" s="138" t="s">
        <v>93</v>
      </c>
      <c r="H244" s="139">
        <v>1</v>
      </c>
      <c r="I244" s="140"/>
      <c r="J244" s="141">
        <f>ROUND(I244*H244,2)</f>
        <v>0</v>
      </c>
      <c r="K244" s="142"/>
      <c r="L244" s="20"/>
      <c r="M244" s="143" t="s">
        <v>0</v>
      </c>
      <c r="N244" s="144" t="s">
        <v>27</v>
      </c>
      <c r="O244" s="27"/>
      <c r="P244" s="145">
        <f>O244*H244</f>
        <v>0</v>
      </c>
      <c r="Q244" s="145">
        <v>0</v>
      </c>
      <c r="R244" s="145">
        <f>Q244*H244</f>
        <v>0</v>
      </c>
      <c r="S244" s="145">
        <v>0</v>
      </c>
      <c r="T244" s="146">
        <f>S244*H244</f>
        <v>0</v>
      </c>
      <c r="U244" s="17"/>
      <c r="V244" s="17"/>
      <c r="W244" s="17"/>
      <c r="X244" s="17"/>
      <c r="Y244" s="17"/>
      <c r="Z244" s="17"/>
      <c r="AA244" s="17"/>
      <c r="AB244" s="17"/>
      <c r="AC244" s="17"/>
      <c r="AD244" s="17"/>
      <c r="AE244" s="17"/>
      <c r="AR244" s="147" t="s">
        <v>389</v>
      </c>
      <c r="AT244" s="147" t="s">
        <v>87</v>
      </c>
      <c r="AU244" s="147" t="s">
        <v>46</v>
      </c>
      <c r="AY244" s="10" t="s">
        <v>86</v>
      </c>
      <c r="BE244" s="40">
        <f>IF(N244="základná",J244,0)</f>
        <v>0</v>
      </c>
      <c r="BF244" s="40">
        <f>IF(N244="znížená",J244,0)</f>
        <v>0</v>
      </c>
      <c r="BG244" s="40">
        <f>IF(N244="zákl. prenesená",J244,0)</f>
        <v>0</v>
      </c>
      <c r="BH244" s="40">
        <f>IF(N244="zníž. prenesená",J244,0)</f>
        <v>0</v>
      </c>
      <c r="BI244" s="40">
        <f>IF(N244="nulová",J244,0)</f>
        <v>0</v>
      </c>
      <c r="BJ244" s="10" t="s">
        <v>46</v>
      </c>
      <c r="BK244" s="40">
        <f>ROUND(I244*H244,2)</f>
        <v>0</v>
      </c>
      <c r="BL244" s="10" t="s">
        <v>389</v>
      </c>
      <c r="BM244" s="147" t="s">
        <v>400</v>
      </c>
    </row>
    <row r="245" spans="1:65" s="8" customFormat="1" ht="11.25" x14ac:dyDescent="0.2">
      <c r="B245" s="159"/>
      <c r="C245" s="160"/>
      <c r="D245" s="161" t="s">
        <v>116</v>
      </c>
      <c r="E245" s="185" t="s">
        <v>0</v>
      </c>
      <c r="F245" s="162" t="s">
        <v>155</v>
      </c>
      <c r="G245" s="160"/>
      <c r="H245" s="163">
        <v>1</v>
      </c>
      <c r="I245" s="164"/>
      <c r="J245" s="160"/>
      <c r="K245" s="160"/>
      <c r="L245" s="165"/>
      <c r="M245" s="166"/>
      <c r="N245" s="167"/>
      <c r="O245" s="167"/>
      <c r="P245" s="167"/>
      <c r="Q245" s="167"/>
      <c r="R245" s="167"/>
      <c r="S245" s="167"/>
      <c r="T245" s="168"/>
      <c r="AT245" s="169" t="s">
        <v>116</v>
      </c>
      <c r="AU245" s="169" t="s">
        <v>46</v>
      </c>
      <c r="AV245" s="8" t="s">
        <v>46</v>
      </c>
      <c r="AW245" s="8" t="s">
        <v>18</v>
      </c>
      <c r="AX245" s="8" t="s">
        <v>44</v>
      </c>
      <c r="AY245" s="169" t="s">
        <v>86</v>
      </c>
    </row>
    <row r="246" spans="1:65" s="9" customFormat="1" ht="11.25" x14ac:dyDescent="0.2">
      <c r="B246" s="186"/>
      <c r="C246" s="187"/>
      <c r="D246" s="161" t="s">
        <v>116</v>
      </c>
      <c r="E246" s="188" t="s">
        <v>0</v>
      </c>
      <c r="F246" s="189" t="s">
        <v>196</v>
      </c>
      <c r="G246" s="187"/>
      <c r="H246" s="190">
        <v>1</v>
      </c>
      <c r="I246" s="191"/>
      <c r="J246" s="187"/>
      <c r="K246" s="187"/>
      <c r="L246" s="192"/>
      <c r="M246" s="193"/>
      <c r="N246" s="194"/>
      <c r="O246" s="194"/>
      <c r="P246" s="194"/>
      <c r="Q246" s="194"/>
      <c r="R246" s="194"/>
      <c r="S246" s="194"/>
      <c r="T246" s="195"/>
      <c r="AT246" s="196" t="s">
        <v>116</v>
      </c>
      <c r="AU246" s="196" t="s">
        <v>46</v>
      </c>
      <c r="AV246" s="9" t="s">
        <v>89</v>
      </c>
      <c r="AW246" s="9" t="s">
        <v>18</v>
      </c>
      <c r="AX246" s="9" t="s">
        <v>45</v>
      </c>
      <c r="AY246" s="196" t="s">
        <v>86</v>
      </c>
    </row>
    <row r="247" spans="1:65" s="2" customFormat="1" ht="16.5" customHeight="1" x14ac:dyDescent="0.2">
      <c r="A247" s="17"/>
      <c r="B247" s="18"/>
      <c r="C247" s="148" t="s">
        <v>386</v>
      </c>
      <c r="D247" s="148" t="s">
        <v>102</v>
      </c>
      <c r="E247" s="149" t="s">
        <v>402</v>
      </c>
      <c r="F247" s="150" t="s">
        <v>403</v>
      </c>
      <c r="G247" s="151" t="s">
        <v>93</v>
      </c>
      <c r="H247" s="152">
        <v>1</v>
      </c>
      <c r="I247" s="153"/>
      <c r="J247" s="154">
        <f>ROUND(I247*H247,2)</f>
        <v>0</v>
      </c>
      <c r="K247" s="155"/>
      <c r="L247" s="156"/>
      <c r="M247" s="157" t="s">
        <v>0</v>
      </c>
      <c r="N247" s="158" t="s">
        <v>27</v>
      </c>
      <c r="O247" s="27"/>
      <c r="P247" s="145">
        <f>O247*H247</f>
        <v>0</v>
      </c>
      <c r="Q247" s="145">
        <v>5.9899999999999997E-3</v>
      </c>
      <c r="R247" s="145">
        <f>Q247*H247</f>
        <v>5.9899999999999997E-3</v>
      </c>
      <c r="S247" s="145">
        <v>0</v>
      </c>
      <c r="T247" s="146">
        <f>S247*H247</f>
        <v>0</v>
      </c>
      <c r="U247" s="17"/>
      <c r="V247" s="17"/>
      <c r="W247" s="17"/>
      <c r="X247" s="17"/>
      <c r="Y247" s="17"/>
      <c r="Z247" s="17"/>
      <c r="AA247" s="17"/>
      <c r="AB247" s="17"/>
      <c r="AC247" s="17"/>
      <c r="AD247" s="17"/>
      <c r="AE247" s="17"/>
      <c r="AR247" s="147" t="s">
        <v>395</v>
      </c>
      <c r="AT247" s="147" t="s">
        <v>102</v>
      </c>
      <c r="AU247" s="147" t="s">
        <v>46</v>
      </c>
      <c r="AY247" s="10" t="s">
        <v>86</v>
      </c>
      <c r="BE247" s="40">
        <f>IF(N247="základná",J247,0)</f>
        <v>0</v>
      </c>
      <c r="BF247" s="40">
        <f>IF(N247="znížená",J247,0)</f>
        <v>0</v>
      </c>
      <c r="BG247" s="40">
        <f>IF(N247="zákl. prenesená",J247,0)</f>
        <v>0</v>
      </c>
      <c r="BH247" s="40">
        <f>IF(N247="zníž. prenesená",J247,0)</f>
        <v>0</v>
      </c>
      <c r="BI247" s="40">
        <f>IF(N247="nulová",J247,0)</f>
        <v>0</v>
      </c>
      <c r="BJ247" s="10" t="s">
        <v>46</v>
      </c>
      <c r="BK247" s="40">
        <f>ROUND(I247*H247,2)</f>
        <v>0</v>
      </c>
      <c r="BL247" s="10" t="s">
        <v>395</v>
      </c>
      <c r="BM247" s="147" t="s">
        <v>404</v>
      </c>
    </row>
    <row r="248" spans="1:65" s="2" customFormat="1" ht="16.5" customHeight="1" x14ac:dyDescent="0.2">
      <c r="A248" s="17"/>
      <c r="B248" s="18"/>
      <c r="C248" s="135" t="s">
        <v>391</v>
      </c>
      <c r="D248" s="135" t="s">
        <v>87</v>
      </c>
      <c r="E248" s="136" t="s">
        <v>406</v>
      </c>
      <c r="F248" s="137" t="s">
        <v>407</v>
      </c>
      <c r="G248" s="138" t="s">
        <v>93</v>
      </c>
      <c r="H248" s="139">
        <v>1</v>
      </c>
      <c r="I248" s="140"/>
      <c r="J248" s="141">
        <f>ROUND(I248*H248,2)</f>
        <v>0</v>
      </c>
      <c r="K248" s="142"/>
      <c r="L248" s="20"/>
      <c r="M248" s="143" t="s">
        <v>0</v>
      </c>
      <c r="N248" s="144" t="s">
        <v>27</v>
      </c>
      <c r="O248" s="27"/>
      <c r="P248" s="145">
        <f>O248*H248</f>
        <v>0</v>
      </c>
      <c r="Q248" s="145">
        <v>0</v>
      </c>
      <c r="R248" s="145">
        <f>Q248*H248</f>
        <v>0</v>
      </c>
      <c r="S248" s="145">
        <v>0</v>
      </c>
      <c r="T248" s="146">
        <f>S248*H248</f>
        <v>0</v>
      </c>
      <c r="U248" s="17"/>
      <c r="V248" s="17"/>
      <c r="W248" s="17"/>
      <c r="X248" s="17"/>
      <c r="Y248" s="17"/>
      <c r="Z248" s="17"/>
      <c r="AA248" s="17"/>
      <c r="AB248" s="17"/>
      <c r="AC248" s="17"/>
      <c r="AD248" s="17"/>
      <c r="AE248" s="17"/>
      <c r="AR248" s="147" t="s">
        <v>389</v>
      </c>
      <c r="AT248" s="147" t="s">
        <v>87</v>
      </c>
      <c r="AU248" s="147" t="s">
        <v>46</v>
      </c>
      <c r="AY248" s="10" t="s">
        <v>86</v>
      </c>
      <c r="BE248" s="40">
        <f>IF(N248="základná",J248,0)</f>
        <v>0</v>
      </c>
      <c r="BF248" s="40">
        <f>IF(N248="znížená",J248,0)</f>
        <v>0</v>
      </c>
      <c r="BG248" s="40">
        <f>IF(N248="zákl. prenesená",J248,0)</f>
        <v>0</v>
      </c>
      <c r="BH248" s="40">
        <f>IF(N248="zníž. prenesená",J248,0)</f>
        <v>0</v>
      </c>
      <c r="BI248" s="40">
        <f>IF(N248="nulová",J248,0)</f>
        <v>0</v>
      </c>
      <c r="BJ248" s="10" t="s">
        <v>46</v>
      </c>
      <c r="BK248" s="40">
        <f>ROUND(I248*H248,2)</f>
        <v>0</v>
      </c>
      <c r="BL248" s="10" t="s">
        <v>389</v>
      </c>
      <c r="BM248" s="147" t="s">
        <v>408</v>
      </c>
    </row>
    <row r="249" spans="1:65" s="8" customFormat="1" ht="11.25" x14ac:dyDescent="0.2">
      <c r="B249" s="159"/>
      <c r="C249" s="160"/>
      <c r="D249" s="161" t="s">
        <v>116</v>
      </c>
      <c r="E249" s="185" t="s">
        <v>0</v>
      </c>
      <c r="F249" s="162" t="s">
        <v>155</v>
      </c>
      <c r="G249" s="160"/>
      <c r="H249" s="163">
        <v>1</v>
      </c>
      <c r="I249" s="164"/>
      <c r="J249" s="160"/>
      <c r="K249" s="160"/>
      <c r="L249" s="165"/>
      <c r="M249" s="166"/>
      <c r="N249" s="167"/>
      <c r="O249" s="167"/>
      <c r="P249" s="167"/>
      <c r="Q249" s="167"/>
      <c r="R249" s="167"/>
      <c r="S249" s="167"/>
      <c r="T249" s="168"/>
      <c r="AT249" s="169" t="s">
        <v>116</v>
      </c>
      <c r="AU249" s="169" t="s">
        <v>46</v>
      </c>
      <c r="AV249" s="8" t="s">
        <v>46</v>
      </c>
      <c r="AW249" s="8" t="s">
        <v>18</v>
      </c>
      <c r="AX249" s="8" t="s">
        <v>44</v>
      </c>
      <c r="AY249" s="169" t="s">
        <v>86</v>
      </c>
    </row>
    <row r="250" spans="1:65" s="9" customFormat="1" ht="11.25" x14ac:dyDescent="0.2">
      <c r="B250" s="186"/>
      <c r="C250" s="187"/>
      <c r="D250" s="161" t="s">
        <v>116</v>
      </c>
      <c r="E250" s="188" t="s">
        <v>0</v>
      </c>
      <c r="F250" s="189" t="s">
        <v>196</v>
      </c>
      <c r="G250" s="187"/>
      <c r="H250" s="190">
        <v>1</v>
      </c>
      <c r="I250" s="191"/>
      <c r="J250" s="187"/>
      <c r="K250" s="187"/>
      <c r="L250" s="192"/>
      <c r="M250" s="193"/>
      <c r="N250" s="194"/>
      <c r="O250" s="194"/>
      <c r="P250" s="194"/>
      <c r="Q250" s="194"/>
      <c r="R250" s="194"/>
      <c r="S250" s="194"/>
      <c r="T250" s="195"/>
      <c r="AT250" s="196" t="s">
        <v>116</v>
      </c>
      <c r="AU250" s="196" t="s">
        <v>46</v>
      </c>
      <c r="AV250" s="9" t="s">
        <v>89</v>
      </c>
      <c r="AW250" s="9" t="s">
        <v>18</v>
      </c>
      <c r="AX250" s="9" t="s">
        <v>45</v>
      </c>
      <c r="AY250" s="196" t="s">
        <v>86</v>
      </c>
    </row>
    <row r="251" spans="1:65" s="2" customFormat="1" ht="16.5" customHeight="1" x14ac:dyDescent="0.2">
      <c r="A251" s="17"/>
      <c r="B251" s="18"/>
      <c r="C251" s="148" t="s">
        <v>397</v>
      </c>
      <c r="D251" s="148" t="s">
        <v>102</v>
      </c>
      <c r="E251" s="149" t="s">
        <v>410</v>
      </c>
      <c r="F251" s="150" t="s">
        <v>411</v>
      </c>
      <c r="G251" s="151" t="s">
        <v>93</v>
      </c>
      <c r="H251" s="152">
        <v>1</v>
      </c>
      <c r="I251" s="153"/>
      <c r="J251" s="154">
        <f>ROUND(I251*H251,2)</f>
        <v>0</v>
      </c>
      <c r="K251" s="155"/>
      <c r="L251" s="156"/>
      <c r="M251" s="157" t="s">
        <v>0</v>
      </c>
      <c r="N251" s="158" t="s">
        <v>27</v>
      </c>
      <c r="O251" s="27"/>
      <c r="P251" s="145">
        <f>O251*H251</f>
        <v>0</v>
      </c>
      <c r="Q251" s="145">
        <v>5.5000000000000003E-4</v>
      </c>
      <c r="R251" s="145">
        <f>Q251*H251</f>
        <v>5.5000000000000003E-4</v>
      </c>
      <c r="S251" s="145">
        <v>0</v>
      </c>
      <c r="T251" s="146">
        <f>S251*H251</f>
        <v>0</v>
      </c>
      <c r="U251" s="17"/>
      <c r="V251" s="17"/>
      <c r="W251" s="17"/>
      <c r="X251" s="17"/>
      <c r="Y251" s="17"/>
      <c r="Z251" s="17"/>
      <c r="AA251" s="17"/>
      <c r="AB251" s="17"/>
      <c r="AC251" s="17"/>
      <c r="AD251" s="17"/>
      <c r="AE251" s="17"/>
      <c r="AR251" s="147" t="s">
        <v>395</v>
      </c>
      <c r="AT251" s="147" t="s">
        <v>102</v>
      </c>
      <c r="AU251" s="147" t="s">
        <v>46</v>
      </c>
      <c r="AY251" s="10" t="s">
        <v>86</v>
      </c>
      <c r="BE251" s="40">
        <f>IF(N251="základná",J251,0)</f>
        <v>0</v>
      </c>
      <c r="BF251" s="40">
        <f>IF(N251="znížená",J251,0)</f>
        <v>0</v>
      </c>
      <c r="BG251" s="40">
        <f>IF(N251="zákl. prenesená",J251,0)</f>
        <v>0</v>
      </c>
      <c r="BH251" s="40">
        <f>IF(N251="zníž. prenesená",J251,0)</f>
        <v>0</v>
      </c>
      <c r="BI251" s="40">
        <f>IF(N251="nulová",J251,0)</f>
        <v>0</v>
      </c>
      <c r="BJ251" s="10" t="s">
        <v>46</v>
      </c>
      <c r="BK251" s="40">
        <f>ROUND(I251*H251,2)</f>
        <v>0</v>
      </c>
      <c r="BL251" s="10" t="s">
        <v>395</v>
      </c>
      <c r="BM251" s="147" t="s">
        <v>412</v>
      </c>
    </row>
    <row r="252" spans="1:65" s="2" customFormat="1" ht="24.2" customHeight="1" x14ac:dyDescent="0.2">
      <c r="A252" s="17"/>
      <c r="B252" s="18"/>
      <c r="C252" s="135" t="s">
        <v>401</v>
      </c>
      <c r="D252" s="135" t="s">
        <v>87</v>
      </c>
      <c r="E252" s="136" t="s">
        <v>413</v>
      </c>
      <c r="F252" s="137" t="s">
        <v>414</v>
      </c>
      <c r="G252" s="138" t="s">
        <v>99</v>
      </c>
      <c r="H252" s="139">
        <v>19.8</v>
      </c>
      <c r="I252" s="140"/>
      <c r="J252" s="141">
        <f>ROUND(I252*H252,2)</f>
        <v>0</v>
      </c>
      <c r="K252" s="142"/>
      <c r="L252" s="20"/>
      <c r="M252" s="143" t="s">
        <v>0</v>
      </c>
      <c r="N252" s="144" t="s">
        <v>27</v>
      </c>
      <c r="O252" s="27"/>
      <c r="P252" s="145">
        <f>O252*H252</f>
        <v>0</v>
      </c>
      <c r="Q252" s="145">
        <v>0</v>
      </c>
      <c r="R252" s="145">
        <f>Q252*H252</f>
        <v>0</v>
      </c>
      <c r="S252" s="145">
        <v>6.3000000000000003E-4</v>
      </c>
      <c r="T252" s="146">
        <f>S252*H252</f>
        <v>1.2474000000000001E-2</v>
      </c>
      <c r="U252" s="17"/>
      <c r="V252" s="17"/>
      <c r="W252" s="17"/>
      <c r="X252" s="17"/>
      <c r="Y252" s="17"/>
      <c r="Z252" s="17"/>
      <c r="AA252" s="17"/>
      <c r="AB252" s="17"/>
      <c r="AC252" s="17"/>
      <c r="AD252" s="17"/>
      <c r="AE252" s="17"/>
      <c r="AR252" s="147" t="s">
        <v>389</v>
      </c>
      <c r="AT252" s="147" t="s">
        <v>87</v>
      </c>
      <c r="AU252" s="147" t="s">
        <v>46</v>
      </c>
      <c r="AY252" s="10" t="s">
        <v>86</v>
      </c>
      <c r="BE252" s="40">
        <f>IF(N252="základná",J252,0)</f>
        <v>0</v>
      </c>
      <c r="BF252" s="40">
        <f>IF(N252="znížená",J252,0)</f>
        <v>0</v>
      </c>
      <c r="BG252" s="40">
        <f>IF(N252="zákl. prenesená",J252,0)</f>
        <v>0</v>
      </c>
      <c r="BH252" s="40">
        <f>IF(N252="zníž. prenesená",J252,0)</f>
        <v>0</v>
      </c>
      <c r="BI252" s="40">
        <f>IF(N252="nulová",J252,0)</f>
        <v>0</v>
      </c>
      <c r="BJ252" s="10" t="s">
        <v>46</v>
      </c>
      <c r="BK252" s="40">
        <f>ROUND(I252*H252,2)</f>
        <v>0</v>
      </c>
      <c r="BL252" s="10" t="s">
        <v>389</v>
      </c>
      <c r="BM252" s="147" t="s">
        <v>415</v>
      </c>
    </row>
    <row r="253" spans="1:65" s="8" customFormat="1" ht="11.25" x14ac:dyDescent="0.2">
      <c r="B253" s="159"/>
      <c r="C253" s="160"/>
      <c r="D253" s="161" t="s">
        <v>116</v>
      </c>
      <c r="E253" s="185" t="s">
        <v>0</v>
      </c>
      <c r="F253" s="162" t="s">
        <v>500</v>
      </c>
      <c r="G253" s="160"/>
      <c r="H253" s="163">
        <v>19.8</v>
      </c>
      <c r="I253" s="164"/>
      <c r="J253" s="160"/>
      <c r="K253" s="160"/>
      <c r="L253" s="165"/>
      <c r="M253" s="166"/>
      <c r="N253" s="167"/>
      <c r="O253" s="167"/>
      <c r="P253" s="167"/>
      <c r="Q253" s="167"/>
      <c r="R253" s="167"/>
      <c r="S253" s="167"/>
      <c r="T253" s="168"/>
      <c r="AT253" s="169" t="s">
        <v>116</v>
      </c>
      <c r="AU253" s="169" t="s">
        <v>46</v>
      </c>
      <c r="AV253" s="8" t="s">
        <v>46</v>
      </c>
      <c r="AW253" s="8" t="s">
        <v>18</v>
      </c>
      <c r="AX253" s="8" t="s">
        <v>44</v>
      </c>
      <c r="AY253" s="169" t="s">
        <v>86</v>
      </c>
    </row>
    <row r="254" spans="1:65" s="9" customFormat="1" ht="11.25" x14ac:dyDescent="0.2">
      <c r="B254" s="186"/>
      <c r="C254" s="187"/>
      <c r="D254" s="161" t="s">
        <v>116</v>
      </c>
      <c r="E254" s="188" t="s">
        <v>144</v>
      </c>
      <c r="F254" s="189" t="s">
        <v>196</v>
      </c>
      <c r="G254" s="187"/>
      <c r="H254" s="190">
        <v>19.8</v>
      </c>
      <c r="I254" s="191"/>
      <c r="J254" s="187"/>
      <c r="K254" s="187"/>
      <c r="L254" s="192"/>
      <c r="M254" s="193"/>
      <c r="N254" s="194"/>
      <c r="O254" s="194"/>
      <c r="P254" s="194"/>
      <c r="Q254" s="194"/>
      <c r="R254" s="194"/>
      <c r="S254" s="194"/>
      <c r="T254" s="195"/>
      <c r="AT254" s="196" t="s">
        <v>116</v>
      </c>
      <c r="AU254" s="196" t="s">
        <v>46</v>
      </c>
      <c r="AV254" s="9" t="s">
        <v>89</v>
      </c>
      <c r="AW254" s="9" t="s">
        <v>18</v>
      </c>
      <c r="AX254" s="9" t="s">
        <v>45</v>
      </c>
      <c r="AY254" s="196" t="s">
        <v>86</v>
      </c>
    </row>
    <row r="255" spans="1:65" s="2" customFormat="1" ht="24.2" customHeight="1" x14ac:dyDescent="0.2">
      <c r="A255" s="17"/>
      <c r="B255" s="18"/>
      <c r="C255" s="135" t="s">
        <v>405</v>
      </c>
      <c r="D255" s="135" t="s">
        <v>87</v>
      </c>
      <c r="E255" s="136" t="s">
        <v>418</v>
      </c>
      <c r="F255" s="137" t="s">
        <v>419</v>
      </c>
      <c r="G255" s="138" t="s">
        <v>93</v>
      </c>
      <c r="H255" s="139">
        <v>15</v>
      </c>
      <c r="I255" s="140"/>
      <c r="J255" s="141">
        <f>ROUND(I255*H255,2)</f>
        <v>0</v>
      </c>
      <c r="K255" s="142"/>
      <c r="L255" s="20"/>
      <c r="M255" s="143" t="s">
        <v>0</v>
      </c>
      <c r="N255" s="144" t="s">
        <v>27</v>
      </c>
      <c r="O255" s="27"/>
      <c r="P255" s="145">
        <f>O255*H255</f>
        <v>0</v>
      </c>
      <c r="Q255" s="145">
        <v>0</v>
      </c>
      <c r="R255" s="145">
        <f>Q255*H255</f>
        <v>0</v>
      </c>
      <c r="S255" s="145">
        <v>5.5999999999999995E-4</v>
      </c>
      <c r="T255" s="146">
        <f>S255*H255</f>
        <v>8.3999999999999995E-3</v>
      </c>
      <c r="U255" s="17"/>
      <c r="V255" s="17"/>
      <c r="W255" s="17"/>
      <c r="X255" s="17"/>
      <c r="Y255" s="17"/>
      <c r="Z255" s="17"/>
      <c r="AA255" s="17"/>
      <c r="AB255" s="17"/>
      <c r="AC255" s="17"/>
      <c r="AD255" s="17"/>
      <c r="AE255" s="17"/>
      <c r="AR255" s="147" t="s">
        <v>389</v>
      </c>
      <c r="AT255" s="147" t="s">
        <v>87</v>
      </c>
      <c r="AU255" s="147" t="s">
        <v>46</v>
      </c>
      <c r="AY255" s="10" t="s">
        <v>86</v>
      </c>
      <c r="BE255" s="40">
        <f>IF(N255="základná",J255,0)</f>
        <v>0</v>
      </c>
      <c r="BF255" s="40">
        <f>IF(N255="znížená",J255,0)</f>
        <v>0</v>
      </c>
      <c r="BG255" s="40">
        <f>IF(N255="zákl. prenesená",J255,0)</f>
        <v>0</v>
      </c>
      <c r="BH255" s="40">
        <f>IF(N255="zníž. prenesená",J255,0)</f>
        <v>0</v>
      </c>
      <c r="BI255" s="40">
        <f>IF(N255="nulová",J255,0)</f>
        <v>0</v>
      </c>
      <c r="BJ255" s="10" t="s">
        <v>46</v>
      </c>
      <c r="BK255" s="40">
        <f>ROUND(I255*H255,2)</f>
        <v>0</v>
      </c>
      <c r="BL255" s="10" t="s">
        <v>389</v>
      </c>
      <c r="BM255" s="147" t="s">
        <v>420</v>
      </c>
    </row>
    <row r="256" spans="1:65" s="8" customFormat="1" ht="11.25" x14ac:dyDescent="0.2">
      <c r="B256" s="159"/>
      <c r="C256" s="160"/>
      <c r="D256" s="161" t="s">
        <v>116</v>
      </c>
      <c r="E256" s="185" t="s">
        <v>0</v>
      </c>
      <c r="F256" s="162" t="s">
        <v>501</v>
      </c>
      <c r="G256" s="160"/>
      <c r="H256" s="163">
        <v>15</v>
      </c>
      <c r="I256" s="164"/>
      <c r="J256" s="160"/>
      <c r="K256" s="160"/>
      <c r="L256" s="165"/>
      <c r="M256" s="166"/>
      <c r="N256" s="167"/>
      <c r="O256" s="167"/>
      <c r="P256" s="167"/>
      <c r="Q256" s="167"/>
      <c r="R256" s="167"/>
      <c r="S256" s="167"/>
      <c r="T256" s="168"/>
      <c r="AT256" s="169" t="s">
        <v>116</v>
      </c>
      <c r="AU256" s="169" t="s">
        <v>46</v>
      </c>
      <c r="AV256" s="8" t="s">
        <v>46</v>
      </c>
      <c r="AW256" s="8" t="s">
        <v>18</v>
      </c>
      <c r="AX256" s="8" t="s">
        <v>44</v>
      </c>
      <c r="AY256" s="169" t="s">
        <v>86</v>
      </c>
    </row>
    <row r="257" spans="1:65" s="9" customFormat="1" ht="11.25" x14ac:dyDescent="0.2">
      <c r="B257" s="186"/>
      <c r="C257" s="187"/>
      <c r="D257" s="161" t="s">
        <v>116</v>
      </c>
      <c r="E257" s="188" t="s">
        <v>146</v>
      </c>
      <c r="F257" s="189" t="s">
        <v>196</v>
      </c>
      <c r="G257" s="187"/>
      <c r="H257" s="190">
        <v>15</v>
      </c>
      <c r="I257" s="191"/>
      <c r="J257" s="187"/>
      <c r="K257" s="187"/>
      <c r="L257" s="192"/>
      <c r="M257" s="193"/>
      <c r="N257" s="194"/>
      <c r="O257" s="194"/>
      <c r="P257" s="194"/>
      <c r="Q257" s="194"/>
      <c r="R257" s="194"/>
      <c r="S257" s="194"/>
      <c r="T257" s="195"/>
      <c r="AT257" s="196" t="s">
        <v>116</v>
      </c>
      <c r="AU257" s="196" t="s">
        <v>46</v>
      </c>
      <c r="AV257" s="9" t="s">
        <v>89</v>
      </c>
      <c r="AW257" s="9" t="s">
        <v>18</v>
      </c>
      <c r="AX257" s="9" t="s">
        <v>45</v>
      </c>
      <c r="AY257" s="196" t="s">
        <v>86</v>
      </c>
    </row>
    <row r="258" spans="1:65" s="2" customFormat="1" ht="24.2" customHeight="1" x14ac:dyDescent="0.2">
      <c r="A258" s="17"/>
      <c r="B258" s="18"/>
      <c r="C258" s="135" t="s">
        <v>409</v>
      </c>
      <c r="D258" s="135" t="s">
        <v>87</v>
      </c>
      <c r="E258" s="136" t="s">
        <v>423</v>
      </c>
      <c r="F258" s="137" t="s">
        <v>424</v>
      </c>
      <c r="G258" s="138" t="s">
        <v>93</v>
      </c>
      <c r="H258" s="139">
        <v>1</v>
      </c>
      <c r="I258" s="140"/>
      <c r="J258" s="141">
        <f>ROUND(I258*H258,2)</f>
        <v>0</v>
      </c>
      <c r="K258" s="142"/>
      <c r="L258" s="20"/>
      <c r="M258" s="143" t="s">
        <v>0</v>
      </c>
      <c r="N258" s="144" t="s">
        <v>27</v>
      </c>
      <c r="O258" s="27"/>
      <c r="P258" s="145">
        <f>O258*H258</f>
        <v>0</v>
      </c>
      <c r="Q258" s="145">
        <v>0</v>
      </c>
      <c r="R258" s="145">
        <f>Q258*H258</f>
        <v>0</v>
      </c>
      <c r="S258" s="145">
        <v>1.1350000000000001E-2</v>
      </c>
      <c r="T258" s="146">
        <f>S258*H258</f>
        <v>1.1350000000000001E-2</v>
      </c>
      <c r="U258" s="17"/>
      <c r="V258" s="17"/>
      <c r="W258" s="17"/>
      <c r="X258" s="17"/>
      <c r="Y258" s="17"/>
      <c r="Z258" s="17"/>
      <c r="AA258" s="17"/>
      <c r="AB258" s="17"/>
      <c r="AC258" s="17"/>
      <c r="AD258" s="17"/>
      <c r="AE258" s="17"/>
      <c r="AR258" s="147" t="s">
        <v>389</v>
      </c>
      <c r="AT258" s="147" t="s">
        <v>87</v>
      </c>
      <c r="AU258" s="147" t="s">
        <v>46</v>
      </c>
      <c r="AY258" s="10" t="s">
        <v>86</v>
      </c>
      <c r="BE258" s="40">
        <f>IF(N258="základná",J258,0)</f>
        <v>0</v>
      </c>
      <c r="BF258" s="40">
        <f>IF(N258="znížená",J258,0)</f>
        <v>0</v>
      </c>
      <c r="BG258" s="40">
        <f>IF(N258="zákl. prenesená",J258,0)</f>
        <v>0</v>
      </c>
      <c r="BH258" s="40">
        <f>IF(N258="zníž. prenesená",J258,0)</f>
        <v>0</v>
      </c>
      <c r="BI258" s="40">
        <f>IF(N258="nulová",J258,0)</f>
        <v>0</v>
      </c>
      <c r="BJ258" s="10" t="s">
        <v>46</v>
      </c>
      <c r="BK258" s="40">
        <f>ROUND(I258*H258,2)</f>
        <v>0</v>
      </c>
      <c r="BL258" s="10" t="s">
        <v>389</v>
      </c>
      <c r="BM258" s="147" t="s">
        <v>425</v>
      </c>
    </row>
    <row r="259" spans="1:65" s="8" customFormat="1" ht="11.25" x14ac:dyDescent="0.2">
      <c r="B259" s="159"/>
      <c r="C259" s="160"/>
      <c r="D259" s="161" t="s">
        <v>116</v>
      </c>
      <c r="E259" s="185" t="s">
        <v>0</v>
      </c>
      <c r="F259" s="162" t="s">
        <v>45</v>
      </c>
      <c r="G259" s="160"/>
      <c r="H259" s="163">
        <v>1</v>
      </c>
      <c r="I259" s="164"/>
      <c r="J259" s="160"/>
      <c r="K259" s="160"/>
      <c r="L259" s="165"/>
      <c r="M259" s="166"/>
      <c r="N259" s="167"/>
      <c r="O259" s="167"/>
      <c r="P259" s="167"/>
      <c r="Q259" s="167"/>
      <c r="R259" s="167"/>
      <c r="S259" s="167"/>
      <c r="T259" s="168"/>
      <c r="AT259" s="169" t="s">
        <v>116</v>
      </c>
      <c r="AU259" s="169" t="s">
        <v>46</v>
      </c>
      <c r="AV259" s="8" t="s">
        <v>46</v>
      </c>
      <c r="AW259" s="8" t="s">
        <v>18</v>
      </c>
      <c r="AX259" s="8" t="s">
        <v>44</v>
      </c>
      <c r="AY259" s="169" t="s">
        <v>86</v>
      </c>
    </row>
    <row r="260" spans="1:65" s="9" customFormat="1" ht="11.25" x14ac:dyDescent="0.2">
      <c r="B260" s="186"/>
      <c r="C260" s="187"/>
      <c r="D260" s="161" t="s">
        <v>116</v>
      </c>
      <c r="E260" s="188" t="s">
        <v>155</v>
      </c>
      <c r="F260" s="189" t="s">
        <v>196</v>
      </c>
      <c r="G260" s="187"/>
      <c r="H260" s="190">
        <v>1</v>
      </c>
      <c r="I260" s="191"/>
      <c r="J260" s="187"/>
      <c r="K260" s="187"/>
      <c r="L260" s="192"/>
      <c r="M260" s="193"/>
      <c r="N260" s="194"/>
      <c r="O260" s="194"/>
      <c r="P260" s="194"/>
      <c r="Q260" s="194"/>
      <c r="R260" s="194"/>
      <c r="S260" s="194"/>
      <c r="T260" s="195"/>
      <c r="AT260" s="196" t="s">
        <v>116</v>
      </c>
      <c r="AU260" s="196" t="s">
        <v>46</v>
      </c>
      <c r="AV260" s="9" t="s">
        <v>89</v>
      </c>
      <c r="AW260" s="9" t="s">
        <v>18</v>
      </c>
      <c r="AX260" s="9" t="s">
        <v>45</v>
      </c>
      <c r="AY260" s="196" t="s">
        <v>86</v>
      </c>
    </row>
    <row r="261" spans="1:65" s="7" customFormat="1" ht="22.9" customHeight="1" x14ac:dyDescent="0.2">
      <c r="B261" s="120"/>
      <c r="C261" s="121"/>
      <c r="D261" s="122" t="s">
        <v>43</v>
      </c>
      <c r="E261" s="133" t="s">
        <v>426</v>
      </c>
      <c r="F261" s="133" t="s">
        <v>427</v>
      </c>
      <c r="G261" s="121"/>
      <c r="H261" s="121"/>
      <c r="I261" s="124"/>
      <c r="J261" s="134">
        <f>BK261</f>
        <v>0</v>
      </c>
      <c r="K261" s="121"/>
      <c r="L261" s="125"/>
      <c r="M261" s="126"/>
      <c r="N261" s="127"/>
      <c r="O261" s="127"/>
      <c r="P261" s="128">
        <f>P262</f>
        <v>0</v>
      </c>
      <c r="Q261" s="127"/>
      <c r="R261" s="128">
        <f>R262</f>
        <v>0</v>
      </c>
      <c r="S261" s="127"/>
      <c r="T261" s="129">
        <f>T262</f>
        <v>0</v>
      </c>
      <c r="AR261" s="130" t="s">
        <v>91</v>
      </c>
      <c r="AT261" s="131" t="s">
        <v>43</v>
      </c>
      <c r="AU261" s="131" t="s">
        <v>45</v>
      </c>
      <c r="AY261" s="130" t="s">
        <v>86</v>
      </c>
      <c r="BK261" s="132">
        <f>BK262</f>
        <v>0</v>
      </c>
    </row>
    <row r="262" spans="1:65" s="2" customFormat="1" ht="16.5" customHeight="1" x14ac:dyDescent="0.2">
      <c r="A262" s="17"/>
      <c r="B262" s="18"/>
      <c r="C262" s="135" t="s">
        <v>389</v>
      </c>
      <c r="D262" s="135" t="s">
        <v>87</v>
      </c>
      <c r="E262" s="136" t="s">
        <v>429</v>
      </c>
      <c r="F262" s="137" t="s">
        <v>430</v>
      </c>
      <c r="G262" s="138" t="s">
        <v>431</v>
      </c>
      <c r="H262" s="139">
        <v>1</v>
      </c>
      <c r="I262" s="140"/>
      <c r="J262" s="141">
        <f>ROUND(I262*H262,2)</f>
        <v>0</v>
      </c>
      <c r="K262" s="142"/>
      <c r="L262" s="20"/>
      <c r="M262" s="143" t="s">
        <v>0</v>
      </c>
      <c r="N262" s="144" t="s">
        <v>27</v>
      </c>
      <c r="O262" s="27"/>
      <c r="P262" s="145">
        <f>O262*H262</f>
        <v>0</v>
      </c>
      <c r="Q262" s="145">
        <v>0</v>
      </c>
      <c r="R262" s="145">
        <f>Q262*H262</f>
        <v>0</v>
      </c>
      <c r="S262" s="145">
        <v>0</v>
      </c>
      <c r="T262" s="146">
        <f>S262*H262</f>
        <v>0</v>
      </c>
      <c r="U262" s="17"/>
      <c r="V262" s="17"/>
      <c r="W262" s="17"/>
      <c r="X262" s="17"/>
      <c r="Y262" s="17"/>
      <c r="Z262" s="17"/>
      <c r="AA262" s="17"/>
      <c r="AB262" s="17"/>
      <c r="AC262" s="17"/>
      <c r="AD262" s="17"/>
      <c r="AE262" s="17"/>
      <c r="AR262" s="147" t="s">
        <v>389</v>
      </c>
      <c r="AT262" s="147" t="s">
        <v>87</v>
      </c>
      <c r="AU262" s="147" t="s">
        <v>46</v>
      </c>
      <c r="AY262" s="10" t="s">
        <v>86</v>
      </c>
      <c r="BE262" s="40">
        <f>IF(N262="základná",J262,0)</f>
        <v>0</v>
      </c>
      <c r="BF262" s="40">
        <f>IF(N262="znížená",J262,0)</f>
        <v>0</v>
      </c>
      <c r="BG262" s="40">
        <f>IF(N262="zákl. prenesená",J262,0)</f>
        <v>0</v>
      </c>
      <c r="BH262" s="40">
        <f>IF(N262="zníž. prenesená",J262,0)</f>
        <v>0</v>
      </c>
      <c r="BI262" s="40">
        <f>IF(N262="nulová",J262,0)</f>
        <v>0</v>
      </c>
      <c r="BJ262" s="10" t="s">
        <v>46</v>
      </c>
      <c r="BK262" s="40">
        <f>ROUND(I262*H262,2)</f>
        <v>0</v>
      </c>
      <c r="BL262" s="10" t="s">
        <v>389</v>
      </c>
      <c r="BM262" s="147" t="s">
        <v>432</v>
      </c>
    </row>
    <row r="263" spans="1:65" s="7" customFormat="1" ht="25.9" customHeight="1" x14ac:dyDescent="0.2">
      <c r="B263" s="120"/>
      <c r="C263" s="121"/>
      <c r="D263" s="122" t="s">
        <v>43</v>
      </c>
      <c r="E263" s="123" t="s">
        <v>433</v>
      </c>
      <c r="F263" s="123" t="s">
        <v>434</v>
      </c>
      <c r="G263" s="121"/>
      <c r="H263" s="121"/>
      <c r="I263" s="124"/>
      <c r="J263" s="99">
        <f>BK263</f>
        <v>0</v>
      </c>
      <c r="K263" s="121"/>
      <c r="L263" s="125"/>
      <c r="M263" s="126"/>
      <c r="N263" s="127"/>
      <c r="O263" s="127"/>
      <c r="P263" s="128">
        <f>SUM(P264:P266)</f>
        <v>0</v>
      </c>
      <c r="Q263" s="127"/>
      <c r="R263" s="128">
        <f>SUM(R264:R266)</f>
        <v>0</v>
      </c>
      <c r="S263" s="127"/>
      <c r="T263" s="129">
        <f>SUM(T264:T266)</f>
        <v>0</v>
      </c>
      <c r="AR263" s="130" t="s">
        <v>89</v>
      </c>
      <c r="AT263" s="131" t="s">
        <v>43</v>
      </c>
      <c r="AU263" s="131" t="s">
        <v>44</v>
      </c>
      <c r="AY263" s="130" t="s">
        <v>86</v>
      </c>
      <c r="BK263" s="132">
        <f>SUM(BK264:BK266)</f>
        <v>0</v>
      </c>
    </row>
    <row r="264" spans="1:65" s="2" customFormat="1" ht="37.9" customHeight="1" x14ac:dyDescent="0.2">
      <c r="A264" s="17"/>
      <c r="B264" s="18"/>
      <c r="C264" s="135" t="s">
        <v>417</v>
      </c>
      <c r="D264" s="135" t="s">
        <v>87</v>
      </c>
      <c r="E264" s="136" t="s">
        <v>436</v>
      </c>
      <c r="F264" s="137" t="s">
        <v>437</v>
      </c>
      <c r="G264" s="138" t="s">
        <v>438</v>
      </c>
      <c r="H264" s="139">
        <v>16</v>
      </c>
      <c r="I264" s="140"/>
      <c r="J264" s="141">
        <f>ROUND(I264*H264,2)</f>
        <v>0</v>
      </c>
      <c r="K264" s="142"/>
      <c r="L264" s="20"/>
      <c r="M264" s="143" t="s">
        <v>0</v>
      </c>
      <c r="N264" s="144" t="s">
        <v>27</v>
      </c>
      <c r="O264" s="27"/>
      <c r="P264" s="145">
        <f>O264*H264</f>
        <v>0</v>
      </c>
      <c r="Q264" s="145">
        <v>0</v>
      </c>
      <c r="R264" s="145">
        <f>Q264*H264</f>
        <v>0</v>
      </c>
      <c r="S264" s="145">
        <v>0</v>
      </c>
      <c r="T264" s="146">
        <f>S264*H264</f>
        <v>0</v>
      </c>
      <c r="U264" s="17"/>
      <c r="V264" s="17"/>
      <c r="W264" s="17"/>
      <c r="X264" s="17"/>
      <c r="Y264" s="17"/>
      <c r="Z264" s="17"/>
      <c r="AA264" s="17"/>
      <c r="AB264" s="17"/>
      <c r="AC264" s="17"/>
      <c r="AD264" s="17"/>
      <c r="AE264" s="17"/>
      <c r="AR264" s="147" t="s">
        <v>136</v>
      </c>
      <c r="AT264" s="147" t="s">
        <v>87</v>
      </c>
      <c r="AU264" s="147" t="s">
        <v>45</v>
      </c>
      <c r="AY264" s="10" t="s">
        <v>86</v>
      </c>
      <c r="BE264" s="40">
        <f>IF(N264="základná",J264,0)</f>
        <v>0</v>
      </c>
      <c r="BF264" s="40">
        <f>IF(N264="znížená",J264,0)</f>
        <v>0</v>
      </c>
      <c r="BG264" s="40">
        <f>IF(N264="zákl. prenesená",J264,0)</f>
        <v>0</v>
      </c>
      <c r="BH264" s="40">
        <f>IF(N264="zníž. prenesená",J264,0)</f>
        <v>0</v>
      </c>
      <c r="BI264" s="40">
        <f>IF(N264="nulová",J264,0)</f>
        <v>0</v>
      </c>
      <c r="BJ264" s="10" t="s">
        <v>46</v>
      </c>
      <c r="BK264" s="40">
        <f>ROUND(I264*H264,2)</f>
        <v>0</v>
      </c>
      <c r="BL264" s="10" t="s">
        <v>136</v>
      </c>
      <c r="BM264" s="147" t="s">
        <v>439</v>
      </c>
    </row>
    <row r="265" spans="1:65" s="8" customFormat="1" ht="22.5" x14ac:dyDescent="0.2">
      <c r="B265" s="159"/>
      <c r="C265" s="160"/>
      <c r="D265" s="161" t="s">
        <v>116</v>
      </c>
      <c r="E265" s="185" t="s">
        <v>0</v>
      </c>
      <c r="F265" s="162" t="s">
        <v>502</v>
      </c>
      <c r="G265" s="160"/>
      <c r="H265" s="163">
        <v>16</v>
      </c>
      <c r="I265" s="164"/>
      <c r="J265" s="160"/>
      <c r="K265" s="160"/>
      <c r="L265" s="165"/>
      <c r="M265" s="166"/>
      <c r="N265" s="167"/>
      <c r="O265" s="167"/>
      <c r="P265" s="167"/>
      <c r="Q265" s="167"/>
      <c r="R265" s="167"/>
      <c r="S265" s="167"/>
      <c r="T265" s="168"/>
      <c r="AT265" s="169" t="s">
        <v>116</v>
      </c>
      <c r="AU265" s="169" t="s">
        <v>45</v>
      </c>
      <c r="AV265" s="8" t="s">
        <v>46</v>
      </c>
      <c r="AW265" s="8" t="s">
        <v>18</v>
      </c>
      <c r="AX265" s="8" t="s">
        <v>44</v>
      </c>
      <c r="AY265" s="169" t="s">
        <v>86</v>
      </c>
    </row>
    <row r="266" spans="1:65" s="9" customFormat="1" ht="11.25" x14ac:dyDescent="0.2">
      <c r="B266" s="186"/>
      <c r="C266" s="187"/>
      <c r="D266" s="161" t="s">
        <v>116</v>
      </c>
      <c r="E266" s="188" t="s">
        <v>0</v>
      </c>
      <c r="F266" s="189" t="s">
        <v>196</v>
      </c>
      <c r="G266" s="187"/>
      <c r="H266" s="190">
        <v>16</v>
      </c>
      <c r="I266" s="191"/>
      <c r="J266" s="187"/>
      <c r="K266" s="187"/>
      <c r="L266" s="192"/>
      <c r="M266" s="193"/>
      <c r="N266" s="194"/>
      <c r="O266" s="194"/>
      <c r="P266" s="194"/>
      <c r="Q266" s="194"/>
      <c r="R266" s="194"/>
      <c r="S266" s="194"/>
      <c r="T266" s="195"/>
      <c r="AT266" s="196" t="s">
        <v>116</v>
      </c>
      <c r="AU266" s="196" t="s">
        <v>45</v>
      </c>
      <c r="AV266" s="9" t="s">
        <v>89</v>
      </c>
      <c r="AW266" s="9" t="s">
        <v>18</v>
      </c>
      <c r="AX266" s="9" t="s">
        <v>45</v>
      </c>
      <c r="AY266" s="196" t="s">
        <v>86</v>
      </c>
    </row>
    <row r="267" spans="1:65" s="7" customFormat="1" ht="25.9" customHeight="1" x14ac:dyDescent="0.2">
      <c r="B267" s="120"/>
      <c r="C267" s="121"/>
      <c r="D267" s="122" t="s">
        <v>43</v>
      </c>
      <c r="E267" s="123" t="s">
        <v>126</v>
      </c>
      <c r="F267" s="123" t="s">
        <v>127</v>
      </c>
      <c r="G267" s="121"/>
      <c r="H267" s="121"/>
      <c r="I267" s="124"/>
      <c r="J267" s="99">
        <f>BK267</f>
        <v>0</v>
      </c>
      <c r="K267" s="121"/>
      <c r="L267" s="125"/>
      <c r="M267" s="126"/>
      <c r="N267" s="127"/>
      <c r="O267" s="127"/>
      <c r="P267" s="128">
        <f>SUM(P268:P272)</f>
        <v>0</v>
      </c>
      <c r="Q267" s="127"/>
      <c r="R267" s="128">
        <f>SUM(R268:R272)</f>
        <v>0</v>
      </c>
      <c r="S267" s="127"/>
      <c r="T267" s="129">
        <f>SUM(T268:T272)</f>
        <v>0</v>
      </c>
      <c r="AR267" s="130" t="s">
        <v>45</v>
      </c>
      <c r="AT267" s="131" t="s">
        <v>43</v>
      </c>
      <c r="AU267" s="131" t="s">
        <v>44</v>
      </c>
      <c r="AY267" s="130" t="s">
        <v>86</v>
      </c>
      <c r="BK267" s="132">
        <f>SUM(BK268:BK272)</f>
        <v>0</v>
      </c>
    </row>
    <row r="268" spans="1:65" s="2" customFormat="1" ht="62.65" customHeight="1" x14ac:dyDescent="0.2">
      <c r="A268" s="17"/>
      <c r="B268" s="18"/>
      <c r="C268" s="135" t="s">
        <v>422</v>
      </c>
      <c r="D268" s="135" t="s">
        <v>87</v>
      </c>
      <c r="E268" s="136" t="s">
        <v>129</v>
      </c>
      <c r="F268" s="137" t="s">
        <v>130</v>
      </c>
      <c r="G268" s="138" t="s">
        <v>0</v>
      </c>
      <c r="H268" s="139">
        <v>0</v>
      </c>
      <c r="I268" s="140"/>
      <c r="J268" s="141">
        <f>ROUND(I268*H268,2)</f>
        <v>0</v>
      </c>
      <c r="K268" s="142"/>
      <c r="L268" s="20"/>
      <c r="M268" s="143" t="s">
        <v>0</v>
      </c>
      <c r="N268" s="144" t="s">
        <v>27</v>
      </c>
      <c r="O268" s="27"/>
      <c r="P268" s="145">
        <f>O268*H268</f>
        <v>0</v>
      </c>
      <c r="Q268" s="145">
        <v>0</v>
      </c>
      <c r="R268" s="145">
        <f>Q268*H268</f>
        <v>0</v>
      </c>
      <c r="S268" s="145">
        <v>0</v>
      </c>
      <c r="T268" s="146">
        <f>S268*H268</f>
        <v>0</v>
      </c>
      <c r="U268" s="17"/>
      <c r="V268" s="17"/>
      <c r="W268" s="17"/>
      <c r="X268" s="17"/>
      <c r="Y268" s="17"/>
      <c r="Z268" s="17"/>
      <c r="AA268" s="17"/>
      <c r="AB268" s="17"/>
      <c r="AC268" s="17"/>
      <c r="AD268" s="17"/>
      <c r="AE268" s="17"/>
      <c r="AR268" s="147" t="s">
        <v>89</v>
      </c>
      <c r="AT268" s="147" t="s">
        <v>87</v>
      </c>
      <c r="AU268" s="147" t="s">
        <v>45</v>
      </c>
      <c r="AY268" s="10" t="s">
        <v>86</v>
      </c>
      <c r="BE268" s="40">
        <f>IF(N268="základná",J268,0)</f>
        <v>0</v>
      </c>
      <c r="BF268" s="40">
        <f>IF(N268="znížená",J268,0)</f>
        <v>0</v>
      </c>
      <c r="BG268" s="40">
        <f>IF(N268="zákl. prenesená",J268,0)</f>
        <v>0</v>
      </c>
      <c r="BH268" s="40">
        <f>IF(N268="zníž. prenesená",J268,0)</f>
        <v>0</v>
      </c>
      <c r="BI268" s="40">
        <f>IF(N268="nulová",J268,0)</f>
        <v>0</v>
      </c>
      <c r="BJ268" s="10" t="s">
        <v>46</v>
      </c>
      <c r="BK268" s="40">
        <f>ROUND(I268*H268,2)</f>
        <v>0</v>
      </c>
      <c r="BL268" s="10" t="s">
        <v>89</v>
      </c>
      <c r="BM268" s="147" t="s">
        <v>503</v>
      </c>
    </row>
    <row r="269" spans="1:65" s="2" customFormat="1" ht="185.25" x14ac:dyDescent="0.2">
      <c r="A269" s="17"/>
      <c r="B269" s="18"/>
      <c r="C269" s="19"/>
      <c r="D269" s="161" t="s">
        <v>131</v>
      </c>
      <c r="E269" s="19"/>
      <c r="F269" s="170" t="s">
        <v>132</v>
      </c>
      <c r="G269" s="19"/>
      <c r="H269" s="19"/>
      <c r="I269" s="105"/>
      <c r="J269" s="19"/>
      <c r="K269" s="19"/>
      <c r="L269" s="20"/>
      <c r="M269" s="171"/>
      <c r="N269" s="172"/>
      <c r="O269" s="27"/>
      <c r="P269" s="27"/>
      <c r="Q269" s="27"/>
      <c r="R269" s="27"/>
      <c r="S269" s="27"/>
      <c r="T269" s="28"/>
      <c r="U269" s="17"/>
      <c r="V269" s="17"/>
      <c r="W269" s="17"/>
      <c r="X269" s="17"/>
      <c r="Y269" s="17"/>
      <c r="Z269" s="17"/>
      <c r="AA269" s="17"/>
      <c r="AB269" s="17"/>
      <c r="AC269" s="17"/>
      <c r="AD269" s="17"/>
      <c r="AE269" s="17"/>
      <c r="AT269" s="10" t="s">
        <v>131</v>
      </c>
      <c r="AU269" s="10" t="s">
        <v>45</v>
      </c>
    </row>
    <row r="270" spans="1:65" s="2" customFormat="1" ht="55.5" customHeight="1" x14ac:dyDescent="0.2">
      <c r="A270" s="17"/>
      <c r="B270" s="18"/>
      <c r="C270" s="135" t="s">
        <v>428</v>
      </c>
      <c r="D270" s="135" t="s">
        <v>87</v>
      </c>
      <c r="E270" s="136" t="s">
        <v>134</v>
      </c>
      <c r="F270" s="137" t="s">
        <v>135</v>
      </c>
      <c r="G270" s="138" t="s">
        <v>0</v>
      </c>
      <c r="H270" s="139">
        <v>0</v>
      </c>
      <c r="I270" s="140"/>
      <c r="J270" s="141">
        <f>ROUND(I270*H270,2)</f>
        <v>0</v>
      </c>
      <c r="K270" s="142"/>
      <c r="L270" s="20"/>
      <c r="M270" s="143" t="s">
        <v>0</v>
      </c>
      <c r="N270" s="144" t="s">
        <v>27</v>
      </c>
      <c r="O270" s="27"/>
      <c r="P270" s="145">
        <f>O270*H270</f>
        <v>0</v>
      </c>
      <c r="Q270" s="145">
        <v>0</v>
      </c>
      <c r="R270" s="145">
        <f>Q270*H270</f>
        <v>0</v>
      </c>
      <c r="S270" s="145">
        <v>0</v>
      </c>
      <c r="T270" s="146">
        <f>S270*H270</f>
        <v>0</v>
      </c>
      <c r="U270" s="17"/>
      <c r="V270" s="17"/>
      <c r="W270" s="17"/>
      <c r="X270" s="17"/>
      <c r="Y270" s="17"/>
      <c r="Z270" s="17"/>
      <c r="AA270" s="17"/>
      <c r="AB270" s="17"/>
      <c r="AC270" s="17"/>
      <c r="AD270" s="17"/>
      <c r="AE270" s="17"/>
      <c r="AR270" s="147" t="s">
        <v>136</v>
      </c>
      <c r="AT270" s="147" t="s">
        <v>87</v>
      </c>
      <c r="AU270" s="147" t="s">
        <v>45</v>
      </c>
      <c r="AY270" s="10" t="s">
        <v>86</v>
      </c>
      <c r="BE270" s="40">
        <f>IF(N270="základná",J270,0)</f>
        <v>0</v>
      </c>
      <c r="BF270" s="40">
        <f>IF(N270="znížená",J270,0)</f>
        <v>0</v>
      </c>
      <c r="BG270" s="40">
        <f>IF(N270="zákl. prenesená",J270,0)</f>
        <v>0</v>
      </c>
      <c r="BH270" s="40">
        <f>IF(N270="zníž. prenesená",J270,0)</f>
        <v>0</v>
      </c>
      <c r="BI270" s="40">
        <f>IF(N270="nulová",J270,0)</f>
        <v>0</v>
      </c>
      <c r="BJ270" s="10" t="s">
        <v>46</v>
      </c>
      <c r="BK270" s="40">
        <f>ROUND(I270*H270,2)</f>
        <v>0</v>
      </c>
      <c r="BL270" s="10" t="s">
        <v>136</v>
      </c>
      <c r="BM270" s="147" t="s">
        <v>451</v>
      </c>
    </row>
    <row r="271" spans="1:65" s="2" customFormat="1" ht="29.25" x14ac:dyDescent="0.2">
      <c r="A271" s="17"/>
      <c r="B271" s="18"/>
      <c r="C271" s="19"/>
      <c r="D271" s="161" t="s">
        <v>131</v>
      </c>
      <c r="E271" s="19"/>
      <c r="F271" s="170" t="s">
        <v>137</v>
      </c>
      <c r="G271" s="19"/>
      <c r="H271" s="19"/>
      <c r="I271" s="105"/>
      <c r="J271" s="19"/>
      <c r="K271" s="19"/>
      <c r="L271" s="20"/>
      <c r="M271" s="171"/>
      <c r="N271" s="172"/>
      <c r="O271" s="27"/>
      <c r="P271" s="27"/>
      <c r="Q271" s="27"/>
      <c r="R271" s="27"/>
      <c r="S271" s="27"/>
      <c r="T271" s="28"/>
      <c r="U271" s="17"/>
      <c r="V271" s="17"/>
      <c r="W271" s="17"/>
      <c r="X271" s="17"/>
      <c r="Y271" s="17"/>
      <c r="Z271" s="17"/>
      <c r="AA271" s="17"/>
      <c r="AB271" s="17"/>
      <c r="AC271" s="17"/>
      <c r="AD271" s="17"/>
      <c r="AE271" s="17"/>
      <c r="AT271" s="10" t="s">
        <v>131</v>
      </c>
      <c r="AU271" s="10" t="s">
        <v>45</v>
      </c>
    </row>
    <row r="272" spans="1:65" s="2" customFormat="1" ht="49.15" customHeight="1" x14ac:dyDescent="0.2">
      <c r="A272" s="17"/>
      <c r="B272" s="18"/>
      <c r="C272" s="135" t="s">
        <v>435</v>
      </c>
      <c r="D272" s="135" t="s">
        <v>87</v>
      </c>
      <c r="E272" s="136" t="s">
        <v>139</v>
      </c>
      <c r="F272" s="137" t="s">
        <v>140</v>
      </c>
      <c r="G272" s="138" t="s">
        <v>0</v>
      </c>
      <c r="H272" s="139">
        <v>0</v>
      </c>
      <c r="I272" s="140"/>
      <c r="J272" s="141">
        <f>ROUND(I272*H272,2)</f>
        <v>0</v>
      </c>
      <c r="K272" s="142"/>
      <c r="L272" s="20"/>
      <c r="M272" s="143" t="s">
        <v>0</v>
      </c>
      <c r="N272" s="144" t="s">
        <v>27</v>
      </c>
      <c r="O272" s="27"/>
      <c r="P272" s="145">
        <f>O272*H272</f>
        <v>0</v>
      </c>
      <c r="Q272" s="145">
        <v>0</v>
      </c>
      <c r="R272" s="145">
        <f>Q272*H272</f>
        <v>0</v>
      </c>
      <c r="S272" s="145">
        <v>0</v>
      </c>
      <c r="T272" s="146">
        <f>S272*H272</f>
        <v>0</v>
      </c>
      <c r="U272" s="17"/>
      <c r="V272" s="17"/>
      <c r="W272" s="17"/>
      <c r="X272" s="17"/>
      <c r="Y272" s="17"/>
      <c r="Z272" s="17"/>
      <c r="AA272" s="17"/>
      <c r="AB272" s="17"/>
      <c r="AC272" s="17"/>
      <c r="AD272" s="17"/>
      <c r="AE272" s="17"/>
      <c r="AR272" s="147" t="s">
        <v>136</v>
      </c>
      <c r="AT272" s="147" t="s">
        <v>87</v>
      </c>
      <c r="AU272" s="147" t="s">
        <v>45</v>
      </c>
      <c r="AY272" s="10" t="s">
        <v>86</v>
      </c>
      <c r="BE272" s="40">
        <f>IF(N272="základná",J272,0)</f>
        <v>0</v>
      </c>
      <c r="BF272" s="40">
        <f>IF(N272="znížená",J272,0)</f>
        <v>0</v>
      </c>
      <c r="BG272" s="40">
        <f>IF(N272="zákl. prenesená",J272,0)</f>
        <v>0</v>
      </c>
      <c r="BH272" s="40">
        <f>IF(N272="zníž. prenesená",J272,0)</f>
        <v>0</v>
      </c>
      <c r="BI272" s="40">
        <f>IF(N272="nulová",J272,0)</f>
        <v>0</v>
      </c>
      <c r="BJ272" s="10" t="s">
        <v>46</v>
      </c>
      <c r="BK272" s="40">
        <f>ROUND(I272*H272,2)</f>
        <v>0</v>
      </c>
      <c r="BL272" s="10" t="s">
        <v>136</v>
      </c>
      <c r="BM272" s="147" t="s">
        <v>453</v>
      </c>
    </row>
    <row r="273" spans="1:63" s="2" customFormat="1" ht="49.9" customHeight="1" x14ac:dyDescent="0.2">
      <c r="A273" s="17"/>
      <c r="B273" s="18"/>
      <c r="C273" s="19"/>
      <c r="D273" s="19"/>
      <c r="E273" s="123" t="s">
        <v>141</v>
      </c>
      <c r="F273" s="123" t="s">
        <v>142</v>
      </c>
      <c r="G273" s="19"/>
      <c r="H273" s="19"/>
      <c r="I273" s="19"/>
      <c r="J273" s="99">
        <f t="shared" ref="J273:J278" si="15">BK273</f>
        <v>0</v>
      </c>
      <c r="K273" s="19"/>
      <c r="L273" s="20"/>
      <c r="M273" s="171"/>
      <c r="N273" s="172"/>
      <c r="O273" s="27"/>
      <c r="P273" s="27"/>
      <c r="Q273" s="27"/>
      <c r="R273" s="27"/>
      <c r="S273" s="27"/>
      <c r="T273" s="28"/>
      <c r="U273" s="17"/>
      <c r="V273" s="17"/>
      <c r="W273" s="17"/>
      <c r="X273" s="17"/>
      <c r="Y273" s="17"/>
      <c r="Z273" s="17"/>
      <c r="AA273" s="17"/>
      <c r="AB273" s="17"/>
      <c r="AC273" s="17"/>
      <c r="AD273" s="17"/>
      <c r="AE273" s="17"/>
      <c r="AT273" s="10" t="s">
        <v>43</v>
      </c>
      <c r="AU273" s="10" t="s">
        <v>44</v>
      </c>
      <c r="AY273" s="10" t="s">
        <v>143</v>
      </c>
      <c r="BK273" s="40">
        <f>SUM(BK274:BK278)</f>
        <v>0</v>
      </c>
    </row>
    <row r="274" spans="1:63" s="2" customFormat="1" ht="16.350000000000001" customHeight="1" x14ac:dyDescent="0.2">
      <c r="A274" s="17"/>
      <c r="B274" s="18"/>
      <c r="C274" s="173" t="s">
        <v>0</v>
      </c>
      <c r="D274" s="173" t="s">
        <v>87</v>
      </c>
      <c r="E274" s="174" t="s">
        <v>0</v>
      </c>
      <c r="F274" s="175" t="s">
        <v>0</v>
      </c>
      <c r="G274" s="176" t="s">
        <v>0</v>
      </c>
      <c r="H274" s="177"/>
      <c r="I274" s="178"/>
      <c r="J274" s="179">
        <f t="shared" si="15"/>
        <v>0</v>
      </c>
      <c r="K274" s="142"/>
      <c r="L274" s="20"/>
      <c r="M274" s="180" t="s">
        <v>0</v>
      </c>
      <c r="N274" s="181" t="s">
        <v>27</v>
      </c>
      <c r="O274" s="27"/>
      <c r="P274" s="27"/>
      <c r="Q274" s="27"/>
      <c r="R274" s="27"/>
      <c r="S274" s="27"/>
      <c r="T274" s="28"/>
      <c r="U274" s="17"/>
      <c r="V274" s="17"/>
      <c r="W274" s="17"/>
      <c r="X274" s="17"/>
      <c r="Y274" s="17"/>
      <c r="Z274" s="17"/>
      <c r="AA274" s="17"/>
      <c r="AB274" s="17"/>
      <c r="AC274" s="17"/>
      <c r="AD274" s="17"/>
      <c r="AE274" s="17"/>
      <c r="AT274" s="10" t="s">
        <v>143</v>
      </c>
      <c r="AU274" s="10" t="s">
        <v>45</v>
      </c>
      <c r="AY274" s="10" t="s">
        <v>143</v>
      </c>
      <c r="BE274" s="40">
        <f>IF(N274="základná",J274,0)</f>
        <v>0</v>
      </c>
      <c r="BF274" s="40">
        <f>IF(N274="znížená",J274,0)</f>
        <v>0</v>
      </c>
      <c r="BG274" s="40">
        <f>IF(N274="zákl. prenesená",J274,0)</f>
        <v>0</v>
      </c>
      <c r="BH274" s="40">
        <f>IF(N274="zníž. prenesená",J274,0)</f>
        <v>0</v>
      </c>
      <c r="BI274" s="40">
        <f>IF(N274="nulová",J274,0)</f>
        <v>0</v>
      </c>
      <c r="BJ274" s="10" t="s">
        <v>46</v>
      </c>
      <c r="BK274" s="40">
        <f>I274*H274</f>
        <v>0</v>
      </c>
    </row>
    <row r="275" spans="1:63" s="2" customFormat="1" ht="16.350000000000001" customHeight="1" x14ac:dyDescent="0.2">
      <c r="A275" s="17"/>
      <c r="B275" s="18"/>
      <c r="C275" s="173" t="s">
        <v>0</v>
      </c>
      <c r="D275" s="173" t="s">
        <v>87</v>
      </c>
      <c r="E275" s="174" t="s">
        <v>0</v>
      </c>
      <c r="F275" s="175" t="s">
        <v>0</v>
      </c>
      <c r="G275" s="176" t="s">
        <v>0</v>
      </c>
      <c r="H275" s="177"/>
      <c r="I275" s="178"/>
      <c r="J275" s="179">
        <f t="shared" si="15"/>
        <v>0</v>
      </c>
      <c r="K275" s="142"/>
      <c r="L275" s="20"/>
      <c r="M275" s="180" t="s">
        <v>0</v>
      </c>
      <c r="N275" s="181" t="s">
        <v>27</v>
      </c>
      <c r="O275" s="27"/>
      <c r="P275" s="27"/>
      <c r="Q275" s="27"/>
      <c r="R275" s="27"/>
      <c r="S275" s="27"/>
      <c r="T275" s="28"/>
      <c r="U275" s="17"/>
      <c r="V275" s="17"/>
      <c r="W275" s="17"/>
      <c r="X275" s="17"/>
      <c r="Y275" s="17"/>
      <c r="Z275" s="17"/>
      <c r="AA275" s="17"/>
      <c r="AB275" s="17"/>
      <c r="AC275" s="17"/>
      <c r="AD275" s="17"/>
      <c r="AE275" s="17"/>
      <c r="AT275" s="10" t="s">
        <v>143</v>
      </c>
      <c r="AU275" s="10" t="s">
        <v>45</v>
      </c>
      <c r="AY275" s="10" t="s">
        <v>143</v>
      </c>
      <c r="BE275" s="40">
        <f>IF(N275="základná",J275,0)</f>
        <v>0</v>
      </c>
      <c r="BF275" s="40">
        <f>IF(N275="znížená",J275,0)</f>
        <v>0</v>
      </c>
      <c r="BG275" s="40">
        <f>IF(N275="zákl. prenesená",J275,0)</f>
        <v>0</v>
      </c>
      <c r="BH275" s="40">
        <f>IF(N275="zníž. prenesená",J275,0)</f>
        <v>0</v>
      </c>
      <c r="BI275" s="40">
        <f>IF(N275="nulová",J275,0)</f>
        <v>0</v>
      </c>
      <c r="BJ275" s="10" t="s">
        <v>46</v>
      </c>
      <c r="BK275" s="40">
        <f>I275*H275</f>
        <v>0</v>
      </c>
    </row>
    <row r="276" spans="1:63" s="2" customFormat="1" ht="16.350000000000001" customHeight="1" x14ac:dyDescent="0.2">
      <c r="A276" s="17"/>
      <c r="B276" s="18"/>
      <c r="C276" s="173" t="s">
        <v>0</v>
      </c>
      <c r="D276" s="173" t="s">
        <v>87</v>
      </c>
      <c r="E276" s="174" t="s">
        <v>0</v>
      </c>
      <c r="F276" s="175" t="s">
        <v>0</v>
      </c>
      <c r="G276" s="176" t="s">
        <v>0</v>
      </c>
      <c r="H276" s="177"/>
      <c r="I276" s="178"/>
      <c r="J276" s="179">
        <f t="shared" si="15"/>
        <v>0</v>
      </c>
      <c r="K276" s="142"/>
      <c r="L276" s="20"/>
      <c r="M276" s="180" t="s">
        <v>0</v>
      </c>
      <c r="N276" s="181" t="s">
        <v>27</v>
      </c>
      <c r="O276" s="27"/>
      <c r="P276" s="27"/>
      <c r="Q276" s="27"/>
      <c r="R276" s="27"/>
      <c r="S276" s="27"/>
      <c r="T276" s="28"/>
      <c r="U276" s="17"/>
      <c r="V276" s="17"/>
      <c r="W276" s="17"/>
      <c r="X276" s="17"/>
      <c r="Y276" s="17"/>
      <c r="Z276" s="17"/>
      <c r="AA276" s="17"/>
      <c r="AB276" s="17"/>
      <c r="AC276" s="17"/>
      <c r="AD276" s="17"/>
      <c r="AE276" s="17"/>
      <c r="AT276" s="10" t="s">
        <v>143</v>
      </c>
      <c r="AU276" s="10" t="s">
        <v>45</v>
      </c>
      <c r="AY276" s="10" t="s">
        <v>143</v>
      </c>
      <c r="BE276" s="40">
        <f>IF(N276="základná",J276,0)</f>
        <v>0</v>
      </c>
      <c r="BF276" s="40">
        <f>IF(N276="znížená",J276,0)</f>
        <v>0</v>
      </c>
      <c r="BG276" s="40">
        <f>IF(N276="zákl. prenesená",J276,0)</f>
        <v>0</v>
      </c>
      <c r="BH276" s="40">
        <f>IF(N276="zníž. prenesená",J276,0)</f>
        <v>0</v>
      </c>
      <c r="BI276" s="40">
        <f>IF(N276="nulová",J276,0)</f>
        <v>0</v>
      </c>
      <c r="BJ276" s="10" t="s">
        <v>46</v>
      </c>
      <c r="BK276" s="40">
        <f>I276*H276</f>
        <v>0</v>
      </c>
    </row>
    <row r="277" spans="1:63" s="2" customFormat="1" ht="16.350000000000001" customHeight="1" x14ac:dyDescent="0.2">
      <c r="A277" s="17"/>
      <c r="B277" s="18"/>
      <c r="C277" s="173" t="s">
        <v>0</v>
      </c>
      <c r="D277" s="173" t="s">
        <v>87</v>
      </c>
      <c r="E277" s="174" t="s">
        <v>0</v>
      </c>
      <c r="F277" s="175" t="s">
        <v>0</v>
      </c>
      <c r="G277" s="176" t="s">
        <v>0</v>
      </c>
      <c r="H277" s="177"/>
      <c r="I277" s="178"/>
      <c r="J277" s="179">
        <f t="shared" si="15"/>
        <v>0</v>
      </c>
      <c r="K277" s="142"/>
      <c r="L277" s="20"/>
      <c r="M277" s="180" t="s">
        <v>0</v>
      </c>
      <c r="N277" s="181" t="s">
        <v>27</v>
      </c>
      <c r="O277" s="27"/>
      <c r="P277" s="27"/>
      <c r="Q277" s="27"/>
      <c r="R277" s="27"/>
      <c r="S277" s="27"/>
      <c r="T277" s="28"/>
      <c r="U277" s="17"/>
      <c r="V277" s="17"/>
      <c r="W277" s="17"/>
      <c r="X277" s="17"/>
      <c r="Y277" s="17"/>
      <c r="Z277" s="17"/>
      <c r="AA277" s="17"/>
      <c r="AB277" s="17"/>
      <c r="AC277" s="17"/>
      <c r="AD277" s="17"/>
      <c r="AE277" s="17"/>
      <c r="AT277" s="10" t="s">
        <v>143</v>
      </c>
      <c r="AU277" s="10" t="s">
        <v>45</v>
      </c>
      <c r="AY277" s="10" t="s">
        <v>143</v>
      </c>
      <c r="BE277" s="40">
        <f>IF(N277="základná",J277,0)</f>
        <v>0</v>
      </c>
      <c r="BF277" s="40">
        <f>IF(N277="znížená",J277,0)</f>
        <v>0</v>
      </c>
      <c r="BG277" s="40">
        <f>IF(N277="zákl. prenesená",J277,0)</f>
        <v>0</v>
      </c>
      <c r="BH277" s="40">
        <f>IF(N277="zníž. prenesená",J277,0)</f>
        <v>0</v>
      </c>
      <c r="BI277" s="40">
        <f>IF(N277="nulová",J277,0)</f>
        <v>0</v>
      </c>
      <c r="BJ277" s="10" t="s">
        <v>46</v>
      </c>
      <c r="BK277" s="40">
        <f>I277*H277</f>
        <v>0</v>
      </c>
    </row>
    <row r="278" spans="1:63" s="2" customFormat="1" ht="16.350000000000001" customHeight="1" x14ac:dyDescent="0.2">
      <c r="A278" s="17"/>
      <c r="B278" s="18"/>
      <c r="C278" s="173" t="s">
        <v>0</v>
      </c>
      <c r="D278" s="173" t="s">
        <v>87</v>
      </c>
      <c r="E278" s="174" t="s">
        <v>0</v>
      </c>
      <c r="F278" s="175" t="s">
        <v>0</v>
      </c>
      <c r="G278" s="176" t="s">
        <v>0</v>
      </c>
      <c r="H278" s="177"/>
      <c r="I278" s="178"/>
      <c r="J278" s="179">
        <f t="shared" si="15"/>
        <v>0</v>
      </c>
      <c r="K278" s="142"/>
      <c r="L278" s="20"/>
      <c r="M278" s="180" t="s">
        <v>0</v>
      </c>
      <c r="N278" s="181" t="s">
        <v>27</v>
      </c>
      <c r="O278" s="182"/>
      <c r="P278" s="182"/>
      <c r="Q278" s="182"/>
      <c r="R278" s="182"/>
      <c r="S278" s="182"/>
      <c r="T278" s="183"/>
      <c r="U278" s="17"/>
      <c r="V278" s="17"/>
      <c r="W278" s="17"/>
      <c r="X278" s="17"/>
      <c r="Y278" s="17"/>
      <c r="Z278" s="17"/>
      <c r="AA278" s="17"/>
      <c r="AB278" s="17"/>
      <c r="AC278" s="17"/>
      <c r="AD278" s="17"/>
      <c r="AE278" s="17"/>
      <c r="AT278" s="10" t="s">
        <v>143</v>
      </c>
      <c r="AU278" s="10" t="s">
        <v>45</v>
      </c>
      <c r="AY278" s="10" t="s">
        <v>143</v>
      </c>
      <c r="BE278" s="40">
        <f>IF(N278="základná",J278,0)</f>
        <v>0</v>
      </c>
      <c r="BF278" s="40">
        <f>IF(N278="znížená",J278,0)</f>
        <v>0</v>
      </c>
      <c r="BG278" s="40">
        <f>IF(N278="zákl. prenesená",J278,0)</f>
        <v>0</v>
      </c>
      <c r="BH278" s="40">
        <f>IF(N278="zníž. prenesená",J278,0)</f>
        <v>0</v>
      </c>
      <c r="BI278" s="40">
        <f>IF(N278="nulová",J278,0)</f>
        <v>0</v>
      </c>
      <c r="BJ278" s="10" t="s">
        <v>46</v>
      </c>
      <c r="BK278" s="40">
        <f>I278*H278</f>
        <v>0</v>
      </c>
    </row>
    <row r="279" spans="1:63" s="2" customFormat="1" ht="6.95" customHeight="1" x14ac:dyDescent="0.2">
      <c r="A279" s="17"/>
      <c r="B279" s="22"/>
      <c r="C279" s="23"/>
      <c r="D279" s="23"/>
      <c r="E279" s="23"/>
      <c r="F279" s="23"/>
      <c r="G279" s="23"/>
      <c r="H279" s="23"/>
      <c r="I279" s="23"/>
      <c r="J279" s="23"/>
      <c r="K279" s="23"/>
      <c r="L279" s="20"/>
      <c r="M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  <c r="AA279" s="17"/>
      <c r="AB279" s="17"/>
      <c r="AC279" s="17"/>
      <c r="AD279" s="17"/>
      <c r="AE279" s="17"/>
    </row>
  </sheetData>
  <sheetProtection algorithmName="SHA-512" hashValue="qxx31CfAzfGTm9B73Fm2CP0FogyFm1pNgHoxy7I1Eejoae8mnREKN9f27OmbwMO5I8DCdkZMlaSWKWYp8MoODw==" saltValue="VFVKH8KUENJErZPYjALOq8chKTQCtm2x6S3ZFtN3BJC1uNiELZF8O6VFlb66AkKF90mmXrvjEbTgl0sJ/zf81A==" spinCount="100000" sheet="1" objects="1" scenarios="1" formatColumns="0" formatRows="0" autoFilter="0"/>
  <autoFilter ref="C139:K278"/>
  <mergeCells count="14">
    <mergeCell ref="D118:F118"/>
    <mergeCell ref="E130:H130"/>
    <mergeCell ref="E132:H132"/>
    <mergeCell ref="L2:V2"/>
    <mergeCell ref="E87:H87"/>
    <mergeCell ref="D114:F114"/>
    <mergeCell ref="D115:F115"/>
    <mergeCell ref="D116:F116"/>
    <mergeCell ref="D117:F117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74:D279">
      <formula1>"K, M"</formula1>
    </dataValidation>
    <dataValidation type="list" allowBlank="1" showInputMessage="1" showErrorMessage="1" error="Povolené sú hodnoty základná, znížená, nulová." sqref="N274:N279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02a - Strecha špeciálne d...</vt:lpstr>
      <vt:lpstr>02b - Strecha špeciálne d...</vt:lpstr>
      <vt:lpstr>'02a - Strecha špeciálne d...'!Názvy_tlače</vt:lpstr>
      <vt:lpstr>'02b - Strecha špeciálne d...'!Názvy_tlače</vt:lpstr>
      <vt:lpstr>'02a - Strecha špeciálne d...'!Oblasť_tlače</vt:lpstr>
      <vt:lpstr>'02b - Strecha špeciálne d...'!Oblasť_tlače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DESKTOP-9G0H08V\HP</dc:creator>
  <cp:lastModifiedBy>Sisovic Karol</cp:lastModifiedBy>
  <dcterms:created xsi:type="dcterms:W3CDTF">2024-05-30T15:02:32Z</dcterms:created>
  <dcterms:modified xsi:type="dcterms:W3CDTF">2024-06-03T07:31:24Z</dcterms:modified>
</cp:coreProperties>
</file>