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54-Stoličky, kreslá a pohovky/Finál Jožka/"/>
    </mc:Choice>
  </mc:AlternateContent>
  <xr:revisionPtr revIDLastSave="0" documentId="8_{519333F2-1F19-41CC-9495-313F428CFB7B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6" l="1"/>
  <c r="I34" i="6" s="1"/>
  <c r="I33" i="6"/>
  <c r="H33" i="6"/>
  <c r="H32" i="6"/>
  <c r="I32" i="6" s="1"/>
  <c r="H31" i="6"/>
  <c r="I31" i="6" s="1"/>
  <c r="H30" i="6"/>
  <c r="I30" i="6"/>
  <c r="H29" i="6"/>
  <c r="I29" i="6"/>
  <c r="H28" i="6"/>
  <c r="I28" i="6" s="1"/>
  <c r="H27" i="6"/>
  <c r="I27" i="6" s="1"/>
  <c r="H26" i="6"/>
  <c r="I26" i="6"/>
  <c r="H20" i="6"/>
  <c r="I20" i="6"/>
  <c r="H19" i="6"/>
  <c r="I19" i="6" s="1"/>
  <c r="H21" i="6"/>
  <c r="I21" i="6" s="1"/>
  <c r="H22" i="6"/>
  <c r="I22" i="6"/>
  <c r="H23" i="6"/>
  <c r="I23" i="6"/>
  <c r="H24" i="6"/>
  <c r="I24" i="6" s="1"/>
  <c r="H25" i="6"/>
  <c r="I25" i="6" s="1"/>
  <c r="H35" i="6"/>
  <c r="I35" i="6"/>
  <c r="F37" i="6"/>
  <c r="H17" i="6"/>
  <c r="F17" i="6"/>
  <c r="I36" i="6" l="1"/>
</calcChain>
</file>

<file path=xl/sharedStrings.xml><?xml version="1.0" encoding="utf-8"?>
<sst xmlns="http://schemas.openxmlformats.org/spreadsheetml/2006/main" count="111" uniqueCount="106">
  <si>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</si>
  <si>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</si>
  <si>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</si>
  <si>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</si>
  <si>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</si>
  <si>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</si>
  <si>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</si>
  <si>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</si>
  <si>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</si>
  <si>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</si>
  <si>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</si>
  <si>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</si>
  <si>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</si>
  <si>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</si>
  <si>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</si>
  <si>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</si>
  <si>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</si>
  <si>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</si>
  <si>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</si>
  <si>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</si>
  <si>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</si>
  <si>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</si>
  <si>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</si>
  <si>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</si>
  <si>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</si>
  <si>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</si>
  <si>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</si>
  <si>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</si>
  <si>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</si>
  <si>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</si>
  <si>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</si>
  <si>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</si>
  <si>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</si>
  <si>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</si>
  <si>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</si>
  <si>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</si>
  <si>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</si>
  <si>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</si>
  <si>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</si>
  <si>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</si>
  <si>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</si>
  <si>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</si>
  <si>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</si>
  <si>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</si>
  <si>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</si>
  <si>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</si>
  <si>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</si>
  <si>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</si>
  <si>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</si>
  <si>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</si>
  <si>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</si>
  <si>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</si>
  <si>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</si>
  <si>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</si>
  <si>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 xml:space="preserve">Celková cena         s DPH </t>
  </si>
  <si>
    <t>2.</t>
  </si>
  <si>
    <t>4.</t>
  </si>
  <si>
    <t>5.</t>
  </si>
  <si>
    <t>6.</t>
  </si>
  <si>
    <t>7.</t>
  </si>
  <si>
    <t>8.</t>
  </si>
  <si>
    <t>9.</t>
  </si>
  <si>
    <t>10.</t>
  </si>
  <si>
    <t>12.</t>
  </si>
  <si>
    <t>Dátum:</t>
  </si>
  <si>
    <t xml:space="preserve">Množstvo </t>
  </si>
  <si>
    <r>
      <t xml:space="preserve">Všetky </t>
    </r>
    <r>
      <rPr>
        <b/>
        <sz val="10.5"/>
        <color theme="1"/>
        <rFont val="Calibri"/>
        <family val="2"/>
        <charset val="238"/>
        <scheme val="minor"/>
      </rPr>
      <t>ostatné služby</t>
    </r>
    <r>
      <rPr>
        <sz val="10.5"/>
        <color theme="1"/>
        <rFont val="Calibri"/>
        <family val="2"/>
        <charset val="238"/>
        <scheme val="minor"/>
      </rPr>
      <t xml:space="preserve"> (napr. dovoz, manipulácia, atď.)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</si>
  <si>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</si>
  <si>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ZUŠ/Z02</t>
  </si>
  <si>
    <t>ZUŠ/Z04</t>
  </si>
  <si>
    <t>ZUŠ/Z06a</t>
  </si>
  <si>
    <t>ZUŠ/Z06b</t>
  </si>
  <si>
    <t>ZUŠ/Z06c</t>
  </si>
  <si>
    <t>ZUŠ/K02a</t>
  </si>
  <si>
    <t>ZUŠ/K02b</t>
  </si>
  <si>
    <t>ZUŠ/K04</t>
  </si>
  <si>
    <t>ZUŠ/K06a</t>
  </si>
  <si>
    <t>ZUŠ/K06b</t>
  </si>
  <si>
    <t>ZUŠ/K07</t>
  </si>
  <si>
    <t>Stohovateľná stolička</t>
  </si>
  <si>
    <t>Stohovateľná stolička pre učebne</t>
  </si>
  <si>
    <t>ZUŠ/K06c</t>
  </si>
  <si>
    <t>Pracovná stolička riaditeľská</t>
  </si>
  <si>
    <t>Rokovacia stolička s podrúčkami</t>
  </si>
  <si>
    <t>Kreslo</t>
  </si>
  <si>
    <t>Pohovka (Sofa) dvojmiestna</t>
  </si>
  <si>
    <t>Pohovka (Sofa) trojmiestna</t>
  </si>
  <si>
    <t>Pracovná stolička s podrúčkami (otočná)</t>
  </si>
  <si>
    <t>Stohovateľná stolička pre učebne (Taupe)</t>
  </si>
  <si>
    <t>Stohovateľná stolička pre učebne (Brick)</t>
  </si>
  <si>
    <t>1.1</t>
  </si>
  <si>
    <t>1.2</t>
  </si>
  <si>
    <t>3.1</t>
  </si>
  <si>
    <t>3.2</t>
  </si>
  <si>
    <t>11.1</t>
  </si>
  <si>
    <t>11.2</t>
  </si>
  <si>
    <t>Príloha č. 2 - Ponuka uchádzača vo výzve č. 54 "Stoličky, kreslá a pohovky"</t>
  </si>
  <si>
    <t>Kresielko na drevenej podnoži</t>
  </si>
  <si>
    <t>Vozík pre stohovateľné stoličky</t>
  </si>
  <si>
    <t>DH/D06a</t>
  </si>
  <si>
    <t>DH/D06b</t>
  </si>
  <si>
    <t>13.</t>
  </si>
  <si>
    <t>14.</t>
  </si>
  <si>
    <t>Stohovateľná stolička pre koncertnú sálu pre Dom hudby</t>
  </si>
  <si>
    <t>Stohovateľná stolička pre koncertnú sálu pre ZUŠ (Basil)</t>
  </si>
  <si>
    <t>Stohovateľná stolička pre koncertnú sálu ZUŠ (Orange)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</si>
</sst>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8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165" fontId="18" fillId="5" borderId="22" xfId="2" applyNumberFormat="1" applyFont="1" applyFill="1" applyBorder="1" applyAlignment="1">
      <alignment horizontal="center" vertical="center"/>
    </xf>
    <xf numFmtId="166" fontId="18" fillId="0" borderId="24" xfId="2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8" fillId="6" borderId="23" xfId="0" applyFont="1" applyFill="1" applyBorder="1" applyAlignment="1">
      <alignment horizontal="left"/>
    </xf>
    <xf numFmtId="166" fontId="18" fillId="0" borderId="48" xfId="2" applyNumberFormat="1" applyFont="1" applyFill="1" applyBorder="1"/>
    <xf numFmtId="0" fontId="18" fillId="6" borderId="49" xfId="0" applyFont="1" applyFill="1" applyBorder="1" applyAlignment="1">
      <alignment horizontal="left"/>
    </xf>
    <xf numFmtId="0" fontId="18" fillId="0" borderId="50" xfId="2" applyFont="1" applyFill="1" applyBorder="1" applyAlignment="1">
      <alignment horizontal="center" vertical="center"/>
    </xf>
    <xf numFmtId="165" fontId="18" fillId="5" borderId="50" xfId="2" applyNumberFormat="1" applyFont="1" applyFill="1" applyBorder="1" applyAlignment="1">
      <alignment horizontal="center" vertical="center"/>
    </xf>
    <xf numFmtId="166" fontId="18" fillId="0" borderId="51" xfId="2" applyNumberFormat="1" applyFont="1" applyFill="1" applyBorder="1"/>
    <xf numFmtId="0" fontId="19" fillId="0" borderId="4" xfId="2" applyFont="1" applyFill="1" applyBorder="1" applyAlignment="1"/>
    <xf numFmtId="0" fontId="18" fillId="0" borderId="36" xfId="0" applyFont="1" applyBorder="1" applyAlignment="1">
      <alignment horizontal="center"/>
    </xf>
    <xf numFmtId="165" fontId="18" fillId="5" borderId="36" xfId="2" applyNumberFormat="1" applyFont="1" applyFill="1" applyBorder="1" applyAlignment="1">
      <alignment horizontal="center" vertical="center"/>
    </xf>
    <xf numFmtId="166" fontId="18" fillId="0" borderId="36" xfId="2" applyNumberFormat="1" applyFont="1" applyFill="1" applyBorder="1" applyAlignment="1">
      <alignment horizontal="center" vertical="center"/>
    </xf>
    <xf numFmtId="166" fontId="18" fillId="0" borderId="54" xfId="2" applyNumberFormat="1" applyFont="1" applyFill="1" applyBorder="1"/>
    <xf numFmtId="0" fontId="20" fillId="0" borderId="3" xfId="2" applyFont="1" applyFill="1" applyBorder="1" applyAlignment="1">
      <alignment horizontal="left" wrapText="1"/>
    </xf>
    <xf numFmtId="0" fontId="20" fillId="0" borderId="59" xfId="2" applyFont="1" applyFill="1" applyBorder="1" applyAlignment="1">
      <alignment horizontal="center" wrapText="1"/>
    </xf>
    <xf numFmtId="0" fontId="20" fillId="0" borderId="20" xfId="2" applyFont="1" applyFill="1" applyBorder="1" applyAlignment="1">
      <alignment horizontal="center" wrapText="1"/>
    </xf>
    <xf numFmtId="0" fontId="20" fillId="0" borderId="36" xfId="2" applyFont="1" applyFill="1" applyBorder="1" applyAlignment="1">
      <alignment horizontal="left"/>
    </xf>
    <xf numFmtId="0" fontId="21" fillId="0" borderId="16" xfId="2" applyFont="1" applyFill="1" applyBorder="1"/>
    <xf numFmtId="0" fontId="21" fillId="0" borderId="17" xfId="2" applyFont="1" applyFill="1" applyBorder="1"/>
    <xf numFmtId="0" fontId="19" fillId="0" borderId="0" xfId="0" applyFont="1" applyAlignment="1">
      <alignment wrapText="1"/>
    </xf>
    <xf numFmtId="0" fontId="22" fillId="0" borderId="0" xfId="2" applyFont="1" applyFill="1" applyBorder="1" applyAlignment="1">
      <alignment vertical="center"/>
    </xf>
    <xf numFmtId="166" fontId="23" fillId="7" borderId="42" xfId="2" applyNumberFormat="1" applyFont="1" applyFill="1" applyBorder="1" applyAlignment="1">
      <alignment vertical="center"/>
    </xf>
    <xf numFmtId="0" fontId="24" fillId="0" borderId="43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18" fillId="0" borderId="65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49" fontId="18" fillId="6" borderId="53" xfId="0" applyNumberFormat="1" applyFont="1" applyFill="1" applyBorder="1" applyAlignment="1">
      <alignment horizontal="left"/>
    </xf>
    <xf numFmtId="49" fontId="18" fillId="6" borderId="23" xfId="0" applyNumberFormat="1" applyFont="1" applyFill="1" applyBorder="1" applyAlignment="1">
      <alignment horizontal="left"/>
    </xf>
    <xf numFmtId="49" fontId="18" fillId="6" borderId="66" xfId="0" applyNumberFormat="1" applyFont="1" applyFill="1" applyBorder="1" applyAlignment="1">
      <alignment horizontal="left"/>
    </xf>
    <xf numFmtId="0" fontId="24" fillId="0" borderId="67" xfId="0" applyFont="1" applyBorder="1" applyAlignment="1">
      <alignment horizontal="center"/>
    </xf>
    <xf numFmtId="0" fontId="18" fillId="0" borderId="68" xfId="0" applyFont="1" applyBorder="1" applyAlignment="1">
      <alignment horizontal="center"/>
    </xf>
    <xf numFmtId="0" fontId="18" fillId="0" borderId="64" xfId="0" applyFont="1" applyBorder="1" applyAlignment="1">
      <alignment horizontal="left"/>
    </xf>
    <xf numFmtId="0" fontId="18" fillId="0" borderId="60" xfId="0" applyFont="1" applyBorder="1" applyAlignment="1">
      <alignment horizontal="left"/>
    </xf>
    <xf numFmtId="0" fontId="18" fillId="0" borderId="65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20" fillId="0" borderId="43" xfId="2" applyFont="1" applyFill="1" applyBorder="1" applyAlignment="1">
      <alignment horizontal="left"/>
    </xf>
    <xf numFmtId="0" fontId="20" fillId="0" borderId="37" xfId="2" applyFont="1" applyFill="1" applyBorder="1" applyAlignment="1">
      <alignment horizontal="left"/>
    </xf>
    <xf numFmtId="2" fontId="19" fillId="0" borderId="38" xfId="2" applyNumberFormat="1" applyFont="1" applyFill="1" applyBorder="1" applyAlignment="1">
      <alignment horizontal="left"/>
    </xf>
    <xf numFmtId="2" fontId="19" fillId="0" borderId="52" xfId="2" applyNumberFormat="1" applyFont="1" applyFill="1" applyBorder="1" applyAlignment="1">
      <alignment horizontal="left"/>
    </xf>
    <xf numFmtId="2" fontId="19" fillId="0" borderId="26" xfId="2" applyNumberFormat="1" applyFont="1" applyFill="1" applyBorder="1" applyAlignment="1">
      <alignment horizontal="left"/>
    </xf>
    <xf numFmtId="0" fontId="19" fillId="0" borderId="28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19" fillId="0" borderId="52" xfId="2" applyFont="1" applyFill="1" applyBorder="1" applyAlignment="1">
      <alignment horizontal="left"/>
    </xf>
    <xf numFmtId="0" fontId="20" fillId="0" borderId="46" xfId="2" applyFont="1" applyFill="1" applyBorder="1" applyAlignment="1">
      <alignment horizontal="left"/>
    </xf>
    <xf numFmtId="0" fontId="20" fillId="0" borderId="45" xfId="2" applyFont="1" applyFill="1" applyBorder="1" applyAlignment="1">
      <alignment horizontal="left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14" fillId="7" borderId="58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20" fillId="0" borderId="55" xfId="2" applyFont="1" applyFill="1" applyBorder="1" applyAlignment="1">
      <alignment wrapText="1"/>
    </xf>
    <xf numFmtId="0" fontId="20" fillId="0" borderId="19" xfId="2" applyFont="1" applyFill="1" applyBorder="1" applyAlignment="1">
      <alignment wrapText="1"/>
    </xf>
    <xf numFmtId="0" fontId="20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7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0" fillId="5" borderId="61" xfId="0" applyFill="1" applyBorder="1" applyAlignment="1">
      <alignment horizontal="center" wrapText="1"/>
    </xf>
    <xf numFmtId="0" fontId="0" fillId="5" borderId="62" xfId="0" applyFill="1" applyBorder="1" applyAlignment="1">
      <alignment horizontal="center" wrapText="1"/>
    </xf>
    <xf numFmtId="0" fontId="10" fillId="5" borderId="4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18" fillId="0" borderId="17" xfId="2" applyFont="1" applyFill="1" applyBorder="1" applyAlignment="1">
      <alignment horizontal="left"/>
    </xf>
    <xf numFmtId="0" fontId="18" fillId="0" borderId="25" xfId="2" applyFont="1" applyFill="1" applyBorder="1" applyAlignment="1">
      <alignment horizontal="left"/>
    </xf>
    <xf numFmtId="0" fontId="16" fillId="6" borderId="45" xfId="2" applyFont="1" applyFill="1" applyBorder="1" applyAlignment="1">
      <alignment horizontal="center" wrapText="1"/>
    </xf>
    <xf numFmtId="0" fontId="16" fillId="6" borderId="47" xfId="2" applyFont="1" applyFill="1" applyBorder="1" applyAlignment="1">
      <alignment horizontal="center" wrapText="1"/>
    </xf>
    <xf numFmtId="0" fontId="11" fillId="6" borderId="56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11" fillId="6" borderId="60" xfId="2" applyFont="1" applyFill="1" applyBorder="1" applyAlignment="1">
      <alignment horizontal="center"/>
    </xf>
    <xf numFmtId="0" fontId="23" fillId="7" borderId="34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41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5"/>
  <sheetViews>
    <sheetView showGridLines="0" tabSelected="1" topLeftCell="A23" zoomScale="85" zoomScaleNormal="85" zoomScaleSheetLayoutView="160" workbookViewId="0">
      <selection activeCell="K34" sqref="K34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53.6328125" style="14" customWidth="1"/>
    <col min="6" max="6" width="10.54296875" customWidth="1"/>
    <col min="7" max="7" width="15.54296875" customWidth="1"/>
    <col min="8" max="8" width="9.453125" customWidth="1"/>
    <col min="9" max="9" width="13.90625" customWidth="1"/>
  </cols>
  <sheetData>
    <row r="1" spans="2:9" ht="25.5" customHeight="1" x14ac:dyDescent="0.45">
      <c r="B1" s="74" t="s">
        <v>51</v>
      </c>
      <c r="C1" s="74"/>
      <c r="D1" s="74"/>
      <c r="E1" s="74"/>
      <c r="F1" s="74"/>
      <c r="G1" s="74"/>
      <c r="H1" s="74"/>
      <c r="I1" s="74"/>
    </row>
    <row r="2" spans="2:9" ht="25.5" customHeight="1" x14ac:dyDescent="0.45">
      <c r="B2" s="75" t="s">
        <v>46</v>
      </c>
      <c r="C2" s="75"/>
      <c r="D2" s="75"/>
      <c r="E2" s="75"/>
      <c r="F2" s="75"/>
      <c r="G2" s="75"/>
      <c r="H2" s="75"/>
      <c r="I2" s="75"/>
    </row>
    <row r="3" spans="2:9" ht="15" thickBot="1" x14ac:dyDescent="0.4">
      <c r="B3" s="90"/>
      <c r="C3" s="90"/>
      <c r="D3" s="90"/>
      <c r="E3" s="90"/>
      <c r="F3" s="90"/>
    </row>
    <row r="4" spans="2:9" ht="45.75" customHeight="1" thickBot="1" x14ac:dyDescent="0.4">
      <c r="B4" s="79" t="s">
        <v>96</v>
      </c>
      <c r="C4" s="80"/>
      <c r="D4" s="80"/>
      <c r="E4" s="80"/>
      <c r="F4" s="80"/>
      <c r="G4" s="80"/>
      <c r="H4" s="80"/>
      <c r="I4" s="81"/>
    </row>
    <row r="5" spans="2:9" s="14" customFormat="1" ht="15" thickBot="1" x14ac:dyDescent="0.4">
      <c r="B5" s="82"/>
      <c r="C5" s="83"/>
      <c r="D5" s="83"/>
      <c r="E5" s="83"/>
      <c r="F5" s="83"/>
      <c r="G5" s="83"/>
      <c r="H5" s="83"/>
      <c r="I5" s="83"/>
    </row>
    <row r="6" spans="2:9" ht="17.149999999999999" customHeight="1" x14ac:dyDescent="0.35">
      <c r="B6" s="86" t="s">
        <v>0</v>
      </c>
      <c r="C6" s="87"/>
      <c r="D6" s="87"/>
      <c r="E6" s="87"/>
      <c r="F6" s="84"/>
      <c r="G6" s="84"/>
      <c r="H6" s="84"/>
      <c r="I6" s="85"/>
    </row>
    <row r="7" spans="2:9" ht="17.149999999999999" customHeight="1" thickBot="1" x14ac:dyDescent="0.4">
      <c r="B7" s="69" t="s">
        <v>1</v>
      </c>
      <c r="C7" s="70"/>
      <c r="D7" s="70"/>
      <c r="E7" s="70"/>
      <c r="F7" s="134" t="s">
        <v>2</v>
      </c>
      <c r="G7" s="135"/>
      <c r="H7" s="136"/>
      <c r="I7" s="137"/>
    </row>
    <row r="8" spans="2:9" s="14" customFormat="1" ht="15" thickBot="1" x14ac:dyDescent="0.4">
      <c r="B8" s="88"/>
      <c r="C8" s="89"/>
      <c r="D8" s="89"/>
      <c r="E8" s="89"/>
      <c r="F8" s="89"/>
      <c r="G8" s="89"/>
      <c r="H8" s="89"/>
      <c r="I8" s="89"/>
    </row>
    <row r="9" spans="2:9" ht="30" customHeight="1" x14ac:dyDescent="0.35">
      <c r="B9" s="53" t="s">
        <v>3</v>
      </c>
      <c r="C9" s="54"/>
      <c r="D9" s="54"/>
      <c r="E9" s="54"/>
      <c r="F9" s="54"/>
      <c r="G9" s="54"/>
      <c r="H9" s="54"/>
      <c r="I9" s="55"/>
    </row>
    <row r="10" spans="2:9" ht="45" customHeight="1" x14ac:dyDescent="0.35">
      <c r="B10" s="125" t="s">
        <v>41</v>
      </c>
      <c r="C10" s="126"/>
      <c r="D10" s="126"/>
      <c r="E10" s="126"/>
      <c r="F10" s="126"/>
      <c r="G10" s="126"/>
      <c r="H10" s="127"/>
      <c r="I10" s="12"/>
    </row>
    <row r="11" spans="2:9" ht="45" customHeight="1" x14ac:dyDescent="0.35">
      <c r="B11" s="128" t="s">
        <v>4</v>
      </c>
      <c r="C11" s="129"/>
      <c r="D11" s="129"/>
      <c r="E11" s="129"/>
      <c r="F11" s="129"/>
      <c r="G11" s="129"/>
      <c r="H11" s="130"/>
      <c r="I11" s="12"/>
    </row>
    <row r="12" spans="2:9" ht="45" customHeight="1" x14ac:dyDescent="0.35">
      <c r="B12" s="128" t="s">
        <v>47</v>
      </c>
      <c r="C12" s="129"/>
      <c r="D12" s="129"/>
      <c r="E12" s="129"/>
      <c r="F12" s="129"/>
      <c r="G12" s="129"/>
      <c r="H12" s="130"/>
      <c r="I12" s="12"/>
    </row>
    <row r="13" spans="2:9" ht="45" customHeight="1" thickBot="1" x14ac:dyDescent="0.4">
      <c r="B13" s="131" t="s">
        <v>45</v>
      </c>
      <c r="C13" s="132"/>
      <c r="D13" s="132"/>
      <c r="E13" s="132"/>
      <c r="F13" s="132"/>
      <c r="G13" s="132"/>
      <c r="H13" s="133"/>
      <c r="I13" s="13"/>
    </row>
    <row r="14" spans="2:9" s="14" customFormat="1" ht="15" thickBot="1" x14ac:dyDescent="0.4">
      <c r="B14" s="76"/>
      <c r="C14" s="77"/>
      <c r="D14" s="77"/>
      <c r="E14" s="77"/>
      <c r="F14" s="77"/>
      <c r="G14" s="77"/>
      <c r="H14" s="77"/>
      <c r="I14" s="77"/>
    </row>
    <row r="15" spans="2:9" ht="24" customHeight="1" x14ac:dyDescent="0.35">
      <c r="B15" s="66" t="s">
        <v>42</v>
      </c>
      <c r="C15" s="67"/>
      <c r="D15" s="67"/>
      <c r="E15" s="67"/>
      <c r="F15" s="67"/>
      <c r="G15" s="67"/>
      <c r="H15" s="67"/>
      <c r="I15" s="68"/>
    </row>
    <row r="16" spans="2:9" ht="15.5" customHeight="1" x14ac:dyDescent="0.35">
      <c r="B16" s="64" t="s">
        <v>5</v>
      </c>
      <c r="C16" s="65"/>
      <c r="D16" s="57"/>
      <c r="E16" s="34" t="s">
        <v>6</v>
      </c>
      <c r="F16" s="56" t="s">
        <v>7</v>
      </c>
      <c r="G16" s="57"/>
      <c r="H16" s="56" t="s">
        <v>8</v>
      </c>
      <c r="I16" s="78"/>
    </row>
    <row r="17" spans="2:9" ht="20" customHeight="1" thickBot="1" x14ac:dyDescent="0.4">
      <c r="B17" s="61" t="s">
        <v>43</v>
      </c>
      <c r="C17" s="62"/>
      <c r="D17" s="63"/>
      <c r="E17" s="26">
        <v>100</v>
      </c>
      <c r="F17" s="58" t="str">
        <f>IF(E17=100,"neuplatňuje sa","sem doplň minimum")</f>
        <v>neuplatňuje sa</v>
      </c>
      <c r="G17" s="59"/>
      <c r="H17" s="58" t="str">
        <f>IF(E17=100,"neuplatňuje sa","sem doplň maximum")</f>
        <v>neuplatňuje sa</v>
      </c>
      <c r="I17" s="60"/>
    </row>
    <row r="18" spans="2:9" ht="31" customHeight="1" thickBot="1" x14ac:dyDescent="0.4">
      <c r="B18" s="31" t="s">
        <v>52</v>
      </c>
      <c r="C18" s="71" t="s">
        <v>49</v>
      </c>
      <c r="D18" s="72"/>
      <c r="E18" s="73"/>
      <c r="F18" s="32" t="s">
        <v>65</v>
      </c>
      <c r="G18" s="32" t="s">
        <v>53</v>
      </c>
      <c r="H18" s="32" t="s">
        <v>48</v>
      </c>
      <c r="I18" s="33" t="s">
        <v>54</v>
      </c>
    </row>
    <row r="19" spans="2:9" ht="17" customHeight="1" x14ac:dyDescent="0.35">
      <c r="B19" s="44" t="s">
        <v>90</v>
      </c>
      <c r="C19" s="40" t="s">
        <v>68</v>
      </c>
      <c r="D19" s="49" t="s">
        <v>87</v>
      </c>
      <c r="E19" s="50"/>
      <c r="F19" s="27">
        <v>31</v>
      </c>
      <c r="G19" s="28">
        <v>0</v>
      </c>
      <c r="H19" s="29">
        <f>IF(F$7="Som platcom DPH",G19*0.2,0)</f>
        <v>0</v>
      </c>
      <c r="I19" s="30">
        <f>SUM(G19+H19)*F19</f>
        <v>0</v>
      </c>
    </row>
    <row r="20" spans="2:9" ht="17" customHeight="1" x14ac:dyDescent="0.35">
      <c r="B20" s="44" t="s">
        <v>91</v>
      </c>
      <c r="C20" s="41" t="s">
        <v>73</v>
      </c>
      <c r="D20" s="51" t="s">
        <v>87</v>
      </c>
      <c r="E20" s="52"/>
      <c r="F20" s="27">
        <v>10</v>
      </c>
      <c r="G20" s="28">
        <v>0</v>
      </c>
      <c r="H20" s="29">
        <f>IF(F$7="Som platcom DPH",G20*0.2,0)</f>
        <v>0</v>
      </c>
      <c r="I20" s="30">
        <f>SUM(G20+H20)*F20</f>
        <v>0</v>
      </c>
    </row>
    <row r="21" spans="2:9" ht="17" customHeight="1" x14ac:dyDescent="0.35">
      <c r="B21" s="20" t="s">
        <v>55</v>
      </c>
      <c r="C21" s="41" t="s">
        <v>69</v>
      </c>
      <c r="D21" s="51" t="s">
        <v>97</v>
      </c>
      <c r="E21" s="52"/>
      <c r="F21" s="19">
        <v>48</v>
      </c>
      <c r="G21" s="17">
        <v>0</v>
      </c>
      <c r="H21" s="29">
        <f t="shared" ref="H21:H35" si="0">IF(F$7="Som platcom DPH",G21*0.2,0)</f>
        <v>0</v>
      </c>
      <c r="I21" s="21">
        <f t="shared" ref="I21:I22" si="1">SUM(G21+H21)*F21</f>
        <v>0</v>
      </c>
    </row>
    <row r="22" spans="2:9" ht="17" customHeight="1" x14ac:dyDescent="0.35">
      <c r="B22" s="45" t="s">
        <v>92</v>
      </c>
      <c r="C22" s="41" t="s">
        <v>70</v>
      </c>
      <c r="D22" s="51" t="s">
        <v>89</v>
      </c>
      <c r="E22" s="52"/>
      <c r="F22" s="19">
        <v>46</v>
      </c>
      <c r="G22" s="17">
        <v>0</v>
      </c>
      <c r="H22" s="29">
        <f t="shared" si="0"/>
        <v>0</v>
      </c>
      <c r="I22" s="21">
        <f t="shared" si="1"/>
        <v>0</v>
      </c>
    </row>
    <row r="23" spans="2:9" ht="17" customHeight="1" x14ac:dyDescent="0.35">
      <c r="B23" s="45" t="s">
        <v>93</v>
      </c>
      <c r="C23" s="41" t="s">
        <v>70</v>
      </c>
      <c r="D23" s="51" t="s">
        <v>88</v>
      </c>
      <c r="E23" s="52"/>
      <c r="F23" s="19">
        <v>63</v>
      </c>
      <c r="G23" s="17">
        <v>0</v>
      </c>
      <c r="H23" s="29">
        <f t="shared" si="0"/>
        <v>0</v>
      </c>
      <c r="I23" s="21">
        <f t="shared" ref="I23:I25" si="2">SUM(G23+H23)*F23</f>
        <v>0</v>
      </c>
    </row>
    <row r="24" spans="2:9" ht="17" customHeight="1" x14ac:dyDescent="0.35">
      <c r="B24" s="20" t="s">
        <v>56</v>
      </c>
      <c r="C24" s="41" t="s">
        <v>71</v>
      </c>
      <c r="D24" s="51" t="s">
        <v>79</v>
      </c>
      <c r="E24" s="52"/>
      <c r="F24" s="19">
        <v>6</v>
      </c>
      <c r="G24" s="17">
        <v>0</v>
      </c>
      <c r="H24" s="29">
        <f t="shared" si="0"/>
        <v>0</v>
      </c>
      <c r="I24" s="21">
        <f t="shared" si="2"/>
        <v>0</v>
      </c>
    </row>
    <row r="25" spans="2:9" ht="17" customHeight="1" x14ac:dyDescent="0.35">
      <c r="B25" s="20" t="s">
        <v>57</v>
      </c>
      <c r="C25" s="41" t="s">
        <v>72</v>
      </c>
      <c r="D25" s="51" t="s">
        <v>80</v>
      </c>
      <c r="E25" s="52"/>
      <c r="F25" s="19">
        <v>12</v>
      </c>
      <c r="G25" s="17">
        <v>0</v>
      </c>
      <c r="H25" s="29">
        <f t="shared" si="0"/>
        <v>0</v>
      </c>
      <c r="I25" s="21">
        <f t="shared" si="2"/>
        <v>0</v>
      </c>
    </row>
    <row r="26" spans="2:9" ht="17" customHeight="1" x14ac:dyDescent="0.35">
      <c r="B26" s="20" t="s">
        <v>58</v>
      </c>
      <c r="C26" s="41" t="s">
        <v>74</v>
      </c>
      <c r="D26" s="42" t="s">
        <v>82</v>
      </c>
      <c r="E26" s="43"/>
      <c r="F26" s="19">
        <v>1</v>
      </c>
      <c r="G26" s="17">
        <v>0</v>
      </c>
      <c r="H26" s="29">
        <f t="shared" ref="H26:H31" si="3">IF(F$7="Som platcom DPH",G26*0.2,0)</f>
        <v>0</v>
      </c>
      <c r="I26" s="21">
        <f t="shared" ref="I26:I31" si="4">SUM(G26+H26)*F26</f>
        <v>0</v>
      </c>
    </row>
    <row r="27" spans="2:9" ht="17" customHeight="1" x14ac:dyDescent="0.35">
      <c r="B27" s="20" t="s">
        <v>59</v>
      </c>
      <c r="C27" s="41" t="s">
        <v>75</v>
      </c>
      <c r="D27" s="42" t="s">
        <v>83</v>
      </c>
      <c r="E27" s="43"/>
      <c r="F27" s="19">
        <v>20</v>
      </c>
      <c r="G27" s="17">
        <v>0</v>
      </c>
      <c r="H27" s="29">
        <f t="shared" si="3"/>
        <v>0</v>
      </c>
      <c r="I27" s="21">
        <f t="shared" si="4"/>
        <v>0</v>
      </c>
    </row>
    <row r="28" spans="2:9" ht="17" customHeight="1" x14ac:dyDescent="0.35">
      <c r="B28" s="20" t="s">
        <v>60</v>
      </c>
      <c r="C28" s="41" t="s">
        <v>76</v>
      </c>
      <c r="D28" s="42" t="s">
        <v>84</v>
      </c>
      <c r="E28" s="43"/>
      <c r="F28" s="19">
        <v>5</v>
      </c>
      <c r="G28" s="17">
        <v>0</v>
      </c>
      <c r="H28" s="29">
        <f t="shared" si="3"/>
        <v>0</v>
      </c>
      <c r="I28" s="21">
        <f t="shared" si="4"/>
        <v>0</v>
      </c>
    </row>
    <row r="29" spans="2:9" ht="17" customHeight="1" x14ac:dyDescent="0.35">
      <c r="B29" s="20" t="s">
        <v>61</v>
      </c>
      <c r="C29" s="41" t="s">
        <v>77</v>
      </c>
      <c r="D29" s="42" t="s">
        <v>85</v>
      </c>
      <c r="E29" s="43"/>
      <c r="F29" s="19">
        <v>1</v>
      </c>
      <c r="G29" s="17">
        <v>0</v>
      </c>
      <c r="H29" s="29">
        <f t="shared" si="3"/>
        <v>0</v>
      </c>
      <c r="I29" s="21">
        <f t="shared" si="4"/>
        <v>0</v>
      </c>
    </row>
    <row r="30" spans="2:9" ht="17" customHeight="1" x14ac:dyDescent="0.35">
      <c r="B30" s="20" t="s">
        <v>62</v>
      </c>
      <c r="C30" s="41" t="s">
        <v>81</v>
      </c>
      <c r="D30" s="42" t="s">
        <v>86</v>
      </c>
      <c r="E30" s="43"/>
      <c r="F30" s="19">
        <v>2</v>
      </c>
      <c r="G30" s="17">
        <v>0</v>
      </c>
      <c r="H30" s="29">
        <f t="shared" si="3"/>
        <v>0</v>
      </c>
      <c r="I30" s="21">
        <f t="shared" si="4"/>
        <v>0</v>
      </c>
    </row>
    <row r="31" spans="2:9" ht="17" customHeight="1" x14ac:dyDescent="0.35">
      <c r="B31" s="45" t="s">
        <v>94</v>
      </c>
      <c r="C31" s="41" t="s">
        <v>78</v>
      </c>
      <c r="D31" s="51" t="s">
        <v>104</v>
      </c>
      <c r="E31" s="52"/>
      <c r="F31" s="19">
        <v>60</v>
      </c>
      <c r="G31" s="17">
        <v>0</v>
      </c>
      <c r="H31" s="29">
        <f t="shared" si="3"/>
        <v>0</v>
      </c>
      <c r="I31" s="21">
        <f t="shared" si="4"/>
        <v>0</v>
      </c>
    </row>
    <row r="32" spans="2:9" ht="17" customHeight="1" x14ac:dyDescent="0.35">
      <c r="B32" s="45" t="s">
        <v>95</v>
      </c>
      <c r="C32" s="41" t="s">
        <v>78</v>
      </c>
      <c r="D32" s="51" t="s">
        <v>105</v>
      </c>
      <c r="E32" s="52"/>
      <c r="F32" s="19">
        <v>50</v>
      </c>
      <c r="G32" s="17">
        <v>0</v>
      </c>
      <c r="H32" s="29">
        <f t="shared" ref="H32" si="5">IF(F$7="Som platcom DPH",G32*0.2,0)</f>
        <v>0</v>
      </c>
      <c r="I32" s="21">
        <f t="shared" ref="I32" si="6">SUM(G32+H32)*F32</f>
        <v>0</v>
      </c>
    </row>
    <row r="33" spans="2:9" ht="17" customHeight="1" x14ac:dyDescent="0.35">
      <c r="B33" s="46" t="s">
        <v>63</v>
      </c>
      <c r="C33" s="47" t="s">
        <v>99</v>
      </c>
      <c r="D33" s="51" t="s">
        <v>103</v>
      </c>
      <c r="E33" s="52"/>
      <c r="F33" s="48">
        <v>90</v>
      </c>
      <c r="G33" s="17">
        <v>0</v>
      </c>
      <c r="H33" s="29">
        <f t="shared" ref="H33:H34" si="7">IF(F$7="Som platcom DPH",G33*0.2,0)</f>
        <v>0</v>
      </c>
      <c r="I33" s="21">
        <f t="shared" ref="I33:I34" si="8">SUM(G33+H33)*F33</f>
        <v>0</v>
      </c>
    </row>
    <row r="34" spans="2:9" ht="17" customHeight="1" x14ac:dyDescent="0.35">
      <c r="B34" s="46" t="s">
        <v>101</v>
      </c>
      <c r="C34" s="47" t="s">
        <v>100</v>
      </c>
      <c r="D34" s="51" t="s">
        <v>98</v>
      </c>
      <c r="E34" s="52"/>
      <c r="F34" s="48">
        <v>8</v>
      </c>
      <c r="G34" s="17">
        <v>0</v>
      </c>
      <c r="H34" s="29">
        <f t="shared" si="7"/>
        <v>0</v>
      </c>
      <c r="I34" s="21">
        <f t="shared" si="8"/>
        <v>0</v>
      </c>
    </row>
    <row r="35" spans="2:9" ht="19" customHeight="1" thickBot="1" x14ac:dyDescent="0.4">
      <c r="B35" s="22" t="s">
        <v>102</v>
      </c>
      <c r="C35" s="112" t="s">
        <v>66</v>
      </c>
      <c r="D35" s="113"/>
      <c r="E35" s="114"/>
      <c r="F35" s="23">
        <v>1</v>
      </c>
      <c r="G35" s="24">
        <v>0</v>
      </c>
      <c r="H35" s="18">
        <f t="shared" si="0"/>
        <v>0</v>
      </c>
      <c r="I35" s="25">
        <f t="shared" ref="I35" si="9">SUM(G35+H35)*F35</f>
        <v>0</v>
      </c>
    </row>
    <row r="36" spans="2:9" ht="31" customHeight="1" thickBot="1" x14ac:dyDescent="0.4">
      <c r="B36" s="120" t="s">
        <v>50</v>
      </c>
      <c r="C36" s="121"/>
      <c r="D36" s="121"/>
      <c r="E36" s="121"/>
      <c r="F36" s="121"/>
      <c r="G36" s="121"/>
      <c r="H36" s="121"/>
      <c r="I36" s="39">
        <f>SUM(I19:I35)</f>
        <v>0</v>
      </c>
    </row>
    <row r="37" spans="2:9" ht="16" customHeight="1" thickBot="1" x14ac:dyDescent="0.4">
      <c r="B37" s="35" t="s">
        <v>10</v>
      </c>
      <c r="C37" s="36"/>
      <c r="D37" s="36"/>
      <c r="E37" s="36"/>
      <c r="F37" s="122" t="str">
        <f>IF(E17=100,"Toto je jediné kritérium a prepočet na body sa preto neuplatňuje",IF(B17="čím menej, tým lepšie",(E17*(H17-I36)/(H17-F17)),(E17*(I36-F17)/(H17-F17))))</f>
        <v>Toto je jediné kritérium a prepočet na body sa preto neuplatňuje</v>
      </c>
      <c r="G37" s="123"/>
      <c r="H37" s="123"/>
      <c r="I37" s="124"/>
    </row>
    <row r="38" spans="2:9" ht="15" customHeight="1" thickBot="1" x14ac:dyDescent="0.4">
      <c r="B38" s="88"/>
      <c r="C38" s="89"/>
      <c r="D38" s="89"/>
      <c r="E38" s="89"/>
      <c r="F38" s="89"/>
      <c r="G38" s="89"/>
      <c r="H38" s="89"/>
      <c r="I38" s="89"/>
    </row>
    <row r="39" spans="2:9" ht="23.15" customHeight="1" thickBot="1" x14ac:dyDescent="0.4">
      <c r="B39" s="79" t="s">
        <v>40</v>
      </c>
      <c r="C39" s="80"/>
      <c r="D39" s="80"/>
      <c r="E39" s="80"/>
      <c r="F39" s="80"/>
      <c r="G39" s="80"/>
      <c r="H39" s="80"/>
      <c r="I39" s="81"/>
    </row>
    <row r="40" spans="2:9" ht="20.5" customHeight="1" x14ac:dyDescent="0.35">
      <c r="B40" s="117"/>
      <c r="C40" s="118"/>
      <c r="D40" s="118"/>
      <c r="E40" s="118"/>
      <c r="F40" s="118"/>
      <c r="G40" s="119"/>
      <c r="H40" s="115" t="s">
        <v>9</v>
      </c>
      <c r="I40" s="116"/>
    </row>
    <row r="41" spans="2:9" s="16" customFormat="1" ht="26.25" customHeight="1" thickBot="1" x14ac:dyDescent="0.4">
      <c r="B41" s="91" t="s">
        <v>44</v>
      </c>
      <c r="C41" s="92"/>
      <c r="D41" s="92"/>
      <c r="E41" s="92"/>
      <c r="F41" s="92"/>
      <c r="G41" s="93"/>
      <c r="H41" s="94"/>
      <c r="I41" s="95"/>
    </row>
    <row r="42" spans="2:9" s="16" customFormat="1" ht="17" customHeight="1" x14ac:dyDescent="0.35">
      <c r="B42" s="38" t="s">
        <v>67</v>
      </c>
      <c r="C42" s="38"/>
      <c r="D42" s="38"/>
      <c r="E42" s="38"/>
      <c r="F42" s="38"/>
      <c r="G42" s="37"/>
      <c r="H42" s="37"/>
      <c r="I42" s="37"/>
    </row>
    <row r="43" spans="2:9" ht="15" customHeight="1" thickBot="1" x14ac:dyDescent="0.4">
      <c r="B43" s="15"/>
      <c r="C43" s="15"/>
      <c r="D43" s="15"/>
      <c r="E43" s="15"/>
      <c r="F43" s="15"/>
    </row>
    <row r="44" spans="2:9" ht="15.5" customHeight="1" x14ac:dyDescent="0.35">
      <c r="B44" s="102" t="s">
        <v>11</v>
      </c>
      <c r="C44" s="103"/>
      <c r="D44" s="104"/>
      <c r="E44" s="108" t="s">
        <v>64</v>
      </c>
      <c r="F44" s="109"/>
      <c r="G44" s="96" t="s">
        <v>12</v>
      </c>
      <c r="H44" s="97"/>
      <c r="I44" s="98"/>
    </row>
    <row r="45" spans="2:9" ht="11.5" customHeight="1" thickBot="1" x14ac:dyDescent="0.4">
      <c r="B45" s="105"/>
      <c r="C45" s="106"/>
      <c r="D45" s="107"/>
      <c r="E45" s="110"/>
      <c r="F45" s="111"/>
      <c r="G45" s="99"/>
      <c r="H45" s="100"/>
      <c r="I45" s="101"/>
    </row>
  </sheetData>
  <mergeCells count="48">
    <mergeCell ref="D21:E21"/>
    <mergeCell ref="D22:E22"/>
    <mergeCell ref="C35:E35"/>
    <mergeCell ref="B39:I39"/>
    <mergeCell ref="H40:I40"/>
    <mergeCell ref="B40:G40"/>
    <mergeCell ref="B36:H36"/>
    <mergeCell ref="F37:I37"/>
    <mergeCell ref="D24:E24"/>
    <mergeCell ref="D25:E25"/>
    <mergeCell ref="D23:E23"/>
    <mergeCell ref="D33:E33"/>
    <mergeCell ref="D34:E34"/>
    <mergeCell ref="B41:G41"/>
    <mergeCell ref="B38:I38"/>
    <mergeCell ref="H41:I41"/>
    <mergeCell ref="G44:I45"/>
    <mergeCell ref="B44:D45"/>
    <mergeCell ref="E44:F45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D19:E19"/>
    <mergeCell ref="D31:E31"/>
    <mergeCell ref="D32:E32"/>
    <mergeCell ref="D20:E20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2024-05-24T20:14:47Z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